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5.xml" ContentType="application/vnd.openxmlformats-officedocument.drawing+xml"/>
  <Override PartName="/xl/charts/chart4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reau\educat_irsensor\Documentation\"/>
    </mc:Choice>
  </mc:AlternateContent>
  <xr:revisionPtr revIDLastSave="0" documentId="13_ncr:1_{AFDAF752-4DB5-4BA6-98E6-7FA8C637C939}" xr6:coauthVersionLast="43" xr6:coauthVersionMax="43" xr10:uidLastSave="{00000000-0000-0000-0000-000000000000}"/>
  <bookViews>
    <workbookView xWindow="-120" yWindow="-120" windowWidth="29040" windowHeight="16440" activeTab="4" xr2:uid="{00000000-000D-0000-FFFF-FFFF00000000}"/>
  </bookViews>
  <sheets>
    <sheet name="without_protection" sheetId="1" r:id="rId1"/>
    <sheet name="with_protection" sheetId="2" r:id="rId2"/>
    <sheet name="comparisons_with-out_protection" sheetId="3" r:id="rId3"/>
    <sheet name="comparisons_each_sensors" sheetId="4" r:id="rId4"/>
    <sheet name="comparision_different_material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5" l="1"/>
  <c r="C37" i="5"/>
  <c r="N3" i="5"/>
  <c r="M3" i="5"/>
  <c r="L3" i="5"/>
  <c r="K3" i="5"/>
  <c r="J3" i="5"/>
  <c r="I3" i="5"/>
  <c r="H3" i="5"/>
  <c r="G3" i="5"/>
  <c r="F3" i="5"/>
  <c r="E3" i="5"/>
  <c r="D3" i="5"/>
  <c r="C3" i="5"/>
  <c r="C2" i="5"/>
  <c r="C30" i="2"/>
  <c r="B30" i="2"/>
  <c r="AT27" i="2"/>
  <c r="X27" i="2"/>
  <c r="B27" i="2"/>
  <c r="AT26" i="2"/>
  <c r="X26" i="2"/>
  <c r="B26" i="2"/>
  <c r="AT25" i="2"/>
  <c r="X25" i="2"/>
  <c r="B25" i="2"/>
  <c r="AU24" i="2"/>
  <c r="AT24" i="2"/>
  <c r="X24" i="2"/>
  <c r="B24" i="2"/>
  <c r="AT23" i="2"/>
  <c r="X23" i="2"/>
  <c r="B23" i="2"/>
  <c r="AT22" i="2"/>
  <c r="X22" i="2"/>
  <c r="B22" i="2"/>
  <c r="AT21" i="2"/>
  <c r="X21" i="2"/>
  <c r="B21" i="2"/>
  <c r="AT20" i="2"/>
  <c r="X20" i="2"/>
  <c r="C20" i="2"/>
  <c r="B20" i="2"/>
  <c r="AT19" i="2"/>
  <c r="X19" i="2"/>
  <c r="B19" i="2"/>
  <c r="AT18" i="2"/>
  <c r="X18" i="2"/>
  <c r="B18" i="2"/>
  <c r="AT17" i="2"/>
  <c r="X17" i="2"/>
  <c r="B17" i="2"/>
  <c r="AU16" i="2"/>
  <c r="AT16" i="2"/>
  <c r="X16" i="2"/>
  <c r="B16" i="2"/>
  <c r="AT15" i="2"/>
  <c r="X15" i="2"/>
  <c r="B15" i="2"/>
  <c r="AT14" i="2"/>
  <c r="X14" i="2"/>
  <c r="B14" i="2"/>
  <c r="AT13" i="2"/>
  <c r="X13" i="2"/>
  <c r="B13" i="2"/>
  <c r="AT12" i="2"/>
  <c r="X12" i="2"/>
  <c r="B12" i="2"/>
  <c r="AT11" i="2"/>
  <c r="X11" i="2"/>
  <c r="B11" i="2"/>
  <c r="AT10" i="2"/>
  <c r="X10" i="2"/>
  <c r="B10" i="2"/>
  <c r="AT9" i="2"/>
  <c r="X9" i="2"/>
  <c r="B9" i="2"/>
  <c r="AT8" i="2"/>
  <c r="X8" i="2"/>
  <c r="B8" i="2"/>
  <c r="AT7" i="2"/>
  <c r="X7" i="2"/>
  <c r="B7" i="2"/>
  <c r="AT6" i="2"/>
  <c r="X6" i="2"/>
  <c r="B6" i="2"/>
  <c r="AT5" i="2"/>
  <c r="X5" i="2"/>
  <c r="B5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T3" i="2"/>
  <c r="AJ3" i="2"/>
  <c r="Z3" i="2"/>
  <c r="X3" i="2"/>
  <c r="N3" i="2"/>
  <c r="D3" i="2"/>
  <c r="B3" i="2"/>
  <c r="M33" i="5"/>
  <c r="K33" i="5"/>
  <c r="J33" i="5"/>
  <c r="C33" i="5"/>
  <c r="M32" i="5"/>
  <c r="K32" i="5"/>
  <c r="J32" i="5"/>
  <c r="C32" i="5"/>
  <c r="M31" i="5"/>
  <c r="K31" i="5"/>
  <c r="J31" i="5"/>
  <c r="M30" i="5"/>
  <c r="K30" i="5"/>
  <c r="J30" i="5"/>
  <c r="M29" i="5"/>
  <c r="K29" i="5"/>
  <c r="J29" i="5"/>
  <c r="M28" i="5"/>
  <c r="K28" i="5"/>
  <c r="J28" i="5"/>
  <c r="M27" i="5"/>
  <c r="K27" i="5"/>
  <c r="J27" i="5"/>
  <c r="M26" i="5"/>
  <c r="K26" i="5"/>
  <c r="J26" i="5"/>
  <c r="M25" i="5"/>
  <c r="K25" i="5"/>
  <c r="J25" i="5"/>
  <c r="M24" i="5"/>
  <c r="K24" i="5"/>
  <c r="J24" i="5"/>
  <c r="M23" i="5"/>
  <c r="K23" i="5"/>
  <c r="J23" i="5"/>
  <c r="M22" i="5"/>
  <c r="K22" i="5"/>
  <c r="J22" i="5"/>
  <c r="M21" i="5"/>
  <c r="K21" i="5"/>
  <c r="J21" i="5"/>
  <c r="C21" i="5"/>
  <c r="C27" i="5" s="1"/>
  <c r="M20" i="5"/>
  <c r="K20" i="5"/>
  <c r="J20" i="5"/>
  <c r="C20" i="5"/>
  <c r="C26" i="5" s="1"/>
  <c r="M19" i="5"/>
  <c r="K19" i="5"/>
  <c r="J19" i="5"/>
  <c r="M18" i="5"/>
  <c r="K18" i="5"/>
  <c r="J18" i="5"/>
  <c r="C18" i="5"/>
  <c r="C24" i="5" s="1"/>
  <c r="M17" i="5"/>
  <c r="K17" i="5"/>
  <c r="J17" i="5"/>
  <c r="C17" i="5"/>
  <c r="C23" i="5" s="1"/>
  <c r="M16" i="5"/>
  <c r="K16" i="5"/>
  <c r="J16" i="5"/>
  <c r="M15" i="5"/>
  <c r="K15" i="5"/>
  <c r="J15" i="5"/>
  <c r="C15" i="5"/>
  <c r="M14" i="5"/>
  <c r="K14" i="5"/>
  <c r="J14" i="5"/>
  <c r="C14" i="5"/>
  <c r="M13" i="5"/>
  <c r="K13" i="5"/>
  <c r="J13" i="5"/>
  <c r="M12" i="5"/>
  <c r="K12" i="5"/>
  <c r="J12" i="5"/>
  <c r="M11" i="5"/>
  <c r="K11" i="5"/>
  <c r="J11" i="5"/>
  <c r="M10" i="5"/>
  <c r="K10" i="5"/>
  <c r="J10" i="5"/>
  <c r="M9" i="5"/>
  <c r="N9" i="5" s="1"/>
  <c r="L9" i="5"/>
  <c r="K9" i="5"/>
  <c r="J9" i="5"/>
  <c r="D9" i="5"/>
  <c r="D33" i="5" s="1"/>
  <c r="L33" i="5" s="1"/>
  <c r="M8" i="5"/>
  <c r="N8" i="5" s="1"/>
  <c r="K8" i="5"/>
  <c r="J8" i="5"/>
  <c r="D8" i="5"/>
  <c r="D14" i="5" s="1"/>
  <c r="L14" i="5" s="1"/>
  <c r="M7" i="5"/>
  <c r="K7" i="5"/>
  <c r="J7" i="5"/>
  <c r="C7" i="5"/>
  <c r="M6" i="5"/>
  <c r="K6" i="5"/>
  <c r="J6" i="5"/>
  <c r="D6" i="5"/>
  <c r="D24" i="5" s="1"/>
  <c r="L24" i="5" s="1"/>
  <c r="C6" i="5"/>
  <c r="C12" i="5" s="1"/>
  <c r="M5" i="5"/>
  <c r="K5" i="5"/>
  <c r="J5" i="5"/>
  <c r="D5" i="5"/>
  <c r="C5" i="5"/>
  <c r="C11" i="5" s="1"/>
  <c r="M4" i="5"/>
  <c r="K4" i="5"/>
  <c r="J4" i="5"/>
  <c r="C4" i="5"/>
  <c r="C10" i="5" s="1"/>
  <c r="AR27" i="2"/>
  <c r="AP27" i="2"/>
  <c r="AO27" i="2"/>
  <c r="AH27" i="2"/>
  <c r="AF27" i="2"/>
  <c r="AE27" i="2"/>
  <c r="V27" i="2"/>
  <c r="T27" i="2"/>
  <c r="S27" i="2"/>
  <c r="L27" i="2"/>
  <c r="J27" i="2"/>
  <c r="I27" i="2"/>
  <c r="AR26" i="2"/>
  <c r="AP26" i="2"/>
  <c r="AO26" i="2"/>
  <c r="AH26" i="2"/>
  <c r="AF26" i="2"/>
  <c r="AE26" i="2"/>
  <c r="V26" i="2"/>
  <c r="T26" i="2"/>
  <c r="S26" i="2"/>
  <c r="L26" i="2"/>
  <c r="J26" i="2"/>
  <c r="I26" i="2"/>
  <c r="AR25" i="2"/>
  <c r="AP25" i="2"/>
  <c r="AO25" i="2"/>
  <c r="AH25" i="2"/>
  <c r="AF25" i="2"/>
  <c r="AE25" i="2"/>
  <c r="V25" i="2"/>
  <c r="T25" i="2"/>
  <c r="S25" i="2"/>
  <c r="L25" i="2"/>
  <c r="J25" i="2"/>
  <c r="I25" i="2"/>
  <c r="AR24" i="2"/>
  <c r="AP24" i="2"/>
  <c r="AO24" i="2"/>
  <c r="AH24" i="2"/>
  <c r="AF24" i="2"/>
  <c r="AE24" i="2"/>
  <c r="V24" i="2"/>
  <c r="T24" i="2"/>
  <c r="S24" i="2"/>
  <c r="L24" i="2"/>
  <c r="J24" i="2"/>
  <c r="I24" i="2"/>
  <c r="AR23" i="2"/>
  <c r="AP23" i="2"/>
  <c r="AO23" i="2"/>
  <c r="AH23" i="2"/>
  <c r="AF23" i="2"/>
  <c r="AE23" i="2"/>
  <c r="V23" i="2"/>
  <c r="T23" i="2"/>
  <c r="S23" i="2"/>
  <c r="L23" i="2"/>
  <c r="J23" i="2"/>
  <c r="I23" i="2"/>
  <c r="AR22" i="2"/>
  <c r="AP22" i="2"/>
  <c r="AO22" i="2"/>
  <c r="AH22" i="2"/>
  <c r="AF22" i="2"/>
  <c r="AE22" i="2"/>
  <c r="V22" i="2"/>
  <c r="T22" i="2"/>
  <c r="S22" i="2"/>
  <c r="L22" i="2"/>
  <c r="J22" i="2"/>
  <c r="I22" i="2"/>
  <c r="AR21" i="2"/>
  <c r="AP21" i="2"/>
  <c r="AO21" i="2"/>
  <c r="AH21" i="2"/>
  <c r="AF21" i="2"/>
  <c r="AE21" i="2"/>
  <c r="V21" i="2"/>
  <c r="T21" i="2"/>
  <c r="S21" i="2"/>
  <c r="L21" i="2"/>
  <c r="J21" i="2"/>
  <c r="I21" i="2"/>
  <c r="AR20" i="2"/>
  <c r="AQ20" i="2"/>
  <c r="AP20" i="2"/>
  <c r="AO20" i="2"/>
  <c r="AH20" i="2"/>
  <c r="AI20" i="2" s="1"/>
  <c r="AG20" i="2"/>
  <c r="AF20" i="2"/>
  <c r="AE20" i="2"/>
  <c r="V20" i="2"/>
  <c r="W20" i="2" s="1"/>
  <c r="T20" i="2"/>
  <c r="S20" i="2"/>
  <c r="L20" i="2"/>
  <c r="M20" i="2" s="1"/>
  <c r="J20" i="2"/>
  <c r="I20" i="2"/>
  <c r="AR19" i="2"/>
  <c r="AP19" i="2"/>
  <c r="AO19" i="2"/>
  <c r="AH19" i="2"/>
  <c r="AF19" i="2"/>
  <c r="AE19" i="2"/>
  <c r="V19" i="2"/>
  <c r="T19" i="2"/>
  <c r="S19" i="2"/>
  <c r="L19" i="2"/>
  <c r="J19" i="2"/>
  <c r="I19" i="2"/>
  <c r="AR18" i="2"/>
  <c r="AP18" i="2"/>
  <c r="AO18" i="2"/>
  <c r="AH18" i="2"/>
  <c r="AF18" i="2"/>
  <c r="AE18" i="2"/>
  <c r="V18" i="2"/>
  <c r="T18" i="2"/>
  <c r="S18" i="2"/>
  <c r="L18" i="2"/>
  <c r="J18" i="2"/>
  <c r="I18" i="2"/>
  <c r="AR17" i="2"/>
  <c r="AP17" i="2"/>
  <c r="AO17" i="2"/>
  <c r="AH17" i="2"/>
  <c r="AF17" i="2"/>
  <c r="AE17" i="2"/>
  <c r="V17" i="2"/>
  <c r="T17" i="2"/>
  <c r="S17" i="2"/>
  <c r="L17" i="2"/>
  <c r="J17" i="2"/>
  <c r="I17" i="2"/>
  <c r="AR16" i="2"/>
  <c r="AP16" i="2"/>
  <c r="AO16" i="2"/>
  <c r="AH16" i="2"/>
  <c r="AF16" i="2"/>
  <c r="AE16" i="2"/>
  <c r="V16" i="2"/>
  <c r="T16" i="2"/>
  <c r="S16" i="2"/>
  <c r="L16" i="2"/>
  <c r="J16" i="2"/>
  <c r="I16" i="2"/>
  <c r="AR15" i="2"/>
  <c r="AP15" i="2"/>
  <c r="AO15" i="2"/>
  <c r="AH15" i="2"/>
  <c r="AF15" i="2"/>
  <c r="AE15" i="2"/>
  <c r="V15" i="2"/>
  <c r="T15" i="2"/>
  <c r="S15" i="2"/>
  <c r="L15" i="2"/>
  <c r="J15" i="2"/>
  <c r="I15" i="2"/>
  <c r="AR14" i="2"/>
  <c r="AP14" i="2"/>
  <c r="AO14" i="2"/>
  <c r="AH14" i="2"/>
  <c r="AF14" i="2"/>
  <c r="AE14" i="2"/>
  <c r="V14" i="2"/>
  <c r="T14" i="2"/>
  <c r="S14" i="2"/>
  <c r="L14" i="2"/>
  <c r="J14" i="2"/>
  <c r="I14" i="2"/>
  <c r="AR13" i="2"/>
  <c r="AP13" i="2"/>
  <c r="AO13" i="2"/>
  <c r="AH13" i="2"/>
  <c r="AF13" i="2"/>
  <c r="AE13" i="2"/>
  <c r="V13" i="2"/>
  <c r="T13" i="2"/>
  <c r="S13" i="2"/>
  <c r="L13" i="2"/>
  <c r="J13" i="2"/>
  <c r="I13" i="2"/>
  <c r="AR12" i="2"/>
  <c r="AP12" i="2"/>
  <c r="AO12" i="2"/>
  <c r="AH12" i="2"/>
  <c r="AF12" i="2"/>
  <c r="AE12" i="2"/>
  <c r="V12" i="2"/>
  <c r="T12" i="2"/>
  <c r="S12" i="2"/>
  <c r="L12" i="2"/>
  <c r="J12" i="2"/>
  <c r="I12" i="2"/>
  <c r="AR11" i="2"/>
  <c r="AP11" i="2"/>
  <c r="AO11" i="2"/>
  <c r="AH11" i="2"/>
  <c r="AF11" i="2"/>
  <c r="AE11" i="2"/>
  <c r="V11" i="2"/>
  <c r="T11" i="2"/>
  <c r="S11" i="2"/>
  <c r="L11" i="2"/>
  <c r="J11" i="2"/>
  <c r="I11" i="2"/>
  <c r="AR10" i="2"/>
  <c r="AP10" i="2"/>
  <c r="AO10" i="2"/>
  <c r="AH10" i="2"/>
  <c r="AF10" i="2"/>
  <c r="AE10" i="2"/>
  <c r="V10" i="2"/>
  <c r="T10" i="2"/>
  <c r="S10" i="2"/>
  <c r="L10" i="2"/>
  <c r="J10" i="2"/>
  <c r="I10" i="2"/>
  <c r="AR9" i="2"/>
  <c r="AP9" i="2"/>
  <c r="AO9" i="2"/>
  <c r="AH9" i="2"/>
  <c r="AF9" i="2"/>
  <c r="AE9" i="2"/>
  <c r="V9" i="2"/>
  <c r="T9" i="2"/>
  <c r="S9" i="2"/>
  <c r="L9" i="2"/>
  <c r="J9" i="2"/>
  <c r="I9" i="2"/>
  <c r="AR8" i="2"/>
  <c r="AP8" i="2"/>
  <c r="AO8" i="2"/>
  <c r="AH8" i="2"/>
  <c r="AF8" i="2"/>
  <c r="AE8" i="2"/>
  <c r="V8" i="2"/>
  <c r="T8" i="2"/>
  <c r="S8" i="2"/>
  <c r="L8" i="2"/>
  <c r="J8" i="2"/>
  <c r="I8" i="2"/>
  <c r="AR7" i="2"/>
  <c r="AP7" i="2"/>
  <c r="AO7" i="2"/>
  <c r="AH7" i="2"/>
  <c r="AF7" i="2"/>
  <c r="AE7" i="2"/>
  <c r="V7" i="2"/>
  <c r="T7" i="2"/>
  <c r="S7" i="2"/>
  <c r="L7" i="2"/>
  <c r="J7" i="2"/>
  <c r="I7" i="2"/>
  <c r="AR6" i="2"/>
  <c r="AP6" i="2"/>
  <c r="AO6" i="2"/>
  <c r="AH6" i="2"/>
  <c r="AF6" i="2"/>
  <c r="AE6" i="2"/>
  <c r="V6" i="2"/>
  <c r="T6" i="2"/>
  <c r="S6" i="2"/>
  <c r="L6" i="2"/>
  <c r="J6" i="2"/>
  <c r="I6" i="2"/>
  <c r="AR5" i="2"/>
  <c r="AP5" i="2"/>
  <c r="AO5" i="2"/>
  <c r="AH5" i="2"/>
  <c r="AF5" i="2"/>
  <c r="AE5" i="2"/>
  <c r="V5" i="2"/>
  <c r="T5" i="2"/>
  <c r="S5" i="2"/>
  <c r="L5" i="2"/>
  <c r="J5" i="2"/>
  <c r="I5" i="2"/>
  <c r="AT27" i="1"/>
  <c r="AR27" i="1"/>
  <c r="AS27" i="1" s="1"/>
  <c r="AP27" i="1"/>
  <c r="AO27" i="1"/>
  <c r="AH27" i="1"/>
  <c r="AF27" i="1"/>
  <c r="AE27" i="1"/>
  <c r="X27" i="1"/>
  <c r="V27" i="1"/>
  <c r="W27" i="1" s="1"/>
  <c r="T27" i="1"/>
  <c r="S27" i="1"/>
  <c r="L27" i="1"/>
  <c r="M27" i="1" s="1"/>
  <c r="K27" i="1"/>
  <c r="J27" i="1"/>
  <c r="I27" i="1"/>
  <c r="C27" i="1"/>
  <c r="Y27" i="2" s="1"/>
  <c r="AT26" i="1"/>
  <c r="AR26" i="1"/>
  <c r="AP26" i="1"/>
  <c r="AO26" i="1"/>
  <c r="AH26" i="1"/>
  <c r="AF26" i="1"/>
  <c r="AE26" i="1"/>
  <c r="X26" i="1"/>
  <c r="V26" i="1"/>
  <c r="U26" i="1"/>
  <c r="T26" i="1"/>
  <c r="S26" i="1"/>
  <c r="L26" i="1"/>
  <c r="K26" i="1"/>
  <c r="J26" i="1"/>
  <c r="I26" i="1"/>
  <c r="C26" i="1"/>
  <c r="Y26" i="1" s="1"/>
  <c r="AT25" i="1"/>
  <c r="AR25" i="1"/>
  <c r="AP25" i="1"/>
  <c r="AO25" i="1"/>
  <c r="AH25" i="1"/>
  <c r="AF25" i="1"/>
  <c r="AE25" i="1"/>
  <c r="X25" i="1"/>
  <c r="V25" i="1"/>
  <c r="W25" i="1" s="1"/>
  <c r="T25" i="1"/>
  <c r="S25" i="1"/>
  <c r="L25" i="1"/>
  <c r="M25" i="1" s="1"/>
  <c r="J25" i="1"/>
  <c r="I25" i="1"/>
  <c r="C25" i="1"/>
  <c r="U25" i="1" s="1"/>
  <c r="AT24" i="1"/>
  <c r="AR24" i="1"/>
  <c r="AP24" i="1"/>
  <c r="AO24" i="1"/>
  <c r="AH24" i="1"/>
  <c r="AF24" i="1"/>
  <c r="AE24" i="1"/>
  <c r="X24" i="1"/>
  <c r="V24" i="1"/>
  <c r="T24" i="1"/>
  <c r="S24" i="1"/>
  <c r="L24" i="1"/>
  <c r="M24" i="1" s="1"/>
  <c r="K24" i="1"/>
  <c r="J24" i="1"/>
  <c r="I24" i="1"/>
  <c r="C24" i="1"/>
  <c r="Y24" i="2" s="1"/>
  <c r="AT23" i="1"/>
  <c r="AS23" i="1"/>
  <c r="AR23" i="1"/>
  <c r="AP23" i="1"/>
  <c r="AO23" i="1"/>
  <c r="AH23" i="1"/>
  <c r="AI23" i="1" s="1"/>
  <c r="AF23" i="1"/>
  <c r="AE23" i="1"/>
  <c r="X23" i="1"/>
  <c r="V23" i="1"/>
  <c r="W23" i="1" s="1"/>
  <c r="T23" i="1"/>
  <c r="S23" i="1"/>
  <c r="L23" i="1"/>
  <c r="K23" i="1"/>
  <c r="J23" i="1"/>
  <c r="I23" i="1"/>
  <c r="C23" i="1"/>
  <c r="AG23" i="1" s="1"/>
  <c r="AT22" i="1"/>
  <c r="AR22" i="1"/>
  <c r="AP22" i="1"/>
  <c r="AO22" i="1"/>
  <c r="AH22" i="1"/>
  <c r="AF22" i="1"/>
  <c r="AE22" i="1"/>
  <c r="X22" i="1"/>
  <c r="V22" i="1"/>
  <c r="T22" i="1"/>
  <c r="S22" i="1"/>
  <c r="L22" i="1"/>
  <c r="J22" i="1"/>
  <c r="I22" i="1"/>
  <c r="C22" i="1"/>
  <c r="Y22" i="2" s="1"/>
  <c r="AT21" i="1"/>
  <c r="AR21" i="1"/>
  <c r="AS21" i="1" s="1"/>
  <c r="AQ21" i="1"/>
  <c r="AP21" i="1"/>
  <c r="AO21" i="1"/>
  <c r="AH21" i="1"/>
  <c r="AI21" i="1" s="1"/>
  <c r="AF21" i="1"/>
  <c r="AE21" i="1"/>
  <c r="X21" i="1"/>
  <c r="V21" i="1"/>
  <c r="T21" i="1"/>
  <c r="S21" i="1"/>
  <c r="L21" i="1"/>
  <c r="J21" i="1"/>
  <c r="I21" i="1"/>
  <c r="C21" i="1"/>
  <c r="U21" i="1" s="1"/>
  <c r="AT20" i="1"/>
  <c r="AR20" i="1"/>
  <c r="AS20" i="1" s="1"/>
  <c r="AP20" i="1"/>
  <c r="AO20" i="1"/>
  <c r="AH20" i="1"/>
  <c r="AI20" i="1" s="1"/>
  <c r="AF20" i="1"/>
  <c r="AE20" i="1"/>
  <c r="X20" i="1"/>
  <c r="V20" i="1"/>
  <c r="W20" i="1" s="1"/>
  <c r="T20" i="1"/>
  <c r="S20" i="1"/>
  <c r="L20" i="1"/>
  <c r="M20" i="1" s="1"/>
  <c r="K20" i="1"/>
  <c r="J20" i="1"/>
  <c r="I20" i="1"/>
  <c r="C20" i="1"/>
  <c r="Y20" i="2" s="1"/>
  <c r="AT19" i="1"/>
  <c r="AS19" i="1"/>
  <c r="AR19" i="1"/>
  <c r="AP19" i="1"/>
  <c r="AO19" i="1"/>
  <c r="AH19" i="1"/>
  <c r="AI19" i="1" s="1"/>
  <c r="AF19" i="1"/>
  <c r="AE19" i="1"/>
  <c r="X19" i="1"/>
  <c r="V19" i="1"/>
  <c r="W19" i="1" s="1"/>
  <c r="T19" i="1"/>
  <c r="S19" i="1"/>
  <c r="L19" i="1"/>
  <c r="K19" i="1"/>
  <c r="J19" i="1"/>
  <c r="I19" i="1"/>
  <c r="C19" i="1"/>
  <c r="AG19" i="1" s="1"/>
  <c r="AT18" i="1"/>
  <c r="AR18" i="1"/>
  <c r="AS18" i="1" s="1"/>
  <c r="AP18" i="1"/>
  <c r="AO18" i="1"/>
  <c r="AH18" i="1"/>
  <c r="AF18" i="1"/>
  <c r="AE18" i="1"/>
  <c r="X18" i="1"/>
  <c r="V18" i="1"/>
  <c r="T18" i="1"/>
  <c r="S18" i="1"/>
  <c r="L18" i="1"/>
  <c r="K18" i="1"/>
  <c r="J18" i="1"/>
  <c r="I18" i="1"/>
  <c r="C18" i="1"/>
  <c r="AU18" i="1" s="1"/>
  <c r="AU17" i="1"/>
  <c r="AT17" i="1"/>
  <c r="AR17" i="1"/>
  <c r="AP17" i="1"/>
  <c r="AO17" i="1"/>
  <c r="AH17" i="1"/>
  <c r="AF17" i="1"/>
  <c r="AE17" i="1"/>
  <c r="Y17" i="1"/>
  <c r="X17" i="1"/>
  <c r="V17" i="1"/>
  <c r="W17" i="1" s="1"/>
  <c r="U17" i="1"/>
  <c r="T17" i="1"/>
  <c r="S17" i="1"/>
  <c r="L17" i="1"/>
  <c r="M17" i="1" s="1"/>
  <c r="J17" i="1"/>
  <c r="I17" i="1"/>
  <c r="C17" i="1"/>
  <c r="Y17" i="2" s="1"/>
  <c r="AT16" i="1"/>
  <c r="AS16" i="1"/>
  <c r="AR16" i="1"/>
  <c r="AP16" i="1"/>
  <c r="AO16" i="1"/>
  <c r="AI16" i="1"/>
  <c r="AH16" i="1"/>
  <c r="AF16" i="1"/>
  <c r="AE16" i="1"/>
  <c r="X16" i="1"/>
  <c r="V16" i="1"/>
  <c r="T16" i="1"/>
  <c r="S16" i="1"/>
  <c r="L16" i="1"/>
  <c r="M16" i="1" s="1"/>
  <c r="K16" i="1"/>
  <c r="J16" i="1"/>
  <c r="I16" i="1"/>
  <c r="C16" i="1"/>
  <c r="Y16" i="2" s="1"/>
  <c r="AT15" i="1"/>
  <c r="AR15" i="1"/>
  <c r="AP15" i="1"/>
  <c r="AO15" i="1"/>
  <c r="AH15" i="1"/>
  <c r="AF15" i="1"/>
  <c r="AE15" i="1"/>
  <c r="X15" i="1"/>
  <c r="V15" i="1"/>
  <c r="W15" i="1" s="1"/>
  <c r="T15" i="1"/>
  <c r="S15" i="1"/>
  <c r="L15" i="1"/>
  <c r="J15" i="1"/>
  <c r="I15" i="1"/>
  <c r="C15" i="1"/>
  <c r="Y15" i="1" s="1"/>
  <c r="AT14" i="1"/>
  <c r="AR14" i="1"/>
  <c r="AP14" i="1"/>
  <c r="AO14" i="1"/>
  <c r="AH14" i="1"/>
  <c r="AG14" i="1"/>
  <c r="AF14" i="1"/>
  <c r="AE14" i="1"/>
  <c r="X14" i="1"/>
  <c r="V14" i="1"/>
  <c r="W14" i="1" s="1"/>
  <c r="T14" i="1"/>
  <c r="S14" i="1"/>
  <c r="L14" i="1"/>
  <c r="M14" i="1" s="1"/>
  <c r="J14" i="1"/>
  <c r="I14" i="1"/>
  <c r="C14" i="1"/>
  <c r="Y14" i="2" s="1"/>
  <c r="AT13" i="1"/>
  <c r="AR13" i="1"/>
  <c r="AP13" i="1"/>
  <c r="AO13" i="1"/>
  <c r="AH13" i="1"/>
  <c r="AF13" i="1"/>
  <c r="AE13" i="1"/>
  <c r="X13" i="1"/>
  <c r="V13" i="1"/>
  <c r="W13" i="1" s="1"/>
  <c r="T13" i="1"/>
  <c r="S13" i="1"/>
  <c r="L13" i="1"/>
  <c r="J13" i="1"/>
  <c r="I13" i="1"/>
  <c r="C13" i="1"/>
  <c r="AU13" i="1" s="1"/>
  <c r="AT12" i="1"/>
  <c r="AR12" i="1"/>
  <c r="AP12" i="1"/>
  <c r="AO12" i="1"/>
  <c r="AH12" i="1"/>
  <c r="AF12" i="1"/>
  <c r="AE12" i="1"/>
  <c r="X12" i="1"/>
  <c r="V12" i="1"/>
  <c r="W12" i="1" s="1"/>
  <c r="T12" i="1"/>
  <c r="S12" i="1"/>
  <c r="L12" i="1"/>
  <c r="M12" i="1" s="1"/>
  <c r="J12" i="1"/>
  <c r="I12" i="1"/>
  <c r="C12" i="1"/>
  <c r="AI12" i="1" s="1"/>
  <c r="AT11" i="1"/>
  <c r="AR11" i="1"/>
  <c r="AS11" i="1" s="1"/>
  <c r="AP11" i="1"/>
  <c r="AO11" i="1"/>
  <c r="AH11" i="1"/>
  <c r="AI11" i="1" s="1"/>
  <c r="AF11" i="1"/>
  <c r="AE11" i="1"/>
  <c r="X11" i="1"/>
  <c r="V11" i="1"/>
  <c r="W11" i="1" s="1"/>
  <c r="T11" i="1"/>
  <c r="S11" i="1"/>
  <c r="L11" i="1"/>
  <c r="M11" i="1" s="1"/>
  <c r="J11" i="1"/>
  <c r="I11" i="1"/>
  <c r="C11" i="1"/>
  <c r="K11" i="1" s="1"/>
  <c r="AT10" i="1"/>
  <c r="AR10" i="1"/>
  <c r="AP10" i="1"/>
  <c r="AO10" i="1"/>
  <c r="AH10" i="1"/>
  <c r="AG10" i="1"/>
  <c r="AF10" i="1"/>
  <c r="AE10" i="1"/>
  <c r="X10" i="1"/>
  <c r="V10" i="1"/>
  <c r="T10" i="1"/>
  <c r="S10" i="1"/>
  <c r="L10" i="1"/>
  <c r="K10" i="1"/>
  <c r="J10" i="1"/>
  <c r="I10" i="1"/>
  <c r="C10" i="1"/>
  <c r="AT9" i="1"/>
  <c r="AR9" i="1"/>
  <c r="AP9" i="1"/>
  <c r="AO9" i="1"/>
  <c r="AH9" i="1"/>
  <c r="AF9" i="1"/>
  <c r="AE9" i="1"/>
  <c r="X9" i="1"/>
  <c r="V9" i="1"/>
  <c r="T9" i="1"/>
  <c r="S9" i="1"/>
  <c r="L9" i="1"/>
  <c r="J9" i="1"/>
  <c r="I9" i="1"/>
  <c r="C9" i="1"/>
  <c r="AT8" i="1"/>
  <c r="AR8" i="1"/>
  <c r="AS8" i="1" s="1"/>
  <c r="AP8" i="1"/>
  <c r="AO8" i="1"/>
  <c r="AH8" i="1"/>
  <c r="AI8" i="1" s="1"/>
  <c r="AF8" i="1"/>
  <c r="AE8" i="1"/>
  <c r="X8" i="1"/>
  <c r="V8" i="1"/>
  <c r="W8" i="1" s="1"/>
  <c r="T8" i="1"/>
  <c r="S8" i="1"/>
  <c r="L8" i="1"/>
  <c r="M8" i="1" s="1"/>
  <c r="J8" i="1"/>
  <c r="I8" i="1"/>
  <c r="C8" i="1"/>
  <c r="AG8" i="1" s="1"/>
  <c r="AT7" i="1"/>
  <c r="AR7" i="1"/>
  <c r="AS7" i="1" s="1"/>
  <c r="AP7" i="1"/>
  <c r="AO7" i="1"/>
  <c r="AH7" i="1"/>
  <c r="AI7" i="1" s="1"/>
  <c r="AF7" i="1"/>
  <c r="AE7" i="1"/>
  <c r="X7" i="1"/>
  <c r="V7" i="1"/>
  <c r="W7" i="1" s="1"/>
  <c r="T7" i="1"/>
  <c r="S7" i="1"/>
  <c r="L7" i="1"/>
  <c r="M7" i="1" s="1"/>
  <c r="K7" i="1"/>
  <c r="J7" i="1"/>
  <c r="I7" i="1"/>
  <c r="C7" i="1"/>
  <c r="AG7" i="1" s="1"/>
  <c r="AT6" i="1"/>
  <c r="AR6" i="1"/>
  <c r="AP6" i="1"/>
  <c r="AO6" i="1"/>
  <c r="AH6" i="1"/>
  <c r="AG6" i="1"/>
  <c r="AF6" i="1"/>
  <c r="AE6" i="1"/>
  <c r="X6" i="1"/>
  <c r="V6" i="1"/>
  <c r="T6" i="1"/>
  <c r="S6" i="1"/>
  <c r="L6" i="1"/>
  <c r="M6" i="1" s="1"/>
  <c r="K6" i="1"/>
  <c r="J6" i="1"/>
  <c r="I6" i="1"/>
  <c r="C6" i="1"/>
  <c r="Y6" i="2" s="1"/>
  <c r="AT5" i="1"/>
  <c r="AR5" i="1"/>
  <c r="AP5" i="1"/>
  <c r="AO5" i="1"/>
  <c r="AH5" i="1"/>
  <c r="AI5" i="1" s="1"/>
  <c r="AF5" i="1"/>
  <c r="AE5" i="1"/>
  <c r="X5" i="1"/>
  <c r="V5" i="1"/>
  <c r="W5" i="1" s="1"/>
  <c r="T5" i="1"/>
  <c r="S5" i="1"/>
  <c r="L5" i="1"/>
  <c r="M5" i="1" s="1"/>
  <c r="J5" i="1"/>
  <c r="I5" i="1"/>
  <c r="C5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AT3" i="1"/>
  <c r="X3" i="1"/>
  <c r="N14" i="5" l="1"/>
  <c r="AG11" i="1"/>
  <c r="AS12" i="1"/>
  <c r="W24" i="1"/>
  <c r="AG24" i="1"/>
  <c r="AG27" i="1"/>
  <c r="W9" i="1"/>
  <c r="AI9" i="1"/>
  <c r="AG15" i="1"/>
  <c r="AQ15" i="1"/>
  <c r="W16" i="1"/>
  <c r="AG16" i="1"/>
  <c r="AQ17" i="1"/>
  <c r="M18" i="1"/>
  <c r="AI18" i="1"/>
  <c r="Y21" i="1"/>
  <c r="M23" i="1"/>
  <c r="AG26" i="1"/>
  <c r="AQ26" i="1"/>
  <c r="AI27" i="1"/>
  <c r="N5" i="5"/>
  <c r="D15" i="5"/>
  <c r="L15" i="5" s="1"/>
  <c r="D18" i="5"/>
  <c r="L18" i="5" s="1"/>
  <c r="C29" i="5"/>
  <c r="C30" i="5"/>
  <c r="Y11" i="2"/>
  <c r="Y19" i="2"/>
  <c r="N6" i="5"/>
  <c r="AI6" i="1"/>
  <c r="AS9" i="1"/>
  <c r="AG12" i="1"/>
  <c r="AU15" i="1"/>
  <c r="C12" i="2"/>
  <c r="AS12" i="2" s="1"/>
  <c r="AS5" i="1"/>
  <c r="M9" i="1"/>
  <c r="M10" i="1"/>
  <c r="AI10" i="1"/>
  <c r="AU14" i="1"/>
  <c r="K15" i="1"/>
  <c r="U15" i="1"/>
  <c r="AI15" i="1"/>
  <c r="AI17" i="1"/>
  <c r="AS17" i="1"/>
  <c r="Y18" i="1"/>
  <c r="M19" i="1"/>
  <c r="AG20" i="1"/>
  <c r="AI24" i="1"/>
  <c r="AS24" i="1"/>
  <c r="AI26" i="1"/>
  <c r="AS26" i="1"/>
  <c r="N24" i="5"/>
  <c r="D27" i="5"/>
  <c r="L27" i="5" s="1"/>
  <c r="D30" i="5"/>
  <c r="L30" i="5" s="1"/>
  <c r="AU6" i="2"/>
  <c r="AI7" i="2"/>
  <c r="AU5" i="2"/>
  <c r="C5" i="2"/>
  <c r="Y5" i="2"/>
  <c r="U5" i="1"/>
  <c r="AQ5" i="1"/>
  <c r="AU5" i="1"/>
  <c r="AU9" i="2"/>
  <c r="C9" i="2"/>
  <c r="AI9" i="2" s="1"/>
  <c r="U9" i="1"/>
  <c r="Y9" i="1"/>
  <c r="AI23" i="2"/>
  <c r="U6" i="1"/>
  <c r="AQ6" i="1"/>
  <c r="AU6" i="1"/>
  <c r="Y10" i="2"/>
  <c r="C10" i="2"/>
  <c r="M10" i="2" s="1"/>
  <c r="AU10" i="2"/>
  <c r="Y10" i="1"/>
  <c r="AU25" i="2"/>
  <c r="C25" i="2"/>
  <c r="AG25" i="1"/>
  <c r="K25" i="1"/>
  <c r="AS9" i="2"/>
  <c r="C31" i="5"/>
  <c r="C19" i="5"/>
  <c r="C25" i="5" s="1"/>
  <c r="D7" i="5"/>
  <c r="C13" i="5"/>
  <c r="N27" i="5"/>
  <c r="C6" i="2"/>
  <c r="AI6" i="2" s="1"/>
  <c r="C22" i="2"/>
  <c r="AU7" i="2"/>
  <c r="C7" i="2"/>
  <c r="Y7" i="2"/>
  <c r="U7" i="1"/>
  <c r="Y7" i="1"/>
  <c r="AQ7" i="1"/>
  <c r="AU7" i="1"/>
  <c r="K8" i="1"/>
  <c r="AU11" i="2"/>
  <c r="C11" i="2"/>
  <c r="AS11" i="2" s="1"/>
  <c r="U11" i="1"/>
  <c r="Y11" i="1"/>
  <c r="AQ11" i="1"/>
  <c r="AU11" i="1"/>
  <c r="K12" i="1"/>
  <c r="AQ13" i="1"/>
  <c r="K14" i="1"/>
  <c r="Y14" i="1"/>
  <c r="AQ14" i="1"/>
  <c r="AU15" i="2"/>
  <c r="C15" i="2"/>
  <c r="M15" i="2" s="1"/>
  <c r="Y15" i="2"/>
  <c r="M15" i="1"/>
  <c r="AS15" i="1"/>
  <c r="AU17" i="2"/>
  <c r="C17" i="2"/>
  <c r="AG17" i="1"/>
  <c r="K17" i="1"/>
  <c r="W18" i="1"/>
  <c r="Y22" i="1"/>
  <c r="AI22" i="1"/>
  <c r="AS22" i="1"/>
  <c r="AQ25" i="1"/>
  <c r="Y26" i="2"/>
  <c r="C26" i="2"/>
  <c r="AI26" i="2" s="1"/>
  <c r="AU26" i="2"/>
  <c r="M26" i="1"/>
  <c r="W26" i="1"/>
  <c r="AU26" i="1"/>
  <c r="L5" i="5"/>
  <c r="D29" i="5"/>
  <c r="D17" i="5"/>
  <c r="D11" i="5"/>
  <c r="L11" i="5" s="1"/>
  <c r="Y9" i="2"/>
  <c r="AU14" i="2"/>
  <c r="AS20" i="2"/>
  <c r="U20" i="2"/>
  <c r="K20" i="2"/>
  <c r="Y25" i="2"/>
  <c r="Y5" i="1"/>
  <c r="AQ9" i="1"/>
  <c r="AU9" i="1"/>
  <c r="AU13" i="2"/>
  <c r="C13" i="2"/>
  <c r="M13" i="2" s="1"/>
  <c r="AG13" i="1"/>
  <c r="K13" i="1"/>
  <c r="Y13" i="2"/>
  <c r="M13" i="1"/>
  <c r="AS13" i="1"/>
  <c r="M22" i="1"/>
  <c r="W22" i="1"/>
  <c r="AU22" i="1"/>
  <c r="AI17" i="2"/>
  <c r="AI22" i="2"/>
  <c r="AG12" i="2"/>
  <c r="AU22" i="2"/>
  <c r="Y6" i="1"/>
  <c r="U10" i="1"/>
  <c r="AQ10" i="1"/>
  <c r="AU10" i="1"/>
  <c r="Y18" i="2"/>
  <c r="C18" i="2"/>
  <c r="AU18" i="2"/>
  <c r="U18" i="1"/>
  <c r="AG22" i="1"/>
  <c r="AQ22" i="1"/>
  <c r="AU25" i="1"/>
  <c r="AS5" i="2"/>
  <c r="M7" i="2"/>
  <c r="AS7" i="2"/>
  <c r="M11" i="2"/>
  <c r="M12" i="2"/>
  <c r="D32" i="5"/>
  <c r="D20" i="5"/>
  <c r="L8" i="5"/>
  <c r="D26" i="5"/>
  <c r="L26" i="5" s="1"/>
  <c r="K5" i="1"/>
  <c r="AG5" i="1"/>
  <c r="W6" i="1"/>
  <c r="AS6" i="1"/>
  <c r="Y8" i="2"/>
  <c r="C8" i="2"/>
  <c r="U8" i="1"/>
  <c r="Y8" i="1"/>
  <c r="AQ8" i="1"/>
  <c r="AU8" i="1"/>
  <c r="K9" i="1"/>
  <c r="AG9" i="1"/>
  <c r="W10" i="1"/>
  <c r="AS10" i="1"/>
  <c r="Y12" i="2"/>
  <c r="AU12" i="2"/>
  <c r="AU12" i="1"/>
  <c r="AQ12" i="1"/>
  <c r="Y12" i="1"/>
  <c r="U12" i="1"/>
  <c r="U13" i="1"/>
  <c r="Y13" i="1"/>
  <c r="AI13" i="1"/>
  <c r="U14" i="1"/>
  <c r="AI14" i="1"/>
  <c r="AS14" i="1"/>
  <c r="AG18" i="1"/>
  <c r="AQ18" i="1"/>
  <c r="AU21" i="2"/>
  <c r="C21" i="2"/>
  <c r="AG21" i="1"/>
  <c r="K21" i="1"/>
  <c r="Y21" i="2"/>
  <c r="M21" i="1"/>
  <c r="W21" i="1"/>
  <c r="AU21" i="1"/>
  <c r="K22" i="1"/>
  <c r="U22" i="1"/>
  <c r="Y25" i="1"/>
  <c r="AI25" i="1"/>
  <c r="AS25" i="1"/>
  <c r="D23" i="5"/>
  <c r="AU8" i="2"/>
  <c r="C14" i="2"/>
  <c r="AU19" i="2"/>
  <c r="C19" i="2"/>
  <c r="AI19" i="2" s="1"/>
  <c r="U19" i="1"/>
  <c r="Y19" i="1"/>
  <c r="AQ19" i="1"/>
  <c r="AU19" i="1"/>
  <c r="AU23" i="2"/>
  <c r="C23" i="2"/>
  <c r="U23" i="1"/>
  <c r="Y23" i="1"/>
  <c r="AQ23" i="1"/>
  <c r="AU23" i="1"/>
  <c r="AU27" i="2"/>
  <c r="C27" i="2"/>
  <c r="AI27" i="2" s="1"/>
  <c r="U27" i="1"/>
  <c r="Y27" i="1"/>
  <c r="AQ27" i="1"/>
  <c r="AU27" i="1"/>
  <c r="C28" i="5"/>
  <c r="C16" i="5"/>
  <c r="C22" i="5" s="1"/>
  <c r="N33" i="5"/>
  <c r="C16" i="2"/>
  <c r="C24" i="2"/>
  <c r="U16" i="1"/>
  <c r="Y16" i="1"/>
  <c r="AQ16" i="1"/>
  <c r="AU16" i="1"/>
  <c r="U20" i="1"/>
  <c r="Y20" i="1"/>
  <c r="AQ20" i="1"/>
  <c r="AU20" i="1"/>
  <c r="U24" i="1"/>
  <c r="Y24" i="1"/>
  <c r="AQ24" i="1"/>
  <c r="AU24" i="1"/>
  <c r="D4" i="5"/>
  <c r="N4" i="5"/>
  <c r="N26" i="5"/>
  <c r="AU20" i="2"/>
  <c r="Y23" i="2"/>
  <c r="L6" i="5"/>
  <c r="D21" i="5"/>
  <c r="D12" i="5"/>
  <c r="N18" i="5" l="1"/>
  <c r="AS6" i="2"/>
  <c r="AI12" i="2"/>
  <c r="N30" i="5"/>
  <c r="AI11" i="2"/>
  <c r="N15" i="5"/>
  <c r="N11" i="5"/>
  <c r="AQ12" i="2"/>
  <c r="K12" i="2"/>
  <c r="W12" i="2"/>
  <c r="M9" i="2"/>
  <c r="U12" i="2"/>
  <c r="AS21" i="2"/>
  <c r="U21" i="2"/>
  <c r="K21" i="2"/>
  <c r="AQ21" i="2"/>
  <c r="AG21" i="2"/>
  <c r="W21" i="2"/>
  <c r="M21" i="2"/>
  <c r="AG8" i="2"/>
  <c r="U8" i="2"/>
  <c r="W8" i="2"/>
  <c r="AQ8" i="2"/>
  <c r="K8" i="2"/>
  <c r="AS18" i="2"/>
  <c r="U18" i="2"/>
  <c r="K18" i="2"/>
  <c r="AQ18" i="2"/>
  <c r="AG18" i="2"/>
  <c r="W18" i="2"/>
  <c r="M18" i="2"/>
  <c r="AS8" i="2"/>
  <c r="N21" i="5"/>
  <c r="L21" i="5"/>
  <c r="AS22" i="2"/>
  <c r="U22" i="2"/>
  <c r="K22" i="2"/>
  <c r="AQ22" i="2"/>
  <c r="AG22" i="2"/>
  <c r="W22" i="2"/>
  <c r="M22" i="2"/>
  <c r="AG10" i="2"/>
  <c r="U10" i="2"/>
  <c r="W10" i="2"/>
  <c r="AQ10" i="2"/>
  <c r="K10" i="2"/>
  <c r="AI21" i="2"/>
  <c r="AG5" i="2"/>
  <c r="U5" i="2"/>
  <c r="W5" i="2"/>
  <c r="AQ5" i="2"/>
  <c r="K5" i="2"/>
  <c r="AG14" i="2"/>
  <c r="U14" i="2"/>
  <c r="AQ14" i="2"/>
  <c r="W14" i="2"/>
  <c r="K14" i="2"/>
  <c r="L32" i="5"/>
  <c r="N32" i="5"/>
  <c r="M8" i="2"/>
  <c r="M5" i="2"/>
  <c r="AS26" i="2"/>
  <c r="U26" i="2"/>
  <c r="K26" i="2"/>
  <c r="AQ26" i="2"/>
  <c r="AG26" i="2"/>
  <c r="W26" i="2"/>
  <c r="M26" i="2"/>
  <c r="AG6" i="2"/>
  <c r="U6" i="2"/>
  <c r="W6" i="2"/>
  <c r="K6" i="2"/>
  <c r="AQ6" i="2"/>
  <c r="N7" i="5"/>
  <c r="D25" i="5"/>
  <c r="D13" i="5"/>
  <c r="D19" i="5"/>
  <c r="L7" i="5"/>
  <c r="D31" i="5"/>
  <c r="M14" i="2"/>
  <c r="AS10" i="2"/>
  <c r="M6" i="2"/>
  <c r="AI14" i="2"/>
  <c r="AI8" i="2"/>
  <c r="L12" i="5"/>
  <c r="N12" i="5"/>
  <c r="AS27" i="2"/>
  <c r="U27" i="2"/>
  <c r="K27" i="2"/>
  <c r="AQ27" i="2"/>
  <c r="AG27" i="2"/>
  <c r="W27" i="2"/>
  <c r="M27" i="2"/>
  <c r="AS19" i="2"/>
  <c r="U19" i="2"/>
  <c r="K19" i="2"/>
  <c r="AQ19" i="2"/>
  <c r="AG19" i="2"/>
  <c r="W19" i="2"/>
  <c r="M19" i="2"/>
  <c r="L23" i="5"/>
  <c r="N23" i="5"/>
  <c r="N29" i="5"/>
  <c r="L29" i="5"/>
  <c r="AQ15" i="2"/>
  <c r="AG15" i="2"/>
  <c r="U15" i="2"/>
  <c r="AS15" i="2"/>
  <c r="K15" i="2"/>
  <c r="W15" i="2"/>
  <c r="AI15" i="2"/>
  <c r="D28" i="5"/>
  <c r="D16" i="5"/>
  <c r="D22" i="5"/>
  <c r="L4" i="5"/>
  <c r="D10" i="5"/>
  <c r="L20" i="5"/>
  <c r="N20" i="5"/>
  <c r="AI18" i="2"/>
  <c r="AS25" i="2"/>
  <c r="U25" i="2"/>
  <c r="K25" i="2"/>
  <c r="AQ25" i="2"/>
  <c r="AG25" i="2"/>
  <c r="W25" i="2"/>
  <c r="M25" i="2"/>
  <c r="AS24" i="2"/>
  <c r="U24" i="2"/>
  <c r="K24" i="2"/>
  <c r="AQ24" i="2"/>
  <c r="AG24" i="2"/>
  <c r="W24" i="2"/>
  <c r="M24" i="2"/>
  <c r="AS23" i="2"/>
  <c r="U23" i="2"/>
  <c r="K23" i="2"/>
  <c r="AQ23" i="2"/>
  <c r="AG23" i="2"/>
  <c r="W23" i="2"/>
  <c r="M23" i="2"/>
  <c r="AS16" i="2"/>
  <c r="U16" i="2"/>
  <c r="K16" i="2"/>
  <c r="AQ16" i="2"/>
  <c r="AG16" i="2"/>
  <c r="W16" i="2"/>
  <c r="M16" i="2"/>
  <c r="AS14" i="2"/>
  <c r="AI24" i="2"/>
  <c r="AG13" i="2"/>
  <c r="U13" i="2"/>
  <c r="W13" i="2"/>
  <c r="AQ13" i="2"/>
  <c r="K13" i="2"/>
  <c r="N17" i="5"/>
  <c r="L17" i="5"/>
  <c r="AS17" i="2"/>
  <c r="U17" i="2"/>
  <c r="K17" i="2"/>
  <c r="AQ17" i="2"/>
  <c r="AG17" i="2"/>
  <c r="W17" i="2"/>
  <c r="M17" i="2"/>
  <c r="AG11" i="2"/>
  <c r="U11" i="2"/>
  <c r="W11" i="2"/>
  <c r="K11" i="2"/>
  <c r="AQ11" i="2"/>
  <c r="AG7" i="2"/>
  <c r="U7" i="2"/>
  <c r="W7" i="2"/>
  <c r="AQ7" i="2"/>
  <c r="K7" i="2"/>
  <c r="AS13" i="2"/>
  <c r="AI25" i="2"/>
  <c r="AI16" i="2"/>
  <c r="AG9" i="2"/>
  <c r="U9" i="2"/>
  <c r="W9" i="2"/>
  <c r="K9" i="2"/>
  <c r="AQ9" i="2"/>
  <c r="AI10" i="2"/>
  <c r="AI13" i="2"/>
  <c r="AI5" i="2"/>
  <c r="L10" i="5" l="1"/>
  <c r="N10" i="5"/>
  <c r="N25" i="5"/>
  <c r="L25" i="5"/>
  <c r="L22" i="5"/>
  <c r="N22" i="5"/>
  <c r="L28" i="5"/>
  <c r="N28" i="5"/>
  <c r="N13" i="5"/>
  <c r="L13" i="5"/>
  <c r="L31" i="5"/>
  <c r="N31" i="5"/>
  <c r="L16" i="5"/>
  <c r="N16" i="5"/>
  <c r="L19" i="5"/>
  <c r="N19" i="5"/>
</calcChain>
</file>

<file path=xl/sharedStrings.xml><?xml version="1.0" encoding="utf-8"?>
<sst xmlns="http://schemas.openxmlformats.org/spreadsheetml/2006/main" count="20" uniqueCount="20">
  <si>
    <t>distance in mm</t>
  </si>
  <si>
    <t>sensor 1</t>
  </si>
  <si>
    <t>sensor 2</t>
  </si>
  <si>
    <t>sensor 3</t>
  </si>
  <si>
    <t>sensor 4</t>
  </si>
  <si>
    <t>measured</t>
  </si>
  <si>
    <t>real</t>
  </si>
  <si>
    <t>min</t>
  </si>
  <si>
    <t>max</t>
  </si>
  <si>
    <t>std deviation / distance_real</t>
  </si>
  <si>
    <t>mean</t>
  </si>
  <si>
    <t>error</t>
  </si>
  <si>
    <t>offset</t>
  </si>
  <si>
    <t>materials</t>
  </si>
  <si>
    <t>Sensor wot protextion</t>
  </si>
  <si>
    <t>dossier de chaise noir</t>
  </si>
  <si>
    <t>mousse de chaise verte</t>
  </si>
  <si>
    <t>Carton blanc</t>
  </si>
  <si>
    <t>Plastique Transparent</t>
  </si>
  <si>
    <t>Plastique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</si>
</sst>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5">
    <font>
      <sz val="11"/>
      <color rgb="FF000000"/>
      <name val="Liberation Sans"/>
    </font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5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4" fontId="3" fillId="0" borderId="0" applyBorder="0" applyProtection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1" fillId="0" borderId="15" xfId="1" applyBorder="1" applyAlignment="1">
      <alignment horizontal="center" vertical="center"/>
    </xf>
    <xf numFmtId="9" fontId="1" fillId="0" borderId="16" xfId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9" fontId="1" fillId="0" borderId="22" xfId="1" applyBorder="1" applyAlignment="1">
      <alignment horizontal="center" vertical="center"/>
    </xf>
    <xf numFmtId="9" fontId="1" fillId="0" borderId="23" xfId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9" fontId="1" fillId="0" borderId="11" xfId="1" applyBorder="1" applyAlignment="1">
      <alignment horizontal="center" vertical="center"/>
    </xf>
    <xf numFmtId="9" fontId="1" fillId="0" borderId="18" xfId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9" fontId="1" fillId="0" borderId="35" xfId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9" fontId="1" fillId="0" borderId="38" xfId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9" fontId="1" fillId="0" borderId="43" xfId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/>
    <xf numFmtId="0" fontId="0" fillId="0" borderId="54" xfId="0" applyBorder="1"/>
    <xf numFmtId="0" fontId="0" fillId="0" borderId="18" xfId="0" applyBorder="1" applyAlignment="1">
      <alignment horizontal="center" vertical="center"/>
    </xf>
    <xf numFmtId="0" fontId="0" fillId="0" borderId="55" xfId="0" applyBorder="1"/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/>
    <xf numFmtId="0" fontId="0" fillId="0" borderId="2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 textRotation="90"/>
    </xf>
    <xf numFmtId="0" fontId="4" fillId="0" borderId="27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textRotation="90"/>
    </xf>
    <xf numFmtId="0" fontId="0" fillId="0" borderId="36" xfId="0" applyFill="1" applyBorder="1" applyAlignment="1">
      <alignment horizontal="center" textRotation="90"/>
    </xf>
  </cellXfs>
  <cellStyles count="6">
    <cellStyle name="Heading" xfId="2" xr:uid="{00000000-0005-0000-0000-000000000000}"/>
    <cellStyle name="Heading1" xfId="3" xr:uid="{00000000-0005-0000-0000-000001000000}"/>
    <cellStyle name="Normal" xfId="0" builtinId="0" customBuiltin="1"/>
    <cellStyle name="Pourcentage" xfId="1" builtinId="5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without_protection!$I$4:$I$4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without_protection!$I$5:$I$27</c:f>
              <c:numCache>
                <c:formatCode>General</c:formatCode>
                <c:ptCount val="2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25</c:v>
                </c:pt>
                <c:pt idx="5">
                  <c:v>16</c:v>
                </c:pt>
                <c:pt idx="6">
                  <c:v>27</c:v>
                </c:pt>
                <c:pt idx="7">
                  <c:v>40</c:v>
                </c:pt>
                <c:pt idx="8">
                  <c:v>37</c:v>
                </c:pt>
                <c:pt idx="9">
                  <c:v>43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  <c:pt idx="13">
                  <c:v>80</c:v>
                </c:pt>
                <c:pt idx="14">
                  <c:v>91</c:v>
                </c:pt>
                <c:pt idx="15">
                  <c:v>138</c:v>
                </c:pt>
                <c:pt idx="16">
                  <c:v>164</c:v>
                </c:pt>
                <c:pt idx="17">
                  <c:v>188</c:v>
                </c:pt>
                <c:pt idx="18">
                  <c:v>217</c:v>
                </c:pt>
                <c:pt idx="19">
                  <c:v>256</c:v>
                </c:pt>
                <c:pt idx="20">
                  <c:v>222</c:v>
                </c:pt>
                <c:pt idx="21">
                  <c:v>277</c:v>
                </c:pt>
                <c:pt idx="22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8-4D2B-B72B-0DF0CED29D6A}"/>
            </c:ext>
          </c:extLst>
        </c:ser>
        <c:ser>
          <c:idx val="1"/>
          <c:order val="1"/>
          <c:tx>
            <c:strRef>
              <c:f>without_protection!$J$4:$J$4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without_protection!$J$5:$J$27</c:f>
              <c:numCache>
                <c:formatCode>General</c:formatCode>
                <c:ptCount val="23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45</c:v>
                </c:pt>
                <c:pt idx="7">
                  <c:v>41</c:v>
                </c:pt>
                <c:pt idx="8">
                  <c:v>40</c:v>
                </c:pt>
                <c:pt idx="9">
                  <c:v>48</c:v>
                </c:pt>
                <c:pt idx="10">
                  <c:v>59</c:v>
                </c:pt>
                <c:pt idx="11">
                  <c:v>68</c:v>
                </c:pt>
                <c:pt idx="12">
                  <c:v>75</c:v>
                </c:pt>
                <c:pt idx="13">
                  <c:v>83</c:v>
                </c:pt>
                <c:pt idx="14">
                  <c:v>94</c:v>
                </c:pt>
                <c:pt idx="15">
                  <c:v>143</c:v>
                </c:pt>
                <c:pt idx="16">
                  <c:v>168</c:v>
                </c:pt>
                <c:pt idx="17">
                  <c:v>189</c:v>
                </c:pt>
                <c:pt idx="18">
                  <c:v>221</c:v>
                </c:pt>
                <c:pt idx="19">
                  <c:v>261</c:v>
                </c:pt>
                <c:pt idx="20">
                  <c:v>228</c:v>
                </c:pt>
                <c:pt idx="21">
                  <c:v>282</c:v>
                </c:pt>
                <c:pt idx="22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8-4D2B-B72B-0DF0CED29D6A}"/>
            </c:ext>
          </c:extLst>
        </c:ser>
        <c:ser>
          <c:idx val="2"/>
          <c:order val="2"/>
          <c:tx>
            <c:strRef>
              <c:f>without_protection!$L$4:$L$4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without_protection!$L$5:$L$27</c:f>
              <c:numCache>
                <c:formatCode>0.00</c:formatCode>
                <c:ptCount val="23"/>
                <c:pt idx="0" formatCode="General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18.8</c:v>
                </c:pt>
                <c:pt idx="4">
                  <c:v>26.4</c:v>
                </c:pt>
                <c:pt idx="5">
                  <c:v>28</c:v>
                </c:pt>
                <c:pt idx="6">
                  <c:v>37</c:v>
                </c:pt>
                <c:pt idx="7">
                  <c:v>40.200000000000003</c:v>
                </c:pt>
                <c:pt idx="8">
                  <c:v>38.4</c:v>
                </c:pt>
                <c:pt idx="9">
                  <c:v>44.8</c:v>
                </c:pt>
                <c:pt idx="10">
                  <c:v>57</c:v>
                </c:pt>
                <c:pt idx="11">
                  <c:v>65.8</c:v>
                </c:pt>
                <c:pt idx="12">
                  <c:v>73.599999999999994</c:v>
                </c:pt>
                <c:pt idx="13">
                  <c:v>81.8</c:v>
                </c:pt>
                <c:pt idx="14">
                  <c:v>92.4</c:v>
                </c:pt>
                <c:pt idx="15">
                  <c:v>140.80000000000001</c:v>
                </c:pt>
                <c:pt idx="16">
                  <c:v>166</c:v>
                </c:pt>
                <c:pt idx="17" formatCode="General">
                  <c:v>188.4</c:v>
                </c:pt>
                <c:pt idx="18" formatCode="General">
                  <c:v>218.2</c:v>
                </c:pt>
                <c:pt idx="19" formatCode="General">
                  <c:v>258.39999999999998</c:v>
                </c:pt>
                <c:pt idx="20" formatCode="General">
                  <c:v>225.8</c:v>
                </c:pt>
                <c:pt idx="21" formatCode="General">
                  <c:v>279</c:v>
                </c:pt>
                <c:pt idx="22" formatCode="General">
                  <c:v>303.60000000000002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8-4D2B-B72B-0DF0CED29D6A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E8-4D2B-B72B-0DF0CED2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89872"/>
        <c:axId val="318491512"/>
      </c:lineChart>
      <c:valAx>
        <c:axId val="31849151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18489872"/>
        <c:crosses val="autoZero"/>
        <c:crossBetween val="between"/>
      </c:valAx>
      <c:catAx>
        <c:axId val="31848987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184915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Stability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without_protection!$AQ$4:$AQ$4</c:f>
              <c:strCache>
                <c:ptCount val="1"/>
                <c:pt idx="0">
                  <c:v>std deviation / distance_real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without_protection!$AQ$5:$AQ$27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4.5845305240524957E-2</c:v>
                </c:pt>
                <c:pt idx="5">
                  <c:v>3.2758526166576922E-2</c:v>
                </c:pt>
                <c:pt idx="6">
                  <c:v>2.6014568158168577E-2</c:v>
                </c:pt>
                <c:pt idx="7">
                  <c:v>0.32823045345557245</c:v>
                </c:pt>
                <c:pt idx="8">
                  <c:v>0.32790987133876598</c:v>
                </c:pt>
                <c:pt idx="9">
                  <c:v>0.11336176071003684</c:v>
                </c:pt>
                <c:pt idx="10">
                  <c:v>1.4098789265446341E-2</c:v>
                </c:pt>
                <c:pt idx="11">
                  <c:v>3.5507638372563446E-2</c:v>
                </c:pt>
                <c:pt idx="12">
                  <c:v>6.5642684264761034E-3</c:v>
                </c:pt>
                <c:pt idx="13">
                  <c:v>2.5773960999127342E-2</c:v>
                </c:pt>
                <c:pt idx="14">
                  <c:v>1.2604799700701178E-2</c:v>
                </c:pt>
                <c:pt idx="15">
                  <c:v>7.445033667098451E-2</c:v>
                </c:pt>
                <c:pt idx="16">
                  <c:v>1.6669116159863519E-2</c:v>
                </c:pt>
                <c:pt idx="17">
                  <c:v>0.2103546698004683</c:v>
                </c:pt>
                <c:pt idx="18">
                  <c:v>1.4289140119087003E-2</c:v>
                </c:pt>
                <c:pt idx="19">
                  <c:v>1.1139101225118565E-2</c:v>
                </c:pt>
                <c:pt idx="20">
                  <c:v>4.4340035246872691E-3</c:v>
                </c:pt>
                <c:pt idx="21">
                  <c:v>1.5484729782588176E-2</c:v>
                </c:pt>
                <c:pt idx="22">
                  <c:v>9.0372740871423208E-3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33-4C94-9DBC-E740AE32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40592"/>
        <c:axId val="444341248"/>
      </c:lineChart>
      <c:valAx>
        <c:axId val="4443412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340592"/>
        <c:crosses val="autoZero"/>
        <c:crossBetween val="between"/>
      </c:valAx>
      <c:catAx>
        <c:axId val="44434059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3412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without_protection!$AS$4:$AS$4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without_protection!$AS$5:$AS$27</c:f>
              <c:numCache>
                <c:formatCode>0%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0.23769338959212383</c:v>
                </c:pt>
                <c:pt idx="5">
                  <c:v>0.29186602870813416</c:v>
                </c:pt>
                <c:pt idx="6">
                  <c:v>0.2747138397502602</c:v>
                </c:pt>
                <c:pt idx="7">
                  <c:v>7.2744014732965101E-2</c:v>
                </c:pt>
                <c:pt idx="8">
                  <c:v>-3.7985136251032128E-2</c:v>
                </c:pt>
                <c:pt idx="9">
                  <c:v>-1.1976047904191628E-2</c:v>
                </c:pt>
                <c:pt idx="10">
                  <c:v>-0.10781841109709957</c:v>
                </c:pt>
                <c:pt idx="11">
                  <c:v>6.753812636165589E-2</c:v>
                </c:pt>
                <c:pt idx="12">
                  <c:v>-5.8005752636625163E-2</c:v>
                </c:pt>
                <c:pt idx="13">
                  <c:v>-9.6746575342465668E-2</c:v>
                </c:pt>
                <c:pt idx="14">
                  <c:v>-0.15119876256767209</c:v>
                </c:pt>
                <c:pt idx="15">
                  <c:v>-0.12669447340980186</c:v>
                </c:pt>
                <c:pt idx="16">
                  <c:v>-0.1348800629178136</c:v>
                </c:pt>
                <c:pt idx="17">
                  <c:v>-0.3497474747474747</c:v>
                </c:pt>
                <c:pt idx="18">
                  <c:v>-0.20379646717637756</c:v>
                </c:pt>
                <c:pt idx="19">
                  <c:v>-0.28983703033046626</c:v>
                </c:pt>
                <c:pt idx="20">
                  <c:v>-0.42197104897878251</c:v>
                </c:pt>
                <c:pt idx="21">
                  <c:v>-0.48703246294989416</c:v>
                </c:pt>
                <c:pt idx="22">
                  <c:v>-0.55148577784840291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6-4F3B-8279-7B000831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22272"/>
        <c:axId val="444217352"/>
      </c:lineChart>
      <c:valAx>
        <c:axId val="4442173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22272"/>
        <c:crosses val="autoZero"/>
        <c:crossBetween val="between"/>
      </c:valAx>
      <c:catAx>
        <c:axId val="44422227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1735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without_protection!$AO$4:$AO$4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without_protection!$AO$5:$AO$27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34</c:v>
                </c:pt>
                <c:pt idx="5">
                  <c:v>42</c:v>
                </c:pt>
                <c:pt idx="6">
                  <c:v>48</c:v>
                </c:pt>
                <c:pt idx="7">
                  <c:v>31</c:v>
                </c:pt>
                <c:pt idx="8">
                  <c:v>35</c:v>
                </c:pt>
                <c:pt idx="9">
                  <c:v>46</c:v>
                </c:pt>
                <c:pt idx="10">
                  <c:v>55</c:v>
                </c:pt>
                <c:pt idx="11">
                  <c:v>75</c:v>
                </c:pt>
                <c:pt idx="12">
                  <c:v>78</c:v>
                </c:pt>
                <c:pt idx="13">
                  <c:v>81</c:v>
                </c:pt>
                <c:pt idx="14">
                  <c:v>86</c:v>
                </c:pt>
                <c:pt idx="15">
                  <c:v>121</c:v>
                </c:pt>
                <c:pt idx="16">
                  <c:v>171</c:v>
                </c:pt>
                <c:pt idx="17">
                  <c:v>105</c:v>
                </c:pt>
                <c:pt idx="18">
                  <c:v>237</c:v>
                </c:pt>
                <c:pt idx="19">
                  <c:v>246</c:v>
                </c:pt>
                <c:pt idx="20">
                  <c:v>231</c:v>
                </c:pt>
                <c:pt idx="21">
                  <c:v>228</c:v>
                </c:pt>
                <c:pt idx="22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D-42C2-B6B0-9779584C376B}"/>
            </c:ext>
          </c:extLst>
        </c:ser>
        <c:ser>
          <c:idx val="1"/>
          <c:order val="1"/>
          <c:tx>
            <c:strRef>
              <c:f>without_protection!$AP$4:$AP$4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without_protection!$AP$5:$AP$27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37</c:v>
                </c:pt>
                <c:pt idx="5">
                  <c:v>44</c:v>
                </c:pt>
                <c:pt idx="6">
                  <c:v>50</c:v>
                </c:pt>
                <c:pt idx="7">
                  <c:v>58</c:v>
                </c:pt>
                <c:pt idx="8">
                  <c:v>64</c:v>
                </c:pt>
                <c:pt idx="9">
                  <c:v>59</c:v>
                </c:pt>
                <c:pt idx="10">
                  <c:v>57</c:v>
                </c:pt>
                <c:pt idx="11">
                  <c:v>82</c:v>
                </c:pt>
                <c:pt idx="12">
                  <c:v>79</c:v>
                </c:pt>
                <c:pt idx="13">
                  <c:v>87</c:v>
                </c:pt>
                <c:pt idx="14">
                  <c:v>89</c:v>
                </c:pt>
                <c:pt idx="15">
                  <c:v>143</c:v>
                </c:pt>
                <c:pt idx="16">
                  <c:v>179</c:v>
                </c:pt>
                <c:pt idx="17">
                  <c:v>207</c:v>
                </c:pt>
                <c:pt idx="18">
                  <c:v>246</c:v>
                </c:pt>
                <c:pt idx="19">
                  <c:v>257</c:v>
                </c:pt>
                <c:pt idx="20">
                  <c:v>235</c:v>
                </c:pt>
                <c:pt idx="21">
                  <c:v>245</c:v>
                </c:pt>
                <c:pt idx="22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D-42C2-B6B0-9779584C376B}"/>
            </c:ext>
          </c:extLst>
        </c:ser>
        <c:ser>
          <c:idx val="2"/>
          <c:order val="2"/>
          <c:tx>
            <c:strRef>
              <c:f>without_protection!$AR$4:$AR$4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without_protection!$AR$5:$AR$27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35.200000000000003</c:v>
                </c:pt>
                <c:pt idx="5">
                  <c:v>43.2</c:v>
                </c:pt>
                <c:pt idx="6">
                  <c:v>49</c:v>
                </c:pt>
                <c:pt idx="7">
                  <c:v>46.6</c:v>
                </c:pt>
                <c:pt idx="8">
                  <c:v>46.6</c:v>
                </c:pt>
                <c:pt idx="9">
                  <c:v>52.8</c:v>
                </c:pt>
                <c:pt idx="10">
                  <c:v>56.6</c:v>
                </c:pt>
                <c:pt idx="11">
                  <c:v>78.400000000000006</c:v>
                </c:pt>
                <c:pt idx="12">
                  <c:v>78.599999999999994</c:v>
                </c:pt>
                <c:pt idx="13">
                  <c:v>84.4</c:v>
                </c:pt>
                <c:pt idx="14">
                  <c:v>87.8</c:v>
                </c:pt>
                <c:pt idx="15">
                  <c:v>134</c:v>
                </c:pt>
                <c:pt idx="16">
                  <c:v>176</c:v>
                </c:pt>
                <c:pt idx="17" formatCode="General">
                  <c:v>164.8</c:v>
                </c:pt>
                <c:pt idx="18" formatCode="General">
                  <c:v>241.6</c:v>
                </c:pt>
                <c:pt idx="19" formatCode="General">
                  <c:v>251</c:v>
                </c:pt>
                <c:pt idx="20" formatCode="General">
                  <c:v>233.2</c:v>
                </c:pt>
                <c:pt idx="21" formatCode="General">
                  <c:v>232.6</c:v>
                </c:pt>
                <c:pt idx="22" formatCode="General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D-42C2-B6B0-9779584C376B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4D-42C2-B6B0-9779584C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79280"/>
        <c:axId val="443878952"/>
      </c:lineChart>
      <c:valAx>
        <c:axId val="4438789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9280"/>
        <c:crosses val="autoZero"/>
        <c:crossBetween val="between"/>
      </c:valAx>
      <c:catAx>
        <c:axId val="4438792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895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without_protection!$I$4:$I$4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with_protection!$I$5:$I$27</c:f>
              <c:numCache>
                <c:formatCode>General</c:formatCode>
                <c:ptCount val="2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18</c:v>
                </c:pt>
                <c:pt idx="5">
                  <c:v>27</c:v>
                </c:pt>
                <c:pt idx="6">
                  <c:v>20</c:v>
                </c:pt>
                <c:pt idx="7">
                  <c:v>32</c:v>
                </c:pt>
                <c:pt idx="8">
                  <c:v>50</c:v>
                </c:pt>
                <c:pt idx="9">
                  <c:v>39</c:v>
                </c:pt>
                <c:pt idx="10">
                  <c:v>56</c:v>
                </c:pt>
                <c:pt idx="11">
                  <c:v>72</c:v>
                </c:pt>
                <c:pt idx="12">
                  <c:v>79</c:v>
                </c:pt>
                <c:pt idx="13">
                  <c:v>91</c:v>
                </c:pt>
                <c:pt idx="14">
                  <c:v>105</c:v>
                </c:pt>
                <c:pt idx="15">
                  <c:v>143</c:v>
                </c:pt>
                <c:pt idx="16">
                  <c:v>174</c:v>
                </c:pt>
                <c:pt idx="17">
                  <c:v>193</c:v>
                </c:pt>
                <c:pt idx="18">
                  <c:v>218</c:v>
                </c:pt>
                <c:pt idx="19">
                  <c:v>237</c:v>
                </c:pt>
                <c:pt idx="20">
                  <c:v>218</c:v>
                </c:pt>
                <c:pt idx="21">
                  <c:v>218</c:v>
                </c:pt>
                <c:pt idx="22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D-4F92-8606-A35F07F63992}"/>
            </c:ext>
          </c:extLst>
        </c:ser>
        <c:ser>
          <c:idx val="1"/>
          <c:order val="1"/>
          <c:tx>
            <c:strRef>
              <c:f>without_protection!$J$4:$J$4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with_protection!$J$5:$J$27</c:f>
              <c:numCache>
                <c:formatCode>General</c:formatCode>
                <c:ptCount val="23"/>
                <c:pt idx="0">
                  <c:v>34</c:v>
                </c:pt>
                <c:pt idx="1">
                  <c:v>33</c:v>
                </c:pt>
                <c:pt idx="2">
                  <c:v>35</c:v>
                </c:pt>
                <c:pt idx="3">
                  <c:v>35</c:v>
                </c:pt>
                <c:pt idx="4">
                  <c:v>20</c:v>
                </c:pt>
                <c:pt idx="5">
                  <c:v>29</c:v>
                </c:pt>
                <c:pt idx="6">
                  <c:v>22</c:v>
                </c:pt>
                <c:pt idx="7">
                  <c:v>60</c:v>
                </c:pt>
                <c:pt idx="8">
                  <c:v>53</c:v>
                </c:pt>
                <c:pt idx="9">
                  <c:v>77</c:v>
                </c:pt>
                <c:pt idx="10">
                  <c:v>59</c:v>
                </c:pt>
                <c:pt idx="11">
                  <c:v>76</c:v>
                </c:pt>
                <c:pt idx="12">
                  <c:v>83</c:v>
                </c:pt>
                <c:pt idx="13">
                  <c:v>91</c:v>
                </c:pt>
                <c:pt idx="14">
                  <c:v>107</c:v>
                </c:pt>
                <c:pt idx="15">
                  <c:v>146</c:v>
                </c:pt>
                <c:pt idx="16">
                  <c:v>179</c:v>
                </c:pt>
                <c:pt idx="17">
                  <c:v>198</c:v>
                </c:pt>
                <c:pt idx="18">
                  <c:v>220</c:v>
                </c:pt>
                <c:pt idx="19">
                  <c:v>241</c:v>
                </c:pt>
                <c:pt idx="20">
                  <c:v>221</c:v>
                </c:pt>
                <c:pt idx="21">
                  <c:v>221</c:v>
                </c:pt>
                <c:pt idx="22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D-4F92-8606-A35F07F63992}"/>
            </c:ext>
          </c:extLst>
        </c:ser>
        <c:ser>
          <c:idx val="2"/>
          <c:order val="2"/>
          <c:tx>
            <c:strRef>
              <c:f>without_protection!$L$4:$L$4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with_protection!$L$5:$L$27</c:f>
              <c:numCache>
                <c:formatCode>0.00</c:formatCode>
                <c:ptCount val="23"/>
                <c:pt idx="0" formatCode="General">
                  <c:v>33.4</c:v>
                </c:pt>
                <c:pt idx="1">
                  <c:v>32.799999999999997</c:v>
                </c:pt>
                <c:pt idx="2">
                  <c:v>33.6</c:v>
                </c:pt>
                <c:pt idx="3">
                  <c:v>34</c:v>
                </c:pt>
                <c:pt idx="4">
                  <c:v>18.399999999999999</c:v>
                </c:pt>
                <c:pt idx="5">
                  <c:v>27.6</c:v>
                </c:pt>
                <c:pt idx="6">
                  <c:v>21.2</c:v>
                </c:pt>
                <c:pt idx="7">
                  <c:v>48.2</c:v>
                </c:pt>
                <c:pt idx="8">
                  <c:v>51.4</c:v>
                </c:pt>
                <c:pt idx="9">
                  <c:v>59.4</c:v>
                </c:pt>
                <c:pt idx="10">
                  <c:v>57.8</c:v>
                </c:pt>
                <c:pt idx="11">
                  <c:v>74.8</c:v>
                </c:pt>
                <c:pt idx="12">
                  <c:v>81.599999999999994</c:v>
                </c:pt>
                <c:pt idx="13">
                  <c:v>91</c:v>
                </c:pt>
                <c:pt idx="14">
                  <c:v>106.2</c:v>
                </c:pt>
                <c:pt idx="15">
                  <c:v>144.4</c:v>
                </c:pt>
                <c:pt idx="16">
                  <c:v>176.4</c:v>
                </c:pt>
                <c:pt idx="17" formatCode="General">
                  <c:v>196.6</c:v>
                </c:pt>
                <c:pt idx="18" formatCode="General">
                  <c:v>219.2</c:v>
                </c:pt>
                <c:pt idx="19" formatCode="General">
                  <c:v>239</c:v>
                </c:pt>
                <c:pt idx="20" formatCode="General">
                  <c:v>219.6</c:v>
                </c:pt>
                <c:pt idx="21" formatCode="General">
                  <c:v>219.6</c:v>
                </c:pt>
                <c:pt idx="22" formatCode="General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D-4F92-8606-A35F07F63992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AD-4F92-8606-A35F07F63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27880"/>
        <c:axId val="444526240"/>
      </c:lineChart>
      <c:valAx>
        <c:axId val="44452624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527880"/>
        <c:crosses val="autoZero"/>
        <c:crossBetween val="between"/>
      </c:valAx>
      <c:catAx>
        <c:axId val="4445278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52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without_protection!$M$4:$M$4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with_protection!$M$5:$M$27</c:f>
              <c:numCache>
                <c:formatCode>0%</c:formatCode>
                <c:ptCount val="23"/>
                <c:pt idx="0">
                  <c:v>2.9573459715639814</c:v>
                </c:pt>
                <c:pt idx="1">
                  <c:v>1.4404761904761905</c:v>
                </c:pt>
                <c:pt idx="2">
                  <c:v>0.8221258134490238</c:v>
                </c:pt>
                <c:pt idx="3">
                  <c:v>0.4505119453924914</c:v>
                </c:pt>
                <c:pt idx="4">
                  <c:v>-0.35302390998593536</c:v>
                </c:pt>
                <c:pt idx="5">
                  <c:v>-0.17464114832535876</c:v>
                </c:pt>
                <c:pt idx="6">
                  <c:v>-0.44849115504682618</c:v>
                </c:pt>
                <c:pt idx="7">
                  <c:v>0.10957642725598539</c:v>
                </c:pt>
                <c:pt idx="8">
                  <c:v>6.1106523534269222E-2</c:v>
                </c:pt>
                <c:pt idx="9">
                  <c:v>0.11152694610778445</c:v>
                </c:pt>
                <c:pt idx="10">
                  <c:v>-8.8902900378310223E-2</c:v>
                </c:pt>
                <c:pt idx="11">
                  <c:v>1.8518518518518511E-2</c:v>
                </c:pt>
                <c:pt idx="12">
                  <c:v>-2.205177372962612E-2</c:v>
                </c:pt>
                <c:pt idx="13">
                  <c:v>-2.6113013698630113E-2</c:v>
                </c:pt>
                <c:pt idx="14">
                  <c:v>2.6682134570765712E-2</c:v>
                </c:pt>
                <c:pt idx="15">
                  <c:v>-5.8915537017726748E-2</c:v>
                </c:pt>
                <c:pt idx="16">
                  <c:v>-0.13291388124262679</c:v>
                </c:pt>
                <c:pt idx="17">
                  <c:v>-0.22427398989898992</c:v>
                </c:pt>
                <c:pt idx="18">
                  <c:v>-0.27761666227260745</c:v>
                </c:pt>
                <c:pt idx="19">
                  <c:v>-0.3237890448166591</c:v>
                </c:pt>
                <c:pt idx="20">
                  <c:v>-0.45568114217727546</c:v>
                </c:pt>
                <c:pt idx="21">
                  <c:v>-0.51570218772053633</c:v>
                </c:pt>
                <c:pt idx="22">
                  <c:v>-0.57889718735102491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D-4437-96E5-A6280C636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87000"/>
        <c:axId val="444786672"/>
      </c:lineChart>
      <c:valAx>
        <c:axId val="4447866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87000"/>
        <c:crosses val="autoZero"/>
        <c:crossBetween val="between"/>
      </c:valAx>
      <c:catAx>
        <c:axId val="4447870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8667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Stability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without_protection!$K$4:$K$4</c:f>
              <c:strCache>
                <c:ptCount val="1"/>
                <c:pt idx="0">
                  <c:v>std deviation / distance_real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with_protection!$K$5:$K$27</c:f>
              <c:numCache>
                <c:formatCode>General</c:formatCode>
                <c:ptCount val="23"/>
                <c:pt idx="0">
                  <c:v>0.10597478566349715</c:v>
                </c:pt>
                <c:pt idx="1">
                  <c:v>3.3274821093746867E-2</c:v>
                </c:pt>
                <c:pt idx="2">
                  <c:v>6.1831639105159313E-2</c:v>
                </c:pt>
                <c:pt idx="3">
                  <c:v>4.2662116040955628E-2</c:v>
                </c:pt>
                <c:pt idx="4">
                  <c:v>3.1449619936705898E-2</c:v>
                </c:pt>
                <c:pt idx="5">
                  <c:v>2.6747224611241505E-2</c:v>
                </c:pt>
                <c:pt idx="6">
                  <c:v>2.176534928548584E-2</c:v>
                </c:pt>
                <c:pt idx="7">
                  <c:v>0.32080032249806328</c:v>
                </c:pt>
                <c:pt idx="8">
                  <c:v>2.7696960910402021E-2</c:v>
                </c:pt>
                <c:pt idx="9">
                  <c:v>0.34519502269991975</c:v>
                </c:pt>
                <c:pt idx="10">
                  <c:v>2.0552340495594731E-2</c:v>
                </c:pt>
                <c:pt idx="11">
                  <c:v>2.2374287479786197E-2</c:v>
                </c:pt>
                <c:pt idx="12">
                  <c:v>1.8175636251322028E-2</c:v>
                </c:pt>
                <c:pt idx="13">
                  <c:v>0</c:v>
                </c:pt>
                <c:pt idx="14">
                  <c:v>8.0883606586820925E-3</c:v>
                </c:pt>
                <c:pt idx="15">
                  <c:v>8.7437486085758208E-3</c:v>
                </c:pt>
                <c:pt idx="16">
                  <c:v>1.1316225357079568E-2</c:v>
                </c:pt>
                <c:pt idx="17">
                  <c:v>8.6446110717355758E-3</c:v>
                </c:pt>
                <c:pt idx="18">
                  <c:v>2.7572502851768901E-3</c:v>
                </c:pt>
                <c:pt idx="19">
                  <c:v>4.0012832796884768E-3</c:v>
                </c:pt>
                <c:pt idx="20">
                  <c:v>2.8261338119649464E-3</c:v>
                </c:pt>
                <c:pt idx="21">
                  <c:v>2.5145012021417124E-3</c:v>
                </c:pt>
                <c:pt idx="22">
                  <c:v>4.6583662003649188E-3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7-4C7B-868B-397008D23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61312"/>
        <c:axId val="445162952"/>
      </c:lineChart>
      <c:valAx>
        <c:axId val="4451629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61312"/>
        <c:crosses val="autoZero"/>
        <c:crossBetween val="between"/>
      </c:valAx>
      <c:catAx>
        <c:axId val="4451613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6295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without_protection!$S$4:$S$4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with_protection!$S$5:$S$27</c:f>
              <c:numCache>
                <c:formatCode>General</c:formatCode>
                <c:ptCount val="23"/>
                <c:pt idx="0">
                  <c:v>39</c:v>
                </c:pt>
                <c:pt idx="1">
                  <c:v>33</c:v>
                </c:pt>
                <c:pt idx="2">
                  <c:v>27</c:v>
                </c:pt>
                <c:pt idx="3">
                  <c:v>32</c:v>
                </c:pt>
                <c:pt idx="4">
                  <c:v>39</c:v>
                </c:pt>
                <c:pt idx="5">
                  <c:v>35</c:v>
                </c:pt>
                <c:pt idx="6">
                  <c:v>42</c:v>
                </c:pt>
                <c:pt idx="7">
                  <c:v>49</c:v>
                </c:pt>
                <c:pt idx="8">
                  <c:v>45</c:v>
                </c:pt>
                <c:pt idx="9">
                  <c:v>60</c:v>
                </c:pt>
                <c:pt idx="10">
                  <c:v>58</c:v>
                </c:pt>
                <c:pt idx="11">
                  <c:v>65</c:v>
                </c:pt>
                <c:pt idx="12">
                  <c:v>75</c:v>
                </c:pt>
                <c:pt idx="13">
                  <c:v>85</c:v>
                </c:pt>
                <c:pt idx="14">
                  <c:v>93</c:v>
                </c:pt>
                <c:pt idx="15">
                  <c:v>141</c:v>
                </c:pt>
                <c:pt idx="16">
                  <c:v>178</c:v>
                </c:pt>
                <c:pt idx="17">
                  <c:v>198</c:v>
                </c:pt>
                <c:pt idx="18">
                  <c:v>238</c:v>
                </c:pt>
                <c:pt idx="19">
                  <c:v>274</c:v>
                </c:pt>
                <c:pt idx="20">
                  <c:v>252</c:v>
                </c:pt>
                <c:pt idx="21">
                  <c:v>316</c:v>
                </c:pt>
                <c:pt idx="22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6-473C-BCAC-D7BDC4370A96}"/>
            </c:ext>
          </c:extLst>
        </c:ser>
        <c:ser>
          <c:idx val="1"/>
          <c:order val="1"/>
          <c:tx>
            <c:strRef>
              <c:f>without_protection!$T$4:$T$4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with_protection!$T$5:$T$27</c:f>
              <c:numCache>
                <c:formatCode>General</c:formatCode>
                <c:ptCount val="23"/>
                <c:pt idx="0">
                  <c:v>41</c:v>
                </c:pt>
                <c:pt idx="1">
                  <c:v>34</c:v>
                </c:pt>
                <c:pt idx="2">
                  <c:v>29</c:v>
                </c:pt>
                <c:pt idx="3">
                  <c:v>35</c:v>
                </c:pt>
                <c:pt idx="4">
                  <c:v>40</c:v>
                </c:pt>
                <c:pt idx="5">
                  <c:v>36</c:v>
                </c:pt>
                <c:pt idx="6">
                  <c:v>47</c:v>
                </c:pt>
                <c:pt idx="7">
                  <c:v>53</c:v>
                </c:pt>
                <c:pt idx="8">
                  <c:v>54</c:v>
                </c:pt>
                <c:pt idx="9">
                  <c:v>62</c:v>
                </c:pt>
                <c:pt idx="10">
                  <c:v>63</c:v>
                </c:pt>
                <c:pt idx="11">
                  <c:v>76</c:v>
                </c:pt>
                <c:pt idx="12">
                  <c:v>81</c:v>
                </c:pt>
                <c:pt idx="13">
                  <c:v>87</c:v>
                </c:pt>
                <c:pt idx="14">
                  <c:v>102</c:v>
                </c:pt>
                <c:pt idx="15">
                  <c:v>152</c:v>
                </c:pt>
                <c:pt idx="16">
                  <c:v>183</c:v>
                </c:pt>
                <c:pt idx="17">
                  <c:v>294</c:v>
                </c:pt>
                <c:pt idx="18">
                  <c:v>248</c:v>
                </c:pt>
                <c:pt idx="19">
                  <c:v>281</c:v>
                </c:pt>
                <c:pt idx="20">
                  <c:v>258</c:v>
                </c:pt>
                <c:pt idx="21">
                  <c:v>318</c:v>
                </c:pt>
                <c:pt idx="22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6-473C-BCAC-D7BDC4370A96}"/>
            </c:ext>
          </c:extLst>
        </c:ser>
        <c:ser>
          <c:idx val="2"/>
          <c:order val="2"/>
          <c:tx>
            <c:strRef>
              <c:f>without_protection!$V$4:$V$4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with_protection!$V$5:$V$27</c:f>
              <c:numCache>
                <c:formatCode>0.00</c:formatCode>
                <c:ptCount val="23"/>
                <c:pt idx="0" formatCode="General">
                  <c:v>39.799999999999997</c:v>
                </c:pt>
                <c:pt idx="1">
                  <c:v>33.799999999999997</c:v>
                </c:pt>
                <c:pt idx="2">
                  <c:v>28</c:v>
                </c:pt>
                <c:pt idx="3">
                  <c:v>34</c:v>
                </c:pt>
                <c:pt idx="4">
                  <c:v>39.4</c:v>
                </c:pt>
                <c:pt idx="5">
                  <c:v>35.4</c:v>
                </c:pt>
                <c:pt idx="6">
                  <c:v>44</c:v>
                </c:pt>
                <c:pt idx="7">
                  <c:v>51</c:v>
                </c:pt>
                <c:pt idx="8">
                  <c:v>49.8</c:v>
                </c:pt>
                <c:pt idx="9">
                  <c:v>61</c:v>
                </c:pt>
                <c:pt idx="10">
                  <c:v>60.6</c:v>
                </c:pt>
                <c:pt idx="11">
                  <c:v>70.8</c:v>
                </c:pt>
                <c:pt idx="12">
                  <c:v>78.599999999999994</c:v>
                </c:pt>
                <c:pt idx="13">
                  <c:v>85.4</c:v>
                </c:pt>
                <c:pt idx="14">
                  <c:v>97</c:v>
                </c:pt>
                <c:pt idx="15">
                  <c:v>146.19999999999999</c:v>
                </c:pt>
                <c:pt idx="16">
                  <c:v>180</c:v>
                </c:pt>
                <c:pt idx="17" formatCode="General">
                  <c:v>218</c:v>
                </c:pt>
                <c:pt idx="18" formatCode="General">
                  <c:v>243.6</c:v>
                </c:pt>
                <c:pt idx="19" formatCode="General">
                  <c:v>277.39999999999998</c:v>
                </c:pt>
                <c:pt idx="20" formatCode="General">
                  <c:v>253.6</c:v>
                </c:pt>
                <c:pt idx="21" formatCode="General">
                  <c:v>317.2</c:v>
                </c:pt>
                <c:pt idx="22" formatCode="General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16-473C-BCAC-D7BDC4370A96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16-473C-BCAC-D7BDC4370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524928"/>
        <c:axId val="444528536"/>
      </c:lineChart>
      <c:valAx>
        <c:axId val="444528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524928"/>
        <c:crosses val="autoZero"/>
        <c:crossBetween val="between"/>
      </c:valAx>
      <c:catAx>
        <c:axId val="4445249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5285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without_protection!$W$4:$W$4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with_protection!$W$5:$W$27</c:f>
              <c:numCache>
                <c:formatCode>0%</c:formatCode>
                <c:ptCount val="23"/>
                <c:pt idx="0">
                  <c:v>3.7156398104265405</c:v>
                </c:pt>
                <c:pt idx="1">
                  <c:v>1.5148809523809523</c:v>
                </c:pt>
                <c:pt idx="2">
                  <c:v>0.51843817787418645</c:v>
                </c:pt>
                <c:pt idx="3">
                  <c:v>0.4505119453924914</c:v>
                </c:pt>
                <c:pt idx="4">
                  <c:v>0.3853727144866384</c:v>
                </c:pt>
                <c:pt idx="5">
                  <c:v>5.8612440191387588E-2</c:v>
                </c:pt>
                <c:pt idx="6">
                  <c:v>0.14464099895941734</c:v>
                </c:pt>
                <c:pt idx="7">
                  <c:v>0.17403314917127077</c:v>
                </c:pt>
                <c:pt idx="8">
                  <c:v>2.8075970272502054E-2</c:v>
                </c:pt>
                <c:pt idx="9">
                  <c:v>0.14146706586826352</c:v>
                </c:pt>
                <c:pt idx="10">
                  <c:v>-4.4766708701134875E-2</c:v>
                </c:pt>
                <c:pt idx="11">
                  <c:v>-3.5947712418300665E-2</c:v>
                </c:pt>
                <c:pt idx="12">
                  <c:v>-5.8005752636625163E-2</c:v>
                </c:pt>
                <c:pt idx="13">
                  <c:v>-8.6044520547945119E-2</c:v>
                </c:pt>
                <c:pt idx="14">
                  <c:v>-6.2258313998453191E-2</c:v>
                </c:pt>
                <c:pt idx="15">
                  <c:v>-4.7184567257560019E-2</c:v>
                </c:pt>
                <c:pt idx="16">
                  <c:v>-0.11521824616594573</c:v>
                </c:pt>
                <c:pt idx="17">
                  <c:v>-0.13983585858585859</c:v>
                </c:pt>
                <c:pt idx="18">
                  <c:v>-0.19720537832849988</c:v>
                </c:pt>
                <c:pt idx="19">
                  <c:v>-0.21514259846084208</c:v>
                </c:pt>
                <c:pt idx="20">
                  <c:v>-0.37140590918104305</c:v>
                </c:pt>
                <c:pt idx="21">
                  <c:v>-0.30045871559633031</c:v>
                </c:pt>
                <c:pt idx="22">
                  <c:v>-0.39218178928968694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C-4ADF-AB86-DB2EA040A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48832"/>
        <c:axId val="444248176"/>
      </c:lineChart>
      <c:valAx>
        <c:axId val="44424817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48832"/>
        <c:crosses val="autoZero"/>
        <c:crossBetween val="between"/>
      </c:valAx>
      <c:catAx>
        <c:axId val="4442488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481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Stability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without_protection!$U$4:$U$4</c:f>
              <c:strCache>
                <c:ptCount val="1"/>
                <c:pt idx="0">
                  <c:v>std deviation / distance_real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with_protection!$U$5:$U$27</c:f>
              <c:numCache>
                <c:formatCode>General</c:formatCode>
                <c:ptCount val="23"/>
                <c:pt idx="0">
                  <c:v>9.913033489740232E-2</c:v>
                </c:pt>
                <c:pt idx="1">
                  <c:v>3.3274821093746867E-2</c:v>
                </c:pt>
                <c:pt idx="2">
                  <c:v>3.8346354728120799E-2</c:v>
                </c:pt>
                <c:pt idx="3">
                  <c:v>6.0333343104654227E-2</c:v>
                </c:pt>
                <c:pt idx="4">
                  <c:v>1.9258880362347609E-2</c:v>
                </c:pt>
                <c:pt idx="5">
                  <c:v>1.6379263083288461E-2</c:v>
                </c:pt>
                <c:pt idx="6">
                  <c:v>5.2029136316337155E-2</c:v>
                </c:pt>
                <c:pt idx="7">
                  <c:v>3.6398223528641568E-2</c:v>
                </c:pt>
                <c:pt idx="8">
                  <c:v>8.3090882731206073E-2</c:v>
                </c:pt>
                <c:pt idx="9">
                  <c:v>1.8712574850299403E-2</c:v>
                </c:pt>
                <c:pt idx="10">
                  <c:v>3.2686698224034867E-2</c:v>
                </c:pt>
                <c:pt idx="11">
                  <c:v>6.9029367405427977E-2</c:v>
                </c:pt>
                <c:pt idx="12">
                  <c:v>3.0081256946335413E-2</c:v>
                </c:pt>
                <c:pt idx="13">
                  <c:v>9.5722088077901963E-3</c:v>
                </c:pt>
                <c:pt idx="14">
                  <c:v>4.0441803293410461E-2</c:v>
                </c:pt>
                <c:pt idx="15">
                  <c:v>3.2389920854507759E-2</c:v>
                </c:pt>
                <c:pt idx="16">
                  <c:v>9.8309083759339361E-3</c:v>
                </c:pt>
                <c:pt idx="17">
                  <c:v>0.1676809450826687</c:v>
                </c:pt>
                <c:pt idx="18">
                  <c:v>1.3707246469210005E-2</c:v>
                </c:pt>
                <c:pt idx="19">
                  <c:v>7.6444409722194974E-3</c:v>
                </c:pt>
                <c:pt idx="20">
                  <c:v>6.2214457654229298E-3</c:v>
                </c:pt>
                <c:pt idx="21">
                  <c:v>2.4158546114377475E-3</c:v>
                </c:pt>
                <c:pt idx="22">
                  <c:v>8.8831557981081753E-3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7-4A85-9D9D-805FF8FD0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49832"/>
        <c:axId val="445150816"/>
      </c:lineChart>
      <c:valAx>
        <c:axId val="44515081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49832"/>
        <c:crosses val="autoZero"/>
        <c:crossBetween val="between"/>
      </c:valAx>
      <c:catAx>
        <c:axId val="4451498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without_protection!$AE$4:$AE$4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with_protection!$AE$5:$AE$27</c:f>
              <c:numCache>
                <c:formatCode>General</c:formatCode>
                <c:ptCount val="23"/>
                <c:pt idx="0">
                  <c:v>27</c:v>
                </c:pt>
                <c:pt idx="1">
                  <c:v>19</c:v>
                </c:pt>
                <c:pt idx="2">
                  <c:v>25</c:v>
                </c:pt>
                <c:pt idx="3">
                  <c:v>22</c:v>
                </c:pt>
                <c:pt idx="4">
                  <c:v>29</c:v>
                </c:pt>
                <c:pt idx="5">
                  <c:v>32</c:v>
                </c:pt>
                <c:pt idx="6">
                  <c:v>27</c:v>
                </c:pt>
                <c:pt idx="7">
                  <c:v>40</c:v>
                </c:pt>
                <c:pt idx="8">
                  <c:v>45</c:v>
                </c:pt>
                <c:pt idx="9">
                  <c:v>55</c:v>
                </c:pt>
                <c:pt idx="10">
                  <c:v>67</c:v>
                </c:pt>
                <c:pt idx="11">
                  <c:v>72</c:v>
                </c:pt>
                <c:pt idx="12">
                  <c:v>66</c:v>
                </c:pt>
                <c:pt idx="13">
                  <c:v>81</c:v>
                </c:pt>
                <c:pt idx="14">
                  <c:v>82</c:v>
                </c:pt>
                <c:pt idx="15">
                  <c:v>136</c:v>
                </c:pt>
                <c:pt idx="16">
                  <c:v>155</c:v>
                </c:pt>
                <c:pt idx="17">
                  <c:v>195</c:v>
                </c:pt>
                <c:pt idx="18">
                  <c:v>261</c:v>
                </c:pt>
                <c:pt idx="19">
                  <c:v>249</c:v>
                </c:pt>
                <c:pt idx="20">
                  <c:v>259</c:v>
                </c:pt>
                <c:pt idx="21">
                  <c:v>265</c:v>
                </c:pt>
                <c:pt idx="22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D-45B3-A75F-3C6C5A17EAF6}"/>
            </c:ext>
          </c:extLst>
        </c:ser>
        <c:ser>
          <c:idx val="1"/>
          <c:order val="1"/>
          <c:tx>
            <c:strRef>
              <c:f>without_protection!$AF$4:$AF$4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with_protection!$AF$5:$AF$27</c:f>
              <c:numCache>
                <c:formatCode>General</c:formatCode>
                <c:ptCount val="23"/>
                <c:pt idx="0">
                  <c:v>28</c:v>
                </c:pt>
                <c:pt idx="1">
                  <c:v>20</c:v>
                </c:pt>
                <c:pt idx="2">
                  <c:v>27</c:v>
                </c:pt>
                <c:pt idx="3">
                  <c:v>24</c:v>
                </c:pt>
                <c:pt idx="4">
                  <c:v>31</c:v>
                </c:pt>
                <c:pt idx="5">
                  <c:v>37</c:v>
                </c:pt>
                <c:pt idx="6">
                  <c:v>46</c:v>
                </c:pt>
                <c:pt idx="7">
                  <c:v>54</c:v>
                </c:pt>
                <c:pt idx="8">
                  <c:v>49</c:v>
                </c:pt>
                <c:pt idx="9">
                  <c:v>56</c:v>
                </c:pt>
                <c:pt idx="10">
                  <c:v>72</c:v>
                </c:pt>
                <c:pt idx="11">
                  <c:v>83</c:v>
                </c:pt>
                <c:pt idx="12">
                  <c:v>85</c:v>
                </c:pt>
                <c:pt idx="13">
                  <c:v>99</c:v>
                </c:pt>
                <c:pt idx="14">
                  <c:v>129</c:v>
                </c:pt>
                <c:pt idx="15">
                  <c:v>214</c:v>
                </c:pt>
                <c:pt idx="16">
                  <c:v>209</c:v>
                </c:pt>
                <c:pt idx="17">
                  <c:v>220</c:v>
                </c:pt>
                <c:pt idx="18">
                  <c:v>270</c:v>
                </c:pt>
                <c:pt idx="19">
                  <c:v>296</c:v>
                </c:pt>
                <c:pt idx="20">
                  <c:v>269</c:v>
                </c:pt>
                <c:pt idx="21">
                  <c:v>276</c:v>
                </c:pt>
                <c:pt idx="22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D-45B3-A75F-3C6C5A17EAF6}"/>
            </c:ext>
          </c:extLst>
        </c:ser>
        <c:ser>
          <c:idx val="2"/>
          <c:order val="2"/>
          <c:tx>
            <c:strRef>
              <c:f>without_protection!$AH$4:$AH$4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with_protection!$AH$5:$AH$27</c:f>
              <c:numCache>
                <c:formatCode>0.00</c:formatCode>
                <c:ptCount val="23"/>
                <c:pt idx="0" formatCode="General">
                  <c:v>27.2</c:v>
                </c:pt>
                <c:pt idx="1">
                  <c:v>19.399999999999999</c:v>
                </c:pt>
                <c:pt idx="2">
                  <c:v>26</c:v>
                </c:pt>
                <c:pt idx="3">
                  <c:v>22.8</c:v>
                </c:pt>
                <c:pt idx="4">
                  <c:v>30</c:v>
                </c:pt>
                <c:pt idx="5">
                  <c:v>34.799999999999997</c:v>
                </c:pt>
                <c:pt idx="6">
                  <c:v>38.4</c:v>
                </c:pt>
                <c:pt idx="7">
                  <c:v>46.6</c:v>
                </c:pt>
                <c:pt idx="8">
                  <c:v>47.4</c:v>
                </c:pt>
                <c:pt idx="9">
                  <c:v>55.4</c:v>
                </c:pt>
                <c:pt idx="10">
                  <c:v>69.400000000000006</c:v>
                </c:pt>
                <c:pt idx="11">
                  <c:v>77.599999999999994</c:v>
                </c:pt>
                <c:pt idx="12">
                  <c:v>77.599999999999994</c:v>
                </c:pt>
                <c:pt idx="13">
                  <c:v>88.6</c:v>
                </c:pt>
                <c:pt idx="14">
                  <c:v>103.8</c:v>
                </c:pt>
                <c:pt idx="15">
                  <c:v>174.6</c:v>
                </c:pt>
                <c:pt idx="16">
                  <c:v>178.2</c:v>
                </c:pt>
                <c:pt idx="17" formatCode="General">
                  <c:v>209</c:v>
                </c:pt>
                <c:pt idx="18" formatCode="General">
                  <c:v>264</c:v>
                </c:pt>
                <c:pt idx="19" formatCode="General">
                  <c:v>268.8</c:v>
                </c:pt>
                <c:pt idx="20" formatCode="General">
                  <c:v>263.8</c:v>
                </c:pt>
                <c:pt idx="21" formatCode="General">
                  <c:v>269.8</c:v>
                </c:pt>
                <c:pt idx="22" formatCode="General">
                  <c:v>284.60000000000002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D-45B3-A75F-3C6C5A17EAF6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D-45B3-A75F-3C6C5A17E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91920"/>
        <c:axId val="444791264"/>
      </c:lineChart>
      <c:valAx>
        <c:axId val="4447912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91920"/>
        <c:crosses val="autoZero"/>
        <c:crossBetween val="between"/>
      </c:valAx>
      <c:catAx>
        <c:axId val="4447919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9126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without_protection!$M$4:$M$4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without_protection!$M$5:$M$27</c:f>
              <c:numCache>
                <c:formatCode>0%</c:formatCode>
                <c:ptCount val="23"/>
                <c:pt idx="0">
                  <c:v>-0.52606635071090047</c:v>
                </c:pt>
                <c:pt idx="1">
                  <c:v>-1</c:v>
                </c:pt>
                <c:pt idx="2">
                  <c:v>-1</c:v>
                </c:pt>
                <c:pt idx="3">
                  <c:v>-0.19795221843003413</c:v>
                </c:pt>
                <c:pt idx="4">
                  <c:v>-7.1729957805907268E-2</c:v>
                </c:pt>
                <c:pt idx="5">
                  <c:v>-0.16267942583732051</c:v>
                </c:pt>
                <c:pt idx="6">
                  <c:v>-3.746097814776269E-2</c:v>
                </c:pt>
                <c:pt idx="7">
                  <c:v>-7.4585635359115915E-2</c:v>
                </c:pt>
                <c:pt idx="8">
                  <c:v>-0.20726672171758875</c:v>
                </c:pt>
                <c:pt idx="9">
                  <c:v>-0.16167664670658685</c:v>
                </c:pt>
                <c:pt idx="10">
                  <c:v>-0.10151324085750311</c:v>
                </c:pt>
                <c:pt idx="11">
                  <c:v>-0.10403050108932463</c:v>
                </c:pt>
                <c:pt idx="12">
                  <c:v>-0.1179290508149569</c:v>
                </c:pt>
                <c:pt idx="13">
                  <c:v>-0.12457191780821919</c:v>
                </c:pt>
                <c:pt idx="14">
                  <c:v>-0.10672853828306257</c:v>
                </c:pt>
                <c:pt idx="15">
                  <c:v>-8.2377476538060393E-2</c:v>
                </c:pt>
                <c:pt idx="16">
                  <c:v>-0.18403460479748329</c:v>
                </c:pt>
                <c:pt idx="17">
                  <c:v>-0.25662878787878785</c:v>
                </c:pt>
                <c:pt idx="18">
                  <c:v>-0.28091220669654632</c:v>
                </c:pt>
                <c:pt idx="19">
                  <c:v>-0.26889995473064743</c:v>
                </c:pt>
                <c:pt idx="20">
                  <c:v>-0.44031330557208009</c:v>
                </c:pt>
                <c:pt idx="21">
                  <c:v>-0.38470359915314045</c:v>
                </c:pt>
                <c:pt idx="22">
                  <c:v>-0.39694899094231684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5-4A2C-ABD6-B1ECDA1E1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77312"/>
        <c:axId val="443876656"/>
      </c:lineChart>
      <c:valAx>
        <c:axId val="44387665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7312"/>
        <c:crosses val="autoZero"/>
        <c:crossBetween val="between"/>
      </c:valAx>
      <c:catAx>
        <c:axId val="4438773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665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without_protection!$AI$4:$AI$4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with_protection!$AI$5:$AI$27</c:f>
              <c:numCache>
                <c:formatCode>0%</c:formatCode>
                <c:ptCount val="23"/>
                <c:pt idx="0">
                  <c:v>2.2227488151658767</c:v>
                </c:pt>
                <c:pt idx="1">
                  <c:v>0.44345238095238088</c:v>
                </c:pt>
                <c:pt idx="2">
                  <c:v>0.40997830802603025</c:v>
                </c:pt>
                <c:pt idx="3">
                  <c:v>-2.7303754266211625E-2</c:v>
                </c:pt>
                <c:pt idx="4">
                  <c:v>5.485232067510544E-2</c:v>
                </c:pt>
                <c:pt idx="5">
                  <c:v>4.0669856459330127E-2</c:v>
                </c:pt>
                <c:pt idx="6">
                  <c:v>-1.040582726326721E-3</c:v>
                </c:pt>
                <c:pt idx="7">
                  <c:v>7.2744014732965101E-2</c:v>
                </c:pt>
                <c:pt idx="8">
                  <c:v>-2.1469859620148621E-2</c:v>
                </c:pt>
                <c:pt idx="9">
                  <c:v>3.6676646706586845E-2</c:v>
                </c:pt>
                <c:pt idx="10">
                  <c:v>9.3947036569987513E-2</c:v>
                </c:pt>
                <c:pt idx="11">
                  <c:v>5.6644880174291895E-2</c:v>
                </c:pt>
                <c:pt idx="12">
                  <c:v>-6.9990412272291511E-2</c:v>
                </c:pt>
                <c:pt idx="13">
                  <c:v>-5.1797945205479493E-2</c:v>
                </c:pt>
                <c:pt idx="14">
                  <c:v>3.4802784222737766E-3</c:v>
                </c:pt>
                <c:pt idx="15">
                  <c:v>0.13790406673618349</c:v>
                </c:pt>
                <c:pt idx="16">
                  <c:v>-0.12406606370428633</c:v>
                </c:pt>
                <c:pt idx="17">
                  <c:v>-0.17534722222222221</c:v>
                </c:pt>
                <c:pt idx="18">
                  <c:v>-0.12997627208014764</c:v>
                </c:pt>
                <c:pt idx="19">
                  <c:v>-0.23947487550928018</c:v>
                </c:pt>
                <c:pt idx="20">
                  <c:v>-0.34612333928217326</c:v>
                </c:pt>
                <c:pt idx="21">
                  <c:v>-0.40499294283697951</c:v>
                </c:pt>
                <c:pt idx="22">
                  <c:v>-0.43468933735897025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6-49AE-8EAA-3A331357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50800"/>
        <c:axId val="444250144"/>
      </c:lineChart>
      <c:valAx>
        <c:axId val="44425014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50800"/>
        <c:crosses val="autoZero"/>
        <c:crossBetween val="between"/>
      </c:valAx>
      <c:catAx>
        <c:axId val="4442508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501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Stability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without_protection!$AG$4:$AG$4</c:f>
              <c:strCache>
                <c:ptCount val="1"/>
                <c:pt idx="0">
                  <c:v>std deviation / distance_real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with_protection!$AG$5:$AG$27</c:f>
              <c:numCache>
                <c:formatCode>General</c:formatCode>
                <c:ptCount val="23"/>
                <c:pt idx="0">
                  <c:v>5.2987392831748574E-2</c:v>
                </c:pt>
                <c:pt idx="1">
                  <c:v>4.0753166481039146E-2</c:v>
                </c:pt>
                <c:pt idx="2">
                  <c:v>3.8346354728120799E-2</c:v>
                </c:pt>
                <c:pt idx="3">
                  <c:v>3.5693687138825744E-2</c:v>
                </c:pt>
                <c:pt idx="4">
                  <c:v>2.4863107636657791E-2</c:v>
                </c:pt>
                <c:pt idx="5">
                  <c:v>7.7405377425507085E-2</c:v>
                </c:pt>
                <c:pt idx="6">
                  <c:v>0.23743192942985705</c:v>
                </c:pt>
                <c:pt idx="7">
                  <c:v>0.13964779823299392</c:v>
                </c:pt>
                <c:pt idx="8">
                  <c:v>3.1308321404011359E-2</c:v>
                </c:pt>
                <c:pt idx="9">
                  <c:v>1.0249299354512839E-2</c:v>
                </c:pt>
                <c:pt idx="10">
                  <c:v>2.8634776362838826E-2</c:v>
                </c:pt>
                <c:pt idx="11">
                  <c:v>5.412474649877938E-2</c:v>
                </c:pt>
                <c:pt idx="12">
                  <c:v>8.9122686685418048E-2</c:v>
                </c:pt>
                <c:pt idx="13">
                  <c:v>8.101109104355976E-2</c:v>
                </c:pt>
                <c:pt idx="14">
                  <c:v>0.19686953060592038</c:v>
                </c:pt>
                <c:pt idx="15">
                  <c:v>0.18875159102420008</c:v>
                </c:pt>
                <c:pt idx="16">
                  <c:v>9.6473223950822612E-2</c:v>
                </c:pt>
                <c:pt idx="17">
                  <c:v>3.5620797990190557E-2</c:v>
                </c:pt>
                <c:pt idx="18">
                  <c:v>1.1651509049343322E-2</c:v>
                </c:pt>
                <c:pt idx="19">
                  <c:v>5.1762132205310507E-2</c:v>
                </c:pt>
                <c:pt idx="20">
                  <c:v>1.141271508350321E-2</c:v>
                </c:pt>
                <c:pt idx="21">
                  <c:v>1.0848953666415705E-2</c:v>
                </c:pt>
                <c:pt idx="22">
                  <c:v>2.70389604735192E-2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4-4BD0-A4B2-82A540701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53440"/>
        <c:axId val="445151472"/>
      </c:lineChart>
      <c:valAx>
        <c:axId val="4451514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3440"/>
        <c:crosses val="autoZero"/>
        <c:crossBetween val="between"/>
      </c:valAx>
      <c:catAx>
        <c:axId val="44515344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147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Stability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933821233879487"/>
          <c:y val="0.12058727526701316"/>
          <c:w val="0.6566774165074711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without_protection!$AQ$4:$AQ$4</c:f>
              <c:strCache>
                <c:ptCount val="1"/>
                <c:pt idx="0">
                  <c:v>std deviation / distance_real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with_protection!$AQ$5:$AQ$27</c:f>
              <c:numCache>
                <c:formatCode>General</c:formatCode>
                <c:ptCount val="23"/>
                <c:pt idx="0">
                  <c:v>9.913033489740232E-2</c:v>
                </c:pt>
                <c:pt idx="1">
                  <c:v>0</c:v>
                </c:pt>
                <c:pt idx="2">
                  <c:v>4.5372018792520362E-2</c:v>
                </c:pt>
                <c:pt idx="3">
                  <c:v>6.0333343104654227E-2</c:v>
                </c:pt>
                <c:pt idx="4">
                  <c:v>2.9418425686852163E-2</c:v>
                </c:pt>
                <c:pt idx="5">
                  <c:v>0.22438195552995338</c:v>
                </c:pt>
                <c:pt idx="6">
                  <c:v>5.9322342617020712E-2</c:v>
                </c:pt>
                <c:pt idx="7">
                  <c:v>0.48577653300300055</c:v>
                </c:pt>
                <c:pt idx="8">
                  <c:v>0.43140727199333068</c:v>
                </c:pt>
                <c:pt idx="9">
                  <c:v>3.3474071519457929E-2</c:v>
                </c:pt>
                <c:pt idx="10">
                  <c:v>2.5901129768529291E-2</c:v>
                </c:pt>
                <c:pt idx="11">
                  <c:v>2.2374287479786197E-2</c:v>
                </c:pt>
                <c:pt idx="12">
                  <c:v>1.3664614394764359E-2</c:v>
                </c:pt>
                <c:pt idx="13">
                  <c:v>1.395377227140978E-2</c:v>
                </c:pt>
                <c:pt idx="14">
                  <c:v>1.7293642517399767E-2</c:v>
                </c:pt>
                <c:pt idx="15">
                  <c:v>7.4307574628463121E-3</c:v>
                </c:pt>
                <c:pt idx="16">
                  <c:v>1.0192902749374616E-2</c:v>
                </c:pt>
                <c:pt idx="17">
                  <c:v>1.0660713451788428E-2</c:v>
                </c:pt>
                <c:pt idx="18">
                  <c:v>6.1653990686362072E-3</c:v>
                </c:pt>
                <c:pt idx="19">
                  <c:v>7.2134160162867595E-3</c:v>
                </c:pt>
                <c:pt idx="20">
                  <c:v>6.4159127035221019E-3</c:v>
                </c:pt>
                <c:pt idx="21">
                  <c:v>8.8764166361583047E-3</c:v>
                </c:pt>
                <c:pt idx="22">
                  <c:v>1.3070621227047592E-2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2-41B7-9E58-932ACCEE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53768"/>
        <c:axId val="445149504"/>
      </c:lineChart>
      <c:valAx>
        <c:axId val="4451495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3768"/>
        <c:crosses val="autoZero"/>
        <c:crossBetween val="between"/>
      </c:valAx>
      <c:catAx>
        <c:axId val="4451537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4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without_protection!$AS$4:$AS$4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with_protection!$AS$5:$AS$27</c:f>
              <c:numCache>
                <c:formatCode>0%</c:formatCode>
                <c:ptCount val="23"/>
                <c:pt idx="0">
                  <c:v>0.32701421800947866</c:v>
                </c:pt>
                <c:pt idx="1">
                  <c:v>-1</c:v>
                </c:pt>
                <c:pt idx="2">
                  <c:v>-0.39262472885032546</c:v>
                </c:pt>
                <c:pt idx="3">
                  <c:v>0.83447098976109202</c:v>
                </c:pt>
                <c:pt idx="4">
                  <c:v>0.83544303797468356</c:v>
                </c:pt>
                <c:pt idx="5">
                  <c:v>0.75239234449760783</c:v>
                </c:pt>
                <c:pt idx="6">
                  <c:v>0.51404786680541115</c:v>
                </c:pt>
                <c:pt idx="7">
                  <c:v>0.20626151012891347</c:v>
                </c:pt>
                <c:pt idx="8">
                  <c:v>0.19322873658133774</c:v>
                </c:pt>
                <c:pt idx="9">
                  <c:v>0.19386227544910178</c:v>
                </c:pt>
                <c:pt idx="10">
                  <c:v>0.2326607818411098</c:v>
                </c:pt>
                <c:pt idx="11">
                  <c:v>0.12745098039215685</c:v>
                </c:pt>
                <c:pt idx="12">
                  <c:v>0.16970278044103543</c:v>
                </c:pt>
                <c:pt idx="13">
                  <c:v>0.11515410958904115</c:v>
                </c:pt>
                <c:pt idx="14">
                  <c:v>0.14849187935034802</c:v>
                </c:pt>
                <c:pt idx="15">
                  <c:v>-1.3295099061522368E-2</c:v>
                </c:pt>
                <c:pt idx="16">
                  <c:v>-8.8674793550924072E-2</c:v>
                </c:pt>
                <c:pt idx="17">
                  <c:v>-0.15798611111111108</c:v>
                </c:pt>
                <c:pt idx="18">
                  <c:v>-0.19918270498286317</c:v>
                </c:pt>
                <c:pt idx="19">
                  <c:v>-0.29549569941149839</c:v>
                </c:pt>
                <c:pt idx="20">
                  <c:v>-0.47154471544715448</c:v>
                </c:pt>
                <c:pt idx="21">
                  <c:v>-0.52320042342978124</c:v>
                </c:pt>
                <c:pt idx="22">
                  <c:v>-0.56022564754489113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5-4633-AB07-28277656A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62624"/>
        <c:axId val="445163936"/>
      </c:lineChart>
      <c:valAx>
        <c:axId val="4451639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62624"/>
        <c:crosses val="autoZero"/>
        <c:crossBetween val="between"/>
      </c:valAx>
      <c:catAx>
        <c:axId val="4451626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6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without_protection!$AO$4:$AO$4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with_protection!$AO$5:$AO$27</c:f>
              <c:numCache>
                <c:formatCode>General</c:formatCode>
                <c:ptCount val="23"/>
                <c:pt idx="0">
                  <c:v>10</c:v>
                </c:pt>
                <c:pt idx="1">
                  <c:v>0</c:v>
                </c:pt>
                <c:pt idx="2">
                  <c:v>10</c:v>
                </c:pt>
                <c:pt idx="3">
                  <c:v>41</c:v>
                </c:pt>
                <c:pt idx="4">
                  <c:v>51</c:v>
                </c:pt>
                <c:pt idx="5">
                  <c:v>50</c:v>
                </c:pt>
                <c:pt idx="6">
                  <c:v>55</c:v>
                </c:pt>
                <c:pt idx="7">
                  <c:v>36</c:v>
                </c:pt>
                <c:pt idx="8">
                  <c:v>35</c:v>
                </c:pt>
                <c:pt idx="9">
                  <c:v>61</c:v>
                </c:pt>
                <c:pt idx="10">
                  <c:v>77</c:v>
                </c:pt>
                <c:pt idx="11">
                  <c:v>81</c:v>
                </c:pt>
                <c:pt idx="12">
                  <c:v>96</c:v>
                </c:pt>
                <c:pt idx="13">
                  <c:v>102</c:v>
                </c:pt>
                <c:pt idx="14">
                  <c:v>116</c:v>
                </c:pt>
                <c:pt idx="15">
                  <c:v>150</c:v>
                </c:pt>
                <c:pt idx="16">
                  <c:v>183</c:v>
                </c:pt>
                <c:pt idx="17">
                  <c:v>209</c:v>
                </c:pt>
                <c:pt idx="18">
                  <c:v>240</c:v>
                </c:pt>
                <c:pt idx="19">
                  <c:v>246</c:v>
                </c:pt>
                <c:pt idx="20">
                  <c:v>210</c:v>
                </c:pt>
                <c:pt idx="21">
                  <c:v>212</c:v>
                </c:pt>
                <c:pt idx="22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2-4253-A523-680159A03ED4}"/>
            </c:ext>
          </c:extLst>
        </c:ser>
        <c:ser>
          <c:idx val="1"/>
          <c:order val="1"/>
          <c:tx>
            <c:strRef>
              <c:f>without_protection!$AP$4:$AP$4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with_protection!$AP$5:$AP$27</c:f>
              <c:numCache>
                <c:formatCode>General</c:formatCode>
                <c:ptCount val="23"/>
                <c:pt idx="0">
                  <c:v>12</c:v>
                </c:pt>
                <c:pt idx="1">
                  <c:v>0</c:v>
                </c:pt>
                <c:pt idx="2">
                  <c:v>12</c:v>
                </c:pt>
                <c:pt idx="3">
                  <c:v>44</c:v>
                </c:pt>
                <c:pt idx="4">
                  <c:v>53</c:v>
                </c:pt>
                <c:pt idx="5">
                  <c:v>65</c:v>
                </c:pt>
                <c:pt idx="6">
                  <c:v>61</c:v>
                </c:pt>
                <c:pt idx="7">
                  <c:v>76</c:v>
                </c:pt>
                <c:pt idx="8">
                  <c:v>76</c:v>
                </c:pt>
                <c:pt idx="9">
                  <c:v>66</c:v>
                </c:pt>
                <c:pt idx="10">
                  <c:v>81</c:v>
                </c:pt>
                <c:pt idx="11">
                  <c:v>85</c:v>
                </c:pt>
                <c:pt idx="12">
                  <c:v>99</c:v>
                </c:pt>
                <c:pt idx="13">
                  <c:v>105</c:v>
                </c:pt>
                <c:pt idx="14">
                  <c:v>120</c:v>
                </c:pt>
                <c:pt idx="15">
                  <c:v>153</c:v>
                </c:pt>
                <c:pt idx="16">
                  <c:v>188</c:v>
                </c:pt>
                <c:pt idx="17">
                  <c:v>216</c:v>
                </c:pt>
                <c:pt idx="18">
                  <c:v>245</c:v>
                </c:pt>
                <c:pt idx="19">
                  <c:v>252</c:v>
                </c:pt>
                <c:pt idx="20">
                  <c:v>217</c:v>
                </c:pt>
                <c:pt idx="21">
                  <c:v>222</c:v>
                </c:pt>
                <c:pt idx="22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2-4253-A523-680159A03ED4}"/>
            </c:ext>
          </c:extLst>
        </c:ser>
        <c:ser>
          <c:idx val="2"/>
          <c:order val="2"/>
          <c:tx>
            <c:strRef>
              <c:f>without_protection!$AR$4:$AR$4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with_protection!$AR$5:$AR$27</c:f>
              <c:numCache>
                <c:formatCode>0.00</c:formatCode>
                <c:ptCount val="23"/>
                <c:pt idx="0" formatCode="General">
                  <c:v>11.2</c:v>
                </c:pt>
                <c:pt idx="1">
                  <c:v>0</c:v>
                </c:pt>
                <c:pt idx="2">
                  <c:v>11.2</c:v>
                </c:pt>
                <c:pt idx="3">
                  <c:v>43</c:v>
                </c:pt>
                <c:pt idx="4">
                  <c:v>52.2</c:v>
                </c:pt>
                <c:pt idx="5">
                  <c:v>58.6</c:v>
                </c:pt>
                <c:pt idx="6">
                  <c:v>58.2</c:v>
                </c:pt>
                <c:pt idx="7">
                  <c:v>52.4</c:v>
                </c:pt>
                <c:pt idx="8">
                  <c:v>57.8</c:v>
                </c:pt>
                <c:pt idx="9">
                  <c:v>63.8</c:v>
                </c:pt>
                <c:pt idx="10">
                  <c:v>78.2</c:v>
                </c:pt>
                <c:pt idx="11">
                  <c:v>82.8</c:v>
                </c:pt>
                <c:pt idx="12">
                  <c:v>97.6</c:v>
                </c:pt>
                <c:pt idx="13">
                  <c:v>104.2</c:v>
                </c:pt>
                <c:pt idx="14">
                  <c:v>118.8</c:v>
                </c:pt>
                <c:pt idx="15">
                  <c:v>151.4</c:v>
                </c:pt>
                <c:pt idx="16">
                  <c:v>185.4</c:v>
                </c:pt>
                <c:pt idx="17" formatCode="General">
                  <c:v>213.4</c:v>
                </c:pt>
                <c:pt idx="18" formatCode="General">
                  <c:v>243</c:v>
                </c:pt>
                <c:pt idx="19" formatCode="General">
                  <c:v>249</c:v>
                </c:pt>
                <c:pt idx="20" formatCode="General">
                  <c:v>213.2</c:v>
                </c:pt>
                <c:pt idx="21" formatCode="General">
                  <c:v>216.2</c:v>
                </c:pt>
                <c:pt idx="22" formatCode="General">
                  <c:v>221.4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2-4253-A523-680159A03ED4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42-4253-A523-680159A03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84704"/>
        <c:axId val="444792248"/>
      </c:lineChart>
      <c:valAx>
        <c:axId val="4447922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84704"/>
        <c:crosses val="autoZero"/>
        <c:crossBetween val="between"/>
      </c:valAx>
      <c:catAx>
        <c:axId val="44478470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7922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without_protection!$L$5:$L$27</c:f>
              <c:numCache>
                <c:formatCode>0.00</c:formatCode>
                <c:ptCount val="23"/>
                <c:pt idx="0" formatCode="General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18.8</c:v>
                </c:pt>
                <c:pt idx="4">
                  <c:v>26.4</c:v>
                </c:pt>
                <c:pt idx="5">
                  <c:v>28</c:v>
                </c:pt>
                <c:pt idx="6">
                  <c:v>37</c:v>
                </c:pt>
                <c:pt idx="7">
                  <c:v>40.200000000000003</c:v>
                </c:pt>
                <c:pt idx="8">
                  <c:v>38.4</c:v>
                </c:pt>
                <c:pt idx="9">
                  <c:v>44.8</c:v>
                </c:pt>
                <c:pt idx="10">
                  <c:v>57</c:v>
                </c:pt>
                <c:pt idx="11">
                  <c:v>65.8</c:v>
                </c:pt>
                <c:pt idx="12">
                  <c:v>73.599999999999994</c:v>
                </c:pt>
                <c:pt idx="13">
                  <c:v>81.8</c:v>
                </c:pt>
                <c:pt idx="14">
                  <c:v>92.4</c:v>
                </c:pt>
                <c:pt idx="15">
                  <c:v>140.80000000000001</c:v>
                </c:pt>
                <c:pt idx="16">
                  <c:v>166</c:v>
                </c:pt>
                <c:pt idx="17" formatCode="General">
                  <c:v>188.4</c:v>
                </c:pt>
                <c:pt idx="18" formatCode="General">
                  <c:v>218.2</c:v>
                </c:pt>
                <c:pt idx="19" formatCode="General">
                  <c:v>258.39999999999998</c:v>
                </c:pt>
                <c:pt idx="20" formatCode="General">
                  <c:v>225.8</c:v>
                </c:pt>
                <c:pt idx="21" formatCode="General">
                  <c:v>279</c:v>
                </c:pt>
                <c:pt idx="22" formatCode="General">
                  <c:v>303.60000000000002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2-42B3-8AEE-54B9AF0FD4C3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with_protection!$L$5:$L$27</c:f>
              <c:numCache>
                <c:formatCode>0.00</c:formatCode>
                <c:ptCount val="23"/>
                <c:pt idx="0" formatCode="General">
                  <c:v>33.4</c:v>
                </c:pt>
                <c:pt idx="1">
                  <c:v>32.799999999999997</c:v>
                </c:pt>
                <c:pt idx="2">
                  <c:v>33.6</c:v>
                </c:pt>
                <c:pt idx="3">
                  <c:v>34</c:v>
                </c:pt>
                <c:pt idx="4">
                  <c:v>18.399999999999999</c:v>
                </c:pt>
                <c:pt idx="5">
                  <c:v>27.6</c:v>
                </c:pt>
                <c:pt idx="6">
                  <c:v>21.2</c:v>
                </c:pt>
                <c:pt idx="7">
                  <c:v>48.2</c:v>
                </c:pt>
                <c:pt idx="8">
                  <c:v>51.4</c:v>
                </c:pt>
                <c:pt idx="9">
                  <c:v>59.4</c:v>
                </c:pt>
                <c:pt idx="10">
                  <c:v>57.8</c:v>
                </c:pt>
                <c:pt idx="11">
                  <c:v>74.8</c:v>
                </c:pt>
                <c:pt idx="12">
                  <c:v>81.599999999999994</c:v>
                </c:pt>
                <c:pt idx="13">
                  <c:v>91</c:v>
                </c:pt>
                <c:pt idx="14">
                  <c:v>106.2</c:v>
                </c:pt>
                <c:pt idx="15">
                  <c:v>144.4</c:v>
                </c:pt>
                <c:pt idx="16">
                  <c:v>176.4</c:v>
                </c:pt>
                <c:pt idx="17" formatCode="General">
                  <c:v>196.6</c:v>
                </c:pt>
                <c:pt idx="18" formatCode="General">
                  <c:v>219.2</c:v>
                </c:pt>
                <c:pt idx="19" formatCode="General">
                  <c:v>239</c:v>
                </c:pt>
                <c:pt idx="20" formatCode="General">
                  <c:v>219.6</c:v>
                </c:pt>
                <c:pt idx="21" formatCode="General">
                  <c:v>219.6</c:v>
                </c:pt>
                <c:pt idx="22" formatCode="General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2-42B3-8AEE-54B9AF0FD4C3}"/>
            </c:ext>
          </c:extLst>
        </c:ser>
        <c:ser>
          <c:idx val="2"/>
          <c:order val="2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2-42B3-8AEE-54B9AF0FD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7464"/>
        <c:axId val="445859760"/>
      </c:lineChart>
      <c:valAx>
        <c:axId val="44585976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57464"/>
        <c:crosses val="autoZero"/>
        <c:crossBetween val="between"/>
      </c:valAx>
      <c:catAx>
        <c:axId val="44585746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597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without_protection!$M$5:$M$27</c:f>
              <c:numCache>
                <c:formatCode>0%</c:formatCode>
                <c:ptCount val="23"/>
                <c:pt idx="0">
                  <c:v>-0.52606635071090047</c:v>
                </c:pt>
                <c:pt idx="1">
                  <c:v>-1</c:v>
                </c:pt>
                <c:pt idx="2">
                  <c:v>-1</c:v>
                </c:pt>
                <c:pt idx="3">
                  <c:v>-0.19795221843003413</c:v>
                </c:pt>
                <c:pt idx="4">
                  <c:v>-7.1729957805907268E-2</c:v>
                </c:pt>
                <c:pt idx="5">
                  <c:v>-0.16267942583732051</c:v>
                </c:pt>
                <c:pt idx="6">
                  <c:v>-3.746097814776269E-2</c:v>
                </c:pt>
                <c:pt idx="7">
                  <c:v>-7.4585635359115915E-2</c:v>
                </c:pt>
                <c:pt idx="8">
                  <c:v>-0.20726672171758875</c:v>
                </c:pt>
                <c:pt idx="9">
                  <c:v>-0.16167664670658685</c:v>
                </c:pt>
                <c:pt idx="10">
                  <c:v>-0.10151324085750311</c:v>
                </c:pt>
                <c:pt idx="11">
                  <c:v>-0.10403050108932463</c:v>
                </c:pt>
                <c:pt idx="12">
                  <c:v>-0.1179290508149569</c:v>
                </c:pt>
                <c:pt idx="13">
                  <c:v>-0.12457191780821919</c:v>
                </c:pt>
                <c:pt idx="14">
                  <c:v>-0.10672853828306257</c:v>
                </c:pt>
                <c:pt idx="15">
                  <c:v>-8.2377476538060393E-2</c:v>
                </c:pt>
                <c:pt idx="16">
                  <c:v>-0.18403460479748329</c:v>
                </c:pt>
                <c:pt idx="17">
                  <c:v>-0.25662878787878785</c:v>
                </c:pt>
                <c:pt idx="18">
                  <c:v>-0.28091220669654632</c:v>
                </c:pt>
                <c:pt idx="19">
                  <c:v>-0.26889995473064743</c:v>
                </c:pt>
                <c:pt idx="20">
                  <c:v>-0.44031330557208009</c:v>
                </c:pt>
                <c:pt idx="21">
                  <c:v>-0.38470359915314045</c:v>
                </c:pt>
                <c:pt idx="22">
                  <c:v>-0.39694899094231684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E-4D16-BBEE-2CD76A0A2B17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with_protection!$M$5:$M$27</c:f>
              <c:numCache>
                <c:formatCode>0%</c:formatCode>
                <c:ptCount val="23"/>
                <c:pt idx="0">
                  <c:v>2.9573459715639814</c:v>
                </c:pt>
                <c:pt idx="1">
                  <c:v>1.4404761904761905</c:v>
                </c:pt>
                <c:pt idx="2">
                  <c:v>0.8221258134490238</c:v>
                </c:pt>
                <c:pt idx="3">
                  <c:v>0.4505119453924914</c:v>
                </c:pt>
                <c:pt idx="4">
                  <c:v>-0.35302390998593536</c:v>
                </c:pt>
                <c:pt idx="5">
                  <c:v>-0.17464114832535876</c:v>
                </c:pt>
                <c:pt idx="6">
                  <c:v>-0.44849115504682618</c:v>
                </c:pt>
                <c:pt idx="7">
                  <c:v>0.10957642725598539</c:v>
                </c:pt>
                <c:pt idx="8">
                  <c:v>6.1106523534269222E-2</c:v>
                </c:pt>
                <c:pt idx="9">
                  <c:v>0.11152694610778445</c:v>
                </c:pt>
                <c:pt idx="10">
                  <c:v>-8.8902900378310223E-2</c:v>
                </c:pt>
                <c:pt idx="11">
                  <c:v>1.8518518518518511E-2</c:v>
                </c:pt>
                <c:pt idx="12">
                  <c:v>-2.205177372962612E-2</c:v>
                </c:pt>
                <c:pt idx="13">
                  <c:v>-2.6113013698630113E-2</c:v>
                </c:pt>
                <c:pt idx="14">
                  <c:v>2.6682134570765712E-2</c:v>
                </c:pt>
                <c:pt idx="15">
                  <c:v>-5.8915537017726748E-2</c:v>
                </c:pt>
                <c:pt idx="16">
                  <c:v>-0.13291388124262679</c:v>
                </c:pt>
                <c:pt idx="17">
                  <c:v>-0.22427398989898992</c:v>
                </c:pt>
                <c:pt idx="18">
                  <c:v>-0.27761666227260745</c:v>
                </c:pt>
                <c:pt idx="19">
                  <c:v>-0.3237890448166591</c:v>
                </c:pt>
                <c:pt idx="20">
                  <c:v>-0.45568114217727546</c:v>
                </c:pt>
                <c:pt idx="21">
                  <c:v>-0.51570218772053633</c:v>
                </c:pt>
                <c:pt idx="22">
                  <c:v>-0.57889718735102491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E-4D16-BBEE-2CD76A0A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6808"/>
        <c:axId val="445862384"/>
      </c:lineChart>
      <c:valAx>
        <c:axId val="44586238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56808"/>
        <c:crosses val="autoZero"/>
        <c:crossBetween val="between"/>
      </c:valAx>
      <c:catAx>
        <c:axId val="4458568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Stability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without_protection!$K$5:$K$27</c:f>
              <c:numCache>
                <c:formatCode>General</c:formatCode>
                <c:ptCount val="23"/>
                <c:pt idx="0">
                  <c:v>8.378042431120232E-2</c:v>
                </c:pt>
                <c:pt idx="1">
                  <c:v>0</c:v>
                </c:pt>
                <c:pt idx="2">
                  <c:v>0</c:v>
                </c:pt>
                <c:pt idx="3">
                  <c:v>3.5693687138825744E-2</c:v>
                </c:pt>
                <c:pt idx="4">
                  <c:v>4.0090556438085019E-2</c:v>
                </c:pt>
                <c:pt idx="5">
                  <c:v>0.30201868834814827</c:v>
                </c:pt>
                <c:pt idx="6">
                  <c:v>0.2275345432431829</c:v>
                </c:pt>
                <c:pt idx="7">
                  <c:v>1.029497227209848E-2</c:v>
                </c:pt>
                <c:pt idx="8">
                  <c:v>2.3537890691559413E-2</c:v>
                </c:pt>
                <c:pt idx="9">
                  <c:v>4.0567895562647463E-2</c:v>
                </c:pt>
                <c:pt idx="10">
                  <c:v>1.9305562285491629E-2</c:v>
                </c:pt>
                <c:pt idx="11">
                  <c:v>2.0196618973572066E-2</c:v>
                </c:pt>
                <c:pt idx="12">
                  <c:v>1.3664614394764359E-2</c:v>
                </c:pt>
                <c:pt idx="13">
                  <c:v>1.1723513645230438E-2</c:v>
                </c:pt>
                <c:pt idx="14">
                  <c:v>1.4661398770401296E-2</c:v>
                </c:pt>
                <c:pt idx="15">
                  <c:v>1.2536094930703432E-2</c:v>
                </c:pt>
                <c:pt idx="16">
                  <c:v>6.9515019778465161E-3</c:v>
                </c:pt>
                <c:pt idx="17">
                  <c:v>2.1611527679338939E-3</c:v>
                </c:pt>
                <c:pt idx="18">
                  <c:v>5.8952490838380953E-3</c:v>
                </c:pt>
                <c:pt idx="19">
                  <c:v>5.5153883798149412E-3</c:v>
                </c:pt>
                <c:pt idx="20">
                  <c:v>5.917775325358577E-3</c:v>
                </c:pt>
                <c:pt idx="21">
                  <c:v>4.4107268877911082E-3</c:v>
                </c:pt>
                <c:pt idx="22">
                  <c:v>1.9031526405535491E-2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D-4719-A912-C430B208AFD0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with_protection!$K$5:$K$27</c:f>
              <c:numCache>
                <c:formatCode>General</c:formatCode>
                <c:ptCount val="23"/>
                <c:pt idx="0">
                  <c:v>0.10597478566349715</c:v>
                </c:pt>
                <c:pt idx="1">
                  <c:v>3.3274821093746867E-2</c:v>
                </c:pt>
                <c:pt idx="2">
                  <c:v>6.1831639105159313E-2</c:v>
                </c:pt>
                <c:pt idx="3">
                  <c:v>4.2662116040955628E-2</c:v>
                </c:pt>
                <c:pt idx="4">
                  <c:v>3.1449619936705898E-2</c:v>
                </c:pt>
                <c:pt idx="5">
                  <c:v>2.6747224611241505E-2</c:v>
                </c:pt>
                <c:pt idx="6">
                  <c:v>2.176534928548584E-2</c:v>
                </c:pt>
                <c:pt idx="7">
                  <c:v>0.32080032249806328</c:v>
                </c:pt>
                <c:pt idx="8">
                  <c:v>2.7696960910402021E-2</c:v>
                </c:pt>
                <c:pt idx="9">
                  <c:v>0.34519502269991975</c:v>
                </c:pt>
                <c:pt idx="10">
                  <c:v>2.0552340495594731E-2</c:v>
                </c:pt>
                <c:pt idx="11">
                  <c:v>2.2374287479786197E-2</c:v>
                </c:pt>
                <c:pt idx="12">
                  <c:v>1.8175636251322028E-2</c:v>
                </c:pt>
                <c:pt idx="13">
                  <c:v>0</c:v>
                </c:pt>
                <c:pt idx="14">
                  <c:v>8.0883606586820925E-3</c:v>
                </c:pt>
                <c:pt idx="15">
                  <c:v>8.7437486085758208E-3</c:v>
                </c:pt>
                <c:pt idx="16">
                  <c:v>1.1316225357079568E-2</c:v>
                </c:pt>
                <c:pt idx="17">
                  <c:v>8.6446110717355758E-3</c:v>
                </c:pt>
                <c:pt idx="18">
                  <c:v>2.7572502851768901E-3</c:v>
                </c:pt>
                <c:pt idx="19">
                  <c:v>4.0012832796884768E-3</c:v>
                </c:pt>
                <c:pt idx="20">
                  <c:v>2.8261338119649464E-3</c:v>
                </c:pt>
                <c:pt idx="21">
                  <c:v>2.5145012021417124E-3</c:v>
                </c:pt>
                <c:pt idx="22">
                  <c:v>4.6583662003649188E-3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D-4719-A912-C430B208A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64680"/>
        <c:axId val="445866320"/>
      </c:lineChart>
      <c:valAx>
        <c:axId val="4458663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4680"/>
        <c:crosses val="autoZero"/>
        <c:crossBetween val="between"/>
      </c:valAx>
      <c:catAx>
        <c:axId val="4458646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632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94653431004073"/>
          <c:y val="0.17183880373108146"/>
          <c:w val="0.17893595705708706"/>
          <c:h val="0.1482807263752616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without_protection!$V$5:$V$27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25.6</c:v>
                </c:pt>
                <c:pt idx="7">
                  <c:v>23.4</c:v>
                </c:pt>
                <c:pt idx="8">
                  <c:v>26.4</c:v>
                </c:pt>
                <c:pt idx="9">
                  <c:v>37.6</c:v>
                </c:pt>
                <c:pt idx="10">
                  <c:v>59.2</c:v>
                </c:pt>
                <c:pt idx="11">
                  <c:v>65.2</c:v>
                </c:pt>
                <c:pt idx="12">
                  <c:v>81.8</c:v>
                </c:pt>
                <c:pt idx="13">
                  <c:v>85.2</c:v>
                </c:pt>
                <c:pt idx="14">
                  <c:v>89.8</c:v>
                </c:pt>
                <c:pt idx="15">
                  <c:v>132</c:v>
                </c:pt>
                <c:pt idx="16">
                  <c:v>184</c:v>
                </c:pt>
                <c:pt idx="17" formatCode="General">
                  <c:v>208.6</c:v>
                </c:pt>
                <c:pt idx="18" formatCode="General">
                  <c:v>248.6</c:v>
                </c:pt>
                <c:pt idx="19" formatCode="General">
                  <c:v>280.39999999999998</c:v>
                </c:pt>
                <c:pt idx="20" formatCode="General">
                  <c:v>283.8</c:v>
                </c:pt>
                <c:pt idx="21" formatCode="General">
                  <c:v>263.8</c:v>
                </c:pt>
                <c:pt idx="22" formatCode="General">
                  <c:v>296.60000000000002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1-4C87-9217-6BB22010D283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with_protection!$V$5:$V$27</c:f>
              <c:numCache>
                <c:formatCode>0.00</c:formatCode>
                <c:ptCount val="23"/>
                <c:pt idx="0" formatCode="General">
                  <c:v>39.799999999999997</c:v>
                </c:pt>
                <c:pt idx="1">
                  <c:v>33.799999999999997</c:v>
                </c:pt>
                <c:pt idx="2">
                  <c:v>28</c:v>
                </c:pt>
                <c:pt idx="3">
                  <c:v>34</c:v>
                </c:pt>
                <c:pt idx="4">
                  <c:v>39.4</c:v>
                </c:pt>
                <c:pt idx="5">
                  <c:v>35.4</c:v>
                </c:pt>
                <c:pt idx="6">
                  <c:v>44</c:v>
                </c:pt>
                <c:pt idx="7">
                  <c:v>51</c:v>
                </c:pt>
                <c:pt idx="8">
                  <c:v>49.8</c:v>
                </c:pt>
                <c:pt idx="9">
                  <c:v>61</c:v>
                </c:pt>
                <c:pt idx="10">
                  <c:v>60.6</c:v>
                </c:pt>
                <c:pt idx="11">
                  <c:v>70.8</c:v>
                </c:pt>
                <c:pt idx="12">
                  <c:v>78.599999999999994</c:v>
                </c:pt>
                <c:pt idx="13">
                  <c:v>85.4</c:v>
                </c:pt>
                <c:pt idx="14">
                  <c:v>97</c:v>
                </c:pt>
                <c:pt idx="15">
                  <c:v>146.19999999999999</c:v>
                </c:pt>
                <c:pt idx="16">
                  <c:v>180</c:v>
                </c:pt>
                <c:pt idx="17" formatCode="General">
                  <c:v>218</c:v>
                </c:pt>
                <c:pt idx="18" formatCode="General">
                  <c:v>243.6</c:v>
                </c:pt>
                <c:pt idx="19" formatCode="General">
                  <c:v>277.39999999999998</c:v>
                </c:pt>
                <c:pt idx="20" formatCode="General">
                  <c:v>253.6</c:v>
                </c:pt>
                <c:pt idx="21" formatCode="General">
                  <c:v>317.2</c:v>
                </c:pt>
                <c:pt idx="22" formatCode="General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1-4C87-9217-6BB22010D283}"/>
            </c:ext>
          </c:extLst>
        </c:ser>
        <c:ser>
          <c:idx val="2"/>
          <c:order val="2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1-4C87-9217-6BB22010D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55080"/>
        <c:axId val="445156720"/>
      </c:lineChart>
      <c:valAx>
        <c:axId val="44515672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5080"/>
        <c:crosses val="autoZero"/>
        <c:crossBetween val="between"/>
      </c:valAx>
      <c:catAx>
        <c:axId val="4451550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672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without_protection!$W$5:$W$27</c:f>
              <c:numCache>
                <c:formatCode>0%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-0.3720095693779904</c:v>
                </c:pt>
                <c:pt idx="6">
                  <c:v>-0.33402705515088443</c:v>
                </c:pt>
                <c:pt idx="7">
                  <c:v>-0.46132596685082872</c:v>
                </c:pt>
                <c:pt idx="8">
                  <c:v>-0.45499587118084228</c:v>
                </c:pt>
                <c:pt idx="9">
                  <c:v>-0.29640718562874246</c:v>
                </c:pt>
                <c:pt idx="10">
                  <c:v>-6.68348045397225E-2</c:v>
                </c:pt>
                <c:pt idx="11">
                  <c:v>-0.11220043572984743</c:v>
                </c:pt>
                <c:pt idx="12">
                  <c:v>-1.9654841802492818E-2</c:v>
                </c:pt>
                <c:pt idx="13">
                  <c:v>-8.8184931506849265E-2</c:v>
                </c:pt>
                <c:pt idx="14">
                  <c:v>-0.13186388244392885</c:v>
                </c:pt>
                <c:pt idx="15">
                  <c:v>-0.1397288842544317</c:v>
                </c:pt>
                <c:pt idx="16">
                  <c:v>-9.5556429414077854E-2</c:v>
                </c:pt>
                <c:pt idx="17">
                  <c:v>-0.17692550505050506</c:v>
                </c:pt>
                <c:pt idx="18">
                  <c:v>-0.18072765620880571</c:v>
                </c:pt>
                <c:pt idx="19">
                  <c:v>-0.20665459483929385</c:v>
                </c:pt>
                <c:pt idx="20">
                  <c:v>-0.29654967281380129</c:v>
                </c:pt>
                <c:pt idx="21">
                  <c:v>-0.41822512350035285</c:v>
                </c:pt>
                <c:pt idx="22">
                  <c:v>-0.41085332909582073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6-4E99-8761-8FE9816B7A0E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with_protection!$W$5:$W$27</c:f>
              <c:numCache>
                <c:formatCode>0%</c:formatCode>
                <c:ptCount val="23"/>
                <c:pt idx="0">
                  <c:v>3.7156398104265405</c:v>
                </c:pt>
                <c:pt idx="1">
                  <c:v>1.5148809523809523</c:v>
                </c:pt>
                <c:pt idx="2">
                  <c:v>0.51843817787418645</c:v>
                </c:pt>
                <c:pt idx="3">
                  <c:v>0.4505119453924914</c:v>
                </c:pt>
                <c:pt idx="4">
                  <c:v>0.3853727144866384</c:v>
                </c:pt>
                <c:pt idx="5">
                  <c:v>5.8612440191387588E-2</c:v>
                </c:pt>
                <c:pt idx="6">
                  <c:v>0.14464099895941734</c:v>
                </c:pt>
                <c:pt idx="7">
                  <c:v>0.17403314917127077</c:v>
                </c:pt>
                <c:pt idx="8">
                  <c:v>2.8075970272502054E-2</c:v>
                </c:pt>
                <c:pt idx="9">
                  <c:v>0.14146706586826352</c:v>
                </c:pt>
                <c:pt idx="10">
                  <c:v>-4.4766708701134875E-2</c:v>
                </c:pt>
                <c:pt idx="11">
                  <c:v>-3.5947712418300665E-2</c:v>
                </c:pt>
                <c:pt idx="12">
                  <c:v>-5.8005752636625163E-2</c:v>
                </c:pt>
                <c:pt idx="13">
                  <c:v>-8.6044520547945119E-2</c:v>
                </c:pt>
                <c:pt idx="14">
                  <c:v>-6.2258313998453191E-2</c:v>
                </c:pt>
                <c:pt idx="15">
                  <c:v>-4.7184567257560019E-2</c:v>
                </c:pt>
                <c:pt idx="16">
                  <c:v>-0.11521824616594573</c:v>
                </c:pt>
                <c:pt idx="17">
                  <c:v>-0.13983585858585859</c:v>
                </c:pt>
                <c:pt idx="18">
                  <c:v>-0.19720537832849988</c:v>
                </c:pt>
                <c:pt idx="19">
                  <c:v>-0.21514259846084208</c:v>
                </c:pt>
                <c:pt idx="20">
                  <c:v>-0.37140590918104305</c:v>
                </c:pt>
                <c:pt idx="21">
                  <c:v>-0.30045871559633031</c:v>
                </c:pt>
                <c:pt idx="22">
                  <c:v>-0.39218178928968694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6-4E99-8761-8FE9816B7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55168"/>
        <c:axId val="445854840"/>
      </c:lineChart>
      <c:valAx>
        <c:axId val="44585484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55168"/>
        <c:crosses val="autoZero"/>
        <c:crossBetween val="between"/>
      </c:valAx>
      <c:catAx>
        <c:axId val="4458551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548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Stability from Sensor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without_protection!$K$4:$K$4</c:f>
              <c:strCache>
                <c:ptCount val="1"/>
                <c:pt idx="0">
                  <c:v>std deviation / distance_real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without_protection!$K$5:$K$27</c:f>
              <c:numCache>
                <c:formatCode>General</c:formatCode>
                <c:ptCount val="23"/>
                <c:pt idx="0">
                  <c:v>8.378042431120232E-2</c:v>
                </c:pt>
                <c:pt idx="1">
                  <c:v>0</c:v>
                </c:pt>
                <c:pt idx="2">
                  <c:v>0</c:v>
                </c:pt>
                <c:pt idx="3">
                  <c:v>3.5693687138825744E-2</c:v>
                </c:pt>
                <c:pt idx="4">
                  <c:v>4.0090556438085019E-2</c:v>
                </c:pt>
                <c:pt idx="5">
                  <c:v>0.30201868834814827</c:v>
                </c:pt>
                <c:pt idx="6">
                  <c:v>0.2275345432431829</c:v>
                </c:pt>
                <c:pt idx="7">
                  <c:v>1.029497227209848E-2</c:v>
                </c:pt>
                <c:pt idx="8">
                  <c:v>2.3537890691559413E-2</c:v>
                </c:pt>
                <c:pt idx="9">
                  <c:v>4.0567895562647463E-2</c:v>
                </c:pt>
                <c:pt idx="10">
                  <c:v>1.9305562285491629E-2</c:v>
                </c:pt>
                <c:pt idx="11">
                  <c:v>2.0196618973572066E-2</c:v>
                </c:pt>
                <c:pt idx="12">
                  <c:v>1.3664614394764359E-2</c:v>
                </c:pt>
                <c:pt idx="13">
                  <c:v>1.1723513645230438E-2</c:v>
                </c:pt>
                <c:pt idx="14">
                  <c:v>1.4661398770401296E-2</c:v>
                </c:pt>
                <c:pt idx="15">
                  <c:v>1.2536094930703432E-2</c:v>
                </c:pt>
                <c:pt idx="16">
                  <c:v>6.9515019778465161E-3</c:v>
                </c:pt>
                <c:pt idx="17">
                  <c:v>2.1611527679338939E-3</c:v>
                </c:pt>
                <c:pt idx="18">
                  <c:v>5.8952490838380953E-3</c:v>
                </c:pt>
                <c:pt idx="19">
                  <c:v>5.5153883798149412E-3</c:v>
                </c:pt>
                <c:pt idx="20">
                  <c:v>5.917775325358577E-3</c:v>
                </c:pt>
                <c:pt idx="21">
                  <c:v>4.4107268877911082E-3</c:v>
                </c:pt>
                <c:pt idx="22">
                  <c:v>1.9031526405535491E-2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6-4B0D-BAD0-7F0F59CC2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18336"/>
        <c:axId val="444214728"/>
      </c:lineChart>
      <c:valAx>
        <c:axId val="44421472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18336"/>
        <c:crosses val="autoZero"/>
        <c:crossBetween val="between"/>
      </c:valAx>
      <c:catAx>
        <c:axId val="4442183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1472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Stability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without_protection!$U$5:$U$27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4.2291075429817443E-2</c:v>
                </c:pt>
                <c:pt idx="6">
                  <c:v>2.3268137122786574E-2</c:v>
                </c:pt>
                <c:pt idx="7">
                  <c:v>0.1757698818491811</c:v>
                </c:pt>
                <c:pt idx="8">
                  <c:v>1.8464640606934681E-2</c:v>
                </c:pt>
                <c:pt idx="9">
                  <c:v>4.5065847974522066E-2</c:v>
                </c:pt>
                <c:pt idx="10">
                  <c:v>2.5901129768529291E-2</c:v>
                </c:pt>
                <c:pt idx="11">
                  <c:v>3.390495533221332E-2</c:v>
                </c:pt>
                <c:pt idx="12">
                  <c:v>7.0597682047090798E-2</c:v>
                </c:pt>
                <c:pt idx="13">
                  <c:v>2.0585813422165394E-2</c:v>
                </c:pt>
                <c:pt idx="14">
                  <c:v>1.7293642517399767E-2</c:v>
                </c:pt>
                <c:pt idx="15">
                  <c:v>3.5397485959333341E-2</c:v>
                </c:pt>
                <c:pt idx="16">
                  <c:v>6.0201773072728519E-3</c:v>
                </c:pt>
                <c:pt idx="17">
                  <c:v>3.5291476917610315E-3</c:v>
                </c:pt>
                <c:pt idx="18">
                  <c:v>1.2242404179413861E-2</c:v>
                </c:pt>
                <c:pt idx="19">
                  <c:v>3.8514300194625692E-2</c:v>
                </c:pt>
                <c:pt idx="20">
                  <c:v>6.6510052870309032E-3</c:v>
                </c:pt>
                <c:pt idx="21">
                  <c:v>3.6237819171566214E-3</c:v>
                </c:pt>
                <c:pt idx="22">
                  <c:v>1.2372804308277004E-2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3-43D2-9B2D-B684E9C475C0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with_protection!$U$5:$U$27</c:f>
              <c:numCache>
                <c:formatCode>General</c:formatCode>
                <c:ptCount val="23"/>
                <c:pt idx="0">
                  <c:v>9.913033489740232E-2</c:v>
                </c:pt>
                <c:pt idx="1">
                  <c:v>3.3274821093746867E-2</c:v>
                </c:pt>
                <c:pt idx="2">
                  <c:v>3.8346354728120799E-2</c:v>
                </c:pt>
                <c:pt idx="3">
                  <c:v>6.0333343104654227E-2</c:v>
                </c:pt>
                <c:pt idx="4">
                  <c:v>1.9258880362347609E-2</c:v>
                </c:pt>
                <c:pt idx="5">
                  <c:v>1.6379263083288461E-2</c:v>
                </c:pt>
                <c:pt idx="6">
                  <c:v>5.2029136316337155E-2</c:v>
                </c:pt>
                <c:pt idx="7">
                  <c:v>3.6398223528641568E-2</c:v>
                </c:pt>
                <c:pt idx="8">
                  <c:v>8.3090882731206073E-2</c:v>
                </c:pt>
                <c:pt idx="9">
                  <c:v>1.8712574850299403E-2</c:v>
                </c:pt>
                <c:pt idx="10">
                  <c:v>3.2686698224034867E-2</c:v>
                </c:pt>
                <c:pt idx="11">
                  <c:v>6.9029367405427977E-2</c:v>
                </c:pt>
                <c:pt idx="12">
                  <c:v>3.0081256946335413E-2</c:v>
                </c:pt>
                <c:pt idx="13">
                  <c:v>9.5722088077901963E-3</c:v>
                </c:pt>
                <c:pt idx="14">
                  <c:v>4.0441803293410461E-2</c:v>
                </c:pt>
                <c:pt idx="15">
                  <c:v>3.2389920854507759E-2</c:v>
                </c:pt>
                <c:pt idx="16">
                  <c:v>9.8309083759339361E-3</c:v>
                </c:pt>
                <c:pt idx="17">
                  <c:v>0.1676809450826687</c:v>
                </c:pt>
                <c:pt idx="18">
                  <c:v>1.3707246469210005E-2</c:v>
                </c:pt>
                <c:pt idx="19">
                  <c:v>7.6444409722194974E-3</c:v>
                </c:pt>
                <c:pt idx="20">
                  <c:v>6.2214457654229298E-3</c:v>
                </c:pt>
                <c:pt idx="21">
                  <c:v>2.4158546114377475E-3</c:v>
                </c:pt>
                <c:pt idx="22">
                  <c:v>8.8831557981081753E-3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83-43D2-9B2D-B684E9C47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16272"/>
        <c:axId val="446417584"/>
      </c:lineChart>
      <c:valAx>
        <c:axId val="44641758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6272"/>
        <c:crosses val="autoZero"/>
        <c:crossBetween val="between"/>
      </c:valAx>
      <c:catAx>
        <c:axId val="44641627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94653431004073"/>
          <c:y val="0.2210058969006610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without_protection!$AH$5:$AH$27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</c:v>
                </c:pt>
                <c:pt idx="4">
                  <c:v>12.4</c:v>
                </c:pt>
                <c:pt idx="5">
                  <c:v>21.2</c:v>
                </c:pt>
                <c:pt idx="6">
                  <c:v>24.4</c:v>
                </c:pt>
                <c:pt idx="7">
                  <c:v>26.4</c:v>
                </c:pt>
                <c:pt idx="8">
                  <c:v>28.8</c:v>
                </c:pt>
                <c:pt idx="9">
                  <c:v>34.200000000000003</c:v>
                </c:pt>
                <c:pt idx="10">
                  <c:v>38.6</c:v>
                </c:pt>
                <c:pt idx="11">
                  <c:v>35.4</c:v>
                </c:pt>
                <c:pt idx="12">
                  <c:v>63</c:v>
                </c:pt>
                <c:pt idx="13">
                  <c:v>67.599999999999994</c:v>
                </c:pt>
                <c:pt idx="14">
                  <c:v>82.8</c:v>
                </c:pt>
                <c:pt idx="15">
                  <c:v>135.80000000000001</c:v>
                </c:pt>
                <c:pt idx="16">
                  <c:v>174.2</c:v>
                </c:pt>
                <c:pt idx="17" formatCode="General">
                  <c:v>205.4</c:v>
                </c:pt>
                <c:pt idx="18" formatCode="General">
                  <c:v>234.4</c:v>
                </c:pt>
                <c:pt idx="19" formatCode="General">
                  <c:v>250.8</c:v>
                </c:pt>
                <c:pt idx="20" formatCode="General">
                  <c:v>251</c:v>
                </c:pt>
                <c:pt idx="21" formatCode="General">
                  <c:v>256.2</c:v>
                </c:pt>
                <c:pt idx="22" formatCode="General">
                  <c:v>257.39999999999998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5-4FBF-B8B0-B62C8CA8CD91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with_protection!$AH$5:$AH$27</c:f>
              <c:numCache>
                <c:formatCode>0.00</c:formatCode>
                <c:ptCount val="23"/>
                <c:pt idx="0" formatCode="General">
                  <c:v>27.2</c:v>
                </c:pt>
                <c:pt idx="1">
                  <c:v>19.399999999999999</c:v>
                </c:pt>
                <c:pt idx="2">
                  <c:v>26</c:v>
                </c:pt>
                <c:pt idx="3">
                  <c:v>22.8</c:v>
                </c:pt>
                <c:pt idx="4">
                  <c:v>30</c:v>
                </c:pt>
                <c:pt idx="5">
                  <c:v>34.799999999999997</c:v>
                </c:pt>
                <c:pt idx="6">
                  <c:v>38.4</c:v>
                </c:pt>
                <c:pt idx="7">
                  <c:v>46.6</c:v>
                </c:pt>
                <c:pt idx="8">
                  <c:v>47.4</c:v>
                </c:pt>
                <c:pt idx="9">
                  <c:v>55.4</c:v>
                </c:pt>
                <c:pt idx="10">
                  <c:v>69.400000000000006</c:v>
                </c:pt>
                <c:pt idx="11">
                  <c:v>77.599999999999994</c:v>
                </c:pt>
                <c:pt idx="12">
                  <c:v>77.599999999999994</c:v>
                </c:pt>
                <c:pt idx="13">
                  <c:v>88.6</c:v>
                </c:pt>
                <c:pt idx="14">
                  <c:v>103.8</c:v>
                </c:pt>
                <c:pt idx="15">
                  <c:v>174.6</c:v>
                </c:pt>
                <c:pt idx="16">
                  <c:v>178.2</c:v>
                </c:pt>
                <c:pt idx="17" formatCode="General">
                  <c:v>209</c:v>
                </c:pt>
                <c:pt idx="18" formatCode="General">
                  <c:v>264</c:v>
                </c:pt>
                <c:pt idx="19" formatCode="General">
                  <c:v>268.8</c:v>
                </c:pt>
                <c:pt idx="20" formatCode="General">
                  <c:v>263.8</c:v>
                </c:pt>
                <c:pt idx="21" formatCode="General">
                  <c:v>269.8</c:v>
                </c:pt>
                <c:pt idx="22" formatCode="General">
                  <c:v>284.60000000000002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5-4FBF-B8B0-B62C8CA8CD91}"/>
            </c:ext>
          </c:extLst>
        </c:ser>
        <c:ser>
          <c:idx val="2"/>
          <c:order val="2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15-4FBF-B8B0-B62C8CA8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151800"/>
        <c:axId val="445157048"/>
      </c:lineChart>
      <c:valAx>
        <c:axId val="4451570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1800"/>
        <c:crosses val="autoZero"/>
        <c:crossBetween val="between"/>
      </c:valAx>
      <c:catAx>
        <c:axId val="4451518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1570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without_protection!$AI$5:$AI$27</c:f>
              <c:numCache>
                <c:formatCode>0%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-0.70989761092150172</c:v>
                </c:pt>
                <c:pt idx="4">
                  <c:v>-0.56399437412095632</c:v>
                </c:pt>
                <c:pt idx="5">
                  <c:v>-0.36602870813397126</c:v>
                </c:pt>
                <c:pt idx="6">
                  <c:v>-0.36524453694068676</c:v>
                </c:pt>
                <c:pt idx="7">
                  <c:v>-0.39226519337016574</c:v>
                </c:pt>
                <c:pt idx="8">
                  <c:v>-0.40545004128819151</c:v>
                </c:pt>
                <c:pt idx="9">
                  <c:v>-0.36002994011976042</c:v>
                </c:pt>
                <c:pt idx="10">
                  <c:v>-0.39155107187894067</c:v>
                </c:pt>
                <c:pt idx="11">
                  <c:v>-0.51797385620915037</c:v>
                </c:pt>
                <c:pt idx="12">
                  <c:v>-0.24496644295302011</c:v>
                </c:pt>
                <c:pt idx="13">
                  <c:v>-0.27654109589041098</c:v>
                </c:pt>
                <c:pt idx="14">
                  <c:v>-0.19953596287703018</c:v>
                </c:pt>
                <c:pt idx="15">
                  <c:v>-0.11496350364963495</c:v>
                </c:pt>
                <c:pt idx="16">
                  <c:v>-0.1437278804561542</c:v>
                </c:pt>
                <c:pt idx="17">
                  <c:v>-0.18955176767676765</c:v>
                </c:pt>
                <c:pt idx="18">
                  <c:v>-0.22752438702873712</c:v>
                </c:pt>
                <c:pt idx="19">
                  <c:v>-0.29040289723856944</c:v>
                </c:pt>
                <c:pt idx="20">
                  <c:v>-0.37785048582193137</c:v>
                </c:pt>
                <c:pt idx="21">
                  <c:v>-0.43498588567395907</c:v>
                </c:pt>
                <c:pt idx="22">
                  <c:v>-0.48871762275544262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A-4E8B-9C0B-A6CB1AC673E3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with_protection!$AI$5:$AI$27</c:f>
              <c:numCache>
                <c:formatCode>0%</c:formatCode>
                <c:ptCount val="23"/>
                <c:pt idx="0">
                  <c:v>2.2227488151658767</c:v>
                </c:pt>
                <c:pt idx="1">
                  <c:v>0.44345238095238088</c:v>
                </c:pt>
                <c:pt idx="2">
                  <c:v>0.40997830802603025</c:v>
                </c:pt>
                <c:pt idx="3">
                  <c:v>-2.7303754266211625E-2</c:v>
                </c:pt>
                <c:pt idx="4">
                  <c:v>5.485232067510544E-2</c:v>
                </c:pt>
                <c:pt idx="5">
                  <c:v>4.0669856459330127E-2</c:v>
                </c:pt>
                <c:pt idx="6">
                  <c:v>-1.040582726326721E-3</c:v>
                </c:pt>
                <c:pt idx="7">
                  <c:v>7.2744014732965101E-2</c:v>
                </c:pt>
                <c:pt idx="8">
                  <c:v>-2.1469859620148621E-2</c:v>
                </c:pt>
                <c:pt idx="9">
                  <c:v>3.6676646706586845E-2</c:v>
                </c:pt>
                <c:pt idx="10">
                  <c:v>9.3947036569987513E-2</c:v>
                </c:pt>
                <c:pt idx="11">
                  <c:v>5.6644880174291895E-2</c:v>
                </c:pt>
                <c:pt idx="12">
                  <c:v>-6.9990412272291511E-2</c:v>
                </c:pt>
                <c:pt idx="13">
                  <c:v>-5.1797945205479493E-2</c:v>
                </c:pt>
                <c:pt idx="14">
                  <c:v>3.4802784222737766E-3</c:v>
                </c:pt>
                <c:pt idx="15">
                  <c:v>0.13790406673618349</c:v>
                </c:pt>
                <c:pt idx="16">
                  <c:v>-0.12406606370428633</c:v>
                </c:pt>
                <c:pt idx="17">
                  <c:v>-0.17534722222222221</c:v>
                </c:pt>
                <c:pt idx="18">
                  <c:v>-0.12997627208014764</c:v>
                </c:pt>
                <c:pt idx="19">
                  <c:v>-0.23947487550928018</c:v>
                </c:pt>
                <c:pt idx="20">
                  <c:v>-0.34612333928217326</c:v>
                </c:pt>
                <c:pt idx="21">
                  <c:v>-0.40499294283697951</c:v>
                </c:pt>
                <c:pt idx="22">
                  <c:v>-0.43468933735897025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A-4E8B-9C0B-A6CB1AC67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60416"/>
        <c:axId val="445860088"/>
      </c:lineChart>
      <c:valAx>
        <c:axId val="44586008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0416"/>
        <c:crosses val="autoZero"/>
        <c:crossBetween val="between"/>
      </c:valAx>
      <c:catAx>
        <c:axId val="44586041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008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Stability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without_protection!$AG$5:$AG$27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3.5693687138825821E-2</c:v>
                </c:pt>
                <c:pt idx="4">
                  <c:v>5.3325425063653786E-2</c:v>
                </c:pt>
                <c:pt idx="5">
                  <c:v>0.14403821266497976</c:v>
                </c:pt>
                <c:pt idx="6">
                  <c:v>0.27135077649126527</c:v>
                </c:pt>
                <c:pt idx="7">
                  <c:v>0.28033721783371812</c:v>
                </c:pt>
                <c:pt idx="8">
                  <c:v>0.22157568728321619</c:v>
                </c:pt>
                <c:pt idx="9">
                  <c:v>3.0747898063538517E-2</c:v>
                </c:pt>
                <c:pt idx="10">
                  <c:v>3.0727598817178323E-2</c:v>
                </c:pt>
                <c:pt idx="11">
                  <c:v>7.7387103694895487E-2</c:v>
                </c:pt>
                <c:pt idx="12">
                  <c:v>5.4262854375224219E-2</c:v>
                </c:pt>
                <c:pt idx="13">
                  <c:v>6.6662720472591766E-2</c:v>
                </c:pt>
                <c:pt idx="14">
                  <c:v>9.5556177827932048E-2</c:v>
                </c:pt>
                <c:pt idx="15">
                  <c:v>5.4526852615620148E-3</c:v>
                </c:pt>
                <c:pt idx="16">
                  <c:v>2.8745952648866389E-2</c:v>
                </c:pt>
                <c:pt idx="17">
                  <c:v>1.7995192946640436E-2</c:v>
                </c:pt>
                <c:pt idx="18">
                  <c:v>6.4241987508627495E-3</c:v>
                </c:pt>
                <c:pt idx="19">
                  <c:v>9.254995039495317E-3</c:v>
                </c:pt>
                <c:pt idx="20">
                  <c:v>3.3347273565025058E-2</c:v>
                </c:pt>
                <c:pt idx="21">
                  <c:v>1.8451394374869345E-3</c:v>
                </c:pt>
                <c:pt idx="22">
                  <c:v>5.1797254133184875E-3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3-4E45-B8DE-3CBD0D822FE4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with_protection!$AG$5:$AG$27</c:f>
              <c:numCache>
                <c:formatCode>General</c:formatCode>
                <c:ptCount val="23"/>
                <c:pt idx="0">
                  <c:v>5.2987392831748574E-2</c:v>
                </c:pt>
                <c:pt idx="1">
                  <c:v>4.0753166481039146E-2</c:v>
                </c:pt>
                <c:pt idx="2">
                  <c:v>3.8346354728120799E-2</c:v>
                </c:pt>
                <c:pt idx="3">
                  <c:v>3.5693687138825744E-2</c:v>
                </c:pt>
                <c:pt idx="4">
                  <c:v>2.4863107636657791E-2</c:v>
                </c:pt>
                <c:pt idx="5">
                  <c:v>7.7405377425507085E-2</c:v>
                </c:pt>
                <c:pt idx="6">
                  <c:v>0.23743192942985705</c:v>
                </c:pt>
                <c:pt idx="7">
                  <c:v>0.13964779823299392</c:v>
                </c:pt>
                <c:pt idx="8">
                  <c:v>3.1308321404011359E-2</c:v>
                </c:pt>
                <c:pt idx="9">
                  <c:v>1.0249299354512839E-2</c:v>
                </c:pt>
                <c:pt idx="10">
                  <c:v>2.8634776362838826E-2</c:v>
                </c:pt>
                <c:pt idx="11">
                  <c:v>5.412474649877938E-2</c:v>
                </c:pt>
                <c:pt idx="12">
                  <c:v>8.9122686685418048E-2</c:v>
                </c:pt>
                <c:pt idx="13">
                  <c:v>8.101109104355976E-2</c:v>
                </c:pt>
                <c:pt idx="14">
                  <c:v>0.19686953060592038</c:v>
                </c:pt>
                <c:pt idx="15">
                  <c:v>0.18875159102420008</c:v>
                </c:pt>
                <c:pt idx="16">
                  <c:v>9.6473223950822612E-2</c:v>
                </c:pt>
                <c:pt idx="17">
                  <c:v>3.5620797990190557E-2</c:v>
                </c:pt>
                <c:pt idx="18">
                  <c:v>1.1651509049343322E-2</c:v>
                </c:pt>
                <c:pt idx="19">
                  <c:v>5.1762132205310507E-2</c:v>
                </c:pt>
                <c:pt idx="20">
                  <c:v>1.141271508350321E-2</c:v>
                </c:pt>
                <c:pt idx="21">
                  <c:v>1.0848953666415705E-2</c:v>
                </c:pt>
                <c:pt idx="22">
                  <c:v>2.70389604735192E-2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3-4E45-B8DE-3CBD0D822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16600"/>
        <c:axId val="446415616"/>
      </c:lineChart>
      <c:valAx>
        <c:axId val="44641561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6600"/>
        <c:crosses val="autoZero"/>
        <c:crossBetween val="between"/>
      </c:valAx>
      <c:catAx>
        <c:axId val="4464166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56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699887756397104"/>
          <c:y val="0.27631882994031481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Stability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without_protection!$AQ$5:$AQ$27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4.5845305240524957E-2</c:v>
                </c:pt>
                <c:pt idx="5">
                  <c:v>3.2758526166576922E-2</c:v>
                </c:pt>
                <c:pt idx="6">
                  <c:v>2.6014568158168577E-2</c:v>
                </c:pt>
                <c:pt idx="7">
                  <c:v>0.32823045345557245</c:v>
                </c:pt>
                <c:pt idx="8">
                  <c:v>0.32790987133876598</c:v>
                </c:pt>
                <c:pt idx="9">
                  <c:v>0.11336176071003684</c:v>
                </c:pt>
                <c:pt idx="10">
                  <c:v>1.4098789265446341E-2</c:v>
                </c:pt>
                <c:pt idx="11">
                  <c:v>3.5507638372563446E-2</c:v>
                </c:pt>
                <c:pt idx="12">
                  <c:v>6.5642684264761034E-3</c:v>
                </c:pt>
                <c:pt idx="13">
                  <c:v>2.5773960999127342E-2</c:v>
                </c:pt>
                <c:pt idx="14">
                  <c:v>1.2604799700701178E-2</c:v>
                </c:pt>
                <c:pt idx="15">
                  <c:v>7.445033667098451E-2</c:v>
                </c:pt>
                <c:pt idx="16">
                  <c:v>1.6669116159863519E-2</c:v>
                </c:pt>
                <c:pt idx="17">
                  <c:v>0.2103546698004683</c:v>
                </c:pt>
                <c:pt idx="18">
                  <c:v>1.4289140119087003E-2</c:v>
                </c:pt>
                <c:pt idx="19">
                  <c:v>1.1139101225118565E-2</c:v>
                </c:pt>
                <c:pt idx="20">
                  <c:v>4.4340035246872691E-3</c:v>
                </c:pt>
                <c:pt idx="21">
                  <c:v>1.5484729782588176E-2</c:v>
                </c:pt>
                <c:pt idx="22">
                  <c:v>9.0372740871423208E-3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5-470D-A482-5D0A67F77EBB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with_protection!$AQ$5:$AQ$27</c:f>
              <c:numCache>
                <c:formatCode>General</c:formatCode>
                <c:ptCount val="23"/>
                <c:pt idx="0">
                  <c:v>9.913033489740232E-2</c:v>
                </c:pt>
                <c:pt idx="1">
                  <c:v>0</c:v>
                </c:pt>
                <c:pt idx="2">
                  <c:v>4.5372018792520362E-2</c:v>
                </c:pt>
                <c:pt idx="3">
                  <c:v>6.0333343104654227E-2</c:v>
                </c:pt>
                <c:pt idx="4">
                  <c:v>2.9418425686852163E-2</c:v>
                </c:pt>
                <c:pt idx="5">
                  <c:v>0.22438195552995338</c:v>
                </c:pt>
                <c:pt idx="6">
                  <c:v>5.9322342617020712E-2</c:v>
                </c:pt>
                <c:pt idx="7">
                  <c:v>0.48577653300300055</c:v>
                </c:pt>
                <c:pt idx="8">
                  <c:v>0.43140727199333068</c:v>
                </c:pt>
                <c:pt idx="9">
                  <c:v>3.3474071519457929E-2</c:v>
                </c:pt>
                <c:pt idx="10">
                  <c:v>2.5901129768529291E-2</c:v>
                </c:pt>
                <c:pt idx="11">
                  <c:v>2.2374287479786197E-2</c:v>
                </c:pt>
                <c:pt idx="12">
                  <c:v>1.3664614394764359E-2</c:v>
                </c:pt>
                <c:pt idx="13">
                  <c:v>1.395377227140978E-2</c:v>
                </c:pt>
                <c:pt idx="14">
                  <c:v>1.7293642517399767E-2</c:v>
                </c:pt>
                <c:pt idx="15">
                  <c:v>7.4307574628463121E-3</c:v>
                </c:pt>
                <c:pt idx="16">
                  <c:v>1.0192902749374616E-2</c:v>
                </c:pt>
                <c:pt idx="17">
                  <c:v>1.0660713451788428E-2</c:v>
                </c:pt>
                <c:pt idx="18">
                  <c:v>6.1653990686362072E-3</c:v>
                </c:pt>
                <c:pt idx="19">
                  <c:v>7.2134160162867595E-3</c:v>
                </c:pt>
                <c:pt idx="20">
                  <c:v>6.4159127035221019E-3</c:v>
                </c:pt>
                <c:pt idx="21">
                  <c:v>8.8764166361583047E-3</c:v>
                </c:pt>
                <c:pt idx="22">
                  <c:v>1.3070621227047592E-2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85-470D-A482-5D0A67F77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12008"/>
        <c:axId val="446418568"/>
      </c:lineChart>
      <c:valAx>
        <c:axId val="44641856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2008"/>
        <c:crosses val="autoZero"/>
        <c:crossBetween val="between"/>
      </c:valAx>
      <c:catAx>
        <c:axId val="4464120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85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94653431004073"/>
          <c:y val="0.23637060052278708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FABAB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without_protection!$AS$5:$AS$27</c:f>
              <c:numCache>
                <c:formatCode>0%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0.23769338959212383</c:v>
                </c:pt>
                <c:pt idx="5">
                  <c:v>0.29186602870813416</c:v>
                </c:pt>
                <c:pt idx="6">
                  <c:v>0.2747138397502602</c:v>
                </c:pt>
                <c:pt idx="7">
                  <c:v>7.2744014732965101E-2</c:v>
                </c:pt>
                <c:pt idx="8">
                  <c:v>-3.7985136251032128E-2</c:v>
                </c:pt>
                <c:pt idx="9">
                  <c:v>-1.1976047904191628E-2</c:v>
                </c:pt>
                <c:pt idx="10">
                  <c:v>-0.10781841109709957</c:v>
                </c:pt>
                <c:pt idx="11">
                  <c:v>6.753812636165589E-2</c:v>
                </c:pt>
                <c:pt idx="12">
                  <c:v>-5.8005752636625163E-2</c:v>
                </c:pt>
                <c:pt idx="13">
                  <c:v>-9.6746575342465668E-2</c:v>
                </c:pt>
                <c:pt idx="14">
                  <c:v>-0.15119876256767209</c:v>
                </c:pt>
                <c:pt idx="15">
                  <c:v>-0.12669447340980186</c:v>
                </c:pt>
                <c:pt idx="16">
                  <c:v>-0.1348800629178136</c:v>
                </c:pt>
                <c:pt idx="17">
                  <c:v>-0.3497474747474747</c:v>
                </c:pt>
                <c:pt idx="18">
                  <c:v>-0.20379646717637756</c:v>
                </c:pt>
                <c:pt idx="19">
                  <c:v>-0.28983703033046626</c:v>
                </c:pt>
                <c:pt idx="20">
                  <c:v>-0.42197104897878251</c:v>
                </c:pt>
                <c:pt idx="21">
                  <c:v>-0.48703246294989416</c:v>
                </c:pt>
                <c:pt idx="22">
                  <c:v>-0.55148577784840291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A-4B53-9FCB-7084E069972B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diamond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with_protection!$AS$5:$AS$27</c:f>
              <c:numCache>
                <c:formatCode>0%</c:formatCode>
                <c:ptCount val="23"/>
                <c:pt idx="0">
                  <c:v>0.32701421800947866</c:v>
                </c:pt>
                <c:pt idx="1">
                  <c:v>-1</c:v>
                </c:pt>
                <c:pt idx="2">
                  <c:v>-0.39262472885032546</c:v>
                </c:pt>
                <c:pt idx="3">
                  <c:v>0.83447098976109202</c:v>
                </c:pt>
                <c:pt idx="4">
                  <c:v>0.83544303797468356</c:v>
                </c:pt>
                <c:pt idx="5">
                  <c:v>0.75239234449760783</c:v>
                </c:pt>
                <c:pt idx="6">
                  <c:v>0.51404786680541115</c:v>
                </c:pt>
                <c:pt idx="7">
                  <c:v>0.20626151012891347</c:v>
                </c:pt>
                <c:pt idx="8">
                  <c:v>0.19322873658133774</c:v>
                </c:pt>
                <c:pt idx="9">
                  <c:v>0.19386227544910178</c:v>
                </c:pt>
                <c:pt idx="10">
                  <c:v>0.2326607818411098</c:v>
                </c:pt>
                <c:pt idx="11">
                  <c:v>0.12745098039215685</c:v>
                </c:pt>
                <c:pt idx="12">
                  <c:v>0.16970278044103543</c:v>
                </c:pt>
                <c:pt idx="13">
                  <c:v>0.11515410958904115</c:v>
                </c:pt>
                <c:pt idx="14">
                  <c:v>0.14849187935034802</c:v>
                </c:pt>
                <c:pt idx="15">
                  <c:v>-1.3295099061522368E-2</c:v>
                </c:pt>
                <c:pt idx="16">
                  <c:v>-8.8674793550924072E-2</c:v>
                </c:pt>
                <c:pt idx="17">
                  <c:v>-0.15798611111111108</c:v>
                </c:pt>
                <c:pt idx="18">
                  <c:v>-0.19918270498286317</c:v>
                </c:pt>
                <c:pt idx="19">
                  <c:v>-0.29549569941149839</c:v>
                </c:pt>
                <c:pt idx="20">
                  <c:v>-0.47154471544715448</c:v>
                </c:pt>
                <c:pt idx="21">
                  <c:v>-0.52320042342978124</c:v>
                </c:pt>
                <c:pt idx="22">
                  <c:v>-0.56022564754489113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A-4B53-9FCB-7084E0699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64352"/>
        <c:axId val="445869600"/>
      </c:lineChart>
      <c:valAx>
        <c:axId val="44586960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4352"/>
        <c:crosses val="autoZero"/>
        <c:crossBetween val="between"/>
      </c:valAx>
      <c:catAx>
        <c:axId val="4458643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960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4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without protection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without_protection!$AR$5:$AR$27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35.200000000000003</c:v>
                </c:pt>
                <c:pt idx="5">
                  <c:v>43.2</c:v>
                </c:pt>
                <c:pt idx="6">
                  <c:v>49</c:v>
                </c:pt>
                <c:pt idx="7">
                  <c:v>46.6</c:v>
                </c:pt>
                <c:pt idx="8">
                  <c:v>46.6</c:v>
                </c:pt>
                <c:pt idx="9">
                  <c:v>52.8</c:v>
                </c:pt>
                <c:pt idx="10">
                  <c:v>56.6</c:v>
                </c:pt>
                <c:pt idx="11">
                  <c:v>78.400000000000006</c:v>
                </c:pt>
                <c:pt idx="12">
                  <c:v>78.599999999999994</c:v>
                </c:pt>
                <c:pt idx="13">
                  <c:v>84.4</c:v>
                </c:pt>
                <c:pt idx="14">
                  <c:v>87.8</c:v>
                </c:pt>
                <c:pt idx="15">
                  <c:v>134</c:v>
                </c:pt>
                <c:pt idx="16">
                  <c:v>176</c:v>
                </c:pt>
                <c:pt idx="17" formatCode="General">
                  <c:v>164.8</c:v>
                </c:pt>
                <c:pt idx="18" formatCode="General">
                  <c:v>241.6</c:v>
                </c:pt>
                <c:pt idx="19" formatCode="General">
                  <c:v>251</c:v>
                </c:pt>
                <c:pt idx="20" formatCode="General">
                  <c:v>233.2</c:v>
                </c:pt>
                <c:pt idx="21" formatCode="General">
                  <c:v>232.6</c:v>
                </c:pt>
                <c:pt idx="22" formatCode="General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1-44B0-8424-A6B6BBCA924B}"/>
            </c:ext>
          </c:extLst>
        </c:ser>
        <c:ser>
          <c:idx val="1"/>
          <c:order val="1"/>
          <c:tx>
            <c:v>with protection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with_protection!$AR$5:$AR$27</c:f>
              <c:numCache>
                <c:formatCode>0.00</c:formatCode>
                <c:ptCount val="23"/>
                <c:pt idx="0" formatCode="General">
                  <c:v>11.2</c:v>
                </c:pt>
                <c:pt idx="1">
                  <c:v>0</c:v>
                </c:pt>
                <c:pt idx="2">
                  <c:v>11.2</c:v>
                </c:pt>
                <c:pt idx="3">
                  <c:v>43</c:v>
                </c:pt>
                <c:pt idx="4">
                  <c:v>52.2</c:v>
                </c:pt>
                <c:pt idx="5">
                  <c:v>58.6</c:v>
                </c:pt>
                <c:pt idx="6">
                  <c:v>58.2</c:v>
                </c:pt>
                <c:pt idx="7">
                  <c:v>52.4</c:v>
                </c:pt>
                <c:pt idx="8">
                  <c:v>57.8</c:v>
                </c:pt>
                <c:pt idx="9">
                  <c:v>63.8</c:v>
                </c:pt>
                <c:pt idx="10">
                  <c:v>78.2</c:v>
                </c:pt>
                <c:pt idx="11">
                  <c:v>82.8</c:v>
                </c:pt>
                <c:pt idx="12">
                  <c:v>97.6</c:v>
                </c:pt>
                <c:pt idx="13">
                  <c:v>104.2</c:v>
                </c:pt>
                <c:pt idx="14">
                  <c:v>118.8</c:v>
                </c:pt>
                <c:pt idx="15">
                  <c:v>151.4</c:v>
                </c:pt>
                <c:pt idx="16">
                  <c:v>185.4</c:v>
                </c:pt>
                <c:pt idx="17" formatCode="General">
                  <c:v>213.4</c:v>
                </c:pt>
                <c:pt idx="18" formatCode="General">
                  <c:v>243</c:v>
                </c:pt>
                <c:pt idx="19" formatCode="General">
                  <c:v>249</c:v>
                </c:pt>
                <c:pt idx="20" formatCode="General">
                  <c:v>213.2</c:v>
                </c:pt>
                <c:pt idx="21" formatCode="General">
                  <c:v>216.2</c:v>
                </c:pt>
                <c:pt idx="22" formatCode="General">
                  <c:v>221.4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1-44B0-8424-A6B6BBCA924B}"/>
            </c:ext>
          </c:extLst>
        </c:ser>
        <c:ser>
          <c:idx val="2"/>
          <c:order val="2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1-44B0-8424-A6B6BBCA9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860744"/>
        <c:axId val="445863040"/>
      </c:lineChart>
      <c:valAx>
        <c:axId val="44586304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0744"/>
        <c:crosses val="autoZero"/>
        <c:crossBetween val="between"/>
      </c:valAx>
      <c:catAx>
        <c:axId val="4458607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58630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7392959522678706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without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without_protection!$L$5:$L$27</c:f>
              <c:numCache>
                <c:formatCode>0.00</c:formatCode>
                <c:ptCount val="23"/>
                <c:pt idx="0" formatCode="General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18.8</c:v>
                </c:pt>
                <c:pt idx="4">
                  <c:v>26.4</c:v>
                </c:pt>
                <c:pt idx="5">
                  <c:v>28</c:v>
                </c:pt>
                <c:pt idx="6">
                  <c:v>37</c:v>
                </c:pt>
                <c:pt idx="7">
                  <c:v>40.200000000000003</c:v>
                </c:pt>
                <c:pt idx="8">
                  <c:v>38.4</c:v>
                </c:pt>
                <c:pt idx="9">
                  <c:v>44.8</c:v>
                </c:pt>
                <c:pt idx="10">
                  <c:v>57</c:v>
                </c:pt>
                <c:pt idx="11">
                  <c:v>65.8</c:v>
                </c:pt>
                <c:pt idx="12">
                  <c:v>73.599999999999994</c:v>
                </c:pt>
                <c:pt idx="13">
                  <c:v>81.8</c:v>
                </c:pt>
                <c:pt idx="14">
                  <c:v>92.4</c:v>
                </c:pt>
                <c:pt idx="15">
                  <c:v>140.80000000000001</c:v>
                </c:pt>
                <c:pt idx="16">
                  <c:v>166</c:v>
                </c:pt>
                <c:pt idx="17" formatCode="General">
                  <c:v>188.4</c:v>
                </c:pt>
                <c:pt idx="18" formatCode="General">
                  <c:v>218.2</c:v>
                </c:pt>
                <c:pt idx="19" formatCode="General">
                  <c:v>258.39999999999998</c:v>
                </c:pt>
                <c:pt idx="20" formatCode="General">
                  <c:v>225.8</c:v>
                </c:pt>
                <c:pt idx="21" formatCode="General">
                  <c:v>279</c:v>
                </c:pt>
                <c:pt idx="22" formatCode="General">
                  <c:v>303.60000000000002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B-4670-91AF-0ADCAFD605AE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without_protection!$V$5:$V$27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25.6</c:v>
                </c:pt>
                <c:pt idx="7">
                  <c:v>23.4</c:v>
                </c:pt>
                <c:pt idx="8">
                  <c:v>26.4</c:v>
                </c:pt>
                <c:pt idx="9">
                  <c:v>37.6</c:v>
                </c:pt>
                <c:pt idx="10">
                  <c:v>59.2</c:v>
                </c:pt>
                <c:pt idx="11">
                  <c:v>65.2</c:v>
                </c:pt>
                <c:pt idx="12">
                  <c:v>81.8</c:v>
                </c:pt>
                <c:pt idx="13">
                  <c:v>85.2</c:v>
                </c:pt>
                <c:pt idx="14">
                  <c:v>89.8</c:v>
                </c:pt>
                <c:pt idx="15">
                  <c:v>132</c:v>
                </c:pt>
                <c:pt idx="16">
                  <c:v>184</c:v>
                </c:pt>
                <c:pt idx="17" formatCode="General">
                  <c:v>208.6</c:v>
                </c:pt>
                <c:pt idx="18" formatCode="General">
                  <c:v>248.6</c:v>
                </c:pt>
                <c:pt idx="19" formatCode="General">
                  <c:v>280.39999999999998</c:v>
                </c:pt>
                <c:pt idx="20" formatCode="General">
                  <c:v>283.8</c:v>
                </c:pt>
                <c:pt idx="21" formatCode="General">
                  <c:v>263.8</c:v>
                </c:pt>
                <c:pt idx="22" formatCode="General">
                  <c:v>296.60000000000002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B-4670-91AF-0ADCAFD605AE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without_protection!$AH$5:$AH$27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</c:v>
                </c:pt>
                <c:pt idx="4">
                  <c:v>12.4</c:v>
                </c:pt>
                <c:pt idx="5">
                  <c:v>21.2</c:v>
                </c:pt>
                <c:pt idx="6">
                  <c:v>24.4</c:v>
                </c:pt>
                <c:pt idx="7">
                  <c:v>26.4</c:v>
                </c:pt>
                <c:pt idx="8">
                  <c:v>28.8</c:v>
                </c:pt>
                <c:pt idx="9">
                  <c:v>34.200000000000003</c:v>
                </c:pt>
                <c:pt idx="10">
                  <c:v>38.6</c:v>
                </c:pt>
                <c:pt idx="11">
                  <c:v>35.4</c:v>
                </c:pt>
                <c:pt idx="12">
                  <c:v>63</c:v>
                </c:pt>
                <c:pt idx="13">
                  <c:v>67.599999999999994</c:v>
                </c:pt>
                <c:pt idx="14">
                  <c:v>82.8</c:v>
                </c:pt>
                <c:pt idx="15">
                  <c:v>135.80000000000001</c:v>
                </c:pt>
                <c:pt idx="16">
                  <c:v>174.2</c:v>
                </c:pt>
                <c:pt idx="17" formatCode="General">
                  <c:v>205.4</c:v>
                </c:pt>
                <c:pt idx="18" formatCode="General">
                  <c:v>234.4</c:v>
                </c:pt>
                <c:pt idx="19" formatCode="General">
                  <c:v>250.8</c:v>
                </c:pt>
                <c:pt idx="20" formatCode="General">
                  <c:v>251</c:v>
                </c:pt>
                <c:pt idx="21" formatCode="General">
                  <c:v>256.2</c:v>
                </c:pt>
                <c:pt idx="22" formatCode="General">
                  <c:v>257.39999999999998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B-4670-91AF-0ADCAFD605AE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without_protection!$AR$5:$AR$27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35.200000000000003</c:v>
                </c:pt>
                <c:pt idx="5">
                  <c:v>43.2</c:v>
                </c:pt>
                <c:pt idx="6">
                  <c:v>49</c:v>
                </c:pt>
                <c:pt idx="7">
                  <c:v>46.6</c:v>
                </c:pt>
                <c:pt idx="8">
                  <c:v>46.6</c:v>
                </c:pt>
                <c:pt idx="9">
                  <c:v>52.8</c:v>
                </c:pt>
                <c:pt idx="10">
                  <c:v>56.6</c:v>
                </c:pt>
                <c:pt idx="11">
                  <c:v>78.400000000000006</c:v>
                </c:pt>
                <c:pt idx="12">
                  <c:v>78.599999999999994</c:v>
                </c:pt>
                <c:pt idx="13">
                  <c:v>84.4</c:v>
                </c:pt>
                <c:pt idx="14">
                  <c:v>87.8</c:v>
                </c:pt>
                <c:pt idx="15">
                  <c:v>134</c:v>
                </c:pt>
                <c:pt idx="16">
                  <c:v>176</c:v>
                </c:pt>
                <c:pt idx="17" formatCode="General">
                  <c:v>164.8</c:v>
                </c:pt>
                <c:pt idx="18" formatCode="General">
                  <c:v>241.6</c:v>
                </c:pt>
                <c:pt idx="19" formatCode="General">
                  <c:v>251</c:v>
                </c:pt>
                <c:pt idx="20" formatCode="General">
                  <c:v>233.2</c:v>
                </c:pt>
                <c:pt idx="21" formatCode="General">
                  <c:v>232.6</c:v>
                </c:pt>
                <c:pt idx="22" formatCode="General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B-4670-91AF-0ADCAFD605AE}"/>
            </c:ext>
          </c:extLst>
        </c:ser>
        <c:ser>
          <c:idx val="4"/>
          <c:order val="4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EB-4670-91AF-0ADCAFD60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15944"/>
        <c:axId val="446420208"/>
      </c:lineChart>
      <c:valAx>
        <c:axId val="44642020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5944"/>
        <c:crosses val="autoZero"/>
        <c:crossBetween val="between"/>
      </c:valAx>
      <c:catAx>
        <c:axId val="4464159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2020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without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1740541031839059"/>
          <c:y val="0.19126491192879294"/>
          <c:w val="0.67348880676184442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without_protection!$M$5:$M$27</c:f>
              <c:numCache>
                <c:formatCode>0%</c:formatCode>
                <c:ptCount val="23"/>
                <c:pt idx="0">
                  <c:v>-0.52606635071090047</c:v>
                </c:pt>
                <c:pt idx="1">
                  <c:v>-1</c:v>
                </c:pt>
                <c:pt idx="2">
                  <c:v>-1</c:v>
                </c:pt>
                <c:pt idx="3">
                  <c:v>-0.19795221843003413</c:v>
                </c:pt>
                <c:pt idx="4">
                  <c:v>-7.1729957805907268E-2</c:v>
                </c:pt>
                <c:pt idx="5">
                  <c:v>-0.16267942583732051</c:v>
                </c:pt>
                <c:pt idx="6">
                  <c:v>-3.746097814776269E-2</c:v>
                </c:pt>
                <c:pt idx="7">
                  <c:v>-7.4585635359115915E-2</c:v>
                </c:pt>
                <c:pt idx="8">
                  <c:v>-0.20726672171758875</c:v>
                </c:pt>
                <c:pt idx="9">
                  <c:v>-0.16167664670658685</c:v>
                </c:pt>
                <c:pt idx="10">
                  <c:v>-0.10151324085750311</c:v>
                </c:pt>
                <c:pt idx="11">
                  <c:v>-0.10403050108932463</c:v>
                </c:pt>
                <c:pt idx="12">
                  <c:v>-0.1179290508149569</c:v>
                </c:pt>
                <c:pt idx="13">
                  <c:v>-0.12457191780821919</c:v>
                </c:pt>
                <c:pt idx="14">
                  <c:v>-0.10672853828306257</c:v>
                </c:pt>
                <c:pt idx="15">
                  <c:v>-8.2377476538060393E-2</c:v>
                </c:pt>
                <c:pt idx="16">
                  <c:v>-0.18403460479748329</c:v>
                </c:pt>
                <c:pt idx="17">
                  <c:v>-0.25662878787878785</c:v>
                </c:pt>
                <c:pt idx="18">
                  <c:v>-0.28091220669654632</c:v>
                </c:pt>
                <c:pt idx="19">
                  <c:v>-0.26889995473064743</c:v>
                </c:pt>
                <c:pt idx="20">
                  <c:v>-0.44031330557208009</c:v>
                </c:pt>
                <c:pt idx="21">
                  <c:v>-0.38470359915314045</c:v>
                </c:pt>
                <c:pt idx="22">
                  <c:v>-0.39694899094231684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D-4E46-A96D-70625B71AA1D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without_protection!$W$5:$W$27</c:f>
              <c:numCache>
                <c:formatCode>0%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-0.3720095693779904</c:v>
                </c:pt>
                <c:pt idx="6">
                  <c:v>-0.33402705515088443</c:v>
                </c:pt>
                <c:pt idx="7">
                  <c:v>-0.46132596685082872</c:v>
                </c:pt>
                <c:pt idx="8">
                  <c:v>-0.45499587118084228</c:v>
                </c:pt>
                <c:pt idx="9">
                  <c:v>-0.29640718562874246</c:v>
                </c:pt>
                <c:pt idx="10">
                  <c:v>-6.68348045397225E-2</c:v>
                </c:pt>
                <c:pt idx="11">
                  <c:v>-0.11220043572984743</c:v>
                </c:pt>
                <c:pt idx="12">
                  <c:v>-1.9654841802492818E-2</c:v>
                </c:pt>
                <c:pt idx="13">
                  <c:v>-8.8184931506849265E-2</c:v>
                </c:pt>
                <c:pt idx="14">
                  <c:v>-0.13186388244392885</c:v>
                </c:pt>
                <c:pt idx="15">
                  <c:v>-0.1397288842544317</c:v>
                </c:pt>
                <c:pt idx="16">
                  <c:v>-9.5556429414077854E-2</c:v>
                </c:pt>
                <c:pt idx="17">
                  <c:v>-0.17692550505050506</c:v>
                </c:pt>
                <c:pt idx="18">
                  <c:v>-0.18072765620880571</c:v>
                </c:pt>
                <c:pt idx="19">
                  <c:v>-0.20665459483929385</c:v>
                </c:pt>
                <c:pt idx="20">
                  <c:v>-0.29654967281380129</c:v>
                </c:pt>
                <c:pt idx="21">
                  <c:v>-0.41822512350035285</c:v>
                </c:pt>
                <c:pt idx="22">
                  <c:v>-0.41085332909582073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D-4E46-A96D-70625B71AA1D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without_protection!$AI$5:$AI$27</c:f>
              <c:numCache>
                <c:formatCode>0%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-0.70989761092150172</c:v>
                </c:pt>
                <c:pt idx="4">
                  <c:v>-0.56399437412095632</c:v>
                </c:pt>
                <c:pt idx="5">
                  <c:v>-0.36602870813397126</c:v>
                </c:pt>
                <c:pt idx="6">
                  <c:v>-0.36524453694068676</c:v>
                </c:pt>
                <c:pt idx="7">
                  <c:v>-0.39226519337016574</c:v>
                </c:pt>
                <c:pt idx="8">
                  <c:v>-0.40545004128819151</c:v>
                </c:pt>
                <c:pt idx="9">
                  <c:v>-0.36002994011976042</c:v>
                </c:pt>
                <c:pt idx="10">
                  <c:v>-0.39155107187894067</c:v>
                </c:pt>
                <c:pt idx="11">
                  <c:v>-0.51797385620915037</c:v>
                </c:pt>
                <c:pt idx="12">
                  <c:v>-0.24496644295302011</c:v>
                </c:pt>
                <c:pt idx="13">
                  <c:v>-0.27654109589041098</c:v>
                </c:pt>
                <c:pt idx="14">
                  <c:v>-0.19953596287703018</c:v>
                </c:pt>
                <c:pt idx="15">
                  <c:v>-0.11496350364963495</c:v>
                </c:pt>
                <c:pt idx="16">
                  <c:v>-0.1437278804561542</c:v>
                </c:pt>
                <c:pt idx="17">
                  <c:v>-0.18955176767676765</c:v>
                </c:pt>
                <c:pt idx="18">
                  <c:v>-0.22752438702873712</c:v>
                </c:pt>
                <c:pt idx="19">
                  <c:v>-0.29040289723856944</c:v>
                </c:pt>
                <c:pt idx="20">
                  <c:v>-0.37785048582193137</c:v>
                </c:pt>
                <c:pt idx="21">
                  <c:v>-0.43498588567395907</c:v>
                </c:pt>
                <c:pt idx="22">
                  <c:v>-0.48871762275544262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4D-4E46-A96D-70625B71AA1D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without_protection!$AS$5:$AS$27</c:f>
              <c:numCache>
                <c:formatCode>0%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0.23769338959212383</c:v>
                </c:pt>
                <c:pt idx="5">
                  <c:v>0.29186602870813416</c:v>
                </c:pt>
                <c:pt idx="6">
                  <c:v>0.2747138397502602</c:v>
                </c:pt>
                <c:pt idx="7">
                  <c:v>7.2744014732965101E-2</c:v>
                </c:pt>
                <c:pt idx="8">
                  <c:v>-3.7985136251032128E-2</c:v>
                </c:pt>
                <c:pt idx="9">
                  <c:v>-1.1976047904191628E-2</c:v>
                </c:pt>
                <c:pt idx="10">
                  <c:v>-0.10781841109709957</c:v>
                </c:pt>
                <c:pt idx="11">
                  <c:v>6.753812636165589E-2</c:v>
                </c:pt>
                <c:pt idx="12">
                  <c:v>-5.8005752636625163E-2</c:v>
                </c:pt>
                <c:pt idx="13">
                  <c:v>-9.6746575342465668E-2</c:v>
                </c:pt>
                <c:pt idx="14">
                  <c:v>-0.15119876256767209</c:v>
                </c:pt>
                <c:pt idx="15">
                  <c:v>-0.12669447340980186</c:v>
                </c:pt>
                <c:pt idx="16">
                  <c:v>-0.1348800629178136</c:v>
                </c:pt>
                <c:pt idx="17">
                  <c:v>-0.3497474747474747</c:v>
                </c:pt>
                <c:pt idx="18">
                  <c:v>-0.20379646717637756</c:v>
                </c:pt>
                <c:pt idx="19">
                  <c:v>-0.28983703033046626</c:v>
                </c:pt>
                <c:pt idx="20">
                  <c:v>-0.42197104897878251</c:v>
                </c:pt>
                <c:pt idx="21">
                  <c:v>-0.48703246294989416</c:v>
                </c:pt>
                <c:pt idx="22">
                  <c:v>-0.55148577784840291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4D-4E46-A96D-70625B71A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22504"/>
        <c:axId val="446422832"/>
      </c:lineChart>
      <c:valAx>
        <c:axId val="44642283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22504"/>
        <c:crosses val="autoZero"/>
        <c:crossBetween val="between"/>
      </c:valAx>
      <c:catAx>
        <c:axId val="44642250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2283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Stability without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without_protection!$K$5:$K$27</c:f>
              <c:numCache>
                <c:formatCode>General</c:formatCode>
                <c:ptCount val="23"/>
                <c:pt idx="0">
                  <c:v>8.378042431120232E-2</c:v>
                </c:pt>
                <c:pt idx="1">
                  <c:v>0</c:v>
                </c:pt>
                <c:pt idx="2">
                  <c:v>0</c:v>
                </c:pt>
                <c:pt idx="3">
                  <c:v>3.5693687138825744E-2</c:v>
                </c:pt>
                <c:pt idx="4">
                  <c:v>4.0090556438085019E-2</c:v>
                </c:pt>
                <c:pt idx="5">
                  <c:v>0.30201868834814827</c:v>
                </c:pt>
                <c:pt idx="6">
                  <c:v>0.2275345432431829</c:v>
                </c:pt>
                <c:pt idx="7">
                  <c:v>1.029497227209848E-2</c:v>
                </c:pt>
                <c:pt idx="8">
                  <c:v>2.3537890691559413E-2</c:v>
                </c:pt>
                <c:pt idx="9">
                  <c:v>4.0567895562647463E-2</c:v>
                </c:pt>
                <c:pt idx="10">
                  <c:v>1.9305562285491629E-2</c:v>
                </c:pt>
                <c:pt idx="11">
                  <c:v>2.0196618973572066E-2</c:v>
                </c:pt>
                <c:pt idx="12">
                  <c:v>1.3664614394764359E-2</c:v>
                </c:pt>
                <c:pt idx="13">
                  <c:v>1.1723513645230438E-2</c:v>
                </c:pt>
                <c:pt idx="14">
                  <c:v>1.4661398770401296E-2</c:v>
                </c:pt>
                <c:pt idx="15">
                  <c:v>1.2536094930703432E-2</c:v>
                </c:pt>
                <c:pt idx="16">
                  <c:v>6.9515019778465161E-3</c:v>
                </c:pt>
                <c:pt idx="17">
                  <c:v>2.1611527679338939E-3</c:v>
                </c:pt>
                <c:pt idx="18">
                  <c:v>5.8952490838380953E-3</c:v>
                </c:pt>
                <c:pt idx="19">
                  <c:v>5.5153883798149412E-3</c:v>
                </c:pt>
                <c:pt idx="20">
                  <c:v>5.917775325358577E-3</c:v>
                </c:pt>
                <c:pt idx="21">
                  <c:v>4.4107268877911082E-3</c:v>
                </c:pt>
                <c:pt idx="22">
                  <c:v>1.9031526405535491E-2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D-4454-8FA9-F1B2E3387547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without_protection!$U$5:$U$27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4.2291075429817443E-2</c:v>
                </c:pt>
                <c:pt idx="6">
                  <c:v>2.3268137122786574E-2</c:v>
                </c:pt>
                <c:pt idx="7">
                  <c:v>0.1757698818491811</c:v>
                </c:pt>
                <c:pt idx="8">
                  <c:v>1.8464640606934681E-2</c:v>
                </c:pt>
                <c:pt idx="9">
                  <c:v>4.5065847974522066E-2</c:v>
                </c:pt>
                <c:pt idx="10">
                  <c:v>2.5901129768529291E-2</c:v>
                </c:pt>
                <c:pt idx="11">
                  <c:v>3.390495533221332E-2</c:v>
                </c:pt>
                <c:pt idx="12">
                  <c:v>7.0597682047090798E-2</c:v>
                </c:pt>
                <c:pt idx="13">
                  <c:v>2.0585813422165394E-2</c:v>
                </c:pt>
                <c:pt idx="14">
                  <c:v>1.7293642517399767E-2</c:v>
                </c:pt>
                <c:pt idx="15">
                  <c:v>3.5397485959333341E-2</c:v>
                </c:pt>
                <c:pt idx="16">
                  <c:v>6.0201773072728519E-3</c:v>
                </c:pt>
                <c:pt idx="17">
                  <c:v>3.5291476917610315E-3</c:v>
                </c:pt>
                <c:pt idx="18">
                  <c:v>1.2242404179413861E-2</c:v>
                </c:pt>
                <c:pt idx="19">
                  <c:v>3.8514300194625692E-2</c:v>
                </c:pt>
                <c:pt idx="20">
                  <c:v>6.6510052870309032E-3</c:v>
                </c:pt>
                <c:pt idx="21">
                  <c:v>3.6237819171566214E-3</c:v>
                </c:pt>
                <c:pt idx="22">
                  <c:v>1.2372804308277004E-2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D-4454-8FA9-F1B2E3387547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without_protection!$AG$5:$AG$27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3.5693687138825821E-2</c:v>
                </c:pt>
                <c:pt idx="4">
                  <c:v>5.3325425063653786E-2</c:v>
                </c:pt>
                <c:pt idx="5">
                  <c:v>0.14403821266497976</c:v>
                </c:pt>
                <c:pt idx="6">
                  <c:v>0.27135077649126527</c:v>
                </c:pt>
                <c:pt idx="7">
                  <c:v>0.28033721783371812</c:v>
                </c:pt>
                <c:pt idx="8">
                  <c:v>0.22157568728321619</c:v>
                </c:pt>
                <c:pt idx="9">
                  <c:v>3.0747898063538517E-2</c:v>
                </c:pt>
                <c:pt idx="10">
                  <c:v>3.0727598817178323E-2</c:v>
                </c:pt>
                <c:pt idx="11">
                  <c:v>7.7387103694895487E-2</c:v>
                </c:pt>
                <c:pt idx="12">
                  <c:v>5.4262854375224219E-2</c:v>
                </c:pt>
                <c:pt idx="13">
                  <c:v>6.6662720472591766E-2</c:v>
                </c:pt>
                <c:pt idx="14">
                  <c:v>9.5556177827932048E-2</c:v>
                </c:pt>
                <c:pt idx="15">
                  <c:v>5.4526852615620148E-3</c:v>
                </c:pt>
                <c:pt idx="16">
                  <c:v>2.8745952648866389E-2</c:v>
                </c:pt>
                <c:pt idx="17">
                  <c:v>1.7995192946640436E-2</c:v>
                </c:pt>
                <c:pt idx="18">
                  <c:v>6.4241987508627495E-3</c:v>
                </c:pt>
                <c:pt idx="19">
                  <c:v>9.254995039495317E-3</c:v>
                </c:pt>
                <c:pt idx="20">
                  <c:v>3.3347273565025058E-2</c:v>
                </c:pt>
                <c:pt idx="21">
                  <c:v>1.8451394374869345E-3</c:v>
                </c:pt>
                <c:pt idx="22">
                  <c:v>5.1797254133184875E-3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D-4454-8FA9-F1B2E3387547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without_protection!$AQ$5:$AQ$27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4.5845305240524957E-2</c:v>
                </c:pt>
                <c:pt idx="5">
                  <c:v>3.2758526166576922E-2</c:v>
                </c:pt>
                <c:pt idx="6">
                  <c:v>2.6014568158168577E-2</c:v>
                </c:pt>
                <c:pt idx="7">
                  <c:v>0.32823045345557245</c:v>
                </c:pt>
                <c:pt idx="8">
                  <c:v>0.32790987133876598</c:v>
                </c:pt>
                <c:pt idx="9">
                  <c:v>0.11336176071003684</c:v>
                </c:pt>
                <c:pt idx="10">
                  <c:v>1.4098789265446341E-2</c:v>
                </c:pt>
                <c:pt idx="11">
                  <c:v>3.5507638372563446E-2</c:v>
                </c:pt>
                <c:pt idx="12">
                  <c:v>6.5642684264761034E-3</c:v>
                </c:pt>
                <c:pt idx="13">
                  <c:v>2.5773960999127342E-2</c:v>
                </c:pt>
                <c:pt idx="14">
                  <c:v>1.2604799700701178E-2</c:v>
                </c:pt>
                <c:pt idx="15">
                  <c:v>7.445033667098451E-2</c:v>
                </c:pt>
                <c:pt idx="16">
                  <c:v>1.6669116159863519E-2</c:v>
                </c:pt>
                <c:pt idx="17">
                  <c:v>0.2103546698004683</c:v>
                </c:pt>
                <c:pt idx="18">
                  <c:v>1.4289140119087003E-2</c:v>
                </c:pt>
                <c:pt idx="19">
                  <c:v>1.1139101225118565E-2</c:v>
                </c:pt>
                <c:pt idx="20">
                  <c:v>4.4340035246872691E-3</c:v>
                </c:pt>
                <c:pt idx="21">
                  <c:v>1.5484729782588176E-2</c:v>
                </c:pt>
                <c:pt idx="22">
                  <c:v>9.0372740871423208E-3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D-4454-8FA9-F1B2E3387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007928"/>
        <c:axId val="447007600"/>
      </c:lineChart>
      <c:valAx>
        <c:axId val="44700760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7928"/>
        <c:crosses val="autoZero"/>
        <c:crossBetween val="between"/>
      </c:valAx>
      <c:catAx>
        <c:axId val="4470079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760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2549736908724358"/>
          <c:y val="0.10116120864807789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without_protection!$S$4:$S$4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without_protection!$S$5:$S$27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24</c:v>
                </c:pt>
                <c:pt idx="7">
                  <c:v>19</c:v>
                </c:pt>
                <c:pt idx="8">
                  <c:v>25</c:v>
                </c:pt>
                <c:pt idx="9">
                  <c:v>35</c:v>
                </c:pt>
                <c:pt idx="10">
                  <c:v>58</c:v>
                </c:pt>
                <c:pt idx="11">
                  <c:v>62</c:v>
                </c:pt>
                <c:pt idx="12">
                  <c:v>74</c:v>
                </c:pt>
                <c:pt idx="13">
                  <c:v>82</c:v>
                </c:pt>
                <c:pt idx="14">
                  <c:v>87</c:v>
                </c:pt>
                <c:pt idx="15">
                  <c:v>126</c:v>
                </c:pt>
                <c:pt idx="16">
                  <c:v>183</c:v>
                </c:pt>
                <c:pt idx="17">
                  <c:v>208</c:v>
                </c:pt>
                <c:pt idx="18">
                  <c:v>246</c:v>
                </c:pt>
                <c:pt idx="19">
                  <c:v>260</c:v>
                </c:pt>
                <c:pt idx="20">
                  <c:v>280</c:v>
                </c:pt>
                <c:pt idx="21">
                  <c:v>262</c:v>
                </c:pt>
                <c:pt idx="22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D-44A8-9FB4-CEFD5D3F8462}"/>
            </c:ext>
          </c:extLst>
        </c:ser>
        <c:ser>
          <c:idx val="1"/>
          <c:order val="1"/>
          <c:tx>
            <c:strRef>
              <c:f>without_protection!$T$4:$T$4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without_protection!$T$5:$T$27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26</c:v>
                </c:pt>
                <c:pt idx="7">
                  <c:v>37</c:v>
                </c:pt>
                <c:pt idx="8">
                  <c:v>27</c:v>
                </c:pt>
                <c:pt idx="9">
                  <c:v>41</c:v>
                </c:pt>
                <c:pt idx="10">
                  <c:v>62</c:v>
                </c:pt>
                <c:pt idx="11">
                  <c:v>69</c:v>
                </c:pt>
                <c:pt idx="12">
                  <c:v>89</c:v>
                </c:pt>
                <c:pt idx="13">
                  <c:v>87</c:v>
                </c:pt>
                <c:pt idx="14">
                  <c:v>91</c:v>
                </c:pt>
                <c:pt idx="15">
                  <c:v>140</c:v>
                </c:pt>
                <c:pt idx="16">
                  <c:v>186</c:v>
                </c:pt>
                <c:pt idx="17">
                  <c:v>210</c:v>
                </c:pt>
                <c:pt idx="18">
                  <c:v>255</c:v>
                </c:pt>
                <c:pt idx="19">
                  <c:v>293</c:v>
                </c:pt>
                <c:pt idx="20">
                  <c:v>286</c:v>
                </c:pt>
                <c:pt idx="21">
                  <c:v>266</c:v>
                </c:pt>
                <c:pt idx="22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D-44A8-9FB4-CEFD5D3F8462}"/>
            </c:ext>
          </c:extLst>
        </c:ser>
        <c:ser>
          <c:idx val="2"/>
          <c:order val="2"/>
          <c:tx>
            <c:strRef>
              <c:f>without_protection!$V$4:$V$4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without_protection!$V$5:$V$27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</c:v>
                </c:pt>
                <c:pt idx="6">
                  <c:v>25.6</c:v>
                </c:pt>
                <c:pt idx="7">
                  <c:v>23.4</c:v>
                </c:pt>
                <c:pt idx="8">
                  <c:v>26.4</c:v>
                </c:pt>
                <c:pt idx="9">
                  <c:v>37.6</c:v>
                </c:pt>
                <c:pt idx="10">
                  <c:v>59.2</c:v>
                </c:pt>
                <c:pt idx="11">
                  <c:v>65.2</c:v>
                </c:pt>
                <c:pt idx="12">
                  <c:v>81.8</c:v>
                </c:pt>
                <c:pt idx="13">
                  <c:v>85.2</c:v>
                </c:pt>
                <c:pt idx="14">
                  <c:v>89.8</c:v>
                </c:pt>
                <c:pt idx="15">
                  <c:v>132</c:v>
                </c:pt>
                <c:pt idx="16">
                  <c:v>184</c:v>
                </c:pt>
                <c:pt idx="17" formatCode="General">
                  <c:v>208.6</c:v>
                </c:pt>
                <c:pt idx="18" formatCode="General">
                  <c:v>248.6</c:v>
                </c:pt>
                <c:pt idx="19" formatCode="General">
                  <c:v>280.39999999999998</c:v>
                </c:pt>
                <c:pt idx="20" formatCode="General">
                  <c:v>283.8</c:v>
                </c:pt>
                <c:pt idx="21" formatCode="General">
                  <c:v>263.8</c:v>
                </c:pt>
                <c:pt idx="22" formatCode="General">
                  <c:v>296.60000000000002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D-44A8-9FB4-CEFD5D3F8462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AD-44A8-9FB4-CEFD5D3F8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89216"/>
        <c:axId val="318487576"/>
      </c:lineChart>
      <c:valAx>
        <c:axId val="31848757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18489216"/>
        <c:crosses val="autoZero"/>
        <c:crossBetween val="between"/>
      </c:valAx>
      <c:catAx>
        <c:axId val="31848921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3184875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with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with_protection!$L$5:$L$27</c:f>
              <c:numCache>
                <c:formatCode>0.00</c:formatCode>
                <c:ptCount val="23"/>
                <c:pt idx="0" formatCode="General">
                  <c:v>33.4</c:v>
                </c:pt>
                <c:pt idx="1">
                  <c:v>32.799999999999997</c:v>
                </c:pt>
                <c:pt idx="2">
                  <c:v>33.6</c:v>
                </c:pt>
                <c:pt idx="3">
                  <c:v>34</c:v>
                </c:pt>
                <c:pt idx="4">
                  <c:v>18.399999999999999</c:v>
                </c:pt>
                <c:pt idx="5">
                  <c:v>27.6</c:v>
                </c:pt>
                <c:pt idx="6">
                  <c:v>21.2</c:v>
                </c:pt>
                <c:pt idx="7">
                  <c:v>48.2</c:v>
                </c:pt>
                <c:pt idx="8">
                  <c:v>51.4</c:v>
                </c:pt>
                <c:pt idx="9">
                  <c:v>59.4</c:v>
                </c:pt>
                <c:pt idx="10">
                  <c:v>57.8</c:v>
                </c:pt>
                <c:pt idx="11">
                  <c:v>74.8</c:v>
                </c:pt>
                <c:pt idx="12">
                  <c:v>81.599999999999994</c:v>
                </c:pt>
                <c:pt idx="13">
                  <c:v>91</c:v>
                </c:pt>
                <c:pt idx="14">
                  <c:v>106.2</c:v>
                </c:pt>
                <c:pt idx="15">
                  <c:v>144.4</c:v>
                </c:pt>
                <c:pt idx="16">
                  <c:v>176.4</c:v>
                </c:pt>
                <c:pt idx="17" formatCode="General">
                  <c:v>196.6</c:v>
                </c:pt>
                <c:pt idx="18" formatCode="General">
                  <c:v>219.2</c:v>
                </c:pt>
                <c:pt idx="19" formatCode="General">
                  <c:v>239</c:v>
                </c:pt>
                <c:pt idx="20" formatCode="General">
                  <c:v>219.6</c:v>
                </c:pt>
                <c:pt idx="21" formatCode="General">
                  <c:v>219.6</c:v>
                </c:pt>
                <c:pt idx="22" formatCode="General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0-4DCF-BF52-F5406F49DFD1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with_protection!$V$5:$V$27</c:f>
              <c:numCache>
                <c:formatCode>0.00</c:formatCode>
                <c:ptCount val="23"/>
                <c:pt idx="0" formatCode="General">
                  <c:v>39.799999999999997</c:v>
                </c:pt>
                <c:pt idx="1">
                  <c:v>33.799999999999997</c:v>
                </c:pt>
                <c:pt idx="2">
                  <c:v>28</c:v>
                </c:pt>
                <c:pt idx="3">
                  <c:v>34</c:v>
                </c:pt>
                <c:pt idx="4">
                  <c:v>39.4</c:v>
                </c:pt>
                <c:pt idx="5">
                  <c:v>35.4</c:v>
                </c:pt>
                <c:pt idx="6">
                  <c:v>44</c:v>
                </c:pt>
                <c:pt idx="7">
                  <c:v>51</c:v>
                </c:pt>
                <c:pt idx="8">
                  <c:v>49.8</c:v>
                </c:pt>
                <c:pt idx="9">
                  <c:v>61</c:v>
                </c:pt>
                <c:pt idx="10">
                  <c:v>60.6</c:v>
                </c:pt>
                <c:pt idx="11">
                  <c:v>70.8</c:v>
                </c:pt>
                <c:pt idx="12">
                  <c:v>78.599999999999994</c:v>
                </c:pt>
                <c:pt idx="13">
                  <c:v>85.4</c:v>
                </c:pt>
                <c:pt idx="14">
                  <c:v>97</c:v>
                </c:pt>
                <c:pt idx="15">
                  <c:v>146.19999999999999</c:v>
                </c:pt>
                <c:pt idx="16">
                  <c:v>180</c:v>
                </c:pt>
                <c:pt idx="17" formatCode="General">
                  <c:v>218</c:v>
                </c:pt>
                <c:pt idx="18" formatCode="General">
                  <c:v>243.6</c:v>
                </c:pt>
                <c:pt idx="19" formatCode="General">
                  <c:v>277.39999999999998</c:v>
                </c:pt>
                <c:pt idx="20" formatCode="General">
                  <c:v>253.6</c:v>
                </c:pt>
                <c:pt idx="21" formatCode="General">
                  <c:v>317.2</c:v>
                </c:pt>
                <c:pt idx="22" formatCode="General">
                  <c:v>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0-4DCF-BF52-F5406F49DFD1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with_protection!$AH$5:$AH$27</c:f>
              <c:numCache>
                <c:formatCode>0.00</c:formatCode>
                <c:ptCount val="23"/>
                <c:pt idx="0" formatCode="General">
                  <c:v>27.2</c:v>
                </c:pt>
                <c:pt idx="1">
                  <c:v>19.399999999999999</c:v>
                </c:pt>
                <c:pt idx="2">
                  <c:v>26</c:v>
                </c:pt>
                <c:pt idx="3">
                  <c:v>22.8</c:v>
                </c:pt>
                <c:pt idx="4">
                  <c:v>30</c:v>
                </c:pt>
                <c:pt idx="5">
                  <c:v>34.799999999999997</c:v>
                </c:pt>
                <c:pt idx="6">
                  <c:v>38.4</c:v>
                </c:pt>
                <c:pt idx="7">
                  <c:v>46.6</c:v>
                </c:pt>
                <c:pt idx="8">
                  <c:v>47.4</c:v>
                </c:pt>
                <c:pt idx="9">
                  <c:v>55.4</c:v>
                </c:pt>
                <c:pt idx="10">
                  <c:v>69.400000000000006</c:v>
                </c:pt>
                <c:pt idx="11">
                  <c:v>77.599999999999994</c:v>
                </c:pt>
                <c:pt idx="12">
                  <c:v>77.599999999999994</c:v>
                </c:pt>
                <c:pt idx="13">
                  <c:v>88.6</c:v>
                </c:pt>
                <c:pt idx="14">
                  <c:v>103.8</c:v>
                </c:pt>
                <c:pt idx="15">
                  <c:v>174.6</c:v>
                </c:pt>
                <c:pt idx="16">
                  <c:v>178.2</c:v>
                </c:pt>
                <c:pt idx="17" formatCode="General">
                  <c:v>209</c:v>
                </c:pt>
                <c:pt idx="18" formatCode="General">
                  <c:v>264</c:v>
                </c:pt>
                <c:pt idx="19" formatCode="General">
                  <c:v>268.8</c:v>
                </c:pt>
                <c:pt idx="20" formatCode="General">
                  <c:v>263.8</c:v>
                </c:pt>
                <c:pt idx="21" formatCode="General">
                  <c:v>269.8</c:v>
                </c:pt>
                <c:pt idx="22" formatCode="General">
                  <c:v>284.60000000000002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0-4DCF-BF52-F5406F49DFD1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with_protection!$AR$5:$AR$27</c:f>
              <c:numCache>
                <c:formatCode>0.00</c:formatCode>
                <c:ptCount val="23"/>
                <c:pt idx="0" formatCode="General">
                  <c:v>11.2</c:v>
                </c:pt>
                <c:pt idx="1">
                  <c:v>0</c:v>
                </c:pt>
                <c:pt idx="2">
                  <c:v>11.2</c:v>
                </c:pt>
                <c:pt idx="3">
                  <c:v>43</c:v>
                </c:pt>
                <c:pt idx="4">
                  <c:v>52.2</c:v>
                </c:pt>
                <c:pt idx="5">
                  <c:v>58.6</c:v>
                </c:pt>
                <c:pt idx="6">
                  <c:v>58.2</c:v>
                </c:pt>
                <c:pt idx="7">
                  <c:v>52.4</c:v>
                </c:pt>
                <c:pt idx="8">
                  <c:v>57.8</c:v>
                </c:pt>
                <c:pt idx="9">
                  <c:v>63.8</c:v>
                </c:pt>
                <c:pt idx="10">
                  <c:v>78.2</c:v>
                </c:pt>
                <c:pt idx="11">
                  <c:v>82.8</c:v>
                </c:pt>
                <c:pt idx="12">
                  <c:v>97.6</c:v>
                </c:pt>
                <c:pt idx="13">
                  <c:v>104.2</c:v>
                </c:pt>
                <c:pt idx="14">
                  <c:v>118.8</c:v>
                </c:pt>
                <c:pt idx="15">
                  <c:v>151.4</c:v>
                </c:pt>
                <c:pt idx="16">
                  <c:v>185.4</c:v>
                </c:pt>
                <c:pt idx="17" formatCode="General">
                  <c:v>213.4</c:v>
                </c:pt>
                <c:pt idx="18" formatCode="General">
                  <c:v>243</c:v>
                </c:pt>
                <c:pt idx="19" formatCode="General">
                  <c:v>249</c:v>
                </c:pt>
                <c:pt idx="20" formatCode="General">
                  <c:v>213.2</c:v>
                </c:pt>
                <c:pt idx="21" formatCode="General">
                  <c:v>216.2</c:v>
                </c:pt>
                <c:pt idx="22" formatCode="General">
                  <c:v>221.4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0-4DCF-BF52-F5406F49DFD1}"/>
            </c:ext>
          </c:extLst>
        </c:ser>
        <c:ser>
          <c:idx val="4"/>
          <c:order val="4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0-4DCF-BF52-F5406F49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19552"/>
        <c:axId val="446413648"/>
      </c:lineChart>
      <c:valAx>
        <c:axId val="446413648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9552"/>
        <c:crosses val="autoZero"/>
        <c:crossBetween val="between"/>
      </c:valAx>
      <c:catAx>
        <c:axId val="4464195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1364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with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with_protection!$W$5:$W$27</c:f>
              <c:numCache>
                <c:formatCode>0%</c:formatCode>
                <c:ptCount val="23"/>
                <c:pt idx="0">
                  <c:v>3.7156398104265405</c:v>
                </c:pt>
                <c:pt idx="1">
                  <c:v>1.5148809523809523</c:v>
                </c:pt>
                <c:pt idx="2">
                  <c:v>0.51843817787418645</c:v>
                </c:pt>
                <c:pt idx="3">
                  <c:v>0.4505119453924914</c:v>
                </c:pt>
                <c:pt idx="4">
                  <c:v>0.3853727144866384</c:v>
                </c:pt>
                <c:pt idx="5">
                  <c:v>5.8612440191387588E-2</c:v>
                </c:pt>
                <c:pt idx="6">
                  <c:v>0.14464099895941734</c:v>
                </c:pt>
                <c:pt idx="7">
                  <c:v>0.17403314917127077</c:v>
                </c:pt>
                <c:pt idx="8">
                  <c:v>2.8075970272502054E-2</c:v>
                </c:pt>
                <c:pt idx="9">
                  <c:v>0.14146706586826352</c:v>
                </c:pt>
                <c:pt idx="10">
                  <c:v>-4.4766708701134875E-2</c:v>
                </c:pt>
                <c:pt idx="11">
                  <c:v>-3.5947712418300665E-2</c:v>
                </c:pt>
                <c:pt idx="12">
                  <c:v>-5.8005752636625163E-2</c:v>
                </c:pt>
                <c:pt idx="13">
                  <c:v>-8.6044520547945119E-2</c:v>
                </c:pt>
                <c:pt idx="14">
                  <c:v>-6.2258313998453191E-2</c:v>
                </c:pt>
                <c:pt idx="15">
                  <c:v>-4.7184567257560019E-2</c:v>
                </c:pt>
                <c:pt idx="16">
                  <c:v>-0.11521824616594573</c:v>
                </c:pt>
                <c:pt idx="17">
                  <c:v>-0.13983585858585859</c:v>
                </c:pt>
                <c:pt idx="18">
                  <c:v>-0.19720537832849988</c:v>
                </c:pt>
                <c:pt idx="19">
                  <c:v>-0.21514259846084208</c:v>
                </c:pt>
                <c:pt idx="20">
                  <c:v>-0.37140590918104305</c:v>
                </c:pt>
                <c:pt idx="21">
                  <c:v>-0.30045871559633031</c:v>
                </c:pt>
                <c:pt idx="22">
                  <c:v>-0.39218178928968694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7-4FC5-A25A-253BF5648A39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with_protection!$W$5:$W$27</c:f>
              <c:numCache>
                <c:formatCode>0%</c:formatCode>
                <c:ptCount val="23"/>
                <c:pt idx="0">
                  <c:v>3.7156398104265405</c:v>
                </c:pt>
                <c:pt idx="1">
                  <c:v>1.5148809523809523</c:v>
                </c:pt>
                <c:pt idx="2">
                  <c:v>0.51843817787418645</c:v>
                </c:pt>
                <c:pt idx="3">
                  <c:v>0.4505119453924914</c:v>
                </c:pt>
                <c:pt idx="4">
                  <c:v>0.3853727144866384</c:v>
                </c:pt>
                <c:pt idx="5">
                  <c:v>5.8612440191387588E-2</c:v>
                </c:pt>
                <c:pt idx="6">
                  <c:v>0.14464099895941734</c:v>
                </c:pt>
                <c:pt idx="7">
                  <c:v>0.17403314917127077</c:v>
                </c:pt>
                <c:pt idx="8">
                  <c:v>2.8075970272502054E-2</c:v>
                </c:pt>
                <c:pt idx="9">
                  <c:v>0.14146706586826352</c:v>
                </c:pt>
                <c:pt idx="10">
                  <c:v>-4.4766708701134875E-2</c:v>
                </c:pt>
                <c:pt idx="11">
                  <c:v>-3.5947712418300665E-2</c:v>
                </c:pt>
                <c:pt idx="12">
                  <c:v>-5.8005752636625163E-2</c:v>
                </c:pt>
                <c:pt idx="13">
                  <c:v>-8.6044520547945119E-2</c:v>
                </c:pt>
                <c:pt idx="14">
                  <c:v>-6.2258313998453191E-2</c:v>
                </c:pt>
                <c:pt idx="15">
                  <c:v>-4.7184567257560019E-2</c:v>
                </c:pt>
                <c:pt idx="16">
                  <c:v>-0.11521824616594573</c:v>
                </c:pt>
                <c:pt idx="17">
                  <c:v>-0.13983585858585859</c:v>
                </c:pt>
                <c:pt idx="18">
                  <c:v>-0.19720537832849988</c:v>
                </c:pt>
                <c:pt idx="19">
                  <c:v>-0.21514259846084208</c:v>
                </c:pt>
                <c:pt idx="20">
                  <c:v>-0.37140590918104305</c:v>
                </c:pt>
                <c:pt idx="21">
                  <c:v>-0.30045871559633031</c:v>
                </c:pt>
                <c:pt idx="22">
                  <c:v>-0.39218178928968694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7-4FC5-A25A-253BF5648A39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with_protection!$AI$5:$AI$27</c:f>
              <c:numCache>
                <c:formatCode>0%</c:formatCode>
                <c:ptCount val="23"/>
                <c:pt idx="0">
                  <c:v>2.2227488151658767</c:v>
                </c:pt>
                <c:pt idx="1">
                  <c:v>0.44345238095238088</c:v>
                </c:pt>
                <c:pt idx="2">
                  <c:v>0.40997830802603025</c:v>
                </c:pt>
                <c:pt idx="3">
                  <c:v>-2.7303754266211625E-2</c:v>
                </c:pt>
                <c:pt idx="4">
                  <c:v>5.485232067510544E-2</c:v>
                </c:pt>
                <c:pt idx="5">
                  <c:v>4.0669856459330127E-2</c:v>
                </c:pt>
                <c:pt idx="6">
                  <c:v>-1.040582726326721E-3</c:v>
                </c:pt>
                <c:pt idx="7">
                  <c:v>7.2744014732965101E-2</c:v>
                </c:pt>
                <c:pt idx="8">
                  <c:v>-2.1469859620148621E-2</c:v>
                </c:pt>
                <c:pt idx="9">
                  <c:v>3.6676646706586845E-2</c:v>
                </c:pt>
                <c:pt idx="10">
                  <c:v>9.3947036569987513E-2</c:v>
                </c:pt>
                <c:pt idx="11">
                  <c:v>5.6644880174291895E-2</c:v>
                </c:pt>
                <c:pt idx="12">
                  <c:v>-6.9990412272291511E-2</c:v>
                </c:pt>
                <c:pt idx="13">
                  <c:v>-5.1797945205479493E-2</c:v>
                </c:pt>
                <c:pt idx="14">
                  <c:v>3.4802784222737766E-3</c:v>
                </c:pt>
                <c:pt idx="15">
                  <c:v>0.13790406673618349</c:v>
                </c:pt>
                <c:pt idx="16">
                  <c:v>-0.12406606370428633</c:v>
                </c:pt>
                <c:pt idx="17">
                  <c:v>-0.17534722222222221</c:v>
                </c:pt>
                <c:pt idx="18">
                  <c:v>-0.12997627208014764</c:v>
                </c:pt>
                <c:pt idx="19">
                  <c:v>-0.23947487550928018</c:v>
                </c:pt>
                <c:pt idx="20">
                  <c:v>-0.34612333928217326</c:v>
                </c:pt>
                <c:pt idx="21">
                  <c:v>-0.40499294283697951</c:v>
                </c:pt>
                <c:pt idx="22">
                  <c:v>-0.43468933735897025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7-4FC5-A25A-253BF5648A39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with_protection!$AS$5:$AS$27</c:f>
              <c:numCache>
                <c:formatCode>0%</c:formatCode>
                <c:ptCount val="23"/>
                <c:pt idx="0">
                  <c:v>0.32701421800947866</c:v>
                </c:pt>
                <c:pt idx="1">
                  <c:v>-1</c:v>
                </c:pt>
                <c:pt idx="2">
                  <c:v>-0.39262472885032546</c:v>
                </c:pt>
                <c:pt idx="3">
                  <c:v>0.83447098976109202</c:v>
                </c:pt>
                <c:pt idx="4">
                  <c:v>0.83544303797468356</c:v>
                </c:pt>
                <c:pt idx="5">
                  <c:v>0.75239234449760783</c:v>
                </c:pt>
                <c:pt idx="6">
                  <c:v>0.51404786680541115</c:v>
                </c:pt>
                <c:pt idx="7">
                  <c:v>0.20626151012891347</c:v>
                </c:pt>
                <c:pt idx="8">
                  <c:v>0.19322873658133774</c:v>
                </c:pt>
                <c:pt idx="9">
                  <c:v>0.19386227544910178</c:v>
                </c:pt>
                <c:pt idx="10">
                  <c:v>0.2326607818411098</c:v>
                </c:pt>
                <c:pt idx="11">
                  <c:v>0.12745098039215685</c:v>
                </c:pt>
                <c:pt idx="12">
                  <c:v>0.16970278044103543</c:v>
                </c:pt>
                <c:pt idx="13">
                  <c:v>0.11515410958904115</c:v>
                </c:pt>
                <c:pt idx="14">
                  <c:v>0.14849187935034802</c:v>
                </c:pt>
                <c:pt idx="15">
                  <c:v>-1.3295099061522368E-2</c:v>
                </c:pt>
                <c:pt idx="16">
                  <c:v>-8.8674793550924072E-2</c:v>
                </c:pt>
                <c:pt idx="17">
                  <c:v>-0.15798611111111108</c:v>
                </c:pt>
                <c:pt idx="18">
                  <c:v>-0.19918270498286317</c:v>
                </c:pt>
                <c:pt idx="19">
                  <c:v>-0.29549569941149839</c:v>
                </c:pt>
                <c:pt idx="20">
                  <c:v>-0.47154471544715448</c:v>
                </c:pt>
                <c:pt idx="21">
                  <c:v>-0.52320042342978124</c:v>
                </c:pt>
                <c:pt idx="22">
                  <c:v>-0.56022564754489113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7-4FC5-A25A-253BF5648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424472"/>
        <c:axId val="446425784"/>
      </c:lineChart>
      <c:valAx>
        <c:axId val="44642578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24472"/>
        <c:crosses val="autoZero"/>
        <c:crossBetween val="between"/>
      </c:valAx>
      <c:catAx>
        <c:axId val="44642447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642578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Stability with protection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v>Sensor 1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with_protection!$K$5:$K$27</c:f>
              <c:numCache>
                <c:formatCode>General</c:formatCode>
                <c:ptCount val="23"/>
                <c:pt idx="0">
                  <c:v>0.10597478566349715</c:v>
                </c:pt>
                <c:pt idx="1">
                  <c:v>3.3274821093746867E-2</c:v>
                </c:pt>
                <c:pt idx="2">
                  <c:v>6.1831639105159313E-2</c:v>
                </c:pt>
                <c:pt idx="3">
                  <c:v>4.2662116040955628E-2</c:v>
                </c:pt>
                <c:pt idx="4">
                  <c:v>3.1449619936705898E-2</c:v>
                </c:pt>
                <c:pt idx="5">
                  <c:v>2.6747224611241505E-2</c:v>
                </c:pt>
                <c:pt idx="6">
                  <c:v>2.176534928548584E-2</c:v>
                </c:pt>
                <c:pt idx="7">
                  <c:v>0.32080032249806328</c:v>
                </c:pt>
                <c:pt idx="8">
                  <c:v>2.7696960910402021E-2</c:v>
                </c:pt>
                <c:pt idx="9">
                  <c:v>0.34519502269991975</c:v>
                </c:pt>
                <c:pt idx="10">
                  <c:v>2.0552340495594731E-2</c:v>
                </c:pt>
                <c:pt idx="11">
                  <c:v>2.2374287479786197E-2</c:v>
                </c:pt>
                <c:pt idx="12">
                  <c:v>1.8175636251322028E-2</c:v>
                </c:pt>
                <c:pt idx="13">
                  <c:v>0</c:v>
                </c:pt>
                <c:pt idx="14">
                  <c:v>8.0883606586820925E-3</c:v>
                </c:pt>
                <c:pt idx="15">
                  <c:v>8.7437486085758208E-3</c:v>
                </c:pt>
                <c:pt idx="16">
                  <c:v>1.1316225357079568E-2</c:v>
                </c:pt>
                <c:pt idx="17">
                  <c:v>8.6446110717355758E-3</c:v>
                </c:pt>
                <c:pt idx="18">
                  <c:v>2.7572502851768901E-3</c:v>
                </c:pt>
                <c:pt idx="19">
                  <c:v>4.0012832796884768E-3</c:v>
                </c:pt>
                <c:pt idx="20">
                  <c:v>2.8261338119649464E-3</c:v>
                </c:pt>
                <c:pt idx="21">
                  <c:v>2.5145012021417124E-3</c:v>
                </c:pt>
                <c:pt idx="22">
                  <c:v>4.6583662003649188E-3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2-4E85-AD01-DA3F4837B354}"/>
            </c:ext>
          </c:extLst>
        </c:ser>
        <c:ser>
          <c:idx val="1"/>
          <c:order val="1"/>
          <c:tx>
            <c:v>Sensor 2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with_protection!$U$5:$U$27</c:f>
              <c:numCache>
                <c:formatCode>General</c:formatCode>
                <c:ptCount val="23"/>
                <c:pt idx="0">
                  <c:v>9.913033489740232E-2</c:v>
                </c:pt>
                <c:pt idx="1">
                  <c:v>3.3274821093746867E-2</c:v>
                </c:pt>
                <c:pt idx="2">
                  <c:v>3.8346354728120799E-2</c:v>
                </c:pt>
                <c:pt idx="3">
                  <c:v>6.0333343104654227E-2</c:v>
                </c:pt>
                <c:pt idx="4">
                  <c:v>1.9258880362347609E-2</c:v>
                </c:pt>
                <c:pt idx="5">
                  <c:v>1.6379263083288461E-2</c:v>
                </c:pt>
                <c:pt idx="6">
                  <c:v>5.2029136316337155E-2</c:v>
                </c:pt>
                <c:pt idx="7">
                  <c:v>3.6398223528641568E-2</c:v>
                </c:pt>
                <c:pt idx="8">
                  <c:v>8.3090882731206073E-2</c:v>
                </c:pt>
                <c:pt idx="9">
                  <c:v>1.8712574850299403E-2</c:v>
                </c:pt>
                <c:pt idx="10">
                  <c:v>3.2686698224034867E-2</c:v>
                </c:pt>
                <c:pt idx="11">
                  <c:v>6.9029367405427977E-2</c:v>
                </c:pt>
                <c:pt idx="12">
                  <c:v>3.0081256946335413E-2</c:v>
                </c:pt>
                <c:pt idx="13">
                  <c:v>9.5722088077901963E-3</c:v>
                </c:pt>
                <c:pt idx="14">
                  <c:v>4.0441803293410461E-2</c:v>
                </c:pt>
                <c:pt idx="15">
                  <c:v>3.2389920854507759E-2</c:v>
                </c:pt>
                <c:pt idx="16">
                  <c:v>9.8309083759339361E-3</c:v>
                </c:pt>
                <c:pt idx="17">
                  <c:v>0.1676809450826687</c:v>
                </c:pt>
                <c:pt idx="18">
                  <c:v>1.3707246469210005E-2</c:v>
                </c:pt>
                <c:pt idx="19">
                  <c:v>7.6444409722194974E-3</c:v>
                </c:pt>
                <c:pt idx="20">
                  <c:v>6.2214457654229298E-3</c:v>
                </c:pt>
                <c:pt idx="21">
                  <c:v>2.4158546114377475E-3</c:v>
                </c:pt>
                <c:pt idx="22">
                  <c:v>8.8831557981081753E-3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2-4E85-AD01-DA3F4837B354}"/>
            </c:ext>
          </c:extLst>
        </c:ser>
        <c:ser>
          <c:idx val="2"/>
          <c:order val="2"/>
          <c:tx>
            <c:v>Sensor 3</c:v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with_protection!$AG$5:$AG$27</c:f>
              <c:numCache>
                <c:formatCode>General</c:formatCode>
                <c:ptCount val="23"/>
                <c:pt idx="0">
                  <c:v>5.2987392831748574E-2</c:v>
                </c:pt>
                <c:pt idx="1">
                  <c:v>4.0753166481039146E-2</c:v>
                </c:pt>
                <c:pt idx="2">
                  <c:v>3.8346354728120799E-2</c:v>
                </c:pt>
                <c:pt idx="3">
                  <c:v>3.5693687138825744E-2</c:v>
                </c:pt>
                <c:pt idx="4">
                  <c:v>2.4863107636657791E-2</c:v>
                </c:pt>
                <c:pt idx="5">
                  <c:v>7.7405377425507085E-2</c:v>
                </c:pt>
                <c:pt idx="6">
                  <c:v>0.23743192942985705</c:v>
                </c:pt>
                <c:pt idx="7">
                  <c:v>0.13964779823299392</c:v>
                </c:pt>
                <c:pt idx="8">
                  <c:v>3.1308321404011359E-2</c:v>
                </c:pt>
                <c:pt idx="9">
                  <c:v>1.0249299354512839E-2</c:v>
                </c:pt>
                <c:pt idx="10">
                  <c:v>2.8634776362838826E-2</c:v>
                </c:pt>
                <c:pt idx="11">
                  <c:v>5.412474649877938E-2</c:v>
                </c:pt>
                <c:pt idx="12">
                  <c:v>8.9122686685418048E-2</c:v>
                </c:pt>
                <c:pt idx="13">
                  <c:v>8.101109104355976E-2</c:v>
                </c:pt>
                <c:pt idx="14">
                  <c:v>0.19686953060592038</c:v>
                </c:pt>
                <c:pt idx="15">
                  <c:v>0.18875159102420008</c:v>
                </c:pt>
                <c:pt idx="16">
                  <c:v>9.6473223950822612E-2</c:v>
                </c:pt>
                <c:pt idx="17">
                  <c:v>3.5620797990190557E-2</c:v>
                </c:pt>
                <c:pt idx="18">
                  <c:v>1.1651509049343322E-2</c:v>
                </c:pt>
                <c:pt idx="19">
                  <c:v>5.1762132205310507E-2</c:v>
                </c:pt>
                <c:pt idx="20">
                  <c:v>1.141271508350321E-2</c:v>
                </c:pt>
                <c:pt idx="21">
                  <c:v>1.0848953666415705E-2</c:v>
                </c:pt>
                <c:pt idx="22">
                  <c:v>2.70389604735192E-2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F2-4E85-AD01-DA3F4837B354}"/>
            </c:ext>
          </c:extLst>
        </c:ser>
        <c:ser>
          <c:idx val="3"/>
          <c:order val="3"/>
          <c:tx>
            <c:v>Sensor 4</c:v>
          </c:tx>
          <c:spPr>
            <a:ln w="19046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with_protection!$AQ$5:$AQ$27</c:f>
              <c:numCache>
                <c:formatCode>General</c:formatCode>
                <c:ptCount val="23"/>
                <c:pt idx="0">
                  <c:v>9.913033489740232E-2</c:v>
                </c:pt>
                <c:pt idx="1">
                  <c:v>0</c:v>
                </c:pt>
                <c:pt idx="2">
                  <c:v>4.5372018792520362E-2</c:v>
                </c:pt>
                <c:pt idx="3">
                  <c:v>6.0333343104654227E-2</c:v>
                </c:pt>
                <c:pt idx="4">
                  <c:v>2.9418425686852163E-2</c:v>
                </c:pt>
                <c:pt idx="5">
                  <c:v>0.22438195552995338</c:v>
                </c:pt>
                <c:pt idx="6">
                  <c:v>5.9322342617020712E-2</c:v>
                </c:pt>
                <c:pt idx="7">
                  <c:v>0.48577653300300055</c:v>
                </c:pt>
                <c:pt idx="8">
                  <c:v>0.43140727199333068</c:v>
                </c:pt>
                <c:pt idx="9">
                  <c:v>3.3474071519457929E-2</c:v>
                </c:pt>
                <c:pt idx="10">
                  <c:v>2.5901129768529291E-2</c:v>
                </c:pt>
                <c:pt idx="11">
                  <c:v>2.2374287479786197E-2</c:v>
                </c:pt>
                <c:pt idx="12">
                  <c:v>1.3664614394764359E-2</c:v>
                </c:pt>
                <c:pt idx="13">
                  <c:v>1.395377227140978E-2</c:v>
                </c:pt>
                <c:pt idx="14">
                  <c:v>1.7293642517399767E-2</c:v>
                </c:pt>
                <c:pt idx="15">
                  <c:v>7.4307574628463121E-3</c:v>
                </c:pt>
                <c:pt idx="16">
                  <c:v>1.0192902749374616E-2</c:v>
                </c:pt>
                <c:pt idx="17">
                  <c:v>1.0660713451788428E-2</c:v>
                </c:pt>
                <c:pt idx="18">
                  <c:v>6.1653990686362072E-3</c:v>
                </c:pt>
                <c:pt idx="19">
                  <c:v>7.2134160162867595E-3</c:v>
                </c:pt>
                <c:pt idx="20">
                  <c:v>6.4159127035221019E-3</c:v>
                </c:pt>
                <c:pt idx="21">
                  <c:v>8.8764166361583047E-3</c:v>
                </c:pt>
                <c:pt idx="22">
                  <c:v>1.3070621227047592E-2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F2-4E85-AD01-DA3F4837B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008256"/>
        <c:axId val="447000712"/>
      </c:lineChart>
      <c:valAx>
        <c:axId val="44700071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8256"/>
        <c:crosses val="autoZero"/>
        <c:crossBetween val="between"/>
      </c:valAx>
      <c:catAx>
        <c:axId val="4470082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07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3412999846477076"/>
          <c:y val="0.14110943806560561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Precision depending on materials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comparision_different_materials!$D$3:$D$3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circle"/>
            <c:size val="5"/>
          </c:marker>
          <c:val>
            <c:numRef>
              <c:f>comparision_different_materials!$D$4:$D$9</c:f>
              <c:numCache>
                <c:formatCode>General</c:formatCode>
                <c:ptCount val="6"/>
                <c:pt idx="0">
                  <c:v>53.44</c:v>
                </c:pt>
                <c:pt idx="1">
                  <c:v>103.44</c:v>
                </c:pt>
                <c:pt idx="2">
                  <c:v>153.44</c:v>
                </c:pt>
                <c:pt idx="3">
                  <c:v>203.44</c:v>
                </c:pt>
                <c:pt idx="4">
                  <c:v>253.44</c:v>
                </c:pt>
                <c:pt idx="5">
                  <c:v>303.44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5-4C19-BD5A-3C4CFA7B8BEB}"/>
            </c:ext>
          </c:extLst>
        </c:ser>
        <c:ser>
          <c:idx val="1"/>
          <c:order val="1"/>
          <c:tx>
            <c:strRef>
              <c:f>comparision_different_materials!$B$4:$B$4</c:f>
              <c:strCache>
                <c:ptCount val="1"/>
                <c:pt idx="0">
                  <c:v>dossier de chaise noir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val>
            <c:numRef>
              <c:f>comparision_different_materials!$M$4:$M$9</c:f>
              <c:numCache>
                <c:formatCode>0.00</c:formatCode>
                <c:ptCount val="6"/>
                <c:pt idx="0" formatCode="General">
                  <c:v>61</c:v>
                </c:pt>
                <c:pt idx="1">
                  <c:v>117</c:v>
                </c:pt>
                <c:pt idx="2">
                  <c:v>132.80000000000001</c:v>
                </c:pt>
                <c:pt idx="3">
                  <c:v>131.6</c:v>
                </c:pt>
                <c:pt idx="4">
                  <c:v>134.4</c:v>
                </c:pt>
                <c:pt idx="5">
                  <c:v>136.4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5-4C19-BD5A-3C4CFA7B8BEB}"/>
            </c:ext>
          </c:extLst>
        </c:ser>
        <c:ser>
          <c:idx val="2"/>
          <c:order val="2"/>
          <c:tx>
            <c:strRef>
              <c:f>comparision_different_materials!$B$10:$B$10</c:f>
              <c:strCache>
                <c:ptCount val="1"/>
                <c:pt idx="0">
                  <c:v>mousse de chaise verte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val>
            <c:numRef>
              <c:f>comparision_different_materials!$M$10:$M$15</c:f>
              <c:numCache>
                <c:formatCode>0.00</c:formatCode>
                <c:ptCount val="6"/>
                <c:pt idx="0">
                  <c:v>83.2</c:v>
                </c:pt>
                <c:pt idx="1">
                  <c:v>128.4</c:v>
                </c:pt>
                <c:pt idx="2">
                  <c:v>175.8</c:v>
                </c:pt>
                <c:pt idx="3">
                  <c:v>188.6</c:v>
                </c:pt>
                <c:pt idx="4">
                  <c:v>228.8</c:v>
                </c:pt>
                <c:pt idx="5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5-4C19-BD5A-3C4CFA7B8BEB}"/>
            </c:ext>
          </c:extLst>
        </c:ser>
        <c:ser>
          <c:idx val="3"/>
          <c:order val="3"/>
          <c:tx>
            <c:strRef>
              <c:f>comparision_different_materials!$B$16:$B$16</c:f>
              <c:strCache>
                <c:ptCount val="1"/>
                <c:pt idx="0">
                  <c:v>Carton blanc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circle"/>
            <c:size val="5"/>
          </c:marker>
          <c:val>
            <c:numRef>
              <c:f>comparision_different_materials!$M$16:$M$21</c:f>
              <c:numCache>
                <c:formatCode>0.00</c:formatCode>
                <c:ptCount val="6"/>
                <c:pt idx="0">
                  <c:v>72</c:v>
                </c:pt>
                <c:pt idx="1">
                  <c:v>124.2</c:v>
                </c:pt>
                <c:pt idx="2">
                  <c:v>165.6</c:v>
                </c:pt>
                <c:pt idx="3">
                  <c:v>185.2</c:v>
                </c:pt>
                <c:pt idx="4">
                  <c:v>207</c:v>
                </c:pt>
                <c:pt idx="5" formatCode="General">
                  <c:v>224.8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5-4C19-BD5A-3C4CFA7B8BEB}"/>
            </c:ext>
          </c:extLst>
        </c:ser>
        <c:ser>
          <c:idx val="4"/>
          <c:order val="4"/>
          <c:tx>
            <c:strRef>
              <c:f>comparision_different_materials!$B$22:$B$22</c:f>
              <c:strCache>
                <c:ptCount val="1"/>
                <c:pt idx="0">
                  <c:v>Plastique Transparent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circle"/>
            <c:size val="5"/>
          </c:marker>
          <c:val>
            <c:numRef>
              <c:f>comparision_different_materials!$M$22:$M$27</c:f>
              <c:numCache>
                <c:formatCode>General</c:formatCode>
                <c:ptCount val="6"/>
                <c:pt idx="0">
                  <c:v>90</c:v>
                </c:pt>
                <c:pt idx="1">
                  <c:v>147.19999999999999</c:v>
                </c:pt>
                <c:pt idx="2">
                  <c:v>198.8</c:v>
                </c:pt>
                <c:pt idx="3">
                  <c:v>205.4</c:v>
                </c:pt>
                <c:pt idx="4">
                  <c:v>250.6</c:v>
                </c:pt>
                <c:pt idx="5">
                  <c:v>280.8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5-4C19-BD5A-3C4CFA7B8BEB}"/>
            </c:ext>
          </c:extLst>
        </c:ser>
        <c:ser>
          <c:idx val="5"/>
          <c:order val="5"/>
          <c:tx>
            <c:strRef>
              <c:f>comparision_different_materials!$B$28:$B$28</c:f>
              <c:strCache>
                <c:ptCount val="1"/>
                <c:pt idx="0">
                  <c:v>Plastique Gris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circle"/>
            <c:size val="5"/>
          </c:marker>
          <c:val>
            <c:numRef>
              <c:f>comparision_different_materials!$M$28:$M$33</c:f>
              <c:numCache>
                <c:formatCode>General</c:formatCode>
                <c:ptCount val="6"/>
                <c:pt idx="0">
                  <c:v>60.8</c:v>
                </c:pt>
                <c:pt idx="1">
                  <c:v>111</c:v>
                </c:pt>
                <c:pt idx="2">
                  <c:v>147</c:v>
                </c:pt>
                <c:pt idx="3">
                  <c:v>165.2</c:v>
                </c:pt>
                <c:pt idx="4">
                  <c:v>192.6</c:v>
                </c:pt>
                <c:pt idx="5">
                  <c:v>210.8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5-4C19-BD5A-3C4CFA7B8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002680"/>
        <c:axId val="447002352"/>
      </c:lineChart>
      <c:valAx>
        <c:axId val="4470023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Titre de l'axe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2680"/>
        <c:crosses val="autoZero"/>
        <c:crossBetween val="between"/>
      </c:valAx>
      <c:catAx>
        <c:axId val="44700268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Titre de l'axe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700235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without_protection!$W$4:$W$4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without_protection!$W$5:$W$27</c:f>
              <c:numCache>
                <c:formatCode>0%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-0.3720095693779904</c:v>
                </c:pt>
                <c:pt idx="6">
                  <c:v>-0.33402705515088443</c:v>
                </c:pt>
                <c:pt idx="7">
                  <c:v>-0.46132596685082872</c:v>
                </c:pt>
                <c:pt idx="8">
                  <c:v>-0.45499587118084228</c:v>
                </c:pt>
                <c:pt idx="9">
                  <c:v>-0.29640718562874246</c:v>
                </c:pt>
                <c:pt idx="10">
                  <c:v>-6.68348045397225E-2</c:v>
                </c:pt>
                <c:pt idx="11">
                  <c:v>-0.11220043572984743</c:v>
                </c:pt>
                <c:pt idx="12">
                  <c:v>-1.9654841802492818E-2</c:v>
                </c:pt>
                <c:pt idx="13">
                  <c:v>-8.8184931506849265E-2</c:v>
                </c:pt>
                <c:pt idx="14">
                  <c:v>-0.13186388244392885</c:v>
                </c:pt>
                <c:pt idx="15">
                  <c:v>-0.1397288842544317</c:v>
                </c:pt>
                <c:pt idx="16">
                  <c:v>-9.5556429414077854E-2</c:v>
                </c:pt>
                <c:pt idx="17">
                  <c:v>-0.17692550505050506</c:v>
                </c:pt>
                <c:pt idx="18">
                  <c:v>-0.18072765620880571</c:v>
                </c:pt>
                <c:pt idx="19">
                  <c:v>-0.20665459483929385</c:v>
                </c:pt>
                <c:pt idx="20">
                  <c:v>-0.29654967281380129</c:v>
                </c:pt>
                <c:pt idx="21">
                  <c:v>-0.41822512350035285</c:v>
                </c:pt>
                <c:pt idx="22">
                  <c:v>-0.41085332909582073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6-45B0-A90A-E41BDE49C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26056"/>
        <c:axId val="444125400"/>
      </c:lineChart>
      <c:valAx>
        <c:axId val="44412540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126056"/>
        <c:crosses val="autoZero"/>
        <c:crossBetween val="between"/>
      </c:valAx>
      <c:catAx>
        <c:axId val="4441260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12540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Stability from Sensor 2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without_protection!$U$4:$U$4</c:f>
              <c:strCache>
                <c:ptCount val="1"/>
                <c:pt idx="0">
                  <c:v>std deviation / distance_real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without_protection!$U$5:$U$27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4.2291075429817443E-2</c:v>
                </c:pt>
                <c:pt idx="6">
                  <c:v>2.3268137122786574E-2</c:v>
                </c:pt>
                <c:pt idx="7">
                  <c:v>0.1757698818491811</c:v>
                </c:pt>
                <c:pt idx="8">
                  <c:v>1.8464640606934681E-2</c:v>
                </c:pt>
                <c:pt idx="9">
                  <c:v>4.5065847974522066E-2</c:v>
                </c:pt>
                <c:pt idx="10">
                  <c:v>2.5901129768529291E-2</c:v>
                </c:pt>
                <c:pt idx="11">
                  <c:v>3.390495533221332E-2</c:v>
                </c:pt>
                <c:pt idx="12">
                  <c:v>7.0597682047090798E-2</c:v>
                </c:pt>
                <c:pt idx="13">
                  <c:v>2.0585813422165394E-2</c:v>
                </c:pt>
                <c:pt idx="14">
                  <c:v>1.7293642517399767E-2</c:v>
                </c:pt>
                <c:pt idx="15">
                  <c:v>3.5397485959333341E-2</c:v>
                </c:pt>
                <c:pt idx="16">
                  <c:v>6.0201773072728519E-3</c:v>
                </c:pt>
                <c:pt idx="17">
                  <c:v>3.5291476917610315E-3</c:v>
                </c:pt>
                <c:pt idx="18">
                  <c:v>1.2242404179413861E-2</c:v>
                </c:pt>
                <c:pt idx="19">
                  <c:v>3.8514300194625692E-2</c:v>
                </c:pt>
                <c:pt idx="20">
                  <c:v>6.6510052870309032E-3</c:v>
                </c:pt>
                <c:pt idx="21">
                  <c:v>3.6237819171566214E-3</c:v>
                </c:pt>
                <c:pt idx="22">
                  <c:v>1.2372804308277004E-2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F-4064-BBF2-642F5C6C8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21616"/>
        <c:axId val="444221944"/>
      </c:lineChart>
      <c:valAx>
        <c:axId val="44422194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21616"/>
        <c:crosses val="autoZero"/>
        <c:crossBetween val="between"/>
      </c:valAx>
      <c:catAx>
        <c:axId val="44422161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22194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Measurements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616288072298902"/>
          <c:y val="0.12058727526701316"/>
          <c:w val="0.65985294233316183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without_protection!$AE$4:$AE$4</c:f>
              <c:strCache>
                <c:ptCount val="1"/>
                <c:pt idx="0">
                  <c:v>min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without_protection!$AE$5:$AE$27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11</c:v>
                </c:pt>
                <c:pt idx="5">
                  <c:v>16</c:v>
                </c:pt>
                <c:pt idx="6">
                  <c:v>12</c:v>
                </c:pt>
                <c:pt idx="7">
                  <c:v>14</c:v>
                </c:pt>
                <c:pt idx="8">
                  <c:v>19</c:v>
                </c:pt>
                <c:pt idx="9">
                  <c:v>33</c:v>
                </c:pt>
                <c:pt idx="10">
                  <c:v>37</c:v>
                </c:pt>
                <c:pt idx="11">
                  <c:v>27</c:v>
                </c:pt>
                <c:pt idx="12">
                  <c:v>58</c:v>
                </c:pt>
                <c:pt idx="13">
                  <c:v>60</c:v>
                </c:pt>
                <c:pt idx="14">
                  <c:v>72</c:v>
                </c:pt>
                <c:pt idx="15">
                  <c:v>135</c:v>
                </c:pt>
                <c:pt idx="16">
                  <c:v>164</c:v>
                </c:pt>
                <c:pt idx="17">
                  <c:v>201</c:v>
                </c:pt>
                <c:pt idx="18">
                  <c:v>232</c:v>
                </c:pt>
                <c:pt idx="19">
                  <c:v>246</c:v>
                </c:pt>
                <c:pt idx="20">
                  <c:v>236</c:v>
                </c:pt>
                <c:pt idx="21">
                  <c:v>255</c:v>
                </c:pt>
                <c:pt idx="2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8-407B-93BD-5C4786E75F22}"/>
            </c:ext>
          </c:extLst>
        </c:ser>
        <c:ser>
          <c:idx val="1"/>
          <c:order val="1"/>
          <c:tx>
            <c:strRef>
              <c:f>without_protection!$AF$4:$AF$4</c:f>
              <c:strCache>
                <c:ptCount val="1"/>
                <c:pt idx="0">
                  <c:v>max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without_protection!$AF$5:$AF$27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14</c:v>
                </c:pt>
                <c:pt idx="5">
                  <c:v>26</c:v>
                </c:pt>
                <c:pt idx="6">
                  <c:v>32</c:v>
                </c:pt>
                <c:pt idx="7">
                  <c:v>40</c:v>
                </c:pt>
                <c:pt idx="8">
                  <c:v>45</c:v>
                </c:pt>
                <c:pt idx="9">
                  <c:v>37</c:v>
                </c:pt>
                <c:pt idx="10">
                  <c:v>42</c:v>
                </c:pt>
                <c:pt idx="11">
                  <c:v>42</c:v>
                </c:pt>
                <c:pt idx="12">
                  <c:v>68</c:v>
                </c:pt>
                <c:pt idx="13">
                  <c:v>74</c:v>
                </c:pt>
                <c:pt idx="14">
                  <c:v>96</c:v>
                </c:pt>
                <c:pt idx="15">
                  <c:v>137</c:v>
                </c:pt>
                <c:pt idx="16">
                  <c:v>179</c:v>
                </c:pt>
                <c:pt idx="17">
                  <c:v>211</c:v>
                </c:pt>
                <c:pt idx="18">
                  <c:v>237</c:v>
                </c:pt>
                <c:pt idx="19">
                  <c:v>254</c:v>
                </c:pt>
                <c:pt idx="20">
                  <c:v>268</c:v>
                </c:pt>
                <c:pt idx="21">
                  <c:v>257</c:v>
                </c:pt>
                <c:pt idx="22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8-407B-93BD-5C4786E75F22}"/>
            </c:ext>
          </c:extLst>
        </c:ser>
        <c:ser>
          <c:idx val="2"/>
          <c:order val="2"/>
          <c:tx>
            <c:strRef>
              <c:f>without_protection!$AH$4:$AH$4</c:f>
              <c:strCache>
                <c:ptCount val="1"/>
                <c:pt idx="0">
                  <c:v>mean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without_protection!$AH$5:$AH$27</c:f>
              <c:numCache>
                <c:formatCode>0.00</c:formatCode>
                <c:ptCount val="2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6.8</c:v>
                </c:pt>
                <c:pt idx="4">
                  <c:v>12.4</c:v>
                </c:pt>
                <c:pt idx="5">
                  <c:v>21.2</c:v>
                </c:pt>
                <c:pt idx="6">
                  <c:v>24.4</c:v>
                </c:pt>
                <c:pt idx="7">
                  <c:v>26.4</c:v>
                </c:pt>
                <c:pt idx="8">
                  <c:v>28.8</c:v>
                </c:pt>
                <c:pt idx="9">
                  <c:v>34.200000000000003</c:v>
                </c:pt>
                <c:pt idx="10">
                  <c:v>38.6</c:v>
                </c:pt>
                <c:pt idx="11">
                  <c:v>35.4</c:v>
                </c:pt>
                <c:pt idx="12">
                  <c:v>63</c:v>
                </c:pt>
                <c:pt idx="13">
                  <c:v>67.599999999999994</c:v>
                </c:pt>
                <c:pt idx="14">
                  <c:v>82.8</c:v>
                </c:pt>
                <c:pt idx="15">
                  <c:v>135.80000000000001</c:v>
                </c:pt>
                <c:pt idx="16">
                  <c:v>174.2</c:v>
                </c:pt>
                <c:pt idx="17" formatCode="General">
                  <c:v>205.4</c:v>
                </c:pt>
                <c:pt idx="18" formatCode="General">
                  <c:v>234.4</c:v>
                </c:pt>
                <c:pt idx="19" formatCode="General">
                  <c:v>250.8</c:v>
                </c:pt>
                <c:pt idx="20" formatCode="General">
                  <c:v>251</c:v>
                </c:pt>
                <c:pt idx="21" formatCode="General">
                  <c:v>256.2</c:v>
                </c:pt>
                <c:pt idx="22" formatCode="General">
                  <c:v>257.39999999999998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8-407B-93BD-5C4786E75F22}"/>
            </c:ext>
          </c:extLst>
        </c:ser>
        <c:ser>
          <c:idx val="3"/>
          <c:order val="3"/>
          <c:tx>
            <c:strRef>
              <c:f>without_protection!$C$4:$C$4</c:f>
              <c:strCache>
                <c:ptCount val="1"/>
                <c:pt idx="0">
                  <c:v>real</c:v>
                </c:pt>
              </c:strCache>
            </c:strRef>
          </c:tx>
          <c:spPr>
            <a:ln w="19046" cap="rnd">
              <a:solidFill>
                <a:srgbClr val="FFC000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E8-407B-93BD-5C4786E75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73704"/>
        <c:axId val="443873376"/>
      </c:lineChart>
      <c:valAx>
        <c:axId val="44387337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Distance measured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3704"/>
        <c:crosses val="autoZero"/>
        <c:crossBetween val="between"/>
      </c:valAx>
      <c:catAx>
        <c:axId val="44387370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387337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Error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2357157415948146"/>
          <c:y val="0.12058727526701316"/>
          <c:w val="0.67244415179172701"/>
          <c:h val="0.67442289810249534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without_protection!$AI$4:$AI$4</c:f>
              <c:strCache>
                <c:ptCount val="1"/>
                <c:pt idx="0">
                  <c:v>error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without_protection!$AI$5:$AI$27</c:f>
              <c:numCache>
                <c:formatCode>0%</c:formatCode>
                <c:ptCount val="2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-0.70989761092150172</c:v>
                </c:pt>
                <c:pt idx="4">
                  <c:v>-0.56399437412095632</c:v>
                </c:pt>
                <c:pt idx="5">
                  <c:v>-0.36602870813397126</c:v>
                </c:pt>
                <c:pt idx="6">
                  <c:v>-0.36524453694068676</c:v>
                </c:pt>
                <c:pt idx="7">
                  <c:v>-0.39226519337016574</c:v>
                </c:pt>
                <c:pt idx="8">
                  <c:v>-0.40545004128819151</c:v>
                </c:pt>
                <c:pt idx="9">
                  <c:v>-0.36002994011976042</c:v>
                </c:pt>
                <c:pt idx="10">
                  <c:v>-0.39155107187894067</c:v>
                </c:pt>
                <c:pt idx="11">
                  <c:v>-0.51797385620915037</c:v>
                </c:pt>
                <c:pt idx="12">
                  <c:v>-0.24496644295302011</c:v>
                </c:pt>
                <c:pt idx="13">
                  <c:v>-0.27654109589041098</c:v>
                </c:pt>
                <c:pt idx="14">
                  <c:v>-0.19953596287703018</c:v>
                </c:pt>
                <c:pt idx="15">
                  <c:v>-0.11496350364963495</c:v>
                </c:pt>
                <c:pt idx="16">
                  <c:v>-0.1437278804561542</c:v>
                </c:pt>
                <c:pt idx="17">
                  <c:v>-0.18955176767676765</c:v>
                </c:pt>
                <c:pt idx="18">
                  <c:v>-0.22752438702873712</c:v>
                </c:pt>
                <c:pt idx="19">
                  <c:v>-0.29040289723856944</c:v>
                </c:pt>
                <c:pt idx="20">
                  <c:v>-0.37785048582193137</c:v>
                </c:pt>
                <c:pt idx="21">
                  <c:v>-0.43498588567395907</c:v>
                </c:pt>
                <c:pt idx="22">
                  <c:v>-0.48871762275544262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F-49BF-8088-54F1059DB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127696"/>
        <c:axId val="444126712"/>
      </c:lineChart>
      <c:valAx>
        <c:axId val="44412671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Error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127696"/>
        <c:crosses val="autoZero"/>
        <c:crossBetween val="between"/>
      </c:valAx>
      <c:catAx>
        <c:axId val="44412769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1267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0714599155167577"/>
          <c:y val="8.8869445750377044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20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20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fr-FR" sz="20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Stability from Sensor 3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13308572220392872"/>
          <c:y val="0.12058727526701316"/>
          <c:w val="0.662929809537395"/>
          <c:h val="0.76680614268752623"/>
        </c:manualLayout>
      </c:layout>
      <c:lineChart>
        <c:grouping val="standard"/>
        <c:varyColors val="0"/>
        <c:ser>
          <c:idx val="0"/>
          <c:order val="0"/>
          <c:tx>
            <c:strRef>
              <c:f>without_protection!$AG$4:$AG$4</c:f>
              <c:strCache>
                <c:ptCount val="1"/>
                <c:pt idx="0">
                  <c:v>std deviation / distance_real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cat>
            <c:numRef>
              <c:f>without_protection!$C$5:$C$27</c:f>
              <c:numCache>
                <c:formatCode>General</c:formatCode>
                <c:ptCount val="23"/>
                <c:pt idx="0">
                  <c:v>8.44</c:v>
                </c:pt>
                <c:pt idx="1">
                  <c:v>13.44</c:v>
                </c:pt>
                <c:pt idx="2">
                  <c:v>18.440000000000001</c:v>
                </c:pt>
                <c:pt idx="3">
                  <c:v>23.44</c:v>
                </c:pt>
                <c:pt idx="4">
                  <c:v>28.44</c:v>
                </c:pt>
                <c:pt idx="5">
                  <c:v>33.44</c:v>
                </c:pt>
                <c:pt idx="6">
                  <c:v>38.44</c:v>
                </c:pt>
                <c:pt idx="7">
                  <c:v>43.44</c:v>
                </c:pt>
                <c:pt idx="8">
                  <c:v>48.44</c:v>
                </c:pt>
                <c:pt idx="9">
                  <c:v>53.44</c:v>
                </c:pt>
                <c:pt idx="10">
                  <c:v>63.44</c:v>
                </c:pt>
                <c:pt idx="11">
                  <c:v>73.44</c:v>
                </c:pt>
                <c:pt idx="12">
                  <c:v>83.44</c:v>
                </c:pt>
                <c:pt idx="13">
                  <c:v>93.44</c:v>
                </c:pt>
                <c:pt idx="14">
                  <c:v>103.44</c:v>
                </c:pt>
                <c:pt idx="15">
                  <c:v>153.44</c:v>
                </c:pt>
                <c:pt idx="16">
                  <c:v>203.44</c:v>
                </c:pt>
                <c:pt idx="17">
                  <c:v>253.44</c:v>
                </c:pt>
                <c:pt idx="18">
                  <c:v>303.44</c:v>
                </c:pt>
                <c:pt idx="19">
                  <c:v>353.44</c:v>
                </c:pt>
                <c:pt idx="20">
                  <c:v>403.44</c:v>
                </c:pt>
                <c:pt idx="21">
                  <c:v>453.44</c:v>
                </c:pt>
                <c:pt idx="22">
                  <c:v>503.44</c:v>
                </c:pt>
              </c:numCache>
            </c:numRef>
          </c:cat>
          <c:val>
            <c:numRef>
              <c:f>without_protection!$AG$5:$AG$27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3.5693687138825821E-2</c:v>
                </c:pt>
                <c:pt idx="4">
                  <c:v>5.3325425063653786E-2</c:v>
                </c:pt>
                <c:pt idx="5">
                  <c:v>0.14403821266497976</c:v>
                </c:pt>
                <c:pt idx="6">
                  <c:v>0.27135077649126527</c:v>
                </c:pt>
                <c:pt idx="7">
                  <c:v>0.28033721783371812</c:v>
                </c:pt>
                <c:pt idx="8">
                  <c:v>0.22157568728321619</c:v>
                </c:pt>
                <c:pt idx="9">
                  <c:v>3.0747898063538517E-2</c:v>
                </c:pt>
                <c:pt idx="10">
                  <c:v>3.0727598817178323E-2</c:v>
                </c:pt>
                <c:pt idx="11">
                  <c:v>7.7387103694895487E-2</c:v>
                </c:pt>
                <c:pt idx="12">
                  <c:v>5.4262854375224219E-2</c:v>
                </c:pt>
                <c:pt idx="13">
                  <c:v>6.6662720472591766E-2</c:v>
                </c:pt>
                <c:pt idx="14">
                  <c:v>9.5556177827932048E-2</c:v>
                </c:pt>
                <c:pt idx="15">
                  <c:v>5.4526852615620148E-3</c:v>
                </c:pt>
                <c:pt idx="16">
                  <c:v>2.8745952648866389E-2</c:v>
                </c:pt>
                <c:pt idx="17">
                  <c:v>1.7995192946640436E-2</c:v>
                </c:pt>
                <c:pt idx="18">
                  <c:v>6.4241987508627495E-3</c:v>
                </c:pt>
                <c:pt idx="19">
                  <c:v>9.254995039495317E-3</c:v>
                </c:pt>
                <c:pt idx="20">
                  <c:v>3.3347273565025058E-2</c:v>
                </c:pt>
                <c:pt idx="21">
                  <c:v>1.8451394374869345E-3</c:v>
                </c:pt>
                <c:pt idx="22">
                  <c:v>5.1797254133184875E-3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3-4F6A-8CD0-F66B016B0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40920"/>
        <c:axId val="444339280"/>
      </c:lineChart>
      <c:valAx>
        <c:axId val="4443392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 std_deviation / distance_real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340920"/>
        <c:crosses val="autoZero"/>
        <c:crossBetween val="between"/>
      </c:valAx>
      <c:catAx>
        <c:axId val="4443409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fr-FR" sz="2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fr-FR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Real Distance</a:t>
                </a:r>
              </a:p>
            </c:rich>
          </c:tx>
          <c:layout>
            <c:manualLayout>
              <c:xMode val="edge"/>
              <c:yMode val="edge"/>
              <c:x val="0.44541075730493773"/>
              <c:y val="0.8992208522498644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fr-FR" sz="10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fr-FR"/>
          </a:p>
        </c:txPr>
        <c:crossAx val="44433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1327318717938981"/>
          <c:y val="4.277533488399890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fr-FR" sz="15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806903</xdr:colOff>
      <xdr:row>36</xdr:row>
      <xdr:rowOff>163284</xdr:rowOff>
    </xdr:from>
    <xdr:ext cx="10298137" cy="41328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25365A8-B5B2-4528-88FD-7D4ACC450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789218</xdr:colOff>
      <xdr:row>61</xdr:row>
      <xdr:rowOff>3712</xdr:rowOff>
    </xdr:from>
    <xdr:ext cx="10298137" cy="4132850"/>
    <xdr:graphicFrame macro="">
      <xdr:nvGraphicFramePr>
        <xdr:cNvPr id="6" name="Graphique 3">
          <a:extLst>
            <a:ext uri="{FF2B5EF4-FFF2-40B4-BE49-F238E27FC236}">
              <a16:creationId xmlns:a16="http://schemas.microsoft.com/office/drawing/2014/main" id="{B6CC39A2-CA79-4239-9525-D7BC6A123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802824</xdr:colOff>
      <xdr:row>85</xdr:row>
      <xdr:rowOff>0</xdr:rowOff>
    </xdr:from>
    <xdr:ext cx="10298137" cy="4132850"/>
    <xdr:graphicFrame macro="">
      <xdr:nvGraphicFramePr>
        <xdr:cNvPr id="10" name="Graphique 4">
          <a:extLst>
            <a:ext uri="{FF2B5EF4-FFF2-40B4-BE49-F238E27FC236}">
              <a16:creationId xmlns:a16="http://schemas.microsoft.com/office/drawing/2014/main" id="{F5677C97-7D31-409A-94B3-50B6536AE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37</xdr:row>
      <xdr:rowOff>0</xdr:rowOff>
    </xdr:from>
    <xdr:ext cx="10298137" cy="4132850"/>
    <xdr:graphicFrame macro="">
      <xdr:nvGraphicFramePr>
        <xdr:cNvPr id="3" name="Graphique 5">
          <a:extLst>
            <a:ext uri="{FF2B5EF4-FFF2-40B4-BE49-F238E27FC236}">
              <a16:creationId xmlns:a16="http://schemas.microsoft.com/office/drawing/2014/main" id="{7F10E903-15CE-4AC0-85EA-357A07566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11</xdr:col>
      <xdr:colOff>0</xdr:colOff>
      <xdr:row>61</xdr:row>
      <xdr:rowOff>0</xdr:rowOff>
    </xdr:from>
    <xdr:ext cx="10298137" cy="4132850"/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3C24C50-805C-4F88-A25D-4FB3FFC74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11</xdr:col>
      <xdr:colOff>0</xdr:colOff>
      <xdr:row>85</xdr:row>
      <xdr:rowOff>0</xdr:rowOff>
    </xdr:from>
    <xdr:ext cx="10298137" cy="4132850"/>
    <xdr:graphicFrame macro="">
      <xdr:nvGraphicFramePr>
        <xdr:cNvPr id="11" name="Graphique 7">
          <a:extLst>
            <a:ext uri="{FF2B5EF4-FFF2-40B4-BE49-F238E27FC236}">
              <a16:creationId xmlns:a16="http://schemas.microsoft.com/office/drawing/2014/main" id="{991EA020-693A-4A0A-8FBF-EF3B200B2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22</xdr:col>
      <xdr:colOff>0</xdr:colOff>
      <xdr:row>37</xdr:row>
      <xdr:rowOff>0</xdr:rowOff>
    </xdr:from>
    <xdr:ext cx="10298137" cy="4132850"/>
    <xdr:graphicFrame macro="">
      <xdr:nvGraphicFramePr>
        <xdr:cNvPr id="4" name="Graphique 13">
          <a:extLst>
            <a:ext uri="{FF2B5EF4-FFF2-40B4-BE49-F238E27FC236}">
              <a16:creationId xmlns:a16="http://schemas.microsoft.com/office/drawing/2014/main" id="{211208DD-2885-461B-9924-2FC943BDC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22</xdr:col>
      <xdr:colOff>0</xdr:colOff>
      <xdr:row>61</xdr:row>
      <xdr:rowOff>0</xdr:rowOff>
    </xdr:from>
    <xdr:ext cx="10298137" cy="4132850"/>
    <xdr:graphicFrame macro="">
      <xdr:nvGraphicFramePr>
        <xdr:cNvPr id="8" name="Graphique 14">
          <a:extLst>
            <a:ext uri="{FF2B5EF4-FFF2-40B4-BE49-F238E27FC236}">
              <a16:creationId xmlns:a16="http://schemas.microsoft.com/office/drawing/2014/main" id="{A3E68D6B-5AEF-40CF-B43C-7591716BC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22</xdr:col>
      <xdr:colOff>0</xdr:colOff>
      <xdr:row>85</xdr:row>
      <xdr:rowOff>0</xdr:rowOff>
    </xdr:from>
    <xdr:ext cx="10298137" cy="4132850"/>
    <xdr:graphicFrame macro="">
      <xdr:nvGraphicFramePr>
        <xdr:cNvPr id="12" name="Graphique 15">
          <a:extLst>
            <a:ext uri="{FF2B5EF4-FFF2-40B4-BE49-F238E27FC236}">
              <a16:creationId xmlns:a16="http://schemas.microsoft.com/office/drawing/2014/main" id="{77488539-C2B4-4A2B-A44B-6F62E6EBA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33</xdr:col>
      <xdr:colOff>0</xdr:colOff>
      <xdr:row>85</xdr:row>
      <xdr:rowOff>0</xdr:rowOff>
    </xdr:from>
    <xdr:ext cx="10298137" cy="4132850"/>
    <xdr:graphicFrame macro="">
      <xdr:nvGraphicFramePr>
        <xdr:cNvPr id="13" name="Graphique 16">
          <a:extLst>
            <a:ext uri="{FF2B5EF4-FFF2-40B4-BE49-F238E27FC236}">
              <a16:creationId xmlns:a16="http://schemas.microsoft.com/office/drawing/2014/main" id="{A80B9469-2DEE-4BC1-828B-2EBD7EF78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33</xdr:col>
      <xdr:colOff>0</xdr:colOff>
      <xdr:row>61</xdr:row>
      <xdr:rowOff>0</xdr:rowOff>
    </xdr:from>
    <xdr:ext cx="10298137" cy="4132850"/>
    <xdr:graphicFrame macro="">
      <xdr:nvGraphicFramePr>
        <xdr:cNvPr id="9" name="Graphique 17">
          <a:extLst>
            <a:ext uri="{FF2B5EF4-FFF2-40B4-BE49-F238E27FC236}">
              <a16:creationId xmlns:a16="http://schemas.microsoft.com/office/drawing/2014/main" id="{9961BC57-84BD-4FB0-AE2A-596305278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33</xdr:col>
      <xdr:colOff>0</xdr:colOff>
      <xdr:row>37</xdr:row>
      <xdr:rowOff>0</xdr:rowOff>
    </xdr:from>
    <xdr:ext cx="10298137" cy="4132850"/>
    <xdr:graphicFrame macro="">
      <xdr:nvGraphicFramePr>
        <xdr:cNvPr id="5" name="Graphique 19">
          <a:extLst>
            <a:ext uri="{FF2B5EF4-FFF2-40B4-BE49-F238E27FC236}">
              <a16:creationId xmlns:a16="http://schemas.microsoft.com/office/drawing/2014/main" id="{F78426FF-DAF9-45C7-96D5-862FBE67C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806903</xdr:colOff>
      <xdr:row>36</xdr:row>
      <xdr:rowOff>163284</xdr:rowOff>
    </xdr:from>
    <xdr:ext cx="10298137" cy="41328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47AC7D2-5DB2-47FA-B11E-6E2B1C027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789218</xdr:colOff>
      <xdr:row>61</xdr:row>
      <xdr:rowOff>3712</xdr:rowOff>
    </xdr:from>
    <xdr:ext cx="10298137" cy="4132850"/>
    <xdr:graphicFrame macro="">
      <xdr:nvGraphicFramePr>
        <xdr:cNvPr id="6" name="Graphique 2">
          <a:extLst>
            <a:ext uri="{FF2B5EF4-FFF2-40B4-BE49-F238E27FC236}">
              <a16:creationId xmlns:a16="http://schemas.microsoft.com/office/drawing/2014/main" id="{4E0D7CA6-222D-4C60-B7CD-AB27D8137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802824</xdr:colOff>
      <xdr:row>85</xdr:row>
      <xdr:rowOff>0</xdr:rowOff>
    </xdr:from>
    <xdr:ext cx="10298137" cy="4132850"/>
    <xdr:graphicFrame macro="">
      <xdr:nvGraphicFramePr>
        <xdr:cNvPr id="10" name="Graphique 3">
          <a:extLst>
            <a:ext uri="{FF2B5EF4-FFF2-40B4-BE49-F238E27FC236}">
              <a16:creationId xmlns:a16="http://schemas.microsoft.com/office/drawing/2014/main" id="{C9FB909F-5583-42FE-A8AE-9843B1D8E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0</xdr:colOff>
      <xdr:row>37</xdr:row>
      <xdr:rowOff>0</xdr:rowOff>
    </xdr:from>
    <xdr:ext cx="10298137" cy="4132850"/>
    <xdr:graphicFrame macro="">
      <xdr:nvGraphicFramePr>
        <xdr:cNvPr id="3" name="Graphique 4">
          <a:extLst>
            <a:ext uri="{FF2B5EF4-FFF2-40B4-BE49-F238E27FC236}">
              <a16:creationId xmlns:a16="http://schemas.microsoft.com/office/drawing/2014/main" id="{D5939685-89CA-41B5-8505-A8449431C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11</xdr:col>
      <xdr:colOff>0</xdr:colOff>
      <xdr:row>61</xdr:row>
      <xdr:rowOff>0</xdr:rowOff>
    </xdr:from>
    <xdr:ext cx="10298137" cy="4132850"/>
    <xdr:graphicFrame macro="">
      <xdr:nvGraphicFramePr>
        <xdr:cNvPr id="7" name="Graphique 5">
          <a:extLst>
            <a:ext uri="{FF2B5EF4-FFF2-40B4-BE49-F238E27FC236}">
              <a16:creationId xmlns:a16="http://schemas.microsoft.com/office/drawing/2014/main" id="{E00C9099-4A60-42DD-AEA4-356F19446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11</xdr:col>
      <xdr:colOff>0</xdr:colOff>
      <xdr:row>85</xdr:row>
      <xdr:rowOff>0</xdr:rowOff>
    </xdr:from>
    <xdr:ext cx="10298137" cy="4132850"/>
    <xdr:graphicFrame macro="">
      <xdr:nvGraphicFramePr>
        <xdr:cNvPr id="11" name="Graphique 6">
          <a:extLst>
            <a:ext uri="{FF2B5EF4-FFF2-40B4-BE49-F238E27FC236}">
              <a16:creationId xmlns:a16="http://schemas.microsoft.com/office/drawing/2014/main" id="{F25AF23A-2AAF-4247-86B5-537E69E2B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22</xdr:col>
      <xdr:colOff>0</xdr:colOff>
      <xdr:row>37</xdr:row>
      <xdr:rowOff>0</xdr:rowOff>
    </xdr:from>
    <xdr:ext cx="10298137" cy="4132850"/>
    <xdr:graphicFrame macro="">
      <xdr:nvGraphicFramePr>
        <xdr:cNvPr id="4" name="Graphique 7">
          <a:extLst>
            <a:ext uri="{FF2B5EF4-FFF2-40B4-BE49-F238E27FC236}">
              <a16:creationId xmlns:a16="http://schemas.microsoft.com/office/drawing/2014/main" id="{CE5D0B8A-1C34-460B-93CD-DFAAE74B2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22</xdr:col>
      <xdr:colOff>0</xdr:colOff>
      <xdr:row>61</xdr:row>
      <xdr:rowOff>0</xdr:rowOff>
    </xdr:from>
    <xdr:ext cx="10298137" cy="4132850"/>
    <xdr:graphicFrame macro="">
      <xdr:nvGraphicFramePr>
        <xdr:cNvPr id="8" name="Graphique 8">
          <a:extLst>
            <a:ext uri="{FF2B5EF4-FFF2-40B4-BE49-F238E27FC236}">
              <a16:creationId xmlns:a16="http://schemas.microsoft.com/office/drawing/2014/main" id="{242DEFD9-CF31-452F-A057-A35E5286A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22</xdr:col>
      <xdr:colOff>0</xdr:colOff>
      <xdr:row>85</xdr:row>
      <xdr:rowOff>0</xdr:rowOff>
    </xdr:from>
    <xdr:ext cx="10298137" cy="4132850"/>
    <xdr:graphicFrame macro="">
      <xdr:nvGraphicFramePr>
        <xdr:cNvPr id="12" name="Graphique 9">
          <a:extLst>
            <a:ext uri="{FF2B5EF4-FFF2-40B4-BE49-F238E27FC236}">
              <a16:creationId xmlns:a16="http://schemas.microsoft.com/office/drawing/2014/main" id="{35FAE7F3-99CB-4F45-914F-DBD0A82B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33</xdr:col>
      <xdr:colOff>0</xdr:colOff>
      <xdr:row>85</xdr:row>
      <xdr:rowOff>0</xdr:rowOff>
    </xdr:from>
    <xdr:ext cx="10298137" cy="4132850"/>
    <xdr:graphicFrame macro="">
      <xdr:nvGraphicFramePr>
        <xdr:cNvPr id="13" name="Graphique 10">
          <a:extLst>
            <a:ext uri="{FF2B5EF4-FFF2-40B4-BE49-F238E27FC236}">
              <a16:creationId xmlns:a16="http://schemas.microsoft.com/office/drawing/2014/main" id="{B1714571-5F52-4405-B72E-F080F153E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33</xdr:col>
      <xdr:colOff>0</xdr:colOff>
      <xdr:row>61</xdr:row>
      <xdr:rowOff>0</xdr:rowOff>
    </xdr:from>
    <xdr:ext cx="10298137" cy="4132850"/>
    <xdr:graphicFrame macro="">
      <xdr:nvGraphicFramePr>
        <xdr:cNvPr id="9" name="Graphique 11">
          <a:extLst>
            <a:ext uri="{FF2B5EF4-FFF2-40B4-BE49-F238E27FC236}">
              <a16:creationId xmlns:a16="http://schemas.microsoft.com/office/drawing/2014/main" id="{2D16D980-CE9B-49EB-BFDB-CEFB056D3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33</xdr:col>
      <xdr:colOff>0</xdr:colOff>
      <xdr:row>37</xdr:row>
      <xdr:rowOff>0</xdr:rowOff>
    </xdr:from>
    <xdr:ext cx="10298137" cy="4132850"/>
    <xdr:graphicFrame macro="">
      <xdr:nvGraphicFramePr>
        <xdr:cNvPr id="5" name="Graphique 12">
          <a:extLst>
            <a:ext uri="{FF2B5EF4-FFF2-40B4-BE49-F238E27FC236}">
              <a16:creationId xmlns:a16="http://schemas.microsoft.com/office/drawing/2014/main" id="{341CBE88-A673-45D0-B303-A731F719B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0298137" cy="4132850"/>
    <xdr:graphicFrame macro="">
      <xdr:nvGraphicFramePr>
        <xdr:cNvPr id="5" name="Graphique 2">
          <a:extLst>
            <a:ext uri="{FF2B5EF4-FFF2-40B4-BE49-F238E27FC236}">
              <a16:creationId xmlns:a16="http://schemas.microsoft.com/office/drawing/2014/main" id="{5D74A23F-5CAC-4B01-A1CD-8AA57274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24</xdr:row>
      <xdr:rowOff>175162</xdr:rowOff>
    </xdr:from>
    <xdr:ext cx="10298137" cy="4132850"/>
    <xdr:graphicFrame macro="">
      <xdr:nvGraphicFramePr>
        <xdr:cNvPr id="6" name="Graphique 3">
          <a:extLst>
            <a:ext uri="{FF2B5EF4-FFF2-40B4-BE49-F238E27FC236}">
              <a16:creationId xmlns:a16="http://schemas.microsoft.com/office/drawing/2014/main" id="{BB65840A-F384-41DE-8A30-C5A9390B5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13606</xdr:colOff>
      <xdr:row>48</xdr:row>
      <xdr:rowOff>171450</xdr:rowOff>
    </xdr:from>
    <xdr:ext cx="10298137" cy="4132850"/>
    <xdr:graphicFrame macro="">
      <xdr:nvGraphicFramePr>
        <xdr:cNvPr id="10" name="Graphique 4">
          <a:extLst>
            <a:ext uri="{FF2B5EF4-FFF2-40B4-BE49-F238E27FC236}">
              <a16:creationId xmlns:a16="http://schemas.microsoft.com/office/drawing/2014/main" id="{2E1A1947-BCE2-462C-B012-4F6C03959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13</xdr:col>
      <xdr:colOff>687153</xdr:colOff>
      <xdr:row>0</xdr:row>
      <xdr:rowOff>171450</xdr:rowOff>
    </xdr:from>
    <xdr:ext cx="10298137" cy="4132850"/>
    <xdr:graphicFrame macro="">
      <xdr:nvGraphicFramePr>
        <xdr:cNvPr id="2" name="Graphique 5">
          <a:extLst>
            <a:ext uri="{FF2B5EF4-FFF2-40B4-BE49-F238E27FC236}">
              <a16:creationId xmlns:a16="http://schemas.microsoft.com/office/drawing/2014/main" id="{162EAD6F-1F1A-4204-9E88-8782F5B5E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13</xdr:col>
      <xdr:colOff>687153</xdr:colOff>
      <xdr:row>24</xdr:row>
      <xdr:rowOff>171450</xdr:rowOff>
    </xdr:from>
    <xdr:ext cx="10298137" cy="4132850"/>
    <xdr:graphicFrame macro="">
      <xdr:nvGraphicFramePr>
        <xdr:cNvPr id="7" name="Graphique 17">
          <a:extLst>
            <a:ext uri="{FF2B5EF4-FFF2-40B4-BE49-F238E27FC236}">
              <a16:creationId xmlns:a16="http://schemas.microsoft.com/office/drawing/2014/main" id="{71213FEC-514C-4711-A1A0-60753F779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687153</xdr:colOff>
      <xdr:row>48</xdr:row>
      <xdr:rowOff>171450</xdr:rowOff>
    </xdr:from>
    <xdr:ext cx="10298137" cy="4132850"/>
    <xdr:graphicFrame macro="">
      <xdr:nvGraphicFramePr>
        <xdr:cNvPr id="11" name="Graphique 7">
          <a:extLst>
            <a:ext uri="{FF2B5EF4-FFF2-40B4-BE49-F238E27FC236}">
              <a16:creationId xmlns:a16="http://schemas.microsoft.com/office/drawing/2014/main" id="{3CB973DF-D0CF-41B7-8040-E2B4DC3A3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26</xdr:col>
      <xdr:colOff>172803</xdr:colOff>
      <xdr:row>0</xdr:row>
      <xdr:rowOff>171450</xdr:rowOff>
    </xdr:from>
    <xdr:ext cx="10298137" cy="4132850"/>
    <xdr:graphicFrame macro="">
      <xdr:nvGraphicFramePr>
        <xdr:cNvPr id="3" name="Graphique 13">
          <a:extLst>
            <a:ext uri="{FF2B5EF4-FFF2-40B4-BE49-F238E27FC236}">
              <a16:creationId xmlns:a16="http://schemas.microsoft.com/office/drawing/2014/main" id="{7BC67C02-CF96-40C6-965F-35110BC22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26</xdr:col>
      <xdr:colOff>172803</xdr:colOff>
      <xdr:row>24</xdr:row>
      <xdr:rowOff>171450</xdr:rowOff>
    </xdr:from>
    <xdr:ext cx="10298137" cy="4132850"/>
    <xdr:graphicFrame macro="">
      <xdr:nvGraphicFramePr>
        <xdr:cNvPr id="8" name="Graphique 14">
          <a:extLst>
            <a:ext uri="{FF2B5EF4-FFF2-40B4-BE49-F238E27FC236}">
              <a16:creationId xmlns:a16="http://schemas.microsoft.com/office/drawing/2014/main" id="{FB1DE25E-9D34-4423-A85A-9F1D9BCF1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26</xdr:col>
      <xdr:colOff>172803</xdr:colOff>
      <xdr:row>48</xdr:row>
      <xdr:rowOff>171450</xdr:rowOff>
    </xdr:from>
    <xdr:ext cx="10298137" cy="4132850"/>
    <xdr:graphicFrame macro="">
      <xdr:nvGraphicFramePr>
        <xdr:cNvPr id="12" name="Graphique 15">
          <a:extLst>
            <a:ext uri="{FF2B5EF4-FFF2-40B4-BE49-F238E27FC236}">
              <a16:creationId xmlns:a16="http://schemas.microsoft.com/office/drawing/2014/main" id="{459D611D-6E1B-40E5-BF2B-20334EAD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38</xdr:col>
      <xdr:colOff>572853</xdr:colOff>
      <xdr:row>48</xdr:row>
      <xdr:rowOff>171450</xdr:rowOff>
    </xdr:from>
    <xdr:ext cx="10298137" cy="4132850"/>
    <xdr:graphicFrame macro="">
      <xdr:nvGraphicFramePr>
        <xdr:cNvPr id="13" name="Graphique 16">
          <a:extLst>
            <a:ext uri="{FF2B5EF4-FFF2-40B4-BE49-F238E27FC236}">
              <a16:creationId xmlns:a16="http://schemas.microsoft.com/office/drawing/2014/main" id="{B04BC59B-EB58-4EF8-927E-8C76674B3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38</xdr:col>
      <xdr:colOff>572853</xdr:colOff>
      <xdr:row>24</xdr:row>
      <xdr:rowOff>171450</xdr:rowOff>
    </xdr:from>
    <xdr:ext cx="10298137" cy="4132850"/>
    <xdr:graphicFrame macro="">
      <xdr:nvGraphicFramePr>
        <xdr:cNvPr id="9" name="Graphique 17">
          <a:extLst>
            <a:ext uri="{FF2B5EF4-FFF2-40B4-BE49-F238E27FC236}">
              <a16:creationId xmlns:a16="http://schemas.microsoft.com/office/drawing/2014/main" id="{545B67C1-3685-4D43-87A4-7768A1EB8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38</xdr:col>
      <xdr:colOff>572853</xdr:colOff>
      <xdr:row>0</xdr:row>
      <xdr:rowOff>171450</xdr:rowOff>
    </xdr:from>
    <xdr:ext cx="10298137" cy="4132850"/>
    <xdr:graphicFrame macro="">
      <xdr:nvGraphicFramePr>
        <xdr:cNvPr id="4" name="Graphique 19">
          <a:extLst>
            <a:ext uri="{FF2B5EF4-FFF2-40B4-BE49-F238E27FC236}">
              <a16:creationId xmlns:a16="http://schemas.microsoft.com/office/drawing/2014/main" id="{B05CEBB8-B781-4151-8E19-BB1BAA10C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17684</xdr:colOff>
      <xdr:row>1</xdr:row>
      <xdr:rowOff>0</xdr:rowOff>
    </xdr:from>
    <xdr:ext cx="10298137" cy="4132850"/>
    <xdr:graphicFrame macro="">
      <xdr:nvGraphicFramePr>
        <xdr:cNvPr id="3" name="Graphique 1">
          <a:extLst>
            <a:ext uri="{FF2B5EF4-FFF2-40B4-BE49-F238E27FC236}">
              <a16:creationId xmlns:a16="http://schemas.microsoft.com/office/drawing/2014/main" id="{A614F78B-3AE7-4CC4-ACD9-25EDAC55C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</xdr:col>
      <xdr:colOff>0</xdr:colOff>
      <xdr:row>24</xdr:row>
      <xdr:rowOff>2350</xdr:rowOff>
    </xdr:from>
    <xdr:ext cx="10298137" cy="4132850"/>
    <xdr:graphicFrame macro="">
      <xdr:nvGraphicFramePr>
        <xdr:cNvPr id="5" name="Graphique 3">
          <a:extLst>
            <a:ext uri="{FF2B5EF4-FFF2-40B4-BE49-F238E27FC236}">
              <a16:creationId xmlns:a16="http://schemas.microsoft.com/office/drawing/2014/main" id="{1C219D2C-47CC-4CF3-8BBF-9A9769961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</xdr:col>
      <xdr:colOff>13606</xdr:colOff>
      <xdr:row>47</xdr:row>
      <xdr:rowOff>6437</xdr:rowOff>
    </xdr:from>
    <xdr:ext cx="10298137" cy="4132850"/>
    <xdr:graphicFrame macro="">
      <xdr:nvGraphicFramePr>
        <xdr:cNvPr id="7" name="Graphique 4">
          <a:extLst>
            <a:ext uri="{FF2B5EF4-FFF2-40B4-BE49-F238E27FC236}">
              <a16:creationId xmlns:a16="http://schemas.microsoft.com/office/drawing/2014/main" id="{46DD24F1-9DA4-4DE5-95D6-CDD99B13A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14</xdr:col>
      <xdr:colOff>1353</xdr:colOff>
      <xdr:row>0</xdr:row>
      <xdr:rowOff>179615</xdr:rowOff>
    </xdr:from>
    <xdr:ext cx="10298137" cy="4132850"/>
    <xdr:graphicFrame macro="">
      <xdr:nvGraphicFramePr>
        <xdr:cNvPr id="2" name="Graphique 5">
          <a:extLst>
            <a:ext uri="{FF2B5EF4-FFF2-40B4-BE49-F238E27FC236}">
              <a16:creationId xmlns:a16="http://schemas.microsoft.com/office/drawing/2014/main" id="{2DB1BC44-8AE6-41E2-A2D9-91F594057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14</xdr:col>
      <xdr:colOff>1353</xdr:colOff>
      <xdr:row>23</xdr:row>
      <xdr:rowOff>179615</xdr:rowOff>
    </xdr:from>
    <xdr:ext cx="10298137" cy="4132850"/>
    <xdr:graphicFrame macro="">
      <xdr:nvGraphicFramePr>
        <xdr:cNvPr id="4" name="Graphique 5">
          <a:extLst>
            <a:ext uri="{FF2B5EF4-FFF2-40B4-BE49-F238E27FC236}">
              <a16:creationId xmlns:a16="http://schemas.microsoft.com/office/drawing/2014/main" id="{31B1C08C-12FF-4437-A071-DEF7E99FE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14</xdr:col>
      <xdr:colOff>1353</xdr:colOff>
      <xdr:row>46</xdr:row>
      <xdr:rowOff>179615</xdr:rowOff>
    </xdr:from>
    <xdr:ext cx="10298137" cy="4132850"/>
    <xdr:graphicFrame macro="">
      <xdr:nvGraphicFramePr>
        <xdr:cNvPr id="6" name="Graphique 7">
          <a:extLst>
            <a:ext uri="{FF2B5EF4-FFF2-40B4-BE49-F238E27FC236}">
              <a16:creationId xmlns:a16="http://schemas.microsoft.com/office/drawing/2014/main" id="{2FE75BC6-901C-482C-AF7B-47DF8024C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381003</xdr:colOff>
      <xdr:row>37</xdr:row>
      <xdr:rowOff>147639</xdr:rowOff>
    </xdr:from>
    <xdr:ext cx="11830050" cy="5119689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51242B-6B1C-4D25-B67E-50968B9E8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U95"/>
  <sheetViews>
    <sheetView topLeftCell="L4" zoomScale="55" zoomScaleNormal="55" workbookViewId="0">
      <selection activeCell="K17" sqref="K17"/>
    </sheetView>
  </sheetViews>
  <sheetFormatPr baseColWidth="10" defaultRowHeight="14.25"/>
  <cols>
    <col min="1" max="2" width="10.625" style="1" customWidth="1"/>
    <col min="3" max="10" width="13.25" style="1" customWidth="1"/>
    <col min="11" max="11" width="24.125" style="1" customWidth="1"/>
    <col min="12" max="12" width="13.25" style="1" customWidth="1"/>
    <col min="13" max="16" width="10.625" style="1" customWidth="1"/>
    <col min="17" max="17" width="13" style="1" customWidth="1"/>
    <col min="18" max="20" width="11" style="1" customWidth="1"/>
    <col min="21" max="21" width="23.5" style="1" customWidth="1"/>
    <col min="22" max="32" width="11" style="1" customWidth="1"/>
    <col min="33" max="33" width="27.25" style="1" customWidth="1"/>
    <col min="34" max="42" width="11" style="1" customWidth="1"/>
    <col min="43" max="43" width="24.625" style="1" customWidth="1"/>
    <col min="44" max="44" width="11" style="1" customWidth="1"/>
    <col min="45" max="16384" width="11" style="1"/>
  </cols>
  <sheetData>
    <row r="1" spans="2:47" customFormat="1">
      <c r="B1" s="1"/>
      <c r="C1" s="1"/>
      <c r="D1" s="1"/>
      <c r="E1" s="81"/>
      <c r="F1" s="81"/>
      <c r="G1" s="81"/>
      <c r="H1" s="81"/>
      <c r="I1" s="81"/>
      <c r="J1" s="81"/>
      <c r="K1" s="81"/>
      <c r="L1" s="81"/>
      <c r="M1" s="8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2:47" customFormat="1" ht="15" thickBo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2:47" customFormat="1" ht="15.75" thickTop="1">
      <c r="B3" s="80" t="s">
        <v>0</v>
      </c>
      <c r="C3" s="80"/>
      <c r="D3" s="82" t="s">
        <v>1</v>
      </c>
      <c r="E3" s="82"/>
      <c r="F3" s="82"/>
      <c r="G3" s="82"/>
      <c r="H3" s="82"/>
      <c r="I3" s="82"/>
      <c r="J3" s="82"/>
      <c r="K3" s="82"/>
      <c r="L3" s="82"/>
      <c r="M3" s="82"/>
      <c r="N3" s="79" t="s">
        <v>2</v>
      </c>
      <c r="O3" s="79"/>
      <c r="P3" s="79"/>
      <c r="Q3" s="79"/>
      <c r="R3" s="79"/>
      <c r="S3" s="79"/>
      <c r="T3" s="79"/>
      <c r="U3" s="79"/>
      <c r="V3" s="79"/>
      <c r="W3" s="79"/>
      <c r="X3" s="80" t="str">
        <f t="shared" ref="X3:X27" si="0">$B3</f>
        <v>distance in mm</v>
      </c>
      <c r="Y3" s="80"/>
      <c r="Z3" s="82" t="s">
        <v>3</v>
      </c>
      <c r="AA3" s="82"/>
      <c r="AB3" s="82"/>
      <c r="AC3" s="82"/>
      <c r="AD3" s="82"/>
      <c r="AE3" s="82"/>
      <c r="AF3" s="82"/>
      <c r="AG3" s="82"/>
      <c r="AH3" s="82"/>
      <c r="AI3" s="82"/>
      <c r="AJ3" s="79" t="s">
        <v>4</v>
      </c>
      <c r="AK3" s="79"/>
      <c r="AL3" s="79"/>
      <c r="AM3" s="79"/>
      <c r="AN3" s="79"/>
      <c r="AO3" s="79"/>
      <c r="AP3" s="79"/>
      <c r="AQ3" s="79"/>
      <c r="AR3" s="79"/>
      <c r="AS3" s="79"/>
      <c r="AT3" s="80" t="str">
        <f t="shared" ref="AT3:AT27" si="1">$B3</f>
        <v>distance in mm</v>
      </c>
      <c r="AU3" s="80"/>
    </row>
    <row r="4" spans="2:47" customFormat="1" ht="15.75" thickBot="1">
      <c r="B4" s="2" t="s">
        <v>5</v>
      </c>
      <c r="C4" s="3" t="s">
        <v>6</v>
      </c>
      <c r="D4" s="4">
        <v>1</v>
      </c>
      <c r="E4" s="5">
        <v>2</v>
      </c>
      <c r="F4" s="5">
        <v>3</v>
      </c>
      <c r="G4" s="5">
        <v>4</v>
      </c>
      <c r="H4" s="6">
        <v>5</v>
      </c>
      <c r="I4" s="7" t="s">
        <v>7</v>
      </c>
      <c r="J4" s="5" t="s">
        <v>8</v>
      </c>
      <c r="K4" s="5" t="s">
        <v>9</v>
      </c>
      <c r="L4" s="5" t="s">
        <v>10</v>
      </c>
      <c r="M4" s="8" t="s">
        <v>11</v>
      </c>
      <c r="N4" s="7">
        <f>$D4</f>
        <v>1</v>
      </c>
      <c r="O4" s="7">
        <f>$E4</f>
        <v>2</v>
      </c>
      <c r="P4" s="7">
        <f>$F4</f>
        <v>3</v>
      </c>
      <c r="Q4" s="7">
        <f>$G4</f>
        <v>4</v>
      </c>
      <c r="R4" s="6">
        <f>$H4</f>
        <v>5</v>
      </c>
      <c r="S4" s="7" t="str">
        <f>$I4</f>
        <v>min</v>
      </c>
      <c r="T4" s="7" t="str">
        <f>$J4</f>
        <v>max</v>
      </c>
      <c r="U4" s="7" t="str">
        <f>$K4</f>
        <v>std deviation / distance_real</v>
      </c>
      <c r="V4" s="7" t="str">
        <f>$L4</f>
        <v>mean</v>
      </c>
      <c r="W4" s="7" t="str">
        <f>$M4</f>
        <v>error</v>
      </c>
      <c r="X4" s="2" t="str">
        <f t="shared" si="0"/>
        <v>measured</v>
      </c>
      <c r="Y4" s="9" t="str">
        <f t="shared" ref="Y4:Y27" si="2">$C4</f>
        <v>real</v>
      </c>
      <c r="Z4" s="7">
        <f>$D4</f>
        <v>1</v>
      </c>
      <c r="AA4" s="7">
        <f>$E4</f>
        <v>2</v>
      </c>
      <c r="AB4" s="7">
        <f>$F4</f>
        <v>3</v>
      </c>
      <c r="AC4" s="7">
        <f>$G4</f>
        <v>4</v>
      </c>
      <c r="AD4" s="6">
        <f>$H4</f>
        <v>5</v>
      </c>
      <c r="AE4" s="7" t="str">
        <f>$I4</f>
        <v>min</v>
      </c>
      <c r="AF4" s="7" t="str">
        <f>$J4</f>
        <v>max</v>
      </c>
      <c r="AG4" s="7" t="str">
        <f>$K4</f>
        <v>std deviation / distance_real</v>
      </c>
      <c r="AH4" s="7" t="str">
        <f>$L4</f>
        <v>mean</v>
      </c>
      <c r="AI4" s="8" t="str">
        <f>$M4</f>
        <v>error</v>
      </c>
      <c r="AJ4" s="7">
        <f>$D4</f>
        <v>1</v>
      </c>
      <c r="AK4" s="7">
        <f>$E4</f>
        <v>2</v>
      </c>
      <c r="AL4" s="7">
        <f>$F4</f>
        <v>3</v>
      </c>
      <c r="AM4" s="7">
        <f>$G4</f>
        <v>4</v>
      </c>
      <c r="AN4" s="6">
        <f>$H4</f>
        <v>5</v>
      </c>
      <c r="AO4" s="7" t="str">
        <f>$I4</f>
        <v>min</v>
      </c>
      <c r="AP4" s="7" t="str">
        <f>$J4</f>
        <v>max</v>
      </c>
      <c r="AQ4" s="7" t="str">
        <f>$K4</f>
        <v>std deviation / distance_real</v>
      </c>
      <c r="AR4" s="7" t="str">
        <f>$L4</f>
        <v>mean</v>
      </c>
      <c r="AS4" s="8" t="str">
        <f>$M4</f>
        <v>error</v>
      </c>
      <c r="AT4" s="2" t="str">
        <f t="shared" si="1"/>
        <v>measured</v>
      </c>
      <c r="AU4" s="3" t="str">
        <f t="shared" ref="AU4:AU27" si="3">$C4</f>
        <v>real</v>
      </c>
    </row>
    <row r="5" spans="2:47" customFormat="1" ht="15.75" thickTop="1">
      <c r="B5" s="10">
        <v>5</v>
      </c>
      <c r="C5" s="11">
        <f t="shared" ref="C5:C27" si="4">B5+$C$30</f>
        <v>8.44</v>
      </c>
      <c r="D5" s="12">
        <v>3</v>
      </c>
      <c r="E5" s="13">
        <v>4</v>
      </c>
      <c r="F5" s="13">
        <v>5</v>
      </c>
      <c r="G5" s="13">
        <v>4</v>
      </c>
      <c r="H5" s="14">
        <v>4</v>
      </c>
      <c r="I5" s="15">
        <f t="shared" ref="I5:I27" si="5">MIN(D5:H5)</f>
        <v>3</v>
      </c>
      <c r="J5" s="13">
        <f t="shared" ref="J5:J27" si="6">MAX(D5:H5)</f>
        <v>5</v>
      </c>
      <c r="K5" s="13">
        <f t="shared" ref="K5:K27" si="7">_xlfn.STDEV.S(D5:H5)/$C5</f>
        <v>8.378042431120232E-2</v>
      </c>
      <c r="L5" s="13">
        <f t="shared" ref="L5:L27" si="8">AVERAGE(D5:H5)</f>
        <v>4</v>
      </c>
      <c r="M5" s="16">
        <f t="shared" ref="M5:M27" si="9">(L5-$C5)/$C5</f>
        <v>-0.52606635071090047</v>
      </c>
      <c r="N5" s="15">
        <v>0</v>
      </c>
      <c r="O5" s="13">
        <v>0</v>
      </c>
      <c r="P5" s="13">
        <v>0</v>
      </c>
      <c r="Q5" s="13">
        <v>0</v>
      </c>
      <c r="R5" s="14">
        <v>0</v>
      </c>
      <c r="S5" s="15">
        <f t="shared" ref="S5:S27" si="10">MIN(N5:R5)</f>
        <v>0</v>
      </c>
      <c r="T5" s="13">
        <f t="shared" ref="T5:T27" si="11">MAX(N5:R5)</f>
        <v>0</v>
      </c>
      <c r="U5" s="13">
        <f t="shared" ref="U5:U27" si="12">_xlfn.STDEV.S(N5:R5)/$C5</f>
        <v>0</v>
      </c>
      <c r="V5" s="13">
        <f t="shared" ref="V5:V27" si="13">AVERAGE(N5:R5)</f>
        <v>0</v>
      </c>
      <c r="W5" s="17">
        <f t="shared" ref="W5:W27" si="14">(V5-$C5)/$C5</f>
        <v>-1</v>
      </c>
      <c r="X5" s="10">
        <f t="shared" si="0"/>
        <v>5</v>
      </c>
      <c r="Y5" s="11">
        <f t="shared" si="2"/>
        <v>8.44</v>
      </c>
      <c r="Z5" s="12">
        <v>0</v>
      </c>
      <c r="AA5" s="13">
        <v>0</v>
      </c>
      <c r="AB5" s="13">
        <v>0</v>
      </c>
      <c r="AC5" s="13">
        <v>0</v>
      </c>
      <c r="AD5" s="14">
        <v>0</v>
      </c>
      <c r="AE5" s="15">
        <f t="shared" ref="AE5:AE27" si="15">MIN(Z5:AD5)</f>
        <v>0</v>
      </c>
      <c r="AF5" s="13">
        <f t="shared" ref="AF5:AF27" si="16">MAX(Z5:AD5)</f>
        <v>0</v>
      </c>
      <c r="AG5" s="13">
        <f t="shared" ref="AG5:AG27" si="17">_xlfn.STDEV.S(Z5:AD5)/$C5</f>
        <v>0</v>
      </c>
      <c r="AH5" s="13">
        <f t="shared" ref="AH5:AH27" si="18">AVERAGE(Z5:AD5)</f>
        <v>0</v>
      </c>
      <c r="AI5" s="16">
        <f t="shared" ref="AI5:AI27" si="19">(AH5-$C5)/$C5</f>
        <v>-1</v>
      </c>
      <c r="AJ5" s="15">
        <v>0</v>
      </c>
      <c r="AK5" s="13">
        <v>0</v>
      </c>
      <c r="AL5" s="13">
        <v>0</v>
      </c>
      <c r="AM5" s="13">
        <v>0</v>
      </c>
      <c r="AN5" s="14">
        <v>0</v>
      </c>
      <c r="AO5" s="15">
        <f t="shared" ref="AO5:AO27" si="20">MIN(AJ5:AN5)</f>
        <v>0</v>
      </c>
      <c r="AP5" s="13">
        <f t="shared" ref="AP5:AP27" si="21">MAX(AJ5:AN5)</f>
        <v>0</v>
      </c>
      <c r="AQ5" s="13">
        <f t="shared" ref="AQ5:AQ27" si="22">_xlfn.STDEV.S(AJ5:AN5)/$C5</f>
        <v>0</v>
      </c>
      <c r="AR5" s="13">
        <f t="shared" ref="AR5:AR27" si="23">AVERAGE(AJ5:AN5)</f>
        <v>0</v>
      </c>
      <c r="AS5" s="17">
        <f t="shared" ref="AS5:AS27" si="24">(AR5-$C5)/$C5</f>
        <v>-1</v>
      </c>
      <c r="AT5" s="10">
        <f t="shared" si="1"/>
        <v>5</v>
      </c>
      <c r="AU5" s="11">
        <f t="shared" si="3"/>
        <v>8.44</v>
      </c>
    </row>
    <row r="6" spans="2:47" customFormat="1" ht="15">
      <c r="B6" s="18">
        <v>10</v>
      </c>
      <c r="C6" s="19">
        <f t="shared" si="4"/>
        <v>13.44</v>
      </c>
      <c r="D6" s="20">
        <v>0</v>
      </c>
      <c r="E6" s="21">
        <v>0</v>
      </c>
      <c r="F6" s="21">
        <v>0</v>
      </c>
      <c r="G6" s="21">
        <v>0</v>
      </c>
      <c r="H6" s="22">
        <v>0</v>
      </c>
      <c r="I6" s="23">
        <f t="shared" si="5"/>
        <v>0</v>
      </c>
      <c r="J6" s="21">
        <f t="shared" si="6"/>
        <v>0</v>
      </c>
      <c r="K6" s="21">
        <f t="shared" si="7"/>
        <v>0</v>
      </c>
      <c r="L6" s="24">
        <f t="shared" si="8"/>
        <v>0</v>
      </c>
      <c r="M6" s="25">
        <f t="shared" si="9"/>
        <v>-1</v>
      </c>
      <c r="N6" s="23">
        <v>0</v>
      </c>
      <c r="O6" s="21">
        <v>0</v>
      </c>
      <c r="P6" s="21">
        <v>0</v>
      </c>
      <c r="Q6" s="21">
        <v>0</v>
      </c>
      <c r="R6" s="22">
        <v>0</v>
      </c>
      <c r="S6" s="23">
        <f t="shared" si="10"/>
        <v>0</v>
      </c>
      <c r="T6" s="21">
        <f t="shared" si="11"/>
        <v>0</v>
      </c>
      <c r="U6" s="21">
        <f t="shared" si="12"/>
        <v>0</v>
      </c>
      <c r="V6" s="24">
        <f t="shared" si="13"/>
        <v>0</v>
      </c>
      <c r="W6" s="26">
        <f t="shared" si="14"/>
        <v>-1</v>
      </c>
      <c r="X6" s="10">
        <f t="shared" si="0"/>
        <v>10</v>
      </c>
      <c r="Y6" s="11">
        <f t="shared" si="2"/>
        <v>13.44</v>
      </c>
      <c r="Z6" s="20">
        <v>0</v>
      </c>
      <c r="AA6" s="21">
        <v>0</v>
      </c>
      <c r="AB6" s="21">
        <v>0</v>
      </c>
      <c r="AC6" s="21">
        <v>0</v>
      </c>
      <c r="AD6" s="22">
        <v>0</v>
      </c>
      <c r="AE6" s="23">
        <f t="shared" si="15"/>
        <v>0</v>
      </c>
      <c r="AF6" s="21">
        <f t="shared" si="16"/>
        <v>0</v>
      </c>
      <c r="AG6" s="21">
        <f t="shared" si="17"/>
        <v>0</v>
      </c>
      <c r="AH6" s="24">
        <f t="shared" si="18"/>
        <v>0</v>
      </c>
      <c r="AI6" s="25">
        <f t="shared" si="19"/>
        <v>-1</v>
      </c>
      <c r="AJ6" s="23">
        <v>0</v>
      </c>
      <c r="AK6" s="21">
        <v>0</v>
      </c>
      <c r="AL6" s="21">
        <v>0</v>
      </c>
      <c r="AM6" s="21">
        <v>0</v>
      </c>
      <c r="AN6" s="22">
        <v>0</v>
      </c>
      <c r="AO6" s="23">
        <f t="shared" si="20"/>
        <v>0</v>
      </c>
      <c r="AP6" s="21">
        <f t="shared" si="21"/>
        <v>0</v>
      </c>
      <c r="AQ6" s="21">
        <f t="shared" si="22"/>
        <v>0</v>
      </c>
      <c r="AR6" s="24">
        <f t="shared" si="23"/>
        <v>0</v>
      </c>
      <c r="AS6" s="26">
        <f t="shared" si="24"/>
        <v>-1</v>
      </c>
      <c r="AT6" s="10">
        <f t="shared" si="1"/>
        <v>10</v>
      </c>
      <c r="AU6" s="11">
        <f t="shared" si="3"/>
        <v>13.44</v>
      </c>
    </row>
    <row r="7" spans="2:47" customFormat="1" ht="15">
      <c r="B7" s="18">
        <v>15</v>
      </c>
      <c r="C7" s="19">
        <f t="shared" si="4"/>
        <v>18.440000000000001</v>
      </c>
      <c r="D7" s="20">
        <v>0</v>
      </c>
      <c r="E7" s="21">
        <v>0</v>
      </c>
      <c r="F7" s="21">
        <v>0</v>
      </c>
      <c r="G7" s="21">
        <v>0</v>
      </c>
      <c r="H7" s="22">
        <v>0</v>
      </c>
      <c r="I7" s="23">
        <f t="shared" si="5"/>
        <v>0</v>
      </c>
      <c r="J7" s="21">
        <f t="shared" si="6"/>
        <v>0</v>
      </c>
      <c r="K7" s="21">
        <f t="shared" si="7"/>
        <v>0</v>
      </c>
      <c r="L7" s="24">
        <f t="shared" si="8"/>
        <v>0</v>
      </c>
      <c r="M7" s="25">
        <f t="shared" si="9"/>
        <v>-1</v>
      </c>
      <c r="N7" s="23">
        <v>0</v>
      </c>
      <c r="O7" s="21">
        <v>0</v>
      </c>
      <c r="P7" s="21">
        <v>0</v>
      </c>
      <c r="Q7" s="21">
        <v>0</v>
      </c>
      <c r="R7" s="22">
        <v>0</v>
      </c>
      <c r="S7" s="23">
        <f t="shared" si="10"/>
        <v>0</v>
      </c>
      <c r="T7" s="21">
        <f t="shared" si="11"/>
        <v>0</v>
      </c>
      <c r="U7" s="21">
        <f t="shared" si="12"/>
        <v>0</v>
      </c>
      <c r="V7" s="24">
        <f t="shared" si="13"/>
        <v>0</v>
      </c>
      <c r="W7" s="26">
        <f t="shared" si="14"/>
        <v>-1</v>
      </c>
      <c r="X7" s="10">
        <f t="shared" si="0"/>
        <v>15</v>
      </c>
      <c r="Y7" s="11">
        <f t="shared" si="2"/>
        <v>18.440000000000001</v>
      </c>
      <c r="Z7" s="20">
        <v>0</v>
      </c>
      <c r="AA7" s="21">
        <v>0</v>
      </c>
      <c r="AB7" s="21">
        <v>0</v>
      </c>
      <c r="AC7" s="21">
        <v>0</v>
      </c>
      <c r="AD7" s="22">
        <v>0</v>
      </c>
      <c r="AE7" s="23">
        <f t="shared" si="15"/>
        <v>0</v>
      </c>
      <c r="AF7" s="21">
        <f t="shared" si="16"/>
        <v>0</v>
      </c>
      <c r="AG7" s="21">
        <f t="shared" si="17"/>
        <v>0</v>
      </c>
      <c r="AH7" s="24">
        <f t="shared" si="18"/>
        <v>0</v>
      </c>
      <c r="AI7" s="25">
        <f t="shared" si="19"/>
        <v>-1</v>
      </c>
      <c r="AJ7" s="23">
        <v>0</v>
      </c>
      <c r="AK7" s="21">
        <v>0</v>
      </c>
      <c r="AL7" s="21">
        <v>0</v>
      </c>
      <c r="AM7" s="21">
        <v>0</v>
      </c>
      <c r="AN7" s="22">
        <v>0</v>
      </c>
      <c r="AO7" s="23">
        <f t="shared" si="20"/>
        <v>0</v>
      </c>
      <c r="AP7" s="21">
        <f t="shared" si="21"/>
        <v>0</v>
      </c>
      <c r="AQ7" s="21">
        <f t="shared" si="22"/>
        <v>0</v>
      </c>
      <c r="AR7" s="24">
        <f t="shared" si="23"/>
        <v>0</v>
      </c>
      <c r="AS7" s="26">
        <f t="shared" si="24"/>
        <v>-1</v>
      </c>
      <c r="AT7" s="10">
        <f t="shared" si="1"/>
        <v>15</v>
      </c>
      <c r="AU7" s="11">
        <f t="shared" si="3"/>
        <v>18.440000000000001</v>
      </c>
    </row>
    <row r="8" spans="2:47" customFormat="1" ht="15">
      <c r="B8" s="18">
        <v>20</v>
      </c>
      <c r="C8" s="19">
        <f t="shared" si="4"/>
        <v>23.44</v>
      </c>
      <c r="D8" s="20">
        <v>19</v>
      </c>
      <c r="E8" s="21">
        <v>19</v>
      </c>
      <c r="F8" s="21">
        <v>20</v>
      </c>
      <c r="G8" s="21">
        <v>18</v>
      </c>
      <c r="H8" s="22">
        <v>18</v>
      </c>
      <c r="I8" s="23">
        <f t="shared" si="5"/>
        <v>18</v>
      </c>
      <c r="J8" s="21">
        <f t="shared" si="6"/>
        <v>20</v>
      </c>
      <c r="K8" s="21">
        <f t="shared" si="7"/>
        <v>3.5693687138825744E-2</v>
      </c>
      <c r="L8" s="24">
        <f t="shared" si="8"/>
        <v>18.8</v>
      </c>
      <c r="M8" s="25">
        <f t="shared" si="9"/>
        <v>-0.19795221843003413</v>
      </c>
      <c r="N8" s="23">
        <v>0</v>
      </c>
      <c r="O8" s="21">
        <v>0</v>
      </c>
      <c r="P8" s="21">
        <v>0</v>
      </c>
      <c r="Q8" s="21">
        <v>0</v>
      </c>
      <c r="R8" s="22">
        <v>0</v>
      </c>
      <c r="S8" s="23">
        <f t="shared" si="10"/>
        <v>0</v>
      </c>
      <c r="T8" s="21">
        <f t="shared" si="11"/>
        <v>0</v>
      </c>
      <c r="U8" s="21">
        <f t="shared" si="12"/>
        <v>0</v>
      </c>
      <c r="V8" s="24">
        <f t="shared" si="13"/>
        <v>0</v>
      </c>
      <c r="W8" s="26">
        <f t="shared" si="14"/>
        <v>-1</v>
      </c>
      <c r="X8" s="10">
        <f t="shared" si="0"/>
        <v>20</v>
      </c>
      <c r="Y8" s="11">
        <f t="shared" si="2"/>
        <v>23.44</v>
      </c>
      <c r="Z8" s="20">
        <v>7</v>
      </c>
      <c r="AA8" s="21">
        <v>7</v>
      </c>
      <c r="AB8" s="21">
        <v>8</v>
      </c>
      <c r="AC8" s="21">
        <v>6</v>
      </c>
      <c r="AD8" s="22">
        <v>6</v>
      </c>
      <c r="AE8" s="23">
        <f t="shared" si="15"/>
        <v>6</v>
      </c>
      <c r="AF8" s="21">
        <f t="shared" si="16"/>
        <v>8</v>
      </c>
      <c r="AG8" s="21">
        <f t="shared" si="17"/>
        <v>3.5693687138825821E-2</v>
      </c>
      <c r="AH8" s="24">
        <f t="shared" si="18"/>
        <v>6.8</v>
      </c>
      <c r="AI8" s="25">
        <f t="shared" si="19"/>
        <v>-0.70989761092150172</v>
      </c>
      <c r="AJ8" s="23">
        <v>0</v>
      </c>
      <c r="AK8" s="21">
        <v>0</v>
      </c>
      <c r="AL8" s="21">
        <v>0</v>
      </c>
      <c r="AM8" s="21">
        <v>0</v>
      </c>
      <c r="AN8" s="22">
        <v>0</v>
      </c>
      <c r="AO8" s="23">
        <f t="shared" si="20"/>
        <v>0</v>
      </c>
      <c r="AP8" s="21">
        <f t="shared" si="21"/>
        <v>0</v>
      </c>
      <c r="AQ8" s="21">
        <f t="shared" si="22"/>
        <v>0</v>
      </c>
      <c r="AR8" s="24">
        <f t="shared" si="23"/>
        <v>0</v>
      </c>
      <c r="AS8" s="26">
        <f t="shared" si="24"/>
        <v>-1</v>
      </c>
      <c r="AT8" s="10">
        <f t="shared" si="1"/>
        <v>20</v>
      </c>
      <c r="AU8" s="11">
        <f t="shared" si="3"/>
        <v>23.44</v>
      </c>
    </row>
    <row r="9" spans="2:47" customFormat="1" ht="15">
      <c r="B9" s="18">
        <v>25</v>
      </c>
      <c r="C9" s="19">
        <f t="shared" si="4"/>
        <v>28.44</v>
      </c>
      <c r="D9" s="20">
        <v>25</v>
      </c>
      <c r="E9" s="21">
        <v>26</v>
      </c>
      <c r="F9" s="21">
        <v>26</v>
      </c>
      <c r="G9" s="21">
        <v>28</v>
      </c>
      <c r="H9" s="22">
        <v>27</v>
      </c>
      <c r="I9" s="23">
        <f t="shared" si="5"/>
        <v>25</v>
      </c>
      <c r="J9" s="21">
        <f t="shared" si="6"/>
        <v>28</v>
      </c>
      <c r="K9" s="21">
        <f t="shared" si="7"/>
        <v>4.0090556438085019E-2</v>
      </c>
      <c r="L9" s="24">
        <f t="shared" si="8"/>
        <v>26.4</v>
      </c>
      <c r="M9" s="25">
        <f t="shared" si="9"/>
        <v>-7.1729957805907268E-2</v>
      </c>
      <c r="N9" s="23">
        <v>0</v>
      </c>
      <c r="O9" s="21">
        <v>0</v>
      </c>
      <c r="P9" s="21">
        <v>0</v>
      </c>
      <c r="Q9" s="21">
        <v>0</v>
      </c>
      <c r="R9" s="22">
        <v>0</v>
      </c>
      <c r="S9" s="23">
        <f t="shared" si="10"/>
        <v>0</v>
      </c>
      <c r="T9" s="21">
        <f t="shared" si="11"/>
        <v>0</v>
      </c>
      <c r="U9" s="21">
        <f t="shared" si="12"/>
        <v>0</v>
      </c>
      <c r="V9" s="24">
        <f t="shared" si="13"/>
        <v>0</v>
      </c>
      <c r="W9" s="26">
        <f t="shared" si="14"/>
        <v>-1</v>
      </c>
      <c r="X9" s="10">
        <f t="shared" si="0"/>
        <v>25</v>
      </c>
      <c r="Y9" s="11">
        <f t="shared" si="2"/>
        <v>28.44</v>
      </c>
      <c r="Z9" s="20">
        <v>11</v>
      </c>
      <c r="AA9" s="21">
        <v>14</v>
      </c>
      <c r="AB9" s="21">
        <v>14</v>
      </c>
      <c r="AC9" s="21">
        <v>12</v>
      </c>
      <c r="AD9" s="22">
        <v>11</v>
      </c>
      <c r="AE9" s="23">
        <f t="shared" si="15"/>
        <v>11</v>
      </c>
      <c r="AF9" s="21">
        <f t="shared" si="16"/>
        <v>14</v>
      </c>
      <c r="AG9" s="21">
        <f t="shared" si="17"/>
        <v>5.3325425063653786E-2</v>
      </c>
      <c r="AH9" s="24">
        <f t="shared" si="18"/>
        <v>12.4</v>
      </c>
      <c r="AI9" s="25">
        <f t="shared" si="19"/>
        <v>-0.56399437412095632</v>
      </c>
      <c r="AJ9" s="23">
        <v>34</v>
      </c>
      <c r="AK9" s="21">
        <v>36</v>
      </c>
      <c r="AL9" s="21">
        <v>37</v>
      </c>
      <c r="AM9" s="21">
        <v>34</v>
      </c>
      <c r="AN9" s="22">
        <v>35</v>
      </c>
      <c r="AO9" s="23">
        <f t="shared" si="20"/>
        <v>34</v>
      </c>
      <c r="AP9" s="21">
        <f t="shared" si="21"/>
        <v>37</v>
      </c>
      <c r="AQ9" s="21">
        <f t="shared" si="22"/>
        <v>4.5845305240524957E-2</v>
      </c>
      <c r="AR9" s="24">
        <f t="shared" si="23"/>
        <v>35.200000000000003</v>
      </c>
      <c r="AS9" s="26">
        <f t="shared" si="24"/>
        <v>0.23769338959212383</v>
      </c>
      <c r="AT9" s="10">
        <f t="shared" si="1"/>
        <v>25</v>
      </c>
      <c r="AU9" s="11">
        <f t="shared" si="3"/>
        <v>28.44</v>
      </c>
    </row>
    <row r="10" spans="2:47" customFormat="1" ht="15">
      <c r="B10" s="18">
        <v>30</v>
      </c>
      <c r="C10" s="19">
        <f t="shared" si="4"/>
        <v>33.44</v>
      </c>
      <c r="D10" s="20">
        <v>34</v>
      </c>
      <c r="E10" s="21">
        <v>36</v>
      </c>
      <c r="F10" s="21">
        <v>18</v>
      </c>
      <c r="G10" s="21">
        <v>16</v>
      </c>
      <c r="H10" s="22">
        <v>36</v>
      </c>
      <c r="I10" s="23">
        <f t="shared" si="5"/>
        <v>16</v>
      </c>
      <c r="J10" s="21">
        <f t="shared" si="6"/>
        <v>36</v>
      </c>
      <c r="K10" s="21">
        <f t="shared" si="7"/>
        <v>0.30201868834814827</v>
      </c>
      <c r="L10" s="24">
        <f t="shared" si="8"/>
        <v>28</v>
      </c>
      <c r="M10" s="25">
        <f t="shared" si="9"/>
        <v>-0.16267942583732051</v>
      </c>
      <c r="N10" s="23">
        <v>22</v>
      </c>
      <c r="O10" s="21">
        <v>22</v>
      </c>
      <c r="P10" s="21">
        <v>19</v>
      </c>
      <c r="Q10" s="21">
        <v>20</v>
      </c>
      <c r="R10" s="22">
        <v>22</v>
      </c>
      <c r="S10" s="23">
        <f t="shared" si="10"/>
        <v>19</v>
      </c>
      <c r="T10" s="21">
        <f t="shared" si="11"/>
        <v>22</v>
      </c>
      <c r="U10" s="21">
        <f t="shared" si="12"/>
        <v>4.2291075429817443E-2</v>
      </c>
      <c r="V10" s="24">
        <f t="shared" si="13"/>
        <v>21</v>
      </c>
      <c r="W10" s="26">
        <f t="shared" si="14"/>
        <v>-0.3720095693779904</v>
      </c>
      <c r="X10" s="10">
        <f t="shared" si="0"/>
        <v>30</v>
      </c>
      <c r="Y10" s="11">
        <f t="shared" si="2"/>
        <v>33.44</v>
      </c>
      <c r="Z10" s="20">
        <v>26</v>
      </c>
      <c r="AA10" s="21">
        <v>16</v>
      </c>
      <c r="AB10" s="21">
        <v>16</v>
      </c>
      <c r="AC10" s="21">
        <v>24</v>
      </c>
      <c r="AD10" s="22">
        <v>24</v>
      </c>
      <c r="AE10" s="23">
        <f t="shared" si="15"/>
        <v>16</v>
      </c>
      <c r="AF10" s="21">
        <f t="shared" si="16"/>
        <v>26</v>
      </c>
      <c r="AG10" s="21">
        <f t="shared" si="17"/>
        <v>0.14403821266497976</v>
      </c>
      <c r="AH10" s="24">
        <f t="shared" si="18"/>
        <v>21.2</v>
      </c>
      <c r="AI10" s="25">
        <f t="shared" si="19"/>
        <v>-0.36602870813397126</v>
      </c>
      <c r="AJ10" s="23">
        <v>42</v>
      </c>
      <c r="AK10" s="21">
        <v>44</v>
      </c>
      <c r="AL10" s="21">
        <v>44</v>
      </c>
      <c r="AM10" s="21">
        <v>44</v>
      </c>
      <c r="AN10" s="22">
        <v>42</v>
      </c>
      <c r="AO10" s="23">
        <f t="shared" si="20"/>
        <v>42</v>
      </c>
      <c r="AP10" s="21">
        <f t="shared" si="21"/>
        <v>44</v>
      </c>
      <c r="AQ10" s="21">
        <f t="shared" si="22"/>
        <v>3.2758526166576922E-2</v>
      </c>
      <c r="AR10" s="24">
        <f t="shared" si="23"/>
        <v>43.2</v>
      </c>
      <c r="AS10" s="26">
        <f t="shared" si="24"/>
        <v>0.29186602870813416</v>
      </c>
      <c r="AT10" s="10">
        <f t="shared" si="1"/>
        <v>30</v>
      </c>
      <c r="AU10" s="11">
        <f t="shared" si="3"/>
        <v>33.44</v>
      </c>
    </row>
    <row r="11" spans="2:47" customFormat="1" ht="15">
      <c r="B11" s="18">
        <v>35</v>
      </c>
      <c r="C11" s="19">
        <f t="shared" si="4"/>
        <v>38.44</v>
      </c>
      <c r="D11" s="20">
        <v>42</v>
      </c>
      <c r="E11" s="21">
        <v>28</v>
      </c>
      <c r="F11" s="21">
        <v>27</v>
      </c>
      <c r="G11" s="21">
        <v>43</v>
      </c>
      <c r="H11" s="22">
        <v>45</v>
      </c>
      <c r="I11" s="23">
        <f t="shared" si="5"/>
        <v>27</v>
      </c>
      <c r="J11" s="21">
        <f t="shared" si="6"/>
        <v>45</v>
      </c>
      <c r="K11" s="21">
        <f t="shared" si="7"/>
        <v>0.2275345432431829</v>
      </c>
      <c r="L11" s="24">
        <f t="shared" si="8"/>
        <v>37</v>
      </c>
      <c r="M11" s="25">
        <f t="shared" si="9"/>
        <v>-3.746097814776269E-2</v>
      </c>
      <c r="N11" s="23">
        <v>26</v>
      </c>
      <c r="O11" s="21">
        <v>26</v>
      </c>
      <c r="P11" s="21">
        <v>26</v>
      </c>
      <c r="Q11" s="21">
        <v>24</v>
      </c>
      <c r="R11" s="22">
        <v>26</v>
      </c>
      <c r="S11" s="23">
        <f t="shared" si="10"/>
        <v>24</v>
      </c>
      <c r="T11" s="21">
        <f t="shared" si="11"/>
        <v>26</v>
      </c>
      <c r="U11" s="21">
        <f t="shared" si="12"/>
        <v>2.3268137122786574E-2</v>
      </c>
      <c r="V11" s="24">
        <f t="shared" si="13"/>
        <v>25.6</v>
      </c>
      <c r="W11" s="26">
        <f t="shared" si="14"/>
        <v>-0.33402705515088443</v>
      </c>
      <c r="X11" s="10">
        <f t="shared" si="0"/>
        <v>35</v>
      </c>
      <c r="Y11" s="11">
        <f t="shared" si="2"/>
        <v>38.44</v>
      </c>
      <c r="Z11" s="20">
        <v>32</v>
      </c>
      <c r="AA11" s="21">
        <v>14</v>
      </c>
      <c r="AB11" s="21">
        <v>12</v>
      </c>
      <c r="AC11" s="21">
        <v>32</v>
      </c>
      <c r="AD11" s="22">
        <v>32</v>
      </c>
      <c r="AE11" s="23">
        <f t="shared" si="15"/>
        <v>12</v>
      </c>
      <c r="AF11" s="21">
        <f t="shared" si="16"/>
        <v>32</v>
      </c>
      <c r="AG11" s="21">
        <f t="shared" si="17"/>
        <v>0.27135077649126527</v>
      </c>
      <c r="AH11" s="24">
        <f t="shared" si="18"/>
        <v>24.4</v>
      </c>
      <c r="AI11" s="25">
        <f t="shared" si="19"/>
        <v>-0.36524453694068676</v>
      </c>
      <c r="AJ11" s="23">
        <v>48</v>
      </c>
      <c r="AK11" s="21">
        <v>48</v>
      </c>
      <c r="AL11" s="21">
        <v>50</v>
      </c>
      <c r="AM11" s="21">
        <v>50</v>
      </c>
      <c r="AN11" s="22">
        <v>49</v>
      </c>
      <c r="AO11" s="23">
        <f t="shared" si="20"/>
        <v>48</v>
      </c>
      <c r="AP11" s="21">
        <f t="shared" si="21"/>
        <v>50</v>
      </c>
      <c r="AQ11" s="21">
        <f t="shared" si="22"/>
        <v>2.6014568158168577E-2</v>
      </c>
      <c r="AR11" s="24">
        <f t="shared" si="23"/>
        <v>49</v>
      </c>
      <c r="AS11" s="26">
        <f t="shared" si="24"/>
        <v>0.2747138397502602</v>
      </c>
      <c r="AT11" s="10">
        <f t="shared" si="1"/>
        <v>35</v>
      </c>
      <c r="AU11" s="11">
        <f t="shared" si="3"/>
        <v>38.44</v>
      </c>
    </row>
    <row r="12" spans="2:47" customFormat="1" ht="15">
      <c r="B12" s="18">
        <v>40</v>
      </c>
      <c r="C12" s="19">
        <f t="shared" si="4"/>
        <v>43.44</v>
      </c>
      <c r="D12" s="20">
        <v>40</v>
      </c>
      <c r="E12" s="21">
        <v>40</v>
      </c>
      <c r="F12" s="21">
        <v>40</v>
      </c>
      <c r="G12" s="21">
        <v>40</v>
      </c>
      <c r="H12" s="22">
        <v>41</v>
      </c>
      <c r="I12" s="23">
        <f t="shared" si="5"/>
        <v>40</v>
      </c>
      <c r="J12" s="21">
        <f t="shared" si="6"/>
        <v>41</v>
      </c>
      <c r="K12" s="21">
        <f t="shared" si="7"/>
        <v>1.029497227209848E-2</v>
      </c>
      <c r="L12" s="24">
        <f t="shared" si="8"/>
        <v>40.200000000000003</v>
      </c>
      <c r="M12" s="25">
        <f t="shared" si="9"/>
        <v>-7.4585635359115915E-2</v>
      </c>
      <c r="N12" s="23">
        <v>20</v>
      </c>
      <c r="O12" s="21">
        <v>37</v>
      </c>
      <c r="P12" s="21">
        <v>21</v>
      </c>
      <c r="Q12" s="21">
        <v>20</v>
      </c>
      <c r="R12" s="22">
        <v>19</v>
      </c>
      <c r="S12" s="23">
        <f t="shared" si="10"/>
        <v>19</v>
      </c>
      <c r="T12" s="21">
        <f t="shared" si="11"/>
        <v>37</v>
      </c>
      <c r="U12" s="21">
        <f t="shared" si="12"/>
        <v>0.1757698818491811</v>
      </c>
      <c r="V12" s="24">
        <f t="shared" si="13"/>
        <v>23.4</v>
      </c>
      <c r="W12" s="26">
        <f t="shared" si="14"/>
        <v>-0.46132596685082872</v>
      </c>
      <c r="X12" s="10">
        <f t="shared" si="0"/>
        <v>40</v>
      </c>
      <c r="Y12" s="11">
        <f t="shared" si="2"/>
        <v>43.44</v>
      </c>
      <c r="Z12" s="20">
        <v>19</v>
      </c>
      <c r="AA12" s="21">
        <v>20</v>
      </c>
      <c r="AB12" s="21">
        <v>39</v>
      </c>
      <c r="AC12" s="21">
        <v>40</v>
      </c>
      <c r="AD12" s="22">
        <v>14</v>
      </c>
      <c r="AE12" s="23">
        <f t="shared" si="15"/>
        <v>14</v>
      </c>
      <c r="AF12" s="21">
        <f t="shared" si="16"/>
        <v>40</v>
      </c>
      <c r="AG12" s="21">
        <f t="shared" si="17"/>
        <v>0.28033721783371812</v>
      </c>
      <c r="AH12" s="24">
        <f t="shared" si="18"/>
        <v>26.4</v>
      </c>
      <c r="AI12" s="25">
        <f t="shared" si="19"/>
        <v>-0.39226519337016574</v>
      </c>
      <c r="AJ12" s="23">
        <v>56</v>
      </c>
      <c r="AK12" s="21">
        <v>31</v>
      </c>
      <c r="AL12" s="21">
        <v>58</v>
      </c>
      <c r="AM12" s="21">
        <v>31</v>
      </c>
      <c r="AN12" s="22">
        <v>57</v>
      </c>
      <c r="AO12" s="23">
        <f t="shared" si="20"/>
        <v>31</v>
      </c>
      <c r="AP12" s="21">
        <f t="shared" si="21"/>
        <v>58</v>
      </c>
      <c r="AQ12" s="21">
        <f t="shared" si="22"/>
        <v>0.32823045345557245</v>
      </c>
      <c r="AR12" s="24">
        <f t="shared" si="23"/>
        <v>46.6</v>
      </c>
      <c r="AS12" s="26">
        <f t="shared" si="24"/>
        <v>7.2744014732965101E-2</v>
      </c>
      <c r="AT12" s="10">
        <f t="shared" si="1"/>
        <v>40</v>
      </c>
      <c r="AU12" s="11">
        <f t="shared" si="3"/>
        <v>43.44</v>
      </c>
    </row>
    <row r="13" spans="2:47" customFormat="1" ht="15">
      <c r="B13" s="18">
        <v>45</v>
      </c>
      <c r="C13" s="19">
        <f t="shared" si="4"/>
        <v>48.44</v>
      </c>
      <c r="D13" s="20">
        <v>37</v>
      </c>
      <c r="E13" s="21">
        <v>38</v>
      </c>
      <c r="F13" s="21">
        <v>38</v>
      </c>
      <c r="G13" s="21">
        <v>39</v>
      </c>
      <c r="H13" s="22">
        <v>40</v>
      </c>
      <c r="I13" s="23">
        <f t="shared" si="5"/>
        <v>37</v>
      </c>
      <c r="J13" s="21">
        <f t="shared" si="6"/>
        <v>40</v>
      </c>
      <c r="K13" s="21">
        <f t="shared" si="7"/>
        <v>2.3537890691559413E-2</v>
      </c>
      <c r="L13" s="24">
        <f t="shared" si="8"/>
        <v>38.4</v>
      </c>
      <c r="M13" s="25">
        <f t="shared" si="9"/>
        <v>-0.20726672171758875</v>
      </c>
      <c r="N13" s="23">
        <v>27</v>
      </c>
      <c r="O13" s="21">
        <v>27</v>
      </c>
      <c r="P13" s="21">
        <v>25</v>
      </c>
      <c r="Q13" s="21">
        <v>26</v>
      </c>
      <c r="R13" s="22">
        <v>27</v>
      </c>
      <c r="S13" s="23">
        <f t="shared" si="10"/>
        <v>25</v>
      </c>
      <c r="T13" s="21">
        <f t="shared" si="11"/>
        <v>27</v>
      </c>
      <c r="U13" s="21">
        <f t="shared" si="12"/>
        <v>1.8464640606934681E-2</v>
      </c>
      <c r="V13" s="24">
        <f t="shared" si="13"/>
        <v>26.4</v>
      </c>
      <c r="W13" s="26">
        <f t="shared" si="14"/>
        <v>-0.45499587118084228</v>
      </c>
      <c r="X13" s="10">
        <f t="shared" si="0"/>
        <v>45</v>
      </c>
      <c r="Y13" s="11">
        <f t="shared" si="2"/>
        <v>48.44</v>
      </c>
      <c r="Z13" s="20">
        <v>19</v>
      </c>
      <c r="AA13" s="21">
        <v>19</v>
      </c>
      <c r="AB13" s="21">
        <v>30</v>
      </c>
      <c r="AC13" s="21">
        <v>31</v>
      </c>
      <c r="AD13" s="22">
        <v>45</v>
      </c>
      <c r="AE13" s="23">
        <f t="shared" si="15"/>
        <v>19</v>
      </c>
      <c r="AF13" s="21">
        <f t="shared" si="16"/>
        <v>45</v>
      </c>
      <c r="AG13" s="21">
        <f t="shared" si="17"/>
        <v>0.22157568728321619</v>
      </c>
      <c r="AH13" s="24">
        <f t="shared" si="18"/>
        <v>28.8</v>
      </c>
      <c r="AI13" s="25">
        <f t="shared" si="19"/>
        <v>-0.40545004128819151</v>
      </c>
      <c r="AJ13" s="23">
        <v>35</v>
      </c>
      <c r="AK13" s="21">
        <v>35</v>
      </c>
      <c r="AL13" s="21">
        <v>64</v>
      </c>
      <c r="AM13" s="21">
        <v>64</v>
      </c>
      <c r="AN13" s="22">
        <v>35</v>
      </c>
      <c r="AO13" s="23">
        <f t="shared" si="20"/>
        <v>35</v>
      </c>
      <c r="AP13" s="21">
        <f t="shared" si="21"/>
        <v>64</v>
      </c>
      <c r="AQ13" s="21">
        <f t="shared" si="22"/>
        <v>0.32790987133876598</v>
      </c>
      <c r="AR13" s="24">
        <f t="shared" si="23"/>
        <v>46.6</v>
      </c>
      <c r="AS13" s="26">
        <f t="shared" si="24"/>
        <v>-3.7985136251032128E-2</v>
      </c>
      <c r="AT13" s="10">
        <f t="shared" si="1"/>
        <v>45</v>
      </c>
      <c r="AU13" s="11">
        <f t="shared" si="3"/>
        <v>48.44</v>
      </c>
    </row>
    <row r="14" spans="2:47" customFormat="1" ht="15">
      <c r="B14" s="18">
        <v>50</v>
      </c>
      <c r="C14" s="19">
        <f t="shared" si="4"/>
        <v>53.44</v>
      </c>
      <c r="D14" s="20">
        <v>43</v>
      </c>
      <c r="E14" s="21">
        <v>43</v>
      </c>
      <c r="F14" s="21">
        <v>48</v>
      </c>
      <c r="G14" s="21">
        <v>46</v>
      </c>
      <c r="H14" s="22">
        <v>44</v>
      </c>
      <c r="I14" s="23">
        <f t="shared" si="5"/>
        <v>43</v>
      </c>
      <c r="J14" s="21">
        <f t="shared" si="6"/>
        <v>48</v>
      </c>
      <c r="K14" s="21">
        <f t="shared" si="7"/>
        <v>4.0567895562647463E-2</v>
      </c>
      <c r="L14" s="24">
        <f t="shared" si="8"/>
        <v>44.8</v>
      </c>
      <c r="M14" s="25">
        <f t="shared" si="9"/>
        <v>-0.16167664670658685</v>
      </c>
      <c r="N14" s="23">
        <v>36</v>
      </c>
      <c r="O14" s="21">
        <v>41</v>
      </c>
      <c r="P14" s="21">
        <v>39</v>
      </c>
      <c r="Q14" s="21">
        <v>37</v>
      </c>
      <c r="R14" s="22">
        <v>35</v>
      </c>
      <c r="S14" s="23">
        <f t="shared" si="10"/>
        <v>35</v>
      </c>
      <c r="T14" s="21">
        <f t="shared" si="11"/>
        <v>41</v>
      </c>
      <c r="U14" s="21">
        <f t="shared" si="12"/>
        <v>4.5065847974522066E-2</v>
      </c>
      <c r="V14" s="24">
        <f t="shared" si="13"/>
        <v>37.6</v>
      </c>
      <c r="W14" s="26">
        <f t="shared" si="14"/>
        <v>-0.29640718562874246</v>
      </c>
      <c r="X14" s="10">
        <f t="shared" si="0"/>
        <v>50</v>
      </c>
      <c r="Y14" s="11">
        <f t="shared" si="2"/>
        <v>53.44</v>
      </c>
      <c r="Z14" s="20">
        <v>33</v>
      </c>
      <c r="AA14" s="21">
        <v>34</v>
      </c>
      <c r="AB14" s="21">
        <v>37</v>
      </c>
      <c r="AC14" s="21">
        <v>33</v>
      </c>
      <c r="AD14" s="22">
        <v>34</v>
      </c>
      <c r="AE14" s="23">
        <f t="shared" si="15"/>
        <v>33</v>
      </c>
      <c r="AF14" s="21">
        <f t="shared" si="16"/>
        <v>37</v>
      </c>
      <c r="AG14" s="21">
        <f t="shared" si="17"/>
        <v>3.0747898063538517E-2</v>
      </c>
      <c r="AH14" s="24">
        <f t="shared" si="18"/>
        <v>34.200000000000003</v>
      </c>
      <c r="AI14" s="25">
        <f t="shared" si="19"/>
        <v>-0.36002994011976042</v>
      </c>
      <c r="AJ14" s="23">
        <v>59</v>
      </c>
      <c r="AK14" s="21">
        <v>59</v>
      </c>
      <c r="AL14" s="21">
        <v>46</v>
      </c>
      <c r="AM14" s="21">
        <v>48</v>
      </c>
      <c r="AN14" s="22">
        <v>52</v>
      </c>
      <c r="AO14" s="23">
        <f t="shared" si="20"/>
        <v>46</v>
      </c>
      <c r="AP14" s="21">
        <f t="shared" si="21"/>
        <v>59</v>
      </c>
      <c r="AQ14" s="21">
        <f t="shared" si="22"/>
        <v>0.11336176071003684</v>
      </c>
      <c r="AR14" s="24">
        <f t="shared" si="23"/>
        <v>52.8</v>
      </c>
      <c r="AS14" s="26">
        <f t="shared" si="24"/>
        <v>-1.1976047904191628E-2</v>
      </c>
      <c r="AT14" s="10">
        <f t="shared" si="1"/>
        <v>50</v>
      </c>
      <c r="AU14" s="11">
        <f t="shared" si="3"/>
        <v>53.44</v>
      </c>
    </row>
    <row r="15" spans="2:47" customFormat="1" ht="15">
      <c r="B15" s="18">
        <v>60</v>
      </c>
      <c r="C15" s="19">
        <f t="shared" si="4"/>
        <v>63.44</v>
      </c>
      <c r="D15" s="20">
        <v>56</v>
      </c>
      <c r="E15" s="21">
        <v>57</v>
      </c>
      <c r="F15" s="21">
        <v>59</v>
      </c>
      <c r="G15" s="21">
        <v>56</v>
      </c>
      <c r="H15" s="22">
        <v>57</v>
      </c>
      <c r="I15" s="23">
        <f t="shared" si="5"/>
        <v>56</v>
      </c>
      <c r="J15" s="21">
        <f t="shared" si="6"/>
        <v>59</v>
      </c>
      <c r="K15" s="21">
        <f t="shared" si="7"/>
        <v>1.9305562285491629E-2</v>
      </c>
      <c r="L15" s="24">
        <f t="shared" si="8"/>
        <v>57</v>
      </c>
      <c r="M15" s="25">
        <f t="shared" si="9"/>
        <v>-0.10151324085750311</v>
      </c>
      <c r="N15" s="23">
        <v>62</v>
      </c>
      <c r="O15" s="21">
        <v>59</v>
      </c>
      <c r="P15" s="21">
        <v>59</v>
      </c>
      <c r="Q15" s="21">
        <v>58</v>
      </c>
      <c r="R15" s="22">
        <v>58</v>
      </c>
      <c r="S15" s="23">
        <f t="shared" si="10"/>
        <v>58</v>
      </c>
      <c r="T15" s="21">
        <f t="shared" si="11"/>
        <v>62</v>
      </c>
      <c r="U15" s="21">
        <f t="shared" si="12"/>
        <v>2.5901129768529291E-2</v>
      </c>
      <c r="V15" s="24">
        <f t="shared" si="13"/>
        <v>59.2</v>
      </c>
      <c r="W15" s="26">
        <f t="shared" si="14"/>
        <v>-6.68348045397225E-2</v>
      </c>
      <c r="X15" s="10">
        <f t="shared" si="0"/>
        <v>60</v>
      </c>
      <c r="Y15" s="11">
        <f t="shared" si="2"/>
        <v>63.44</v>
      </c>
      <c r="Z15" s="20">
        <v>42</v>
      </c>
      <c r="AA15" s="21">
        <v>38</v>
      </c>
      <c r="AB15" s="21">
        <v>37</v>
      </c>
      <c r="AC15" s="21">
        <v>38</v>
      </c>
      <c r="AD15" s="22">
        <v>38</v>
      </c>
      <c r="AE15" s="23">
        <f t="shared" si="15"/>
        <v>37</v>
      </c>
      <c r="AF15" s="21">
        <f t="shared" si="16"/>
        <v>42</v>
      </c>
      <c r="AG15" s="21">
        <f t="shared" si="17"/>
        <v>3.0727598817178323E-2</v>
      </c>
      <c r="AH15" s="24">
        <f t="shared" si="18"/>
        <v>38.6</v>
      </c>
      <c r="AI15" s="25">
        <f t="shared" si="19"/>
        <v>-0.39155107187894067</v>
      </c>
      <c r="AJ15" s="23">
        <v>57</v>
      </c>
      <c r="AK15" s="21">
        <v>57</v>
      </c>
      <c r="AL15" s="21">
        <v>55</v>
      </c>
      <c r="AM15" s="21">
        <v>57</v>
      </c>
      <c r="AN15" s="22">
        <v>57</v>
      </c>
      <c r="AO15" s="23">
        <f t="shared" si="20"/>
        <v>55</v>
      </c>
      <c r="AP15" s="21">
        <f t="shared" si="21"/>
        <v>57</v>
      </c>
      <c r="AQ15" s="21">
        <f t="shared" si="22"/>
        <v>1.4098789265446341E-2</v>
      </c>
      <c r="AR15" s="24">
        <f t="shared" si="23"/>
        <v>56.6</v>
      </c>
      <c r="AS15" s="26">
        <f t="shared" si="24"/>
        <v>-0.10781841109709957</v>
      </c>
      <c r="AT15" s="10">
        <f t="shared" si="1"/>
        <v>60</v>
      </c>
      <c r="AU15" s="11">
        <f t="shared" si="3"/>
        <v>63.44</v>
      </c>
    </row>
    <row r="16" spans="2:47" customFormat="1" ht="15">
      <c r="B16" s="18">
        <v>70</v>
      </c>
      <c r="C16" s="19">
        <f t="shared" si="4"/>
        <v>73.44</v>
      </c>
      <c r="D16" s="20">
        <v>66</v>
      </c>
      <c r="E16" s="21">
        <v>68</v>
      </c>
      <c r="F16" s="21">
        <v>66</v>
      </c>
      <c r="G16" s="21">
        <v>64</v>
      </c>
      <c r="H16" s="22">
        <v>65</v>
      </c>
      <c r="I16" s="23">
        <f t="shared" si="5"/>
        <v>64</v>
      </c>
      <c r="J16" s="21">
        <f t="shared" si="6"/>
        <v>68</v>
      </c>
      <c r="K16" s="21">
        <f t="shared" si="7"/>
        <v>2.0196618973572066E-2</v>
      </c>
      <c r="L16" s="24">
        <f t="shared" si="8"/>
        <v>65.8</v>
      </c>
      <c r="M16" s="25">
        <f t="shared" si="9"/>
        <v>-0.10403050108932463</v>
      </c>
      <c r="N16" s="23">
        <v>65</v>
      </c>
      <c r="O16" s="21">
        <v>65</v>
      </c>
      <c r="P16" s="21">
        <v>65</v>
      </c>
      <c r="Q16" s="21">
        <v>69</v>
      </c>
      <c r="R16" s="22">
        <v>62</v>
      </c>
      <c r="S16" s="23">
        <f t="shared" si="10"/>
        <v>62</v>
      </c>
      <c r="T16" s="21">
        <f t="shared" si="11"/>
        <v>69</v>
      </c>
      <c r="U16" s="21">
        <f t="shared" si="12"/>
        <v>3.390495533221332E-2</v>
      </c>
      <c r="V16" s="24">
        <f t="shared" si="13"/>
        <v>65.2</v>
      </c>
      <c r="W16" s="26">
        <f t="shared" si="14"/>
        <v>-0.11220043572984743</v>
      </c>
      <c r="X16" s="10">
        <f t="shared" si="0"/>
        <v>70</v>
      </c>
      <c r="Y16" s="11">
        <f t="shared" si="2"/>
        <v>73.44</v>
      </c>
      <c r="Z16" s="20">
        <v>38</v>
      </c>
      <c r="AA16" s="21">
        <v>33</v>
      </c>
      <c r="AB16" s="21">
        <v>42</v>
      </c>
      <c r="AC16" s="21">
        <v>27</v>
      </c>
      <c r="AD16" s="22">
        <v>37</v>
      </c>
      <c r="AE16" s="23">
        <f t="shared" si="15"/>
        <v>27</v>
      </c>
      <c r="AF16" s="21">
        <f t="shared" si="16"/>
        <v>42</v>
      </c>
      <c r="AG16" s="21">
        <f t="shared" si="17"/>
        <v>7.7387103694895487E-2</v>
      </c>
      <c r="AH16" s="24">
        <f t="shared" si="18"/>
        <v>35.4</v>
      </c>
      <c r="AI16" s="25">
        <f t="shared" si="19"/>
        <v>-0.51797385620915037</v>
      </c>
      <c r="AJ16" s="23">
        <v>75</v>
      </c>
      <c r="AK16" s="21">
        <v>77</v>
      </c>
      <c r="AL16" s="21">
        <v>82</v>
      </c>
      <c r="AM16" s="21">
        <v>79</v>
      </c>
      <c r="AN16" s="22">
        <v>79</v>
      </c>
      <c r="AO16" s="23">
        <f t="shared" si="20"/>
        <v>75</v>
      </c>
      <c r="AP16" s="21">
        <f t="shared" si="21"/>
        <v>82</v>
      </c>
      <c r="AQ16" s="21">
        <f t="shared" si="22"/>
        <v>3.5507638372563446E-2</v>
      </c>
      <c r="AR16" s="24">
        <f t="shared" si="23"/>
        <v>78.400000000000006</v>
      </c>
      <c r="AS16" s="26">
        <f t="shared" si="24"/>
        <v>6.753812636165589E-2</v>
      </c>
      <c r="AT16" s="10">
        <f t="shared" si="1"/>
        <v>70</v>
      </c>
      <c r="AU16" s="11">
        <f t="shared" si="3"/>
        <v>73.44</v>
      </c>
    </row>
    <row r="17" spans="2:47" customFormat="1" ht="15">
      <c r="B17" s="18">
        <v>80</v>
      </c>
      <c r="C17" s="19">
        <f t="shared" si="4"/>
        <v>83.44</v>
      </c>
      <c r="D17" s="20">
        <v>74</v>
      </c>
      <c r="E17" s="21">
        <v>74</v>
      </c>
      <c r="F17" s="21">
        <v>73</v>
      </c>
      <c r="G17" s="21">
        <v>72</v>
      </c>
      <c r="H17" s="22">
        <v>75</v>
      </c>
      <c r="I17" s="23">
        <f t="shared" si="5"/>
        <v>72</v>
      </c>
      <c r="J17" s="21">
        <f t="shared" si="6"/>
        <v>75</v>
      </c>
      <c r="K17" s="21">
        <f t="shared" si="7"/>
        <v>1.3664614394764359E-2</v>
      </c>
      <c r="L17" s="24">
        <f t="shared" si="8"/>
        <v>73.599999999999994</v>
      </c>
      <c r="M17" s="25">
        <f t="shared" si="9"/>
        <v>-0.1179290508149569</v>
      </c>
      <c r="N17" s="23">
        <v>89</v>
      </c>
      <c r="O17" s="21">
        <v>86</v>
      </c>
      <c r="P17" s="21">
        <v>81</v>
      </c>
      <c r="Q17" s="21">
        <v>79</v>
      </c>
      <c r="R17" s="22">
        <v>74</v>
      </c>
      <c r="S17" s="23">
        <f t="shared" si="10"/>
        <v>74</v>
      </c>
      <c r="T17" s="21">
        <f t="shared" si="11"/>
        <v>89</v>
      </c>
      <c r="U17" s="21">
        <f t="shared" si="12"/>
        <v>7.0597682047090798E-2</v>
      </c>
      <c r="V17" s="24">
        <f t="shared" si="13"/>
        <v>81.8</v>
      </c>
      <c r="W17" s="26">
        <f t="shared" si="14"/>
        <v>-1.9654841802492818E-2</v>
      </c>
      <c r="X17" s="10">
        <f t="shared" si="0"/>
        <v>80</v>
      </c>
      <c r="Y17" s="11">
        <f t="shared" si="2"/>
        <v>83.44</v>
      </c>
      <c r="Z17" s="20">
        <v>68</v>
      </c>
      <c r="AA17" s="21">
        <v>59</v>
      </c>
      <c r="AB17" s="21">
        <v>58</v>
      </c>
      <c r="AC17" s="21">
        <v>63</v>
      </c>
      <c r="AD17" s="22">
        <v>67</v>
      </c>
      <c r="AE17" s="23">
        <f t="shared" si="15"/>
        <v>58</v>
      </c>
      <c r="AF17" s="21">
        <f t="shared" si="16"/>
        <v>68</v>
      </c>
      <c r="AG17" s="21">
        <f t="shared" si="17"/>
        <v>5.4262854375224219E-2</v>
      </c>
      <c r="AH17" s="24">
        <f t="shared" si="18"/>
        <v>63</v>
      </c>
      <c r="AI17" s="25">
        <f t="shared" si="19"/>
        <v>-0.24496644295302011</v>
      </c>
      <c r="AJ17" s="23">
        <v>78</v>
      </c>
      <c r="AK17" s="21">
        <v>79</v>
      </c>
      <c r="AL17" s="21">
        <v>79</v>
      </c>
      <c r="AM17" s="21">
        <v>79</v>
      </c>
      <c r="AN17" s="22">
        <v>78</v>
      </c>
      <c r="AO17" s="23">
        <f t="shared" si="20"/>
        <v>78</v>
      </c>
      <c r="AP17" s="21">
        <f t="shared" si="21"/>
        <v>79</v>
      </c>
      <c r="AQ17" s="21">
        <f t="shared" si="22"/>
        <v>6.5642684264761034E-3</v>
      </c>
      <c r="AR17" s="24">
        <f t="shared" si="23"/>
        <v>78.599999999999994</v>
      </c>
      <c r="AS17" s="26">
        <f t="shared" si="24"/>
        <v>-5.8005752636625163E-2</v>
      </c>
      <c r="AT17" s="10">
        <f t="shared" si="1"/>
        <v>80</v>
      </c>
      <c r="AU17" s="11">
        <f t="shared" si="3"/>
        <v>83.44</v>
      </c>
    </row>
    <row r="18" spans="2:47" customFormat="1" ht="15">
      <c r="B18" s="18">
        <v>90</v>
      </c>
      <c r="C18" s="19">
        <f t="shared" si="4"/>
        <v>93.44</v>
      </c>
      <c r="D18" s="20">
        <v>82</v>
      </c>
      <c r="E18" s="21">
        <v>82</v>
      </c>
      <c r="F18" s="21">
        <v>83</v>
      </c>
      <c r="G18" s="21">
        <v>80</v>
      </c>
      <c r="H18" s="22">
        <v>82</v>
      </c>
      <c r="I18" s="23">
        <f t="shared" si="5"/>
        <v>80</v>
      </c>
      <c r="J18" s="21">
        <f t="shared" si="6"/>
        <v>83</v>
      </c>
      <c r="K18" s="21">
        <f t="shared" si="7"/>
        <v>1.1723513645230438E-2</v>
      </c>
      <c r="L18" s="24">
        <f t="shared" si="8"/>
        <v>81.8</v>
      </c>
      <c r="M18" s="25">
        <f t="shared" si="9"/>
        <v>-0.12457191780821919</v>
      </c>
      <c r="N18" s="23">
        <v>85</v>
      </c>
      <c r="O18" s="21">
        <v>86</v>
      </c>
      <c r="P18" s="21">
        <v>87</v>
      </c>
      <c r="Q18" s="21">
        <v>82</v>
      </c>
      <c r="R18" s="22">
        <v>86</v>
      </c>
      <c r="S18" s="23">
        <f t="shared" si="10"/>
        <v>82</v>
      </c>
      <c r="T18" s="21">
        <f t="shared" si="11"/>
        <v>87</v>
      </c>
      <c r="U18" s="21">
        <f t="shared" si="12"/>
        <v>2.0585813422165394E-2</v>
      </c>
      <c r="V18" s="24">
        <f t="shared" si="13"/>
        <v>85.2</v>
      </c>
      <c r="W18" s="26">
        <f t="shared" si="14"/>
        <v>-8.8184931506849265E-2</v>
      </c>
      <c r="X18" s="10">
        <f t="shared" si="0"/>
        <v>90</v>
      </c>
      <c r="Y18" s="11">
        <f t="shared" si="2"/>
        <v>93.44</v>
      </c>
      <c r="Z18" s="20">
        <v>74</v>
      </c>
      <c r="AA18" s="21">
        <v>74</v>
      </c>
      <c r="AB18" s="21">
        <v>60</v>
      </c>
      <c r="AC18" s="21">
        <v>66</v>
      </c>
      <c r="AD18" s="22">
        <v>64</v>
      </c>
      <c r="AE18" s="23">
        <f t="shared" si="15"/>
        <v>60</v>
      </c>
      <c r="AF18" s="21">
        <f t="shared" si="16"/>
        <v>74</v>
      </c>
      <c r="AG18" s="21">
        <f t="shared" si="17"/>
        <v>6.6662720472591766E-2</v>
      </c>
      <c r="AH18" s="24">
        <f t="shared" si="18"/>
        <v>67.599999999999994</v>
      </c>
      <c r="AI18" s="25">
        <f t="shared" si="19"/>
        <v>-0.27654109589041098</v>
      </c>
      <c r="AJ18" s="23">
        <v>87</v>
      </c>
      <c r="AK18" s="21">
        <v>83</v>
      </c>
      <c r="AL18" s="21">
        <v>81</v>
      </c>
      <c r="AM18" s="21">
        <v>86</v>
      </c>
      <c r="AN18" s="22">
        <v>85</v>
      </c>
      <c r="AO18" s="23">
        <f t="shared" si="20"/>
        <v>81</v>
      </c>
      <c r="AP18" s="21">
        <f t="shared" si="21"/>
        <v>87</v>
      </c>
      <c r="AQ18" s="21">
        <f t="shared" si="22"/>
        <v>2.5773960999127342E-2</v>
      </c>
      <c r="AR18" s="24">
        <f t="shared" si="23"/>
        <v>84.4</v>
      </c>
      <c r="AS18" s="26">
        <f t="shared" si="24"/>
        <v>-9.6746575342465668E-2</v>
      </c>
      <c r="AT18" s="10">
        <f t="shared" si="1"/>
        <v>90</v>
      </c>
      <c r="AU18" s="11">
        <f t="shared" si="3"/>
        <v>93.44</v>
      </c>
    </row>
    <row r="19" spans="2:47" customFormat="1" ht="15">
      <c r="B19" s="18">
        <v>100</v>
      </c>
      <c r="C19" s="19">
        <f t="shared" si="4"/>
        <v>103.44</v>
      </c>
      <c r="D19" s="20">
        <v>91</v>
      </c>
      <c r="E19" s="21">
        <v>94</v>
      </c>
      <c r="F19" s="21">
        <v>91</v>
      </c>
      <c r="G19" s="21">
        <v>94</v>
      </c>
      <c r="H19" s="22">
        <v>92</v>
      </c>
      <c r="I19" s="23">
        <f t="shared" si="5"/>
        <v>91</v>
      </c>
      <c r="J19" s="21">
        <f t="shared" si="6"/>
        <v>94</v>
      </c>
      <c r="K19" s="21">
        <f t="shared" si="7"/>
        <v>1.4661398770401296E-2</v>
      </c>
      <c r="L19" s="24">
        <f t="shared" si="8"/>
        <v>92.4</v>
      </c>
      <c r="M19" s="25">
        <f t="shared" si="9"/>
        <v>-0.10672853828306257</v>
      </c>
      <c r="N19" s="23">
        <v>91</v>
      </c>
      <c r="O19" s="21">
        <v>91</v>
      </c>
      <c r="P19" s="21">
        <v>87</v>
      </c>
      <c r="Q19" s="21">
        <v>89</v>
      </c>
      <c r="R19" s="22">
        <v>91</v>
      </c>
      <c r="S19" s="23">
        <f t="shared" si="10"/>
        <v>87</v>
      </c>
      <c r="T19" s="21">
        <f t="shared" si="11"/>
        <v>91</v>
      </c>
      <c r="U19" s="21">
        <f t="shared" si="12"/>
        <v>1.7293642517399767E-2</v>
      </c>
      <c r="V19" s="24">
        <f t="shared" si="13"/>
        <v>89.8</v>
      </c>
      <c r="W19" s="26">
        <f t="shared" si="14"/>
        <v>-0.13186388244392885</v>
      </c>
      <c r="X19" s="10">
        <f t="shared" si="0"/>
        <v>100</v>
      </c>
      <c r="Y19" s="11">
        <f t="shared" si="2"/>
        <v>103.44</v>
      </c>
      <c r="Z19" s="20">
        <v>72</v>
      </c>
      <c r="AA19" s="21">
        <v>75</v>
      </c>
      <c r="AB19" s="21">
        <v>89</v>
      </c>
      <c r="AC19" s="21">
        <v>82</v>
      </c>
      <c r="AD19" s="22">
        <v>96</v>
      </c>
      <c r="AE19" s="23">
        <f t="shared" si="15"/>
        <v>72</v>
      </c>
      <c r="AF19" s="21">
        <f t="shared" si="16"/>
        <v>96</v>
      </c>
      <c r="AG19" s="21">
        <f t="shared" si="17"/>
        <v>9.5556177827932048E-2</v>
      </c>
      <c r="AH19" s="24">
        <f t="shared" si="18"/>
        <v>82.8</v>
      </c>
      <c r="AI19" s="25">
        <f t="shared" si="19"/>
        <v>-0.19953596287703018</v>
      </c>
      <c r="AJ19" s="23">
        <v>86</v>
      </c>
      <c r="AK19" s="21">
        <v>89</v>
      </c>
      <c r="AL19" s="21">
        <v>87</v>
      </c>
      <c r="AM19" s="21">
        <v>89</v>
      </c>
      <c r="AN19" s="22">
        <v>88</v>
      </c>
      <c r="AO19" s="23">
        <f t="shared" si="20"/>
        <v>86</v>
      </c>
      <c r="AP19" s="21">
        <f t="shared" si="21"/>
        <v>89</v>
      </c>
      <c r="AQ19" s="21">
        <f t="shared" si="22"/>
        <v>1.2604799700701178E-2</v>
      </c>
      <c r="AR19" s="24">
        <f t="shared" si="23"/>
        <v>87.8</v>
      </c>
      <c r="AS19" s="26">
        <f t="shared" si="24"/>
        <v>-0.15119876256767209</v>
      </c>
      <c r="AT19" s="10">
        <f t="shared" si="1"/>
        <v>100</v>
      </c>
      <c r="AU19" s="11">
        <f t="shared" si="3"/>
        <v>103.44</v>
      </c>
    </row>
    <row r="20" spans="2:47" customFormat="1" ht="15">
      <c r="B20" s="18">
        <v>150</v>
      </c>
      <c r="C20" s="19">
        <f t="shared" si="4"/>
        <v>153.44</v>
      </c>
      <c r="D20" s="20">
        <v>138</v>
      </c>
      <c r="E20" s="21">
        <v>142</v>
      </c>
      <c r="F20" s="21">
        <v>143</v>
      </c>
      <c r="G20" s="21">
        <v>141</v>
      </c>
      <c r="H20" s="22">
        <v>140</v>
      </c>
      <c r="I20" s="23">
        <f t="shared" si="5"/>
        <v>138</v>
      </c>
      <c r="J20" s="21">
        <f t="shared" si="6"/>
        <v>143</v>
      </c>
      <c r="K20" s="21">
        <f t="shared" si="7"/>
        <v>1.2536094930703432E-2</v>
      </c>
      <c r="L20" s="24">
        <f t="shared" si="8"/>
        <v>140.80000000000001</v>
      </c>
      <c r="M20" s="25">
        <f t="shared" si="9"/>
        <v>-8.2377476538060393E-2</v>
      </c>
      <c r="N20" s="23">
        <v>128</v>
      </c>
      <c r="O20" s="21">
        <v>140</v>
      </c>
      <c r="P20" s="21">
        <v>133</v>
      </c>
      <c r="Q20" s="21">
        <v>126</v>
      </c>
      <c r="R20" s="22">
        <v>133</v>
      </c>
      <c r="S20" s="23">
        <f t="shared" si="10"/>
        <v>126</v>
      </c>
      <c r="T20" s="21">
        <f t="shared" si="11"/>
        <v>140</v>
      </c>
      <c r="U20" s="21">
        <f t="shared" si="12"/>
        <v>3.5397485959333341E-2</v>
      </c>
      <c r="V20" s="24">
        <f t="shared" si="13"/>
        <v>132</v>
      </c>
      <c r="W20" s="26">
        <f t="shared" si="14"/>
        <v>-0.1397288842544317</v>
      </c>
      <c r="X20" s="10">
        <f t="shared" si="0"/>
        <v>150</v>
      </c>
      <c r="Y20" s="11">
        <f t="shared" si="2"/>
        <v>153.44</v>
      </c>
      <c r="Z20" s="20">
        <v>136</v>
      </c>
      <c r="AA20" s="21">
        <v>135</v>
      </c>
      <c r="AB20" s="21">
        <v>135</v>
      </c>
      <c r="AC20" s="21">
        <v>137</v>
      </c>
      <c r="AD20" s="22">
        <v>136</v>
      </c>
      <c r="AE20" s="23">
        <f t="shared" si="15"/>
        <v>135</v>
      </c>
      <c r="AF20" s="21">
        <f t="shared" si="16"/>
        <v>137</v>
      </c>
      <c r="AG20" s="21">
        <f t="shared" si="17"/>
        <v>5.4526852615620148E-3</v>
      </c>
      <c r="AH20" s="24">
        <f t="shared" si="18"/>
        <v>135.80000000000001</v>
      </c>
      <c r="AI20" s="25">
        <f t="shared" si="19"/>
        <v>-0.11496350364963495</v>
      </c>
      <c r="AJ20" s="23">
        <v>143</v>
      </c>
      <c r="AK20" s="21">
        <v>121</v>
      </c>
      <c r="AL20" s="21">
        <v>142</v>
      </c>
      <c r="AM20" s="21">
        <v>142</v>
      </c>
      <c r="AN20" s="22">
        <v>122</v>
      </c>
      <c r="AO20" s="23">
        <f t="shared" si="20"/>
        <v>121</v>
      </c>
      <c r="AP20" s="21">
        <f t="shared" si="21"/>
        <v>143</v>
      </c>
      <c r="AQ20" s="21">
        <f t="shared" si="22"/>
        <v>7.445033667098451E-2</v>
      </c>
      <c r="AR20" s="24">
        <f t="shared" si="23"/>
        <v>134</v>
      </c>
      <c r="AS20" s="26">
        <f t="shared" si="24"/>
        <v>-0.12669447340980186</v>
      </c>
      <c r="AT20" s="10">
        <f t="shared" si="1"/>
        <v>150</v>
      </c>
      <c r="AU20" s="11">
        <f t="shared" si="3"/>
        <v>153.44</v>
      </c>
    </row>
    <row r="21" spans="2:47" customFormat="1" ht="15">
      <c r="B21" s="18">
        <v>200</v>
      </c>
      <c r="C21" s="19">
        <f t="shared" si="4"/>
        <v>203.44</v>
      </c>
      <c r="D21" s="20">
        <v>166</v>
      </c>
      <c r="E21" s="21">
        <v>168</v>
      </c>
      <c r="F21" s="21">
        <v>166</v>
      </c>
      <c r="G21" s="21">
        <v>164</v>
      </c>
      <c r="H21" s="22">
        <v>166</v>
      </c>
      <c r="I21" s="23">
        <f t="shared" si="5"/>
        <v>164</v>
      </c>
      <c r="J21" s="21">
        <f t="shared" si="6"/>
        <v>168</v>
      </c>
      <c r="K21" s="21">
        <f t="shared" si="7"/>
        <v>6.9515019778465161E-3</v>
      </c>
      <c r="L21" s="24">
        <f t="shared" si="8"/>
        <v>166</v>
      </c>
      <c r="M21" s="25">
        <f t="shared" si="9"/>
        <v>-0.18403460479748329</v>
      </c>
      <c r="N21" s="23">
        <v>183</v>
      </c>
      <c r="O21" s="21">
        <v>184</v>
      </c>
      <c r="P21" s="21">
        <v>184</v>
      </c>
      <c r="Q21" s="21">
        <v>186</v>
      </c>
      <c r="R21" s="22">
        <v>183</v>
      </c>
      <c r="S21" s="23">
        <f t="shared" si="10"/>
        <v>183</v>
      </c>
      <c r="T21" s="21">
        <f t="shared" si="11"/>
        <v>186</v>
      </c>
      <c r="U21" s="21">
        <f t="shared" si="12"/>
        <v>6.0201773072728519E-3</v>
      </c>
      <c r="V21" s="24">
        <f t="shared" si="13"/>
        <v>184</v>
      </c>
      <c r="W21" s="26">
        <f t="shared" si="14"/>
        <v>-9.5556429414077854E-2</v>
      </c>
      <c r="X21" s="10">
        <f t="shared" si="0"/>
        <v>200</v>
      </c>
      <c r="Y21" s="11">
        <f t="shared" si="2"/>
        <v>203.44</v>
      </c>
      <c r="Z21" s="20">
        <v>164</v>
      </c>
      <c r="AA21" s="21">
        <v>179</v>
      </c>
      <c r="AB21" s="21">
        <v>176</v>
      </c>
      <c r="AC21" s="21">
        <v>176</v>
      </c>
      <c r="AD21" s="22">
        <v>176</v>
      </c>
      <c r="AE21" s="23">
        <f t="shared" si="15"/>
        <v>164</v>
      </c>
      <c r="AF21" s="21">
        <f t="shared" si="16"/>
        <v>179</v>
      </c>
      <c r="AG21" s="21">
        <f t="shared" si="17"/>
        <v>2.8745952648866389E-2</v>
      </c>
      <c r="AH21" s="24">
        <f t="shared" si="18"/>
        <v>174.2</v>
      </c>
      <c r="AI21" s="25">
        <f t="shared" si="19"/>
        <v>-0.1437278804561542</v>
      </c>
      <c r="AJ21" s="23">
        <v>178</v>
      </c>
      <c r="AK21" s="21">
        <v>178</v>
      </c>
      <c r="AL21" s="21">
        <v>171</v>
      </c>
      <c r="AM21" s="21">
        <v>174</v>
      </c>
      <c r="AN21" s="22">
        <v>179</v>
      </c>
      <c r="AO21" s="23">
        <f t="shared" si="20"/>
        <v>171</v>
      </c>
      <c r="AP21" s="21">
        <f t="shared" si="21"/>
        <v>179</v>
      </c>
      <c r="AQ21" s="21">
        <f t="shared" si="22"/>
        <v>1.6669116159863519E-2</v>
      </c>
      <c r="AR21" s="24">
        <f t="shared" si="23"/>
        <v>176</v>
      </c>
      <c r="AS21" s="26">
        <f t="shared" si="24"/>
        <v>-0.1348800629178136</v>
      </c>
      <c r="AT21" s="10">
        <f t="shared" si="1"/>
        <v>200</v>
      </c>
      <c r="AU21" s="11">
        <f t="shared" si="3"/>
        <v>203.44</v>
      </c>
    </row>
    <row r="22" spans="2:47" customFormat="1" ht="15">
      <c r="B22" s="18">
        <v>250</v>
      </c>
      <c r="C22" s="19">
        <f t="shared" si="4"/>
        <v>253.44</v>
      </c>
      <c r="D22" s="20">
        <v>189</v>
      </c>
      <c r="E22" s="21">
        <v>188</v>
      </c>
      <c r="F22" s="21">
        <v>188</v>
      </c>
      <c r="G22" s="21">
        <v>189</v>
      </c>
      <c r="H22" s="22">
        <v>188</v>
      </c>
      <c r="I22" s="23">
        <f t="shared" si="5"/>
        <v>188</v>
      </c>
      <c r="J22" s="21">
        <f t="shared" si="6"/>
        <v>189</v>
      </c>
      <c r="K22" s="21">
        <f t="shared" si="7"/>
        <v>2.1611527679338939E-3</v>
      </c>
      <c r="L22" s="21">
        <f t="shared" si="8"/>
        <v>188.4</v>
      </c>
      <c r="M22" s="25">
        <f t="shared" si="9"/>
        <v>-0.25662878787878785</v>
      </c>
      <c r="N22" s="23">
        <v>208</v>
      </c>
      <c r="O22" s="21">
        <v>210</v>
      </c>
      <c r="P22" s="21">
        <v>209</v>
      </c>
      <c r="Q22" s="21">
        <v>208</v>
      </c>
      <c r="R22" s="22">
        <v>208</v>
      </c>
      <c r="S22" s="23">
        <f t="shared" si="10"/>
        <v>208</v>
      </c>
      <c r="T22" s="21">
        <f t="shared" si="11"/>
        <v>210</v>
      </c>
      <c r="U22" s="21">
        <f t="shared" si="12"/>
        <v>3.5291476917610315E-3</v>
      </c>
      <c r="V22" s="21">
        <f t="shared" si="13"/>
        <v>208.6</v>
      </c>
      <c r="W22" s="26">
        <f t="shared" si="14"/>
        <v>-0.17692550505050506</v>
      </c>
      <c r="X22" s="10">
        <f t="shared" si="0"/>
        <v>250</v>
      </c>
      <c r="Y22" s="11">
        <f t="shared" si="2"/>
        <v>253.44</v>
      </c>
      <c r="Z22" s="20">
        <v>211</v>
      </c>
      <c r="AA22" s="21">
        <v>201</v>
      </c>
      <c r="AB22" s="21">
        <v>201</v>
      </c>
      <c r="AC22" s="21">
        <v>205</v>
      </c>
      <c r="AD22" s="22">
        <v>209</v>
      </c>
      <c r="AE22" s="23">
        <f t="shared" si="15"/>
        <v>201</v>
      </c>
      <c r="AF22" s="21">
        <f t="shared" si="16"/>
        <v>211</v>
      </c>
      <c r="AG22" s="21">
        <f t="shared" si="17"/>
        <v>1.7995192946640436E-2</v>
      </c>
      <c r="AH22" s="21">
        <f t="shared" si="18"/>
        <v>205.4</v>
      </c>
      <c r="AI22" s="25">
        <f t="shared" si="19"/>
        <v>-0.18955176767676765</v>
      </c>
      <c r="AJ22" s="23">
        <v>199</v>
      </c>
      <c r="AK22" s="21">
        <v>108</v>
      </c>
      <c r="AL22" s="21">
        <v>105</v>
      </c>
      <c r="AM22" s="21">
        <v>205</v>
      </c>
      <c r="AN22" s="22">
        <v>207</v>
      </c>
      <c r="AO22" s="23">
        <f t="shared" si="20"/>
        <v>105</v>
      </c>
      <c r="AP22" s="21">
        <f t="shared" si="21"/>
        <v>207</v>
      </c>
      <c r="AQ22" s="21">
        <f t="shared" si="22"/>
        <v>0.2103546698004683</v>
      </c>
      <c r="AR22" s="21">
        <f t="shared" si="23"/>
        <v>164.8</v>
      </c>
      <c r="AS22" s="26">
        <f t="shared" si="24"/>
        <v>-0.3497474747474747</v>
      </c>
      <c r="AT22" s="10">
        <f t="shared" si="1"/>
        <v>250</v>
      </c>
      <c r="AU22" s="11">
        <f t="shared" si="3"/>
        <v>253.44</v>
      </c>
    </row>
    <row r="23" spans="2:47" customFormat="1" ht="15">
      <c r="B23" s="18">
        <v>300</v>
      </c>
      <c r="C23" s="19">
        <f t="shared" si="4"/>
        <v>303.44</v>
      </c>
      <c r="D23" s="20">
        <v>221</v>
      </c>
      <c r="E23" s="21">
        <v>217</v>
      </c>
      <c r="F23" s="21">
        <v>217</v>
      </c>
      <c r="G23" s="21">
        <v>219</v>
      </c>
      <c r="H23" s="22">
        <v>217</v>
      </c>
      <c r="I23" s="23">
        <f t="shared" si="5"/>
        <v>217</v>
      </c>
      <c r="J23" s="21">
        <f t="shared" si="6"/>
        <v>221</v>
      </c>
      <c r="K23" s="21">
        <f t="shared" si="7"/>
        <v>5.8952490838380953E-3</v>
      </c>
      <c r="L23" s="21">
        <f t="shared" si="8"/>
        <v>218.2</v>
      </c>
      <c r="M23" s="25">
        <f t="shared" si="9"/>
        <v>-0.28091220669654632</v>
      </c>
      <c r="N23" s="23">
        <v>255</v>
      </c>
      <c r="O23" s="21">
        <v>246</v>
      </c>
      <c r="P23" s="21">
        <v>248</v>
      </c>
      <c r="Q23" s="21">
        <v>248</v>
      </c>
      <c r="R23" s="22">
        <v>246</v>
      </c>
      <c r="S23" s="23">
        <f t="shared" si="10"/>
        <v>246</v>
      </c>
      <c r="T23" s="21">
        <f t="shared" si="11"/>
        <v>255</v>
      </c>
      <c r="U23" s="21">
        <f t="shared" si="12"/>
        <v>1.2242404179413861E-2</v>
      </c>
      <c r="V23" s="21">
        <f t="shared" si="13"/>
        <v>248.6</v>
      </c>
      <c r="W23" s="26">
        <f t="shared" si="14"/>
        <v>-0.18072765620880571</v>
      </c>
      <c r="X23" s="10">
        <f t="shared" si="0"/>
        <v>300</v>
      </c>
      <c r="Y23" s="11">
        <f t="shared" si="2"/>
        <v>303.44</v>
      </c>
      <c r="Z23" s="20">
        <v>235</v>
      </c>
      <c r="AA23" s="21">
        <v>235</v>
      </c>
      <c r="AB23" s="21">
        <v>232</v>
      </c>
      <c r="AC23" s="21">
        <v>233</v>
      </c>
      <c r="AD23" s="22">
        <v>237</v>
      </c>
      <c r="AE23" s="23">
        <f t="shared" si="15"/>
        <v>232</v>
      </c>
      <c r="AF23" s="21">
        <f t="shared" si="16"/>
        <v>237</v>
      </c>
      <c r="AG23" s="21">
        <f t="shared" si="17"/>
        <v>6.4241987508627495E-3</v>
      </c>
      <c r="AH23" s="21">
        <f t="shared" si="18"/>
        <v>234.4</v>
      </c>
      <c r="AI23" s="25">
        <f t="shared" si="19"/>
        <v>-0.22752438702873712</v>
      </c>
      <c r="AJ23" s="23">
        <v>237</v>
      </c>
      <c r="AK23" s="21">
        <v>243</v>
      </c>
      <c r="AL23" s="21">
        <v>246</v>
      </c>
      <c r="AM23" s="21">
        <v>237</v>
      </c>
      <c r="AN23" s="22">
        <v>245</v>
      </c>
      <c r="AO23" s="23">
        <f t="shared" si="20"/>
        <v>237</v>
      </c>
      <c r="AP23" s="21">
        <f t="shared" si="21"/>
        <v>246</v>
      </c>
      <c r="AQ23" s="21">
        <f t="shared" si="22"/>
        <v>1.4289140119087003E-2</v>
      </c>
      <c r="AR23" s="21">
        <f t="shared" si="23"/>
        <v>241.6</v>
      </c>
      <c r="AS23" s="26">
        <f t="shared" si="24"/>
        <v>-0.20379646717637756</v>
      </c>
      <c r="AT23" s="10">
        <f t="shared" si="1"/>
        <v>300</v>
      </c>
      <c r="AU23" s="11">
        <f t="shared" si="3"/>
        <v>303.44</v>
      </c>
    </row>
    <row r="24" spans="2:47" customFormat="1" ht="15">
      <c r="B24" s="18">
        <v>350</v>
      </c>
      <c r="C24" s="19">
        <f t="shared" si="4"/>
        <v>353.44</v>
      </c>
      <c r="D24" s="20">
        <v>257</v>
      </c>
      <c r="E24" s="21">
        <v>261</v>
      </c>
      <c r="F24" s="21">
        <v>259</v>
      </c>
      <c r="G24" s="21">
        <v>259</v>
      </c>
      <c r="H24" s="22">
        <v>256</v>
      </c>
      <c r="I24" s="23">
        <f t="shared" si="5"/>
        <v>256</v>
      </c>
      <c r="J24" s="21">
        <f t="shared" si="6"/>
        <v>261</v>
      </c>
      <c r="K24" s="21">
        <f t="shared" si="7"/>
        <v>5.5153883798149412E-3</v>
      </c>
      <c r="L24" s="21">
        <f t="shared" si="8"/>
        <v>258.39999999999998</v>
      </c>
      <c r="M24" s="25">
        <f t="shared" si="9"/>
        <v>-0.26889995473064743</v>
      </c>
      <c r="N24" s="23">
        <v>292</v>
      </c>
      <c r="O24" s="21">
        <v>275</v>
      </c>
      <c r="P24" s="21">
        <v>293</v>
      </c>
      <c r="Q24" s="21">
        <v>282</v>
      </c>
      <c r="R24" s="22">
        <v>260</v>
      </c>
      <c r="S24" s="23">
        <f t="shared" si="10"/>
        <v>260</v>
      </c>
      <c r="T24" s="21">
        <f t="shared" si="11"/>
        <v>293</v>
      </c>
      <c r="U24" s="21">
        <f t="shared" si="12"/>
        <v>3.8514300194625692E-2</v>
      </c>
      <c r="V24" s="21">
        <f t="shared" si="13"/>
        <v>280.39999999999998</v>
      </c>
      <c r="W24" s="26">
        <f t="shared" si="14"/>
        <v>-0.20665459483929385</v>
      </c>
      <c r="X24" s="10">
        <f t="shared" si="0"/>
        <v>350</v>
      </c>
      <c r="Y24" s="11">
        <f t="shared" si="2"/>
        <v>353.44</v>
      </c>
      <c r="Z24" s="20">
        <v>253</v>
      </c>
      <c r="AA24" s="21">
        <v>254</v>
      </c>
      <c r="AB24" s="21">
        <v>246</v>
      </c>
      <c r="AC24" s="21">
        <v>249</v>
      </c>
      <c r="AD24" s="22">
        <v>252</v>
      </c>
      <c r="AE24" s="23">
        <f t="shared" si="15"/>
        <v>246</v>
      </c>
      <c r="AF24" s="21">
        <f t="shared" si="16"/>
        <v>254</v>
      </c>
      <c r="AG24" s="21">
        <f t="shared" si="17"/>
        <v>9.254995039495317E-3</v>
      </c>
      <c r="AH24" s="21">
        <f t="shared" si="18"/>
        <v>250.8</v>
      </c>
      <c r="AI24" s="25">
        <f t="shared" si="19"/>
        <v>-0.29040289723856944</v>
      </c>
      <c r="AJ24" s="23">
        <v>251</v>
      </c>
      <c r="AK24" s="21">
        <v>257</v>
      </c>
      <c r="AL24" s="21">
        <v>246</v>
      </c>
      <c r="AM24" s="21">
        <v>250</v>
      </c>
      <c r="AN24" s="22">
        <v>251</v>
      </c>
      <c r="AO24" s="23">
        <f t="shared" si="20"/>
        <v>246</v>
      </c>
      <c r="AP24" s="21">
        <f t="shared" si="21"/>
        <v>257</v>
      </c>
      <c r="AQ24" s="21">
        <f t="shared" si="22"/>
        <v>1.1139101225118565E-2</v>
      </c>
      <c r="AR24" s="21">
        <f t="shared" si="23"/>
        <v>251</v>
      </c>
      <c r="AS24" s="26">
        <f t="shared" si="24"/>
        <v>-0.28983703033046626</v>
      </c>
      <c r="AT24" s="10">
        <f t="shared" si="1"/>
        <v>350</v>
      </c>
      <c r="AU24" s="11">
        <f t="shared" si="3"/>
        <v>353.44</v>
      </c>
    </row>
    <row r="25" spans="2:47" customFormat="1" ht="15">
      <c r="B25" s="18">
        <v>400</v>
      </c>
      <c r="C25" s="19">
        <f t="shared" si="4"/>
        <v>403.44</v>
      </c>
      <c r="D25" s="20">
        <v>225</v>
      </c>
      <c r="E25" s="21">
        <v>228</v>
      </c>
      <c r="F25" s="21">
        <v>227</v>
      </c>
      <c r="G25" s="21">
        <v>227</v>
      </c>
      <c r="H25" s="22">
        <v>222</v>
      </c>
      <c r="I25" s="23">
        <f t="shared" si="5"/>
        <v>222</v>
      </c>
      <c r="J25" s="21">
        <f t="shared" si="6"/>
        <v>228</v>
      </c>
      <c r="K25" s="21">
        <f t="shared" si="7"/>
        <v>5.917775325358577E-3</v>
      </c>
      <c r="L25" s="21">
        <f t="shared" si="8"/>
        <v>225.8</v>
      </c>
      <c r="M25" s="25">
        <f t="shared" si="9"/>
        <v>-0.44031330557208009</v>
      </c>
      <c r="N25" s="23">
        <v>285</v>
      </c>
      <c r="O25" s="21">
        <v>286</v>
      </c>
      <c r="P25" s="21">
        <v>286</v>
      </c>
      <c r="Q25" s="21">
        <v>282</v>
      </c>
      <c r="R25" s="22">
        <v>280</v>
      </c>
      <c r="S25" s="23">
        <f t="shared" si="10"/>
        <v>280</v>
      </c>
      <c r="T25" s="21">
        <f t="shared" si="11"/>
        <v>286</v>
      </c>
      <c r="U25" s="21">
        <f t="shared" si="12"/>
        <v>6.6510052870309032E-3</v>
      </c>
      <c r="V25" s="21">
        <f t="shared" si="13"/>
        <v>283.8</v>
      </c>
      <c r="W25" s="26">
        <f t="shared" si="14"/>
        <v>-0.29654967281380129</v>
      </c>
      <c r="X25" s="10">
        <f t="shared" si="0"/>
        <v>400</v>
      </c>
      <c r="Y25" s="11">
        <f t="shared" si="2"/>
        <v>403.44</v>
      </c>
      <c r="Z25" s="20">
        <v>246</v>
      </c>
      <c r="AA25" s="21">
        <v>243</v>
      </c>
      <c r="AB25" s="21">
        <v>236</v>
      </c>
      <c r="AC25" s="21">
        <v>268</v>
      </c>
      <c r="AD25" s="22">
        <v>262</v>
      </c>
      <c r="AE25" s="23">
        <f t="shared" si="15"/>
        <v>236</v>
      </c>
      <c r="AF25" s="21">
        <f t="shared" si="16"/>
        <v>268</v>
      </c>
      <c r="AG25" s="21">
        <f t="shared" si="17"/>
        <v>3.3347273565025058E-2</v>
      </c>
      <c r="AH25" s="21">
        <f t="shared" si="18"/>
        <v>251</v>
      </c>
      <c r="AI25" s="25">
        <f t="shared" si="19"/>
        <v>-0.37785048582193137</v>
      </c>
      <c r="AJ25" s="23">
        <v>235</v>
      </c>
      <c r="AK25" s="21">
        <v>232</v>
      </c>
      <c r="AL25" s="21">
        <v>233</v>
      </c>
      <c r="AM25" s="21">
        <v>235</v>
      </c>
      <c r="AN25" s="22">
        <v>231</v>
      </c>
      <c r="AO25" s="23">
        <f t="shared" si="20"/>
        <v>231</v>
      </c>
      <c r="AP25" s="21">
        <f t="shared" si="21"/>
        <v>235</v>
      </c>
      <c r="AQ25" s="21">
        <f t="shared" si="22"/>
        <v>4.4340035246872691E-3</v>
      </c>
      <c r="AR25" s="21">
        <f t="shared" si="23"/>
        <v>233.2</v>
      </c>
      <c r="AS25" s="26">
        <f t="shared" si="24"/>
        <v>-0.42197104897878251</v>
      </c>
      <c r="AT25" s="10">
        <f t="shared" si="1"/>
        <v>400</v>
      </c>
      <c r="AU25" s="11">
        <f t="shared" si="3"/>
        <v>403.44</v>
      </c>
    </row>
    <row r="26" spans="2:47" customFormat="1" ht="15">
      <c r="B26" s="18">
        <v>450</v>
      </c>
      <c r="C26" s="19">
        <f t="shared" si="4"/>
        <v>453.44</v>
      </c>
      <c r="D26" s="20">
        <v>280</v>
      </c>
      <c r="E26" s="21">
        <v>277</v>
      </c>
      <c r="F26" s="21">
        <v>278</v>
      </c>
      <c r="G26" s="21">
        <v>282</v>
      </c>
      <c r="H26" s="22">
        <v>278</v>
      </c>
      <c r="I26" s="23">
        <f t="shared" si="5"/>
        <v>277</v>
      </c>
      <c r="J26" s="21">
        <f t="shared" si="6"/>
        <v>282</v>
      </c>
      <c r="K26" s="21">
        <f t="shared" si="7"/>
        <v>4.4107268877911082E-3</v>
      </c>
      <c r="L26" s="21">
        <f t="shared" si="8"/>
        <v>279</v>
      </c>
      <c r="M26" s="25">
        <f t="shared" si="9"/>
        <v>-0.38470359915314045</v>
      </c>
      <c r="N26" s="23">
        <v>263</v>
      </c>
      <c r="O26" s="21">
        <v>262</v>
      </c>
      <c r="P26" s="21">
        <v>266</v>
      </c>
      <c r="Q26" s="21">
        <v>265</v>
      </c>
      <c r="R26" s="22">
        <v>263</v>
      </c>
      <c r="S26" s="23">
        <f t="shared" si="10"/>
        <v>262</v>
      </c>
      <c r="T26" s="21">
        <f t="shared" si="11"/>
        <v>266</v>
      </c>
      <c r="U26" s="21">
        <f t="shared" si="12"/>
        <v>3.6237819171566214E-3</v>
      </c>
      <c r="V26" s="21">
        <f t="shared" si="13"/>
        <v>263.8</v>
      </c>
      <c r="W26" s="26">
        <f t="shared" si="14"/>
        <v>-0.41822512350035285</v>
      </c>
      <c r="X26" s="10">
        <f t="shared" si="0"/>
        <v>450</v>
      </c>
      <c r="Y26" s="11">
        <f t="shared" si="2"/>
        <v>453.44</v>
      </c>
      <c r="Z26" s="20">
        <v>256</v>
      </c>
      <c r="AA26" s="21">
        <v>255</v>
      </c>
      <c r="AB26" s="21">
        <v>257</v>
      </c>
      <c r="AC26" s="21">
        <v>256</v>
      </c>
      <c r="AD26" s="22">
        <v>257</v>
      </c>
      <c r="AE26" s="23">
        <f t="shared" si="15"/>
        <v>255</v>
      </c>
      <c r="AF26" s="21">
        <f t="shared" si="16"/>
        <v>257</v>
      </c>
      <c r="AG26" s="21">
        <f t="shared" si="17"/>
        <v>1.8451394374869345E-3</v>
      </c>
      <c r="AH26" s="21">
        <f t="shared" si="18"/>
        <v>256.2</v>
      </c>
      <c r="AI26" s="25">
        <f t="shared" si="19"/>
        <v>-0.43498588567395907</v>
      </c>
      <c r="AJ26" s="23">
        <v>245</v>
      </c>
      <c r="AK26" s="21">
        <v>231</v>
      </c>
      <c r="AL26" s="21">
        <v>230</v>
      </c>
      <c r="AM26" s="21">
        <v>228</v>
      </c>
      <c r="AN26" s="22">
        <v>229</v>
      </c>
      <c r="AO26" s="23">
        <f t="shared" si="20"/>
        <v>228</v>
      </c>
      <c r="AP26" s="21">
        <f t="shared" si="21"/>
        <v>245</v>
      </c>
      <c r="AQ26" s="21">
        <f t="shared" si="22"/>
        <v>1.5484729782588176E-2</v>
      </c>
      <c r="AR26" s="21">
        <f t="shared" si="23"/>
        <v>232.6</v>
      </c>
      <c r="AS26" s="26">
        <f t="shared" si="24"/>
        <v>-0.48703246294989416</v>
      </c>
      <c r="AT26" s="10">
        <f t="shared" si="1"/>
        <v>450</v>
      </c>
      <c r="AU26" s="11">
        <f t="shared" si="3"/>
        <v>453.44</v>
      </c>
    </row>
    <row r="27" spans="2:47" customFormat="1" ht="15">
      <c r="B27" s="18">
        <v>500</v>
      </c>
      <c r="C27" s="19">
        <f t="shared" si="4"/>
        <v>503.44</v>
      </c>
      <c r="D27" s="20">
        <v>319</v>
      </c>
      <c r="E27" s="21">
        <v>307</v>
      </c>
      <c r="F27" s="21">
        <v>298</v>
      </c>
      <c r="G27" s="21">
        <v>297</v>
      </c>
      <c r="H27" s="22">
        <v>297</v>
      </c>
      <c r="I27" s="23">
        <f t="shared" si="5"/>
        <v>297</v>
      </c>
      <c r="J27" s="21">
        <f t="shared" si="6"/>
        <v>319</v>
      </c>
      <c r="K27" s="21">
        <f t="shared" si="7"/>
        <v>1.9031526405535491E-2</v>
      </c>
      <c r="L27" s="21">
        <f t="shared" si="8"/>
        <v>303.60000000000002</v>
      </c>
      <c r="M27" s="25">
        <f t="shared" si="9"/>
        <v>-0.39694899094231684</v>
      </c>
      <c r="N27" s="23">
        <v>295</v>
      </c>
      <c r="O27" s="21">
        <v>307</v>
      </c>
      <c r="P27" s="21">
        <v>297</v>
      </c>
      <c r="Q27" s="21">
        <v>293</v>
      </c>
      <c r="R27" s="22">
        <v>291</v>
      </c>
      <c r="S27" s="23">
        <f t="shared" si="10"/>
        <v>291</v>
      </c>
      <c r="T27" s="21">
        <f t="shared" si="11"/>
        <v>307</v>
      </c>
      <c r="U27" s="21">
        <f t="shared" si="12"/>
        <v>1.2372804308277004E-2</v>
      </c>
      <c r="V27" s="21">
        <f t="shared" si="13"/>
        <v>296.60000000000002</v>
      </c>
      <c r="W27" s="26">
        <f t="shared" si="14"/>
        <v>-0.41085332909582073</v>
      </c>
      <c r="X27" s="10">
        <f t="shared" si="0"/>
        <v>500</v>
      </c>
      <c r="Y27" s="11">
        <f t="shared" si="2"/>
        <v>503.44</v>
      </c>
      <c r="Z27" s="20">
        <v>254</v>
      </c>
      <c r="AA27" s="21">
        <v>258</v>
      </c>
      <c r="AB27" s="21">
        <v>258</v>
      </c>
      <c r="AC27" s="21">
        <v>256</v>
      </c>
      <c r="AD27" s="22">
        <v>261</v>
      </c>
      <c r="AE27" s="23">
        <f t="shared" si="15"/>
        <v>254</v>
      </c>
      <c r="AF27" s="21">
        <f t="shared" si="16"/>
        <v>261</v>
      </c>
      <c r="AG27" s="21">
        <f t="shared" si="17"/>
        <v>5.1797254133184875E-3</v>
      </c>
      <c r="AH27" s="21">
        <f t="shared" si="18"/>
        <v>257.39999999999998</v>
      </c>
      <c r="AI27" s="25">
        <f t="shared" si="19"/>
        <v>-0.48871762275544262</v>
      </c>
      <c r="AJ27" s="23">
        <v>223</v>
      </c>
      <c r="AK27" s="21">
        <v>226</v>
      </c>
      <c r="AL27" s="21">
        <v>233</v>
      </c>
      <c r="AM27" s="21">
        <v>226</v>
      </c>
      <c r="AN27" s="22">
        <v>221</v>
      </c>
      <c r="AO27" s="23">
        <f t="shared" si="20"/>
        <v>221</v>
      </c>
      <c r="AP27" s="21">
        <f t="shared" si="21"/>
        <v>233</v>
      </c>
      <c r="AQ27" s="21">
        <f t="shared" si="22"/>
        <v>9.0372740871423208E-3</v>
      </c>
      <c r="AR27" s="21">
        <f t="shared" si="23"/>
        <v>225.8</v>
      </c>
      <c r="AS27" s="26">
        <f t="shared" si="24"/>
        <v>-0.55148577784840291</v>
      </c>
      <c r="AT27" s="10">
        <f t="shared" si="1"/>
        <v>500</v>
      </c>
      <c r="AU27" s="11">
        <f t="shared" si="3"/>
        <v>503.44</v>
      </c>
    </row>
    <row r="28" spans="2:47" customFormat="1" ht="15">
      <c r="B28" s="18"/>
      <c r="C28" s="19"/>
      <c r="D28" s="20"/>
      <c r="E28" s="21"/>
      <c r="F28" s="21"/>
      <c r="G28" s="21"/>
      <c r="H28" s="22"/>
      <c r="I28" s="23"/>
      <c r="J28" s="21"/>
      <c r="K28" s="21"/>
      <c r="L28" s="21"/>
      <c r="M28" s="27"/>
      <c r="N28" s="23"/>
      <c r="O28" s="21"/>
      <c r="P28" s="21"/>
      <c r="Q28" s="21"/>
      <c r="R28" s="22"/>
      <c r="S28" s="23"/>
      <c r="T28" s="21"/>
      <c r="U28" s="21"/>
      <c r="V28" s="21"/>
      <c r="W28" s="28"/>
      <c r="X28" s="18"/>
      <c r="Y28" s="19"/>
      <c r="Z28" s="20"/>
      <c r="AA28" s="21"/>
      <c r="AB28" s="21"/>
      <c r="AC28" s="21"/>
      <c r="AD28" s="22"/>
      <c r="AE28" s="23"/>
      <c r="AF28" s="21"/>
      <c r="AG28" s="21"/>
      <c r="AH28" s="21"/>
      <c r="AI28" s="27"/>
      <c r="AJ28" s="23"/>
      <c r="AK28" s="21"/>
      <c r="AL28" s="21"/>
      <c r="AM28" s="21"/>
      <c r="AN28" s="22"/>
      <c r="AO28" s="23"/>
      <c r="AP28" s="21"/>
      <c r="AQ28" s="21"/>
      <c r="AR28" s="21"/>
      <c r="AS28" s="28"/>
      <c r="AT28" s="18"/>
      <c r="AU28" s="19"/>
    </row>
    <row r="29" spans="2:47" customFormat="1" ht="15.75" thickBot="1">
      <c r="B29" s="2"/>
      <c r="C29" s="9"/>
      <c r="D29" s="4"/>
      <c r="E29" s="5"/>
      <c r="F29" s="5"/>
      <c r="G29" s="5"/>
      <c r="H29" s="6"/>
      <c r="I29" s="7"/>
      <c r="J29" s="5"/>
      <c r="K29" s="5"/>
      <c r="L29" s="5"/>
      <c r="M29" s="8"/>
      <c r="N29" s="7"/>
      <c r="O29" s="5"/>
      <c r="P29" s="5"/>
      <c r="Q29" s="5"/>
      <c r="R29" s="6"/>
      <c r="S29" s="7"/>
      <c r="T29" s="5"/>
      <c r="U29" s="5"/>
      <c r="V29" s="5"/>
      <c r="W29" s="29"/>
      <c r="X29" s="2"/>
      <c r="Y29" s="9"/>
      <c r="Z29" s="4"/>
      <c r="AA29" s="5"/>
      <c r="AB29" s="5"/>
      <c r="AC29" s="5"/>
      <c r="AD29" s="6"/>
      <c r="AE29" s="7"/>
      <c r="AF29" s="5"/>
      <c r="AG29" s="5"/>
      <c r="AH29" s="5"/>
      <c r="AI29" s="8"/>
      <c r="AJ29" s="7"/>
      <c r="AK29" s="5"/>
      <c r="AL29" s="5"/>
      <c r="AM29" s="5"/>
      <c r="AN29" s="6"/>
      <c r="AO29" s="7"/>
      <c r="AP29" s="5"/>
      <c r="AQ29" s="5"/>
      <c r="AR29" s="5"/>
      <c r="AS29" s="29"/>
      <c r="AT29" s="2"/>
      <c r="AU29" s="9"/>
    </row>
    <row r="30" spans="2:47" customFormat="1" ht="16.5" thickTop="1" thickBot="1">
      <c r="B30" s="30" t="s">
        <v>12</v>
      </c>
      <c r="C30" s="31">
        <v>3.44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32"/>
      <c r="Y30" s="32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32"/>
      <c r="AU30" s="32"/>
    </row>
    <row r="31" spans="2:47" ht="15" thickTop="1"/>
    <row r="37" spans="3:4" customFormat="1">
      <c r="C37" s="1"/>
      <c r="D37" s="1"/>
    </row>
    <row r="95" spans="2:45" customForma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</sheetData>
  <mergeCells count="8">
    <mergeCell ref="AJ3:AS3"/>
    <mergeCell ref="AT3:AU3"/>
    <mergeCell ref="E1:M1"/>
    <mergeCell ref="B3:C3"/>
    <mergeCell ref="D3:M3"/>
    <mergeCell ref="N3:W3"/>
    <mergeCell ref="X3:Y3"/>
    <mergeCell ref="Z3:AI3"/>
  </mergeCells>
  <pageMargins left="0" right="0" top="0.39375000000000004" bottom="0.39375000000000004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U95"/>
  <sheetViews>
    <sheetView topLeftCell="M17" zoomScale="55" zoomScaleNormal="55" workbookViewId="0">
      <selection activeCell="W144" sqref="W144"/>
    </sheetView>
  </sheetViews>
  <sheetFormatPr baseColWidth="10" defaultRowHeight="14.25"/>
  <cols>
    <col min="1" max="2" width="10.625" style="1" customWidth="1"/>
    <col min="3" max="10" width="13.25" style="1" customWidth="1"/>
    <col min="11" max="11" width="24.125" style="1" customWidth="1"/>
    <col min="12" max="12" width="13.25" style="1" customWidth="1"/>
    <col min="13" max="16" width="10.625" style="1" customWidth="1"/>
    <col min="17" max="17" width="13" style="1" customWidth="1"/>
    <col min="18" max="20" width="11" style="1" customWidth="1"/>
    <col min="21" max="21" width="23.5" style="1" customWidth="1"/>
    <col min="22" max="32" width="11" style="1" customWidth="1"/>
    <col min="33" max="33" width="27.25" style="1" customWidth="1"/>
    <col min="34" max="42" width="11" style="1" customWidth="1"/>
    <col min="43" max="43" width="24.625" style="1" customWidth="1"/>
    <col min="44" max="44" width="11" style="1" customWidth="1"/>
    <col min="45" max="16384" width="11" style="1"/>
  </cols>
  <sheetData>
    <row r="1" spans="2:47" customFormat="1">
      <c r="B1" s="1"/>
      <c r="C1" s="1"/>
      <c r="D1" s="1"/>
      <c r="E1" s="81"/>
      <c r="F1" s="81"/>
      <c r="G1" s="81"/>
      <c r="H1" s="81"/>
      <c r="I1" s="81"/>
      <c r="J1" s="81"/>
      <c r="K1" s="81"/>
      <c r="L1" s="81"/>
      <c r="M1" s="8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2:47" customFormat="1" ht="15" thickBo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2:47" customFormat="1" ht="15.75" thickTop="1">
      <c r="B3" s="80" t="str">
        <f>without_protection!$B3</f>
        <v>distance in mm</v>
      </c>
      <c r="C3" s="80"/>
      <c r="D3" s="82" t="str">
        <f>without_protection!D3:M3</f>
        <v>sensor 1</v>
      </c>
      <c r="E3" s="82"/>
      <c r="F3" s="82"/>
      <c r="G3" s="82"/>
      <c r="H3" s="82"/>
      <c r="I3" s="82"/>
      <c r="J3" s="82"/>
      <c r="K3" s="82"/>
      <c r="L3" s="82"/>
      <c r="M3" s="82"/>
      <c r="N3" s="79" t="str">
        <f>without_protection!N3:W3</f>
        <v>sensor 2</v>
      </c>
      <c r="O3" s="79"/>
      <c r="P3" s="79"/>
      <c r="Q3" s="79"/>
      <c r="R3" s="79"/>
      <c r="S3" s="79"/>
      <c r="T3" s="79"/>
      <c r="U3" s="79"/>
      <c r="V3" s="79"/>
      <c r="W3" s="79"/>
      <c r="X3" s="80" t="str">
        <f>without_protection!$B3</f>
        <v>distance in mm</v>
      </c>
      <c r="Y3" s="80"/>
      <c r="Z3" s="82" t="str">
        <f>without_protection!Z3:AI3</f>
        <v>sensor 3</v>
      </c>
      <c r="AA3" s="82"/>
      <c r="AB3" s="82"/>
      <c r="AC3" s="82"/>
      <c r="AD3" s="82"/>
      <c r="AE3" s="82"/>
      <c r="AF3" s="82"/>
      <c r="AG3" s="82"/>
      <c r="AH3" s="82"/>
      <c r="AI3" s="82"/>
      <c r="AJ3" s="79" t="str">
        <f>without_protection!AJ3:AS3</f>
        <v>sensor 4</v>
      </c>
      <c r="AK3" s="79"/>
      <c r="AL3" s="79"/>
      <c r="AM3" s="79"/>
      <c r="AN3" s="79"/>
      <c r="AO3" s="79"/>
      <c r="AP3" s="79"/>
      <c r="AQ3" s="79"/>
      <c r="AR3" s="79"/>
      <c r="AS3" s="79"/>
      <c r="AT3" s="80" t="str">
        <f>without_protection!$B3</f>
        <v>distance in mm</v>
      </c>
      <c r="AU3" s="80"/>
    </row>
    <row r="4" spans="2:47" customFormat="1" ht="15.75" thickBot="1">
      <c r="B4" s="2" t="str">
        <f>without_protection!$B4</f>
        <v>measured</v>
      </c>
      <c r="C4" s="3" t="str">
        <f>without_protection!$C4</f>
        <v>real</v>
      </c>
      <c r="D4" s="4">
        <f>without_protection!$D4</f>
        <v>1</v>
      </c>
      <c r="E4" s="5">
        <f>without_protection!$E4</f>
        <v>2</v>
      </c>
      <c r="F4" s="5">
        <f>without_protection!$F4</f>
        <v>3</v>
      </c>
      <c r="G4" s="5">
        <f>without_protection!$G4</f>
        <v>4</v>
      </c>
      <c r="H4" s="6">
        <f>without_protection!$H4</f>
        <v>5</v>
      </c>
      <c r="I4" s="7" t="str">
        <f>without_protection!$I4</f>
        <v>min</v>
      </c>
      <c r="J4" s="5" t="str">
        <f>without_protection!$J4</f>
        <v>max</v>
      </c>
      <c r="K4" s="5" t="str">
        <f>without_protection!$K4</f>
        <v>std deviation / distance_real</v>
      </c>
      <c r="L4" s="5" t="str">
        <f>without_protection!$L4</f>
        <v>mean</v>
      </c>
      <c r="M4" s="8" t="str">
        <f>without_protection!$M4</f>
        <v>error</v>
      </c>
      <c r="N4" s="7">
        <f>without_protection!$D4</f>
        <v>1</v>
      </c>
      <c r="O4" s="5">
        <f>without_protection!$E4</f>
        <v>2</v>
      </c>
      <c r="P4" s="5">
        <f>without_protection!$F4</f>
        <v>3</v>
      </c>
      <c r="Q4" s="5">
        <f>without_protection!$G4</f>
        <v>4</v>
      </c>
      <c r="R4" s="6">
        <f>without_protection!$H4</f>
        <v>5</v>
      </c>
      <c r="S4" s="7" t="str">
        <f>without_protection!$I4</f>
        <v>min</v>
      </c>
      <c r="T4" s="5" t="str">
        <f>without_protection!$J4</f>
        <v>max</v>
      </c>
      <c r="U4" s="5" t="str">
        <f>without_protection!$K4</f>
        <v>std deviation / distance_real</v>
      </c>
      <c r="V4" s="5" t="str">
        <f>without_protection!$L4</f>
        <v>mean</v>
      </c>
      <c r="W4" s="8" t="str">
        <f>without_protection!$M4</f>
        <v>error</v>
      </c>
      <c r="X4" s="2" t="str">
        <f>without_protection!$B4</f>
        <v>measured</v>
      </c>
      <c r="Y4" s="3" t="str">
        <f>without_protection!$C4</f>
        <v>real</v>
      </c>
      <c r="Z4" s="4">
        <f>without_protection!$D4</f>
        <v>1</v>
      </c>
      <c r="AA4" s="5">
        <f>without_protection!$E4</f>
        <v>2</v>
      </c>
      <c r="AB4" s="5">
        <f>without_protection!$F4</f>
        <v>3</v>
      </c>
      <c r="AC4" s="5">
        <f>without_protection!$G4</f>
        <v>4</v>
      </c>
      <c r="AD4" s="6">
        <f>without_protection!$H4</f>
        <v>5</v>
      </c>
      <c r="AE4" s="7" t="str">
        <f>without_protection!$I4</f>
        <v>min</v>
      </c>
      <c r="AF4" s="5" t="str">
        <f>without_protection!$J4</f>
        <v>max</v>
      </c>
      <c r="AG4" s="5" t="str">
        <f>without_protection!$K4</f>
        <v>std deviation / distance_real</v>
      </c>
      <c r="AH4" s="5" t="str">
        <f>without_protection!$L4</f>
        <v>mean</v>
      </c>
      <c r="AI4" s="8" t="str">
        <f>without_protection!$M4</f>
        <v>error</v>
      </c>
      <c r="AJ4" s="7">
        <f>without_protection!$D4</f>
        <v>1</v>
      </c>
      <c r="AK4" s="5">
        <f>without_protection!$E4</f>
        <v>2</v>
      </c>
      <c r="AL4" s="5">
        <f>without_protection!$F4</f>
        <v>3</v>
      </c>
      <c r="AM4" s="5">
        <f>without_protection!$G4</f>
        <v>4</v>
      </c>
      <c r="AN4" s="6">
        <f>without_protection!$H4</f>
        <v>5</v>
      </c>
      <c r="AO4" s="7" t="str">
        <f>without_protection!$I4</f>
        <v>min</v>
      </c>
      <c r="AP4" s="5" t="str">
        <f>without_protection!$J4</f>
        <v>max</v>
      </c>
      <c r="AQ4" s="5" t="str">
        <f>without_protection!$K4</f>
        <v>std deviation / distance_real</v>
      </c>
      <c r="AR4" s="5" t="str">
        <f>without_protection!$L4</f>
        <v>mean</v>
      </c>
      <c r="AS4" s="8" t="str">
        <f>without_protection!$M4</f>
        <v>error</v>
      </c>
      <c r="AT4" s="2" t="str">
        <f>without_protection!$B4</f>
        <v>measured</v>
      </c>
      <c r="AU4" s="3" t="str">
        <f>without_protection!$C4</f>
        <v>real</v>
      </c>
    </row>
    <row r="5" spans="2:47" customFormat="1" ht="15.75" thickTop="1">
      <c r="B5" s="10">
        <f>without_protection!$B5</f>
        <v>5</v>
      </c>
      <c r="C5" s="11">
        <f>without_protection!$C5</f>
        <v>8.44</v>
      </c>
      <c r="D5" s="12">
        <v>34</v>
      </c>
      <c r="E5" s="13">
        <v>34</v>
      </c>
      <c r="F5" s="13">
        <v>32</v>
      </c>
      <c r="G5" s="13">
        <v>34</v>
      </c>
      <c r="H5" s="14">
        <v>33</v>
      </c>
      <c r="I5" s="15">
        <f t="shared" ref="I5:I27" si="0">MIN(D5:H5)</f>
        <v>32</v>
      </c>
      <c r="J5" s="13">
        <f t="shared" ref="J5:J27" si="1">MAX(D5:H5)</f>
        <v>34</v>
      </c>
      <c r="K5" s="13">
        <f t="shared" ref="K5:K27" si="2">_xlfn.STDEV.S(D5:H5)/$C5</f>
        <v>0.10597478566349715</v>
      </c>
      <c r="L5" s="13">
        <f t="shared" ref="L5:L27" si="3">AVERAGE(D5:H5)</f>
        <v>33.4</v>
      </c>
      <c r="M5" s="16">
        <f t="shared" ref="M5:M27" si="4">(L5-$C5)/$C5</f>
        <v>2.9573459715639814</v>
      </c>
      <c r="N5" s="15">
        <v>41</v>
      </c>
      <c r="O5" s="13">
        <v>39</v>
      </c>
      <c r="P5" s="13">
        <v>40</v>
      </c>
      <c r="Q5" s="13">
        <v>39</v>
      </c>
      <c r="R5" s="14">
        <v>40</v>
      </c>
      <c r="S5" s="15">
        <f t="shared" ref="S5:S27" si="5">MIN(N5:R5)</f>
        <v>39</v>
      </c>
      <c r="T5" s="13">
        <f t="shared" ref="T5:T27" si="6">MAX(N5:R5)</f>
        <v>41</v>
      </c>
      <c r="U5" s="13">
        <f t="shared" ref="U5:U27" si="7">_xlfn.STDEV.S(N5:R5)/$C5</f>
        <v>9.913033489740232E-2</v>
      </c>
      <c r="V5" s="13">
        <f t="shared" ref="V5:V27" si="8">AVERAGE(N5:R5)</f>
        <v>39.799999999999997</v>
      </c>
      <c r="W5" s="17">
        <f t="shared" ref="W5:W27" si="9">(V5-$C5)/$C5</f>
        <v>3.7156398104265405</v>
      </c>
      <c r="X5" s="10">
        <f>without_protection!$B5</f>
        <v>5</v>
      </c>
      <c r="Y5" s="11">
        <f>without_protection!$C5</f>
        <v>8.44</v>
      </c>
      <c r="Z5" s="12">
        <v>27</v>
      </c>
      <c r="AA5" s="13">
        <v>27</v>
      </c>
      <c r="AB5" s="13">
        <v>27</v>
      </c>
      <c r="AC5" s="13">
        <v>27</v>
      </c>
      <c r="AD5" s="14">
        <v>28</v>
      </c>
      <c r="AE5" s="15">
        <f t="shared" ref="AE5:AE27" si="10">MIN(Z5:AD5)</f>
        <v>27</v>
      </c>
      <c r="AF5" s="13">
        <f t="shared" ref="AF5:AF27" si="11">MAX(Z5:AD5)</f>
        <v>28</v>
      </c>
      <c r="AG5" s="13">
        <f t="shared" ref="AG5:AG27" si="12">_xlfn.STDEV.S(Z5:AD5)/$C5</f>
        <v>5.2987392831748574E-2</v>
      </c>
      <c r="AH5" s="13">
        <f t="shared" ref="AH5:AH27" si="13">AVERAGE(Z5:AD5)</f>
        <v>27.2</v>
      </c>
      <c r="AI5" s="16">
        <f t="shared" ref="AI5:AI27" si="14">(AH5-$C5)/$C5</f>
        <v>2.2227488151658767</v>
      </c>
      <c r="AJ5" s="15">
        <v>12</v>
      </c>
      <c r="AK5" s="13">
        <v>12</v>
      </c>
      <c r="AL5" s="13">
        <v>11</v>
      </c>
      <c r="AM5" s="13">
        <v>11</v>
      </c>
      <c r="AN5" s="14">
        <v>10</v>
      </c>
      <c r="AO5" s="15">
        <f t="shared" ref="AO5:AO27" si="15">MIN(AJ5:AN5)</f>
        <v>10</v>
      </c>
      <c r="AP5" s="13">
        <f t="shared" ref="AP5:AP27" si="16">MAX(AJ5:AN5)</f>
        <v>12</v>
      </c>
      <c r="AQ5" s="13">
        <f t="shared" ref="AQ5:AQ27" si="17">_xlfn.STDEV.S(AJ5:AN5)/$C5</f>
        <v>9.913033489740232E-2</v>
      </c>
      <c r="AR5" s="13">
        <f t="shared" ref="AR5:AR27" si="18">AVERAGE(AJ5:AN5)</f>
        <v>11.2</v>
      </c>
      <c r="AS5" s="17">
        <f t="shared" ref="AS5:AS27" si="19">(AR5-$C5)/$C5</f>
        <v>0.32701421800947866</v>
      </c>
      <c r="AT5" s="10">
        <f>without_protection!$B5</f>
        <v>5</v>
      </c>
      <c r="AU5" s="11">
        <f>without_protection!$C5</f>
        <v>8.44</v>
      </c>
    </row>
    <row r="6" spans="2:47" customFormat="1" ht="15">
      <c r="B6" s="10">
        <f>without_protection!$B6</f>
        <v>10</v>
      </c>
      <c r="C6" s="11">
        <f>without_protection!$C6</f>
        <v>13.44</v>
      </c>
      <c r="D6" s="20">
        <v>33</v>
      </c>
      <c r="E6" s="21">
        <v>33</v>
      </c>
      <c r="F6" s="21">
        <v>33</v>
      </c>
      <c r="G6" s="21">
        <v>32</v>
      </c>
      <c r="H6" s="22">
        <v>33</v>
      </c>
      <c r="I6" s="23">
        <f t="shared" si="0"/>
        <v>32</v>
      </c>
      <c r="J6" s="21">
        <f t="shared" si="1"/>
        <v>33</v>
      </c>
      <c r="K6" s="21">
        <f t="shared" si="2"/>
        <v>3.3274821093746867E-2</v>
      </c>
      <c r="L6" s="24">
        <f t="shared" si="3"/>
        <v>32.799999999999997</v>
      </c>
      <c r="M6" s="25">
        <f t="shared" si="4"/>
        <v>1.4404761904761905</v>
      </c>
      <c r="N6" s="23">
        <v>34</v>
      </c>
      <c r="O6" s="21">
        <v>34</v>
      </c>
      <c r="P6" s="21">
        <v>34</v>
      </c>
      <c r="Q6" s="21">
        <v>33</v>
      </c>
      <c r="R6" s="22">
        <v>34</v>
      </c>
      <c r="S6" s="23">
        <f t="shared" si="5"/>
        <v>33</v>
      </c>
      <c r="T6" s="21">
        <f t="shared" si="6"/>
        <v>34</v>
      </c>
      <c r="U6" s="21">
        <f t="shared" si="7"/>
        <v>3.3274821093746867E-2</v>
      </c>
      <c r="V6" s="24">
        <f t="shared" si="8"/>
        <v>33.799999999999997</v>
      </c>
      <c r="W6" s="26">
        <f t="shared" si="9"/>
        <v>1.5148809523809523</v>
      </c>
      <c r="X6" s="10">
        <f>without_protection!$B6</f>
        <v>10</v>
      </c>
      <c r="Y6" s="11">
        <f>without_protection!$C6</f>
        <v>13.44</v>
      </c>
      <c r="Z6" s="20">
        <v>20</v>
      </c>
      <c r="AA6" s="21">
        <v>19</v>
      </c>
      <c r="AB6" s="21">
        <v>20</v>
      </c>
      <c r="AC6" s="21">
        <v>19</v>
      </c>
      <c r="AD6" s="22">
        <v>19</v>
      </c>
      <c r="AE6" s="23">
        <f t="shared" si="10"/>
        <v>19</v>
      </c>
      <c r="AF6" s="21">
        <f t="shared" si="11"/>
        <v>20</v>
      </c>
      <c r="AG6" s="21">
        <f t="shared" si="12"/>
        <v>4.0753166481039146E-2</v>
      </c>
      <c r="AH6" s="24">
        <f t="shared" si="13"/>
        <v>19.399999999999999</v>
      </c>
      <c r="AI6" s="25">
        <f t="shared" si="14"/>
        <v>0.44345238095238088</v>
      </c>
      <c r="AJ6" s="23">
        <v>0</v>
      </c>
      <c r="AK6" s="21">
        <v>0</v>
      </c>
      <c r="AL6" s="21">
        <v>0</v>
      </c>
      <c r="AM6" s="21">
        <v>0</v>
      </c>
      <c r="AN6" s="22">
        <v>0</v>
      </c>
      <c r="AO6" s="23">
        <f t="shared" si="15"/>
        <v>0</v>
      </c>
      <c r="AP6" s="21">
        <f t="shared" si="16"/>
        <v>0</v>
      </c>
      <c r="AQ6" s="21">
        <f t="shared" si="17"/>
        <v>0</v>
      </c>
      <c r="AR6" s="24">
        <f t="shared" si="18"/>
        <v>0</v>
      </c>
      <c r="AS6" s="26">
        <f t="shared" si="19"/>
        <v>-1</v>
      </c>
      <c r="AT6" s="10">
        <f>without_protection!$B6</f>
        <v>10</v>
      </c>
      <c r="AU6" s="11">
        <f>without_protection!$C6</f>
        <v>13.44</v>
      </c>
    </row>
    <row r="7" spans="2:47" customFormat="1" ht="15">
      <c r="B7" s="10">
        <f>without_protection!$B7</f>
        <v>15</v>
      </c>
      <c r="C7" s="11">
        <f>without_protection!$C7</f>
        <v>18.440000000000001</v>
      </c>
      <c r="D7" s="20">
        <v>34</v>
      </c>
      <c r="E7" s="21">
        <v>34</v>
      </c>
      <c r="F7" s="21">
        <v>35</v>
      </c>
      <c r="G7" s="21">
        <v>33</v>
      </c>
      <c r="H7" s="22">
        <v>32</v>
      </c>
      <c r="I7" s="23">
        <f t="shared" si="0"/>
        <v>32</v>
      </c>
      <c r="J7" s="21">
        <f t="shared" si="1"/>
        <v>35</v>
      </c>
      <c r="K7" s="21">
        <f t="shared" si="2"/>
        <v>6.1831639105159313E-2</v>
      </c>
      <c r="L7" s="24">
        <f t="shared" si="3"/>
        <v>33.6</v>
      </c>
      <c r="M7" s="25">
        <f t="shared" si="4"/>
        <v>0.8221258134490238</v>
      </c>
      <c r="N7" s="23">
        <v>28</v>
      </c>
      <c r="O7" s="21">
        <v>29</v>
      </c>
      <c r="P7" s="21">
        <v>28</v>
      </c>
      <c r="Q7" s="21">
        <v>27</v>
      </c>
      <c r="R7" s="22">
        <v>28</v>
      </c>
      <c r="S7" s="23">
        <f t="shared" si="5"/>
        <v>27</v>
      </c>
      <c r="T7" s="21">
        <f t="shared" si="6"/>
        <v>29</v>
      </c>
      <c r="U7" s="21">
        <f t="shared" si="7"/>
        <v>3.8346354728120799E-2</v>
      </c>
      <c r="V7" s="24">
        <f t="shared" si="8"/>
        <v>28</v>
      </c>
      <c r="W7" s="26">
        <f t="shared" si="9"/>
        <v>0.51843817787418645</v>
      </c>
      <c r="X7" s="10">
        <f>without_protection!$B7</f>
        <v>15</v>
      </c>
      <c r="Y7" s="11">
        <f>without_protection!$C7</f>
        <v>18.440000000000001</v>
      </c>
      <c r="Z7" s="20">
        <v>26</v>
      </c>
      <c r="AA7" s="21">
        <v>27</v>
      </c>
      <c r="AB7" s="21">
        <v>26</v>
      </c>
      <c r="AC7" s="21">
        <v>26</v>
      </c>
      <c r="AD7" s="22">
        <v>25</v>
      </c>
      <c r="AE7" s="23">
        <f t="shared" si="10"/>
        <v>25</v>
      </c>
      <c r="AF7" s="21">
        <f t="shared" si="11"/>
        <v>27</v>
      </c>
      <c r="AG7" s="21">
        <f t="shared" si="12"/>
        <v>3.8346354728120799E-2</v>
      </c>
      <c r="AH7" s="24">
        <f t="shared" si="13"/>
        <v>26</v>
      </c>
      <c r="AI7" s="25">
        <f t="shared" si="14"/>
        <v>0.40997830802603025</v>
      </c>
      <c r="AJ7" s="23">
        <v>12</v>
      </c>
      <c r="AK7" s="21">
        <v>12</v>
      </c>
      <c r="AL7" s="21">
        <v>10</v>
      </c>
      <c r="AM7" s="21">
        <v>11</v>
      </c>
      <c r="AN7" s="22">
        <v>11</v>
      </c>
      <c r="AO7" s="23">
        <f t="shared" si="15"/>
        <v>10</v>
      </c>
      <c r="AP7" s="21">
        <f t="shared" si="16"/>
        <v>12</v>
      </c>
      <c r="AQ7" s="21">
        <f t="shared" si="17"/>
        <v>4.5372018792520362E-2</v>
      </c>
      <c r="AR7" s="24">
        <f t="shared" si="18"/>
        <v>11.2</v>
      </c>
      <c r="AS7" s="26">
        <f t="shared" si="19"/>
        <v>-0.39262472885032546</v>
      </c>
      <c r="AT7" s="10">
        <f>without_protection!$B7</f>
        <v>15</v>
      </c>
      <c r="AU7" s="11">
        <f>without_protection!$C7</f>
        <v>18.440000000000001</v>
      </c>
    </row>
    <row r="8" spans="2:47" customFormat="1" ht="15">
      <c r="B8" s="10">
        <f>without_protection!$B8</f>
        <v>20</v>
      </c>
      <c r="C8" s="11">
        <f>without_protection!$C8</f>
        <v>23.44</v>
      </c>
      <c r="D8" s="20">
        <v>33</v>
      </c>
      <c r="E8" s="21">
        <v>34</v>
      </c>
      <c r="F8" s="21">
        <v>35</v>
      </c>
      <c r="G8" s="21">
        <v>33</v>
      </c>
      <c r="H8" s="22">
        <v>35</v>
      </c>
      <c r="I8" s="23">
        <f t="shared" si="0"/>
        <v>33</v>
      </c>
      <c r="J8" s="21">
        <f t="shared" si="1"/>
        <v>35</v>
      </c>
      <c r="K8" s="21">
        <f t="shared" si="2"/>
        <v>4.2662116040955628E-2</v>
      </c>
      <c r="L8" s="24">
        <f t="shared" si="3"/>
        <v>34</v>
      </c>
      <c r="M8" s="25">
        <f t="shared" si="4"/>
        <v>0.4505119453924914</v>
      </c>
      <c r="N8" s="23">
        <v>32</v>
      </c>
      <c r="O8" s="21">
        <v>35</v>
      </c>
      <c r="P8" s="21">
        <v>35</v>
      </c>
      <c r="Q8" s="21">
        <v>33</v>
      </c>
      <c r="R8" s="22">
        <v>35</v>
      </c>
      <c r="S8" s="23">
        <f t="shared" si="5"/>
        <v>32</v>
      </c>
      <c r="T8" s="21">
        <f t="shared" si="6"/>
        <v>35</v>
      </c>
      <c r="U8" s="21">
        <f t="shared" si="7"/>
        <v>6.0333343104654227E-2</v>
      </c>
      <c r="V8" s="24">
        <f t="shared" si="8"/>
        <v>34</v>
      </c>
      <c r="W8" s="26">
        <f t="shared" si="9"/>
        <v>0.4505119453924914</v>
      </c>
      <c r="X8" s="10">
        <f>without_protection!$B8</f>
        <v>20</v>
      </c>
      <c r="Y8" s="11">
        <f>without_protection!$C8</f>
        <v>23.44</v>
      </c>
      <c r="Z8" s="20">
        <v>22</v>
      </c>
      <c r="AA8" s="21">
        <v>23</v>
      </c>
      <c r="AB8" s="21">
        <v>22</v>
      </c>
      <c r="AC8" s="21">
        <v>24</v>
      </c>
      <c r="AD8" s="22">
        <v>23</v>
      </c>
      <c r="AE8" s="23">
        <f t="shared" si="10"/>
        <v>22</v>
      </c>
      <c r="AF8" s="21">
        <f t="shared" si="11"/>
        <v>24</v>
      </c>
      <c r="AG8" s="21">
        <f t="shared" si="12"/>
        <v>3.5693687138825744E-2</v>
      </c>
      <c r="AH8" s="24">
        <f t="shared" si="13"/>
        <v>22.8</v>
      </c>
      <c r="AI8" s="25">
        <f t="shared" si="14"/>
        <v>-2.7303754266211625E-2</v>
      </c>
      <c r="AJ8" s="23">
        <v>42</v>
      </c>
      <c r="AK8" s="21">
        <v>41</v>
      </c>
      <c r="AL8" s="21">
        <v>44</v>
      </c>
      <c r="AM8" s="21">
        <v>44</v>
      </c>
      <c r="AN8" s="22">
        <v>44</v>
      </c>
      <c r="AO8" s="23">
        <f t="shared" si="15"/>
        <v>41</v>
      </c>
      <c r="AP8" s="21">
        <f t="shared" si="16"/>
        <v>44</v>
      </c>
      <c r="AQ8" s="21">
        <f t="shared" si="17"/>
        <v>6.0333343104654227E-2</v>
      </c>
      <c r="AR8" s="24">
        <f t="shared" si="18"/>
        <v>43</v>
      </c>
      <c r="AS8" s="26">
        <f t="shared" si="19"/>
        <v>0.83447098976109202</v>
      </c>
      <c r="AT8" s="10">
        <f>without_protection!$B8</f>
        <v>20</v>
      </c>
      <c r="AU8" s="11">
        <f>without_protection!$C8</f>
        <v>23.44</v>
      </c>
    </row>
    <row r="9" spans="2:47" customFormat="1" ht="15">
      <c r="B9" s="10">
        <f>without_protection!$B9</f>
        <v>25</v>
      </c>
      <c r="C9" s="11">
        <f>without_protection!$C9</f>
        <v>28.44</v>
      </c>
      <c r="D9" s="20">
        <v>18</v>
      </c>
      <c r="E9" s="21">
        <v>18</v>
      </c>
      <c r="F9" s="21">
        <v>18</v>
      </c>
      <c r="G9" s="21">
        <v>18</v>
      </c>
      <c r="H9" s="22">
        <v>20</v>
      </c>
      <c r="I9" s="23">
        <f t="shared" si="0"/>
        <v>18</v>
      </c>
      <c r="J9" s="21">
        <f t="shared" si="1"/>
        <v>20</v>
      </c>
      <c r="K9" s="21">
        <f t="shared" si="2"/>
        <v>3.1449619936705898E-2</v>
      </c>
      <c r="L9" s="24">
        <f t="shared" si="3"/>
        <v>18.399999999999999</v>
      </c>
      <c r="M9" s="25">
        <f t="shared" si="4"/>
        <v>-0.35302390998593536</v>
      </c>
      <c r="N9" s="23">
        <v>39</v>
      </c>
      <c r="O9" s="21">
        <v>40</v>
      </c>
      <c r="P9" s="21">
        <v>39</v>
      </c>
      <c r="Q9" s="21">
        <v>39</v>
      </c>
      <c r="R9" s="22">
        <v>40</v>
      </c>
      <c r="S9" s="23">
        <f t="shared" si="5"/>
        <v>39</v>
      </c>
      <c r="T9" s="21">
        <f t="shared" si="6"/>
        <v>40</v>
      </c>
      <c r="U9" s="21">
        <f t="shared" si="7"/>
        <v>1.9258880362347609E-2</v>
      </c>
      <c r="V9" s="24">
        <f t="shared" si="8"/>
        <v>39.4</v>
      </c>
      <c r="W9" s="26">
        <f t="shared" si="9"/>
        <v>0.3853727144866384</v>
      </c>
      <c r="X9" s="10">
        <f>without_protection!$B9</f>
        <v>25</v>
      </c>
      <c r="Y9" s="11">
        <f>without_protection!$C9</f>
        <v>28.44</v>
      </c>
      <c r="Z9" s="20">
        <v>30</v>
      </c>
      <c r="AA9" s="21">
        <v>31</v>
      </c>
      <c r="AB9" s="21">
        <v>29</v>
      </c>
      <c r="AC9" s="21">
        <v>30</v>
      </c>
      <c r="AD9" s="22">
        <v>30</v>
      </c>
      <c r="AE9" s="23">
        <f t="shared" si="10"/>
        <v>29</v>
      </c>
      <c r="AF9" s="21">
        <f t="shared" si="11"/>
        <v>31</v>
      </c>
      <c r="AG9" s="21">
        <f t="shared" si="12"/>
        <v>2.4863107636657791E-2</v>
      </c>
      <c r="AH9" s="24">
        <f t="shared" si="13"/>
        <v>30</v>
      </c>
      <c r="AI9" s="25">
        <f t="shared" si="14"/>
        <v>5.485232067510544E-2</v>
      </c>
      <c r="AJ9" s="23">
        <v>51</v>
      </c>
      <c r="AK9" s="21">
        <v>53</v>
      </c>
      <c r="AL9" s="21">
        <v>52</v>
      </c>
      <c r="AM9" s="21">
        <v>52</v>
      </c>
      <c r="AN9" s="22">
        <v>53</v>
      </c>
      <c r="AO9" s="23">
        <f t="shared" si="15"/>
        <v>51</v>
      </c>
      <c r="AP9" s="21">
        <f t="shared" si="16"/>
        <v>53</v>
      </c>
      <c r="AQ9" s="21">
        <f t="shared" si="17"/>
        <v>2.9418425686852163E-2</v>
      </c>
      <c r="AR9" s="24">
        <f t="shared" si="18"/>
        <v>52.2</v>
      </c>
      <c r="AS9" s="26">
        <f t="shared" si="19"/>
        <v>0.83544303797468356</v>
      </c>
      <c r="AT9" s="10">
        <f>without_protection!$B9</f>
        <v>25</v>
      </c>
      <c r="AU9" s="11">
        <f>without_protection!$C9</f>
        <v>28.44</v>
      </c>
    </row>
    <row r="10" spans="2:47" customFormat="1" ht="15">
      <c r="B10" s="10">
        <f>without_protection!$B10</f>
        <v>30</v>
      </c>
      <c r="C10" s="11">
        <f>without_protection!$C10</f>
        <v>33.44</v>
      </c>
      <c r="D10" s="20">
        <v>28</v>
      </c>
      <c r="E10" s="21">
        <v>27</v>
      </c>
      <c r="F10" s="21">
        <v>27</v>
      </c>
      <c r="G10" s="21">
        <v>27</v>
      </c>
      <c r="H10" s="22">
        <v>29</v>
      </c>
      <c r="I10" s="23">
        <f t="shared" si="0"/>
        <v>27</v>
      </c>
      <c r="J10" s="21">
        <f t="shared" si="1"/>
        <v>29</v>
      </c>
      <c r="K10" s="21">
        <f t="shared" si="2"/>
        <v>2.6747224611241505E-2</v>
      </c>
      <c r="L10" s="24">
        <f t="shared" si="3"/>
        <v>27.6</v>
      </c>
      <c r="M10" s="25">
        <f t="shared" si="4"/>
        <v>-0.17464114832535876</v>
      </c>
      <c r="N10" s="23">
        <v>35</v>
      </c>
      <c r="O10" s="21">
        <v>35</v>
      </c>
      <c r="P10" s="21">
        <v>35</v>
      </c>
      <c r="Q10" s="21">
        <v>36</v>
      </c>
      <c r="R10" s="22">
        <v>36</v>
      </c>
      <c r="S10" s="23">
        <f t="shared" si="5"/>
        <v>35</v>
      </c>
      <c r="T10" s="21">
        <f t="shared" si="6"/>
        <v>36</v>
      </c>
      <c r="U10" s="21">
        <f t="shared" si="7"/>
        <v>1.6379263083288461E-2</v>
      </c>
      <c r="V10" s="24">
        <f t="shared" si="8"/>
        <v>35.4</v>
      </c>
      <c r="W10" s="26">
        <f t="shared" si="9"/>
        <v>5.8612440191387588E-2</v>
      </c>
      <c r="X10" s="10">
        <f>without_protection!$B10</f>
        <v>30</v>
      </c>
      <c r="Y10" s="11">
        <f>without_protection!$C10</f>
        <v>33.44</v>
      </c>
      <c r="Z10" s="20">
        <v>36</v>
      </c>
      <c r="AA10" s="21">
        <v>32</v>
      </c>
      <c r="AB10" s="21">
        <v>37</v>
      </c>
      <c r="AC10" s="21">
        <v>37</v>
      </c>
      <c r="AD10" s="22">
        <v>32</v>
      </c>
      <c r="AE10" s="23">
        <f t="shared" si="10"/>
        <v>32</v>
      </c>
      <c r="AF10" s="21">
        <f t="shared" si="11"/>
        <v>37</v>
      </c>
      <c r="AG10" s="21">
        <f t="shared" si="12"/>
        <v>7.7405377425507085E-2</v>
      </c>
      <c r="AH10" s="24">
        <f t="shared" si="13"/>
        <v>34.799999999999997</v>
      </c>
      <c r="AI10" s="25">
        <f t="shared" si="14"/>
        <v>4.0669856459330127E-2</v>
      </c>
      <c r="AJ10" s="23">
        <v>62</v>
      </c>
      <c r="AK10" s="21">
        <v>51</v>
      </c>
      <c r="AL10" s="21">
        <v>65</v>
      </c>
      <c r="AM10" s="21">
        <v>50</v>
      </c>
      <c r="AN10" s="22">
        <v>65</v>
      </c>
      <c r="AO10" s="23">
        <f t="shared" si="15"/>
        <v>50</v>
      </c>
      <c r="AP10" s="21">
        <f t="shared" si="16"/>
        <v>65</v>
      </c>
      <c r="AQ10" s="21">
        <f t="shared" si="17"/>
        <v>0.22438195552995338</v>
      </c>
      <c r="AR10" s="24">
        <f t="shared" si="18"/>
        <v>58.6</v>
      </c>
      <c r="AS10" s="26">
        <f t="shared" si="19"/>
        <v>0.75239234449760783</v>
      </c>
      <c r="AT10" s="10">
        <f>without_protection!$B10</f>
        <v>30</v>
      </c>
      <c r="AU10" s="11">
        <f>without_protection!$C10</f>
        <v>33.44</v>
      </c>
    </row>
    <row r="11" spans="2:47" customFormat="1" ht="15">
      <c r="B11" s="10">
        <f>without_protection!$B11</f>
        <v>35</v>
      </c>
      <c r="C11" s="11">
        <f>without_protection!$C11</f>
        <v>38.44</v>
      </c>
      <c r="D11" s="20">
        <v>21</v>
      </c>
      <c r="E11" s="21">
        <v>22</v>
      </c>
      <c r="F11" s="21">
        <v>20</v>
      </c>
      <c r="G11" s="21">
        <v>21</v>
      </c>
      <c r="H11" s="22">
        <v>22</v>
      </c>
      <c r="I11" s="23">
        <f t="shared" si="0"/>
        <v>20</v>
      </c>
      <c r="J11" s="21">
        <f t="shared" si="1"/>
        <v>22</v>
      </c>
      <c r="K11" s="21">
        <f t="shared" si="2"/>
        <v>2.176534928548584E-2</v>
      </c>
      <c r="L11" s="24">
        <f t="shared" si="3"/>
        <v>21.2</v>
      </c>
      <c r="M11" s="25">
        <f t="shared" si="4"/>
        <v>-0.44849115504682618</v>
      </c>
      <c r="N11" s="23">
        <v>43</v>
      </c>
      <c r="O11" s="21">
        <v>43</v>
      </c>
      <c r="P11" s="21">
        <v>45</v>
      </c>
      <c r="Q11" s="21">
        <v>47</v>
      </c>
      <c r="R11" s="22">
        <v>42</v>
      </c>
      <c r="S11" s="23">
        <f t="shared" si="5"/>
        <v>42</v>
      </c>
      <c r="T11" s="21">
        <f t="shared" si="6"/>
        <v>47</v>
      </c>
      <c r="U11" s="21">
        <f t="shared" si="7"/>
        <v>5.2029136316337155E-2</v>
      </c>
      <c r="V11" s="24">
        <f t="shared" si="8"/>
        <v>44</v>
      </c>
      <c r="W11" s="26">
        <f t="shared" si="9"/>
        <v>0.14464099895941734</v>
      </c>
      <c r="X11" s="10">
        <f>without_protection!$B11</f>
        <v>35</v>
      </c>
      <c r="Y11" s="11">
        <f>without_protection!$C11</f>
        <v>38.44</v>
      </c>
      <c r="Z11" s="20">
        <v>46</v>
      </c>
      <c r="AA11" s="21">
        <v>30</v>
      </c>
      <c r="AB11" s="21">
        <v>27</v>
      </c>
      <c r="AC11" s="21">
        <v>44</v>
      </c>
      <c r="AD11" s="22">
        <v>45</v>
      </c>
      <c r="AE11" s="23">
        <f t="shared" si="10"/>
        <v>27</v>
      </c>
      <c r="AF11" s="21">
        <f t="shared" si="11"/>
        <v>46</v>
      </c>
      <c r="AG11" s="21">
        <f t="shared" si="12"/>
        <v>0.23743192942985705</v>
      </c>
      <c r="AH11" s="24">
        <f t="shared" si="13"/>
        <v>38.4</v>
      </c>
      <c r="AI11" s="25">
        <f t="shared" si="14"/>
        <v>-1.040582726326721E-3</v>
      </c>
      <c r="AJ11" s="23">
        <v>55</v>
      </c>
      <c r="AK11" s="21">
        <v>59</v>
      </c>
      <c r="AL11" s="21">
        <v>57</v>
      </c>
      <c r="AM11" s="21">
        <v>61</v>
      </c>
      <c r="AN11" s="22">
        <v>59</v>
      </c>
      <c r="AO11" s="23">
        <f t="shared" si="15"/>
        <v>55</v>
      </c>
      <c r="AP11" s="21">
        <f t="shared" si="16"/>
        <v>61</v>
      </c>
      <c r="AQ11" s="21">
        <f t="shared" si="17"/>
        <v>5.9322342617020712E-2</v>
      </c>
      <c r="AR11" s="24">
        <f t="shared" si="18"/>
        <v>58.2</v>
      </c>
      <c r="AS11" s="26">
        <f t="shared" si="19"/>
        <v>0.51404786680541115</v>
      </c>
      <c r="AT11" s="10">
        <f>without_protection!$B11</f>
        <v>35</v>
      </c>
      <c r="AU11" s="11">
        <f>without_protection!$C11</f>
        <v>38.44</v>
      </c>
    </row>
    <row r="12" spans="2:47" customFormat="1" ht="15">
      <c r="B12" s="10">
        <f>without_protection!$B12</f>
        <v>40</v>
      </c>
      <c r="C12" s="11">
        <f>without_protection!$C12</f>
        <v>43.44</v>
      </c>
      <c r="D12" s="20">
        <v>60</v>
      </c>
      <c r="E12" s="21">
        <v>34</v>
      </c>
      <c r="F12" s="21">
        <v>57</v>
      </c>
      <c r="G12" s="21">
        <v>32</v>
      </c>
      <c r="H12" s="22">
        <v>58</v>
      </c>
      <c r="I12" s="23">
        <f t="shared" si="0"/>
        <v>32</v>
      </c>
      <c r="J12" s="21">
        <f t="shared" si="1"/>
        <v>60</v>
      </c>
      <c r="K12" s="21">
        <f t="shared" si="2"/>
        <v>0.32080032249806328</v>
      </c>
      <c r="L12" s="24">
        <f t="shared" si="3"/>
        <v>48.2</v>
      </c>
      <c r="M12" s="25">
        <f t="shared" si="4"/>
        <v>0.10957642725598539</v>
      </c>
      <c r="N12" s="23">
        <v>52</v>
      </c>
      <c r="O12" s="21">
        <v>50</v>
      </c>
      <c r="P12" s="21">
        <v>51</v>
      </c>
      <c r="Q12" s="21">
        <v>49</v>
      </c>
      <c r="R12" s="22">
        <v>53</v>
      </c>
      <c r="S12" s="23">
        <f t="shared" si="5"/>
        <v>49</v>
      </c>
      <c r="T12" s="21">
        <f t="shared" si="6"/>
        <v>53</v>
      </c>
      <c r="U12" s="21">
        <f t="shared" si="7"/>
        <v>3.6398223528641568E-2</v>
      </c>
      <c r="V12" s="24">
        <f t="shared" si="8"/>
        <v>51</v>
      </c>
      <c r="W12" s="26">
        <f t="shared" si="9"/>
        <v>0.17403314917127077</v>
      </c>
      <c r="X12" s="10">
        <f>without_protection!$B12</f>
        <v>40</v>
      </c>
      <c r="Y12" s="11">
        <f>without_protection!$C12</f>
        <v>43.44</v>
      </c>
      <c r="Z12" s="20">
        <v>52</v>
      </c>
      <c r="AA12" s="21">
        <v>43</v>
      </c>
      <c r="AB12" s="21">
        <v>40</v>
      </c>
      <c r="AC12" s="21">
        <v>54</v>
      </c>
      <c r="AD12" s="22">
        <v>44</v>
      </c>
      <c r="AE12" s="23">
        <f t="shared" si="10"/>
        <v>40</v>
      </c>
      <c r="AF12" s="21">
        <f t="shared" si="11"/>
        <v>54</v>
      </c>
      <c r="AG12" s="21">
        <f t="shared" si="12"/>
        <v>0.13964779823299392</v>
      </c>
      <c r="AH12" s="24">
        <f t="shared" si="13"/>
        <v>46.6</v>
      </c>
      <c r="AI12" s="25">
        <f t="shared" si="14"/>
        <v>7.2744014732965101E-2</v>
      </c>
      <c r="AJ12" s="23">
        <v>36</v>
      </c>
      <c r="AK12" s="21">
        <v>76</v>
      </c>
      <c r="AL12" s="21">
        <v>75</v>
      </c>
      <c r="AM12" s="21">
        <v>38</v>
      </c>
      <c r="AN12" s="22">
        <v>37</v>
      </c>
      <c r="AO12" s="23">
        <f t="shared" si="15"/>
        <v>36</v>
      </c>
      <c r="AP12" s="21">
        <f t="shared" si="16"/>
        <v>76</v>
      </c>
      <c r="AQ12" s="21">
        <f t="shared" si="17"/>
        <v>0.48577653300300055</v>
      </c>
      <c r="AR12" s="24">
        <f t="shared" si="18"/>
        <v>52.4</v>
      </c>
      <c r="AS12" s="26">
        <f t="shared" si="19"/>
        <v>0.20626151012891347</v>
      </c>
      <c r="AT12" s="10">
        <f>without_protection!$B12</f>
        <v>40</v>
      </c>
      <c r="AU12" s="11">
        <f>without_protection!$C12</f>
        <v>43.44</v>
      </c>
    </row>
    <row r="13" spans="2:47" customFormat="1" ht="15">
      <c r="B13" s="10">
        <f>without_protection!$B13</f>
        <v>45</v>
      </c>
      <c r="C13" s="11">
        <f>without_protection!$C13</f>
        <v>48.44</v>
      </c>
      <c r="D13" s="20">
        <v>52</v>
      </c>
      <c r="E13" s="21">
        <v>53</v>
      </c>
      <c r="F13" s="21">
        <v>50</v>
      </c>
      <c r="G13" s="21">
        <v>50</v>
      </c>
      <c r="H13" s="22">
        <v>52</v>
      </c>
      <c r="I13" s="23">
        <f t="shared" si="0"/>
        <v>50</v>
      </c>
      <c r="J13" s="21">
        <f t="shared" si="1"/>
        <v>53</v>
      </c>
      <c r="K13" s="21">
        <f t="shared" si="2"/>
        <v>2.7696960910402021E-2</v>
      </c>
      <c r="L13" s="24">
        <f t="shared" si="3"/>
        <v>51.4</v>
      </c>
      <c r="M13" s="25">
        <f t="shared" si="4"/>
        <v>6.1106523534269222E-2</v>
      </c>
      <c r="N13" s="23">
        <v>52</v>
      </c>
      <c r="O13" s="21">
        <v>52</v>
      </c>
      <c r="P13" s="21">
        <v>46</v>
      </c>
      <c r="Q13" s="21">
        <v>45</v>
      </c>
      <c r="R13" s="22">
        <v>54</v>
      </c>
      <c r="S13" s="23">
        <f t="shared" si="5"/>
        <v>45</v>
      </c>
      <c r="T13" s="21">
        <f t="shared" si="6"/>
        <v>54</v>
      </c>
      <c r="U13" s="21">
        <f t="shared" si="7"/>
        <v>8.3090882731206073E-2</v>
      </c>
      <c r="V13" s="24">
        <f t="shared" si="8"/>
        <v>49.8</v>
      </c>
      <c r="W13" s="26">
        <f t="shared" si="9"/>
        <v>2.8075970272502054E-2</v>
      </c>
      <c r="X13" s="10">
        <f>without_protection!$B13</f>
        <v>45</v>
      </c>
      <c r="Y13" s="11">
        <f>without_protection!$C13</f>
        <v>48.44</v>
      </c>
      <c r="Z13" s="20">
        <v>48</v>
      </c>
      <c r="AA13" s="21">
        <v>48</v>
      </c>
      <c r="AB13" s="21">
        <v>49</v>
      </c>
      <c r="AC13" s="21">
        <v>47</v>
      </c>
      <c r="AD13" s="22">
        <v>45</v>
      </c>
      <c r="AE13" s="23">
        <f t="shared" si="10"/>
        <v>45</v>
      </c>
      <c r="AF13" s="21">
        <f t="shared" si="11"/>
        <v>49</v>
      </c>
      <c r="AG13" s="21">
        <f t="shared" si="12"/>
        <v>3.1308321404011359E-2</v>
      </c>
      <c r="AH13" s="24">
        <f t="shared" si="13"/>
        <v>47.4</v>
      </c>
      <c r="AI13" s="25">
        <f t="shared" si="14"/>
        <v>-2.1469859620148621E-2</v>
      </c>
      <c r="AJ13" s="23">
        <v>76</v>
      </c>
      <c r="AK13" s="21">
        <v>35</v>
      </c>
      <c r="AL13" s="21">
        <v>72</v>
      </c>
      <c r="AM13" s="21">
        <v>35</v>
      </c>
      <c r="AN13" s="22">
        <v>71</v>
      </c>
      <c r="AO13" s="23">
        <f t="shared" si="15"/>
        <v>35</v>
      </c>
      <c r="AP13" s="21">
        <f t="shared" si="16"/>
        <v>76</v>
      </c>
      <c r="AQ13" s="21">
        <f t="shared" si="17"/>
        <v>0.43140727199333068</v>
      </c>
      <c r="AR13" s="24">
        <f t="shared" si="18"/>
        <v>57.8</v>
      </c>
      <c r="AS13" s="26">
        <f t="shared" si="19"/>
        <v>0.19322873658133774</v>
      </c>
      <c r="AT13" s="10">
        <f>without_protection!$B13</f>
        <v>45</v>
      </c>
      <c r="AU13" s="11">
        <f>without_protection!$C13</f>
        <v>48.44</v>
      </c>
    </row>
    <row r="14" spans="2:47" customFormat="1" ht="15">
      <c r="B14" s="10">
        <f>without_protection!$B14</f>
        <v>50</v>
      </c>
      <c r="C14" s="11">
        <f>without_protection!$C14</f>
        <v>53.44</v>
      </c>
      <c r="D14" s="20">
        <v>76</v>
      </c>
      <c r="E14" s="21">
        <v>39</v>
      </c>
      <c r="F14" s="21">
        <v>64</v>
      </c>
      <c r="G14" s="21">
        <v>41</v>
      </c>
      <c r="H14" s="22">
        <v>77</v>
      </c>
      <c r="I14" s="23">
        <f t="shared" si="0"/>
        <v>39</v>
      </c>
      <c r="J14" s="21">
        <f t="shared" si="1"/>
        <v>77</v>
      </c>
      <c r="K14" s="21">
        <f t="shared" si="2"/>
        <v>0.34519502269991975</v>
      </c>
      <c r="L14" s="24">
        <f t="shared" si="3"/>
        <v>59.4</v>
      </c>
      <c r="M14" s="25">
        <f t="shared" si="4"/>
        <v>0.11152694610778445</v>
      </c>
      <c r="N14" s="23">
        <v>62</v>
      </c>
      <c r="O14" s="21">
        <v>62</v>
      </c>
      <c r="P14" s="21">
        <v>61</v>
      </c>
      <c r="Q14" s="21">
        <v>60</v>
      </c>
      <c r="R14" s="22">
        <v>60</v>
      </c>
      <c r="S14" s="23">
        <f t="shared" si="5"/>
        <v>60</v>
      </c>
      <c r="T14" s="21">
        <f t="shared" si="6"/>
        <v>62</v>
      </c>
      <c r="U14" s="21">
        <f t="shared" si="7"/>
        <v>1.8712574850299403E-2</v>
      </c>
      <c r="V14" s="24">
        <f t="shared" si="8"/>
        <v>61</v>
      </c>
      <c r="W14" s="26">
        <f t="shared" si="9"/>
        <v>0.14146706586826352</v>
      </c>
      <c r="X14" s="10">
        <f>without_protection!$B14</f>
        <v>50</v>
      </c>
      <c r="Y14" s="11">
        <f>without_protection!$C14</f>
        <v>53.44</v>
      </c>
      <c r="Z14" s="20">
        <v>55</v>
      </c>
      <c r="AA14" s="21">
        <v>55</v>
      </c>
      <c r="AB14" s="21">
        <v>56</v>
      </c>
      <c r="AC14" s="21">
        <v>55</v>
      </c>
      <c r="AD14" s="22">
        <v>56</v>
      </c>
      <c r="AE14" s="23">
        <f t="shared" si="10"/>
        <v>55</v>
      </c>
      <c r="AF14" s="21">
        <f t="shared" si="11"/>
        <v>56</v>
      </c>
      <c r="AG14" s="21">
        <f t="shared" si="12"/>
        <v>1.0249299354512839E-2</v>
      </c>
      <c r="AH14" s="24">
        <f t="shared" si="13"/>
        <v>55.4</v>
      </c>
      <c r="AI14" s="25">
        <f t="shared" si="14"/>
        <v>3.6676646706586845E-2</v>
      </c>
      <c r="AJ14" s="23">
        <v>61</v>
      </c>
      <c r="AK14" s="21">
        <v>64</v>
      </c>
      <c r="AL14" s="21">
        <v>66</v>
      </c>
      <c r="AM14" s="21">
        <v>64</v>
      </c>
      <c r="AN14" s="22">
        <v>64</v>
      </c>
      <c r="AO14" s="23">
        <f t="shared" si="15"/>
        <v>61</v>
      </c>
      <c r="AP14" s="21">
        <f t="shared" si="16"/>
        <v>66</v>
      </c>
      <c r="AQ14" s="21">
        <f t="shared" si="17"/>
        <v>3.3474071519457929E-2</v>
      </c>
      <c r="AR14" s="24">
        <f t="shared" si="18"/>
        <v>63.8</v>
      </c>
      <c r="AS14" s="26">
        <f t="shared" si="19"/>
        <v>0.19386227544910178</v>
      </c>
      <c r="AT14" s="10">
        <f>without_protection!$B14</f>
        <v>50</v>
      </c>
      <c r="AU14" s="11">
        <f>without_protection!$C14</f>
        <v>53.44</v>
      </c>
    </row>
    <row r="15" spans="2:47" customFormat="1" ht="15">
      <c r="B15" s="10">
        <f>without_protection!$B15</f>
        <v>60</v>
      </c>
      <c r="C15" s="11">
        <f>without_protection!$C15</f>
        <v>63.44</v>
      </c>
      <c r="D15" s="20">
        <v>58</v>
      </c>
      <c r="E15" s="21">
        <v>59</v>
      </c>
      <c r="F15" s="21">
        <v>59</v>
      </c>
      <c r="G15" s="21">
        <v>57</v>
      </c>
      <c r="H15" s="22">
        <v>56</v>
      </c>
      <c r="I15" s="23">
        <f t="shared" si="0"/>
        <v>56</v>
      </c>
      <c r="J15" s="21">
        <f t="shared" si="1"/>
        <v>59</v>
      </c>
      <c r="K15" s="21">
        <f t="shared" si="2"/>
        <v>2.0552340495594731E-2</v>
      </c>
      <c r="L15" s="24">
        <f t="shared" si="3"/>
        <v>57.8</v>
      </c>
      <c r="M15" s="25">
        <f t="shared" si="4"/>
        <v>-8.8902900378310223E-2</v>
      </c>
      <c r="N15" s="23">
        <v>63</v>
      </c>
      <c r="O15" s="21">
        <v>61</v>
      </c>
      <c r="P15" s="21">
        <v>58</v>
      </c>
      <c r="Q15" s="21">
        <v>59</v>
      </c>
      <c r="R15" s="22">
        <v>62</v>
      </c>
      <c r="S15" s="23">
        <f t="shared" si="5"/>
        <v>58</v>
      </c>
      <c r="T15" s="21">
        <f t="shared" si="6"/>
        <v>63</v>
      </c>
      <c r="U15" s="21">
        <f t="shared" si="7"/>
        <v>3.2686698224034867E-2</v>
      </c>
      <c r="V15" s="24">
        <f t="shared" si="8"/>
        <v>60.6</v>
      </c>
      <c r="W15" s="26">
        <f t="shared" si="9"/>
        <v>-4.4766708701134875E-2</v>
      </c>
      <c r="X15" s="10">
        <f>without_protection!$B15</f>
        <v>60</v>
      </c>
      <c r="Y15" s="11">
        <f>without_protection!$C15</f>
        <v>63.44</v>
      </c>
      <c r="Z15" s="20">
        <v>69</v>
      </c>
      <c r="AA15" s="21">
        <v>67</v>
      </c>
      <c r="AB15" s="21">
        <v>70</v>
      </c>
      <c r="AC15" s="21">
        <v>72</v>
      </c>
      <c r="AD15" s="22">
        <v>69</v>
      </c>
      <c r="AE15" s="23">
        <f t="shared" si="10"/>
        <v>67</v>
      </c>
      <c r="AF15" s="21">
        <f t="shared" si="11"/>
        <v>72</v>
      </c>
      <c r="AG15" s="21">
        <f t="shared" si="12"/>
        <v>2.8634776362838826E-2</v>
      </c>
      <c r="AH15" s="24">
        <f t="shared" si="13"/>
        <v>69.400000000000006</v>
      </c>
      <c r="AI15" s="25">
        <f t="shared" si="14"/>
        <v>9.3947036569987513E-2</v>
      </c>
      <c r="AJ15" s="23">
        <v>78</v>
      </c>
      <c r="AK15" s="21">
        <v>78</v>
      </c>
      <c r="AL15" s="21">
        <v>81</v>
      </c>
      <c r="AM15" s="21">
        <v>77</v>
      </c>
      <c r="AN15" s="22">
        <v>77</v>
      </c>
      <c r="AO15" s="23">
        <f t="shared" si="15"/>
        <v>77</v>
      </c>
      <c r="AP15" s="21">
        <f t="shared" si="16"/>
        <v>81</v>
      </c>
      <c r="AQ15" s="21">
        <f t="shared" si="17"/>
        <v>2.5901129768529291E-2</v>
      </c>
      <c r="AR15" s="24">
        <f t="shared" si="18"/>
        <v>78.2</v>
      </c>
      <c r="AS15" s="26">
        <f t="shared" si="19"/>
        <v>0.2326607818411098</v>
      </c>
      <c r="AT15" s="10">
        <f>without_protection!$B15</f>
        <v>60</v>
      </c>
      <c r="AU15" s="11">
        <f>without_protection!$C15</f>
        <v>63.44</v>
      </c>
    </row>
    <row r="16" spans="2:47" customFormat="1" ht="15">
      <c r="B16" s="10">
        <f>without_protection!$B16</f>
        <v>70</v>
      </c>
      <c r="C16" s="11">
        <f>without_protection!$C16</f>
        <v>73.44</v>
      </c>
      <c r="D16" s="20">
        <v>76</v>
      </c>
      <c r="E16" s="21">
        <v>76</v>
      </c>
      <c r="F16" s="21">
        <v>72</v>
      </c>
      <c r="G16" s="21">
        <v>75</v>
      </c>
      <c r="H16" s="22">
        <v>75</v>
      </c>
      <c r="I16" s="23">
        <f t="shared" si="0"/>
        <v>72</v>
      </c>
      <c r="J16" s="21">
        <f t="shared" si="1"/>
        <v>76</v>
      </c>
      <c r="K16" s="21">
        <f t="shared" si="2"/>
        <v>2.2374287479786197E-2</v>
      </c>
      <c r="L16" s="24">
        <f t="shared" si="3"/>
        <v>74.8</v>
      </c>
      <c r="M16" s="25">
        <f t="shared" si="4"/>
        <v>1.8518518518518511E-2</v>
      </c>
      <c r="N16" s="23">
        <v>76</v>
      </c>
      <c r="O16" s="21">
        <v>66</v>
      </c>
      <c r="P16" s="21">
        <v>75</v>
      </c>
      <c r="Q16" s="21">
        <v>65</v>
      </c>
      <c r="R16" s="22">
        <v>72</v>
      </c>
      <c r="S16" s="23">
        <f t="shared" si="5"/>
        <v>65</v>
      </c>
      <c r="T16" s="21">
        <f t="shared" si="6"/>
        <v>76</v>
      </c>
      <c r="U16" s="21">
        <f t="shared" si="7"/>
        <v>6.9029367405427977E-2</v>
      </c>
      <c r="V16" s="24">
        <f t="shared" si="8"/>
        <v>70.8</v>
      </c>
      <c r="W16" s="26">
        <f t="shared" si="9"/>
        <v>-3.5947712418300665E-2</v>
      </c>
      <c r="X16" s="10">
        <f>without_protection!$B16</f>
        <v>70</v>
      </c>
      <c r="Y16" s="11">
        <f>without_protection!$C16</f>
        <v>73.44</v>
      </c>
      <c r="Z16" s="20">
        <v>79</v>
      </c>
      <c r="AA16" s="21">
        <v>83</v>
      </c>
      <c r="AB16" s="21">
        <v>72</v>
      </c>
      <c r="AC16" s="21">
        <v>77</v>
      </c>
      <c r="AD16" s="22">
        <v>77</v>
      </c>
      <c r="AE16" s="23">
        <f t="shared" si="10"/>
        <v>72</v>
      </c>
      <c r="AF16" s="21">
        <f t="shared" si="11"/>
        <v>83</v>
      </c>
      <c r="AG16" s="21">
        <f t="shared" si="12"/>
        <v>5.412474649877938E-2</v>
      </c>
      <c r="AH16" s="24">
        <f t="shared" si="13"/>
        <v>77.599999999999994</v>
      </c>
      <c r="AI16" s="25">
        <f t="shared" si="14"/>
        <v>5.6644880174291895E-2</v>
      </c>
      <c r="AJ16" s="23">
        <v>81</v>
      </c>
      <c r="AK16" s="21">
        <v>82</v>
      </c>
      <c r="AL16" s="21">
        <v>84</v>
      </c>
      <c r="AM16" s="21">
        <v>85</v>
      </c>
      <c r="AN16" s="22">
        <v>82</v>
      </c>
      <c r="AO16" s="23">
        <f t="shared" si="15"/>
        <v>81</v>
      </c>
      <c r="AP16" s="21">
        <f t="shared" si="16"/>
        <v>85</v>
      </c>
      <c r="AQ16" s="21">
        <f t="shared" si="17"/>
        <v>2.2374287479786197E-2</v>
      </c>
      <c r="AR16" s="24">
        <f t="shared" si="18"/>
        <v>82.8</v>
      </c>
      <c r="AS16" s="26">
        <f t="shared" si="19"/>
        <v>0.12745098039215685</v>
      </c>
      <c r="AT16" s="10">
        <f>without_protection!$B16</f>
        <v>70</v>
      </c>
      <c r="AU16" s="11">
        <f>without_protection!$C16</f>
        <v>73.44</v>
      </c>
    </row>
    <row r="17" spans="2:47" customFormat="1" ht="15">
      <c r="B17" s="10">
        <f>without_protection!$B17</f>
        <v>80</v>
      </c>
      <c r="C17" s="11">
        <f>without_protection!$C17</f>
        <v>83.44</v>
      </c>
      <c r="D17" s="20">
        <v>82</v>
      </c>
      <c r="E17" s="21">
        <v>83</v>
      </c>
      <c r="F17" s="21">
        <v>82</v>
      </c>
      <c r="G17" s="21">
        <v>79</v>
      </c>
      <c r="H17" s="22">
        <v>82</v>
      </c>
      <c r="I17" s="23">
        <f t="shared" si="0"/>
        <v>79</v>
      </c>
      <c r="J17" s="21">
        <f t="shared" si="1"/>
        <v>83</v>
      </c>
      <c r="K17" s="21">
        <f t="shared" si="2"/>
        <v>1.8175636251322028E-2</v>
      </c>
      <c r="L17" s="24">
        <f t="shared" si="3"/>
        <v>81.599999999999994</v>
      </c>
      <c r="M17" s="25">
        <f t="shared" si="4"/>
        <v>-2.205177372962612E-2</v>
      </c>
      <c r="N17" s="23">
        <v>80</v>
      </c>
      <c r="O17" s="21">
        <v>77</v>
      </c>
      <c r="P17" s="21">
        <v>81</v>
      </c>
      <c r="Q17" s="21">
        <v>80</v>
      </c>
      <c r="R17" s="22">
        <v>75</v>
      </c>
      <c r="S17" s="23">
        <f t="shared" si="5"/>
        <v>75</v>
      </c>
      <c r="T17" s="21">
        <f t="shared" si="6"/>
        <v>81</v>
      </c>
      <c r="U17" s="21">
        <f t="shared" si="7"/>
        <v>3.0081256946335413E-2</v>
      </c>
      <c r="V17" s="24">
        <f t="shared" si="8"/>
        <v>78.599999999999994</v>
      </c>
      <c r="W17" s="26">
        <f t="shared" si="9"/>
        <v>-5.8005752636625163E-2</v>
      </c>
      <c r="X17" s="10">
        <f>without_protection!$B17</f>
        <v>80</v>
      </c>
      <c r="Y17" s="11">
        <f>without_protection!$C17</f>
        <v>83.44</v>
      </c>
      <c r="Z17" s="20">
        <v>66</v>
      </c>
      <c r="AA17" s="21">
        <v>78</v>
      </c>
      <c r="AB17" s="21">
        <v>85</v>
      </c>
      <c r="AC17" s="21">
        <v>83</v>
      </c>
      <c r="AD17" s="22">
        <v>76</v>
      </c>
      <c r="AE17" s="23">
        <f t="shared" si="10"/>
        <v>66</v>
      </c>
      <c r="AF17" s="21">
        <f t="shared" si="11"/>
        <v>85</v>
      </c>
      <c r="AG17" s="21">
        <f t="shared" si="12"/>
        <v>8.9122686685418048E-2</v>
      </c>
      <c r="AH17" s="24">
        <f t="shared" si="13"/>
        <v>77.599999999999994</v>
      </c>
      <c r="AI17" s="25">
        <f t="shared" si="14"/>
        <v>-6.9990412272291511E-2</v>
      </c>
      <c r="AJ17" s="23">
        <v>99</v>
      </c>
      <c r="AK17" s="21">
        <v>96</v>
      </c>
      <c r="AL17" s="21">
        <v>97</v>
      </c>
      <c r="AM17" s="21">
        <v>98</v>
      </c>
      <c r="AN17" s="22">
        <v>98</v>
      </c>
      <c r="AO17" s="23">
        <f t="shared" si="15"/>
        <v>96</v>
      </c>
      <c r="AP17" s="21">
        <f t="shared" si="16"/>
        <v>99</v>
      </c>
      <c r="AQ17" s="21">
        <f t="shared" si="17"/>
        <v>1.3664614394764359E-2</v>
      </c>
      <c r="AR17" s="24">
        <f t="shared" si="18"/>
        <v>97.6</v>
      </c>
      <c r="AS17" s="26">
        <f t="shared" si="19"/>
        <v>0.16970278044103543</v>
      </c>
      <c r="AT17" s="10">
        <f>without_protection!$B17</f>
        <v>80</v>
      </c>
      <c r="AU17" s="11">
        <f>without_protection!$C17</f>
        <v>83.44</v>
      </c>
    </row>
    <row r="18" spans="2:47" customFormat="1" ht="15">
      <c r="B18" s="10">
        <f>without_protection!$B18</f>
        <v>90</v>
      </c>
      <c r="C18" s="11">
        <f>without_protection!$C18</f>
        <v>93.44</v>
      </c>
      <c r="D18" s="20">
        <v>91</v>
      </c>
      <c r="E18" s="21">
        <v>91</v>
      </c>
      <c r="F18" s="21">
        <v>91</v>
      </c>
      <c r="G18" s="21">
        <v>91</v>
      </c>
      <c r="H18" s="22">
        <v>91</v>
      </c>
      <c r="I18" s="23">
        <f t="shared" si="0"/>
        <v>91</v>
      </c>
      <c r="J18" s="21">
        <f t="shared" si="1"/>
        <v>91</v>
      </c>
      <c r="K18" s="21">
        <f t="shared" si="2"/>
        <v>0</v>
      </c>
      <c r="L18" s="24">
        <f t="shared" si="3"/>
        <v>91</v>
      </c>
      <c r="M18" s="25">
        <f t="shared" si="4"/>
        <v>-2.6113013698630113E-2</v>
      </c>
      <c r="N18" s="23">
        <v>87</v>
      </c>
      <c r="O18" s="21">
        <v>85</v>
      </c>
      <c r="P18" s="21">
        <v>85</v>
      </c>
      <c r="Q18" s="21">
        <v>85</v>
      </c>
      <c r="R18" s="22">
        <v>85</v>
      </c>
      <c r="S18" s="23">
        <f t="shared" si="5"/>
        <v>85</v>
      </c>
      <c r="T18" s="21">
        <f t="shared" si="6"/>
        <v>87</v>
      </c>
      <c r="U18" s="21">
        <f t="shared" si="7"/>
        <v>9.5722088077901963E-3</v>
      </c>
      <c r="V18" s="24">
        <f t="shared" si="8"/>
        <v>85.4</v>
      </c>
      <c r="W18" s="26">
        <f t="shared" si="9"/>
        <v>-8.6044520547945119E-2</v>
      </c>
      <c r="X18" s="10">
        <f>without_protection!$B18</f>
        <v>90</v>
      </c>
      <c r="Y18" s="11">
        <f>without_protection!$C18</f>
        <v>93.44</v>
      </c>
      <c r="Z18" s="20">
        <v>99</v>
      </c>
      <c r="AA18" s="21">
        <v>81</v>
      </c>
      <c r="AB18" s="21">
        <v>84</v>
      </c>
      <c r="AC18" s="21">
        <v>85</v>
      </c>
      <c r="AD18" s="22">
        <v>94</v>
      </c>
      <c r="AE18" s="23">
        <f t="shared" si="10"/>
        <v>81</v>
      </c>
      <c r="AF18" s="21">
        <f t="shared" si="11"/>
        <v>99</v>
      </c>
      <c r="AG18" s="21">
        <f t="shared" si="12"/>
        <v>8.101109104355976E-2</v>
      </c>
      <c r="AH18" s="24">
        <f t="shared" si="13"/>
        <v>88.6</v>
      </c>
      <c r="AI18" s="25">
        <f t="shared" si="14"/>
        <v>-5.1797945205479493E-2</v>
      </c>
      <c r="AJ18" s="23">
        <v>104</v>
      </c>
      <c r="AK18" s="21">
        <v>105</v>
      </c>
      <c r="AL18" s="21">
        <v>105</v>
      </c>
      <c r="AM18" s="21">
        <v>105</v>
      </c>
      <c r="AN18" s="22">
        <v>102</v>
      </c>
      <c r="AO18" s="23">
        <f t="shared" si="15"/>
        <v>102</v>
      </c>
      <c r="AP18" s="21">
        <f t="shared" si="16"/>
        <v>105</v>
      </c>
      <c r="AQ18" s="21">
        <f t="shared" si="17"/>
        <v>1.395377227140978E-2</v>
      </c>
      <c r="AR18" s="24">
        <f t="shared" si="18"/>
        <v>104.2</v>
      </c>
      <c r="AS18" s="26">
        <f t="shared" si="19"/>
        <v>0.11515410958904115</v>
      </c>
      <c r="AT18" s="10">
        <f>without_protection!$B18</f>
        <v>90</v>
      </c>
      <c r="AU18" s="11">
        <f>without_protection!$C18</f>
        <v>93.44</v>
      </c>
    </row>
    <row r="19" spans="2:47" customFormat="1" ht="15">
      <c r="B19" s="10">
        <f>without_protection!$B19</f>
        <v>100</v>
      </c>
      <c r="C19" s="11">
        <f>without_protection!$C19</f>
        <v>103.44</v>
      </c>
      <c r="D19" s="20">
        <v>106</v>
      </c>
      <c r="E19" s="21">
        <v>107</v>
      </c>
      <c r="F19" s="21">
        <v>106</v>
      </c>
      <c r="G19" s="21">
        <v>107</v>
      </c>
      <c r="H19" s="22">
        <v>105</v>
      </c>
      <c r="I19" s="23">
        <f t="shared" si="0"/>
        <v>105</v>
      </c>
      <c r="J19" s="21">
        <f t="shared" si="1"/>
        <v>107</v>
      </c>
      <c r="K19" s="21">
        <f t="shared" si="2"/>
        <v>8.0883606586820925E-3</v>
      </c>
      <c r="L19" s="24">
        <f t="shared" si="3"/>
        <v>106.2</v>
      </c>
      <c r="M19" s="25">
        <f t="shared" si="4"/>
        <v>2.6682134570765712E-2</v>
      </c>
      <c r="N19" s="23">
        <v>94</v>
      </c>
      <c r="O19" s="21">
        <v>102</v>
      </c>
      <c r="P19" s="21">
        <v>93</v>
      </c>
      <c r="Q19" s="21">
        <v>101</v>
      </c>
      <c r="R19" s="22">
        <v>95</v>
      </c>
      <c r="S19" s="23">
        <f t="shared" si="5"/>
        <v>93</v>
      </c>
      <c r="T19" s="21">
        <f t="shared" si="6"/>
        <v>102</v>
      </c>
      <c r="U19" s="21">
        <f t="shared" si="7"/>
        <v>4.0441803293410461E-2</v>
      </c>
      <c r="V19" s="24">
        <f t="shared" si="8"/>
        <v>97</v>
      </c>
      <c r="W19" s="26">
        <f t="shared" si="9"/>
        <v>-6.2258313998453191E-2</v>
      </c>
      <c r="X19" s="10">
        <f>without_protection!$B19</f>
        <v>100</v>
      </c>
      <c r="Y19" s="11">
        <f>without_protection!$C19</f>
        <v>103.44</v>
      </c>
      <c r="Z19" s="20">
        <v>129</v>
      </c>
      <c r="AA19" s="21">
        <v>121</v>
      </c>
      <c r="AB19" s="21">
        <v>89</v>
      </c>
      <c r="AC19" s="21">
        <v>98</v>
      </c>
      <c r="AD19" s="22">
        <v>82</v>
      </c>
      <c r="AE19" s="23">
        <f t="shared" si="10"/>
        <v>82</v>
      </c>
      <c r="AF19" s="21">
        <f t="shared" si="11"/>
        <v>129</v>
      </c>
      <c r="AG19" s="21">
        <f t="shared" si="12"/>
        <v>0.19686953060592038</v>
      </c>
      <c r="AH19" s="24">
        <f t="shared" si="13"/>
        <v>103.8</v>
      </c>
      <c r="AI19" s="25">
        <f t="shared" si="14"/>
        <v>3.4802784222737766E-3</v>
      </c>
      <c r="AJ19" s="23">
        <v>120</v>
      </c>
      <c r="AK19" s="21">
        <v>118</v>
      </c>
      <c r="AL19" s="21">
        <v>120</v>
      </c>
      <c r="AM19" s="21">
        <v>120</v>
      </c>
      <c r="AN19" s="22">
        <v>116</v>
      </c>
      <c r="AO19" s="23">
        <f t="shared" si="15"/>
        <v>116</v>
      </c>
      <c r="AP19" s="21">
        <f t="shared" si="16"/>
        <v>120</v>
      </c>
      <c r="AQ19" s="21">
        <f t="shared" si="17"/>
        <v>1.7293642517399767E-2</v>
      </c>
      <c r="AR19" s="24">
        <f t="shared" si="18"/>
        <v>118.8</v>
      </c>
      <c r="AS19" s="26">
        <f t="shared" si="19"/>
        <v>0.14849187935034802</v>
      </c>
      <c r="AT19" s="10">
        <f>without_protection!$B19</f>
        <v>100</v>
      </c>
      <c r="AU19" s="11">
        <f>without_protection!$C19</f>
        <v>103.44</v>
      </c>
    </row>
    <row r="20" spans="2:47" customFormat="1" ht="15">
      <c r="B20" s="10">
        <f>without_protection!$B20</f>
        <v>150</v>
      </c>
      <c r="C20" s="11">
        <f>without_protection!$C20</f>
        <v>153.44</v>
      </c>
      <c r="D20" s="20">
        <v>146</v>
      </c>
      <c r="E20" s="21">
        <v>145</v>
      </c>
      <c r="F20" s="21">
        <v>143</v>
      </c>
      <c r="G20" s="21">
        <v>145</v>
      </c>
      <c r="H20" s="22">
        <v>143</v>
      </c>
      <c r="I20" s="23">
        <f t="shared" si="0"/>
        <v>143</v>
      </c>
      <c r="J20" s="21">
        <f t="shared" si="1"/>
        <v>146</v>
      </c>
      <c r="K20" s="21">
        <f t="shared" si="2"/>
        <v>8.7437486085758208E-3</v>
      </c>
      <c r="L20" s="24">
        <f t="shared" si="3"/>
        <v>144.4</v>
      </c>
      <c r="M20" s="25">
        <f t="shared" si="4"/>
        <v>-5.8915537017726748E-2</v>
      </c>
      <c r="N20" s="23">
        <v>141</v>
      </c>
      <c r="O20" s="21">
        <v>141</v>
      </c>
      <c r="P20" s="21">
        <v>149</v>
      </c>
      <c r="Q20" s="21">
        <v>148</v>
      </c>
      <c r="R20" s="22">
        <v>152</v>
      </c>
      <c r="S20" s="23">
        <f t="shared" si="5"/>
        <v>141</v>
      </c>
      <c r="T20" s="21">
        <f t="shared" si="6"/>
        <v>152</v>
      </c>
      <c r="U20" s="21">
        <f t="shared" si="7"/>
        <v>3.2389920854507759E-2</v>
      </c>
      <c r="V20" s="24">
        <f t="shared" si="8"/>
        <v>146.19999999999999</v>
      </c>
      <c r="W20" s="26">
        <f t="shared" si="9"/>
        <v>-4.7184567257560019E-2</v>
      </c>
      <c r="X20" s="10">
        <f>without_protection!$B20</f>
        <v>150</v>
      </c>
      <c r="Y20" s="11">
        <f>without_protection!$C20</f>
        <v>153.44</v>
      </c>
      <c r="Z20" s="20">
        <v>174</v>
      </c>
      <c r="AA20" s="21">
        <v>214</v>
      </c>
      <c r="AB20" s="21">
        <v>187</v>
      </c>
      <c r="AC20" s="21">
        <v>136</v>
      </c>
      <c r="AD20" s="22">
        <v>162</v>
      </c>
      <c r="AE20" s="23">
        <f t="shared" si="10"/>
        <v>136</v>
      </c>
      <c r="AF20" s="21">
        <f t="shared" si="11"/>
        <v>214</v>
      </c>
      <c r="AG20" s="21">
        <f t="shared" si="12"/>
        <v>0.18875159102420008</v>
      </c>
      <c r="AH20" s="24">
        <f t="shared" si="13"/>
        <v>174.6</v>
      </c>
      <c r="AI20" s="25">
        <f t="shared" si="14"/>
        <v>0.13790406673618349</v>
      </c>
      <c r="AJ20" s="23">
        <v>150</v>
      </c>
      <c r="AK20" s="21">
        <v>153</v>
      </c>
      <c r="AL20" s="21">
        <v>151</v>
      </c>
      <c r="AM20" s="21">
        <v>151</v>
      </c>
      <c r="AN20" s="22">
        <v>152</v>
      </c>
      <c r="AO20" s="23">
        <f t="shared" si="15"/>
        <v>150</v>
      </c>
      <c r="AP20" s="21">
        <f t="shared" si="16"/>
        <v>153</v>
      </c>
      <c r="AQ20" s="21">
        <f t="shared" si="17"/>
        <v>7.4307574628463121E-3</v>
      </c>
      <c r="AR20" s="24">
        <f t="shared" si="18"/>
        <v>151.4</v>
      </c>
      <c r="AS20" s="26">
        <f t="shared" si="19"/>
        <v>-1.3295099061522368E-2</v>
      </c>
      <c r="AT20" s="10">
        <f>without_protection!$B20</f>
        <v>150</v>
      </c>
      <c r="AU20" s="11">
        <f>without_protection!$C20</f>
        <v>153.44</v>
      </c>
    </row>
    <row r="21" spans="2:47" customFormat="1" ht="15">
      <c r="B21" s="10">
        <f>without_protection!$B21</f>
        <v>200</v>
      </c>
      <c r="C21" s="11">
        <f>without_protection!$C21</f>
        <v>203.44</v>
      </c>
      <c r="D21" s="20">
        <v>174</v>
      </c>
      <c r="E21" s="21">
        <v>174</v>
      </c>
      <c r="F21" s="21">
        <v>178</v>
      </c>
      <c r="G21" s="21">
        <v>179</v>
      </c>
      <c r="H21" s="22">
        <v>177</v>
      </c>
      <c r="I21" s="23">
        <f t="shared" si="0"/>
        <v>174</v>
      </c>
      <c r="J21" s="21">
        <f t="shared" si="1"/>
        <v>179</v>
      </c>
      <c r="K21" s="21">
        <f t="shared" si="2"/>
        <v>1.1316225357079568E-2</v>
      </c>
      <c r="L21" s="24">
        <f t="shared" si="3"/>
        <v>176.4</v>
      </c>
      <c r="M21" s="25">
        <f t="shared" si="4"/>
        <v>-0.13291388124262679</v>
      </c>
      <c r="N21" s="23">
        <v>181</v>
      </c>
      <c r="O21" s="21">
        <v>178</v>
      </c>
      <c r="P21" s="21">
        <v>179</v>
      </c>
      <c r="Q21" s="21">
        <v>179</v>
      </c>
      <c r="R21" s="22">
        <v>183</v>
      </c>
      <c r="S21" s="23">
        <f t="shared" si="5"/>
        <v>178</v>
      </c>
      <c r="T21" s="21">
        <f t="shared" si="6"/>
        <v>183</v>
      </c>
      <c r="U21" s="21">
        <f t="shared" si="7"/>
        <v>9.8309083759339361E-3</v>
      </c>
      <c r="V21" s="24">
        <f t="shared" si="8"/>
        <v>180</v>
      </c>
      <c r="W21" s="26">
        <f t="shared" si="9"/>
        <v>-0.11521824616594573</v>
      </c>
      <c r="X21" s="10">
        <f>without_protection!$B21</f>
        <v>200</v>
      </c>
      <c r="Y21" s="11">
        <f>without_protection!$C21</f>
        <v>203.44</v>
      </c>
      <c r="Z21" s="20">
        <v>209</v>
      </c>
      <c r="AA21" s="21">
        <v>155</v>
      </c>
      <c r="AB21" s="21">
        <v>177</v>
      </c>
      <c r="AC21" s="21">
        <v>179</v>
      </c>
      <c r="AD21" s="22">
        <v>171</v>
      </c>
      <c r="AE21" s="23">
        <f t="shared" si="10"/>
        <v>155</v>
      </c>
      <c r="AF21" s="21">
        <f t="shared" si="11"/>
        <v>209</v>
      </c>
      <c r="AG21" s="21">
        <f t="shared" si="12"/>
        <v>9.6473223950822612E-2</v>
      </c>
      <c r="AH21" s="24">
        <f t="shared" si="13"/>
        <v>178.2</v>
      </c>
      <c r="AI21" s="25">
        <f t="shared" si="14"/>
        <v>-0.12406606370428633</v>
      </c>
      <c r="AJ21" s="23">
        <v>188</v>
      </c>
      <c r="AK21" s="21">
        <v>184</v>
      </c>
      <c r="AL21" s="21">
        <v>183</v>
      </c>
      <c r="AM21" s="21">
        <v>187</v>
      </c>
      <c r="AN21" s="22">
        <v>185</v>
      </c>
      <c r="AO21" s="23">
        <f t="shared" si="15"/>
        <v>183</v>
      </c>
      <c r="AP21" s="21">
        <f t="shared" si="16"/>
        <v>188</v>
      </c>
      <c r="AQ21" s="21">
        <f t="shared" si="17"/>
        <v>1.0192902749374616E-2</v>
      </c>
      <c r="AR21" s="24">
        <f t="shared" si="18"/>
        <v>185.4</v>
      </c>
      <c r="AS21" s="26">
        <f t="shared" si="19"/>
        <v>-8.8674793550924072E-2</v>
      </c>
      <c r="AT21" s="10">
        <f>without_protection!$B21</f>
        <v>200</v>
      </c>
      <c r="AU21" s="11">
        <f>without_protection!$C21</f>
        <v>203.44</v>
      </c>
    </row>
    <row r="22" spans="2:47" customFormat="1" ht="15">
      <c r="B22" s="10">
        <f>without_protection!$B22</f>
        <v>250</v>
      </c>
      <c r="C22" s="11">
        <f>without_protection!$C22</f>
        <v>253.44</v>
      </c>
      <c r="D22" s="20">
        <v>196</v>
      </c>
      <c r="E22" s="21">
        <v>198</v>
      </c>
      <c r="F22" s="21">
        <v>198</v>
      </c>
      <c r="G22" s="21">
        <v>198</v>
      </c>
      <c r="H22" s="22">
        <v>193</v>
      </c>
      <c r="I22" s="23">
        <f t="shared" si="0"/>
        <v>193</v>
      </c>
      <c r="J22" s="21">
        <f t="shared" si="1"/>
        <v>198</v>
      </c>
      <c r="K22" s="21">
        <f t="shared" si="2"/>
        <v>8.6446110717355758E-3</v>
      </c>
      <c r="L22" s="21">
        <f t="shared" si="3"/>
        <v>196.6</v>
      </c>
      <c r="M22" s="25">
        <f t="shared" si="4"/>
        <v>-0.22427398989898992</v>
      </c>
      <c r="N22" s="23">
        <v>198</v>
      </c>
      <c r="O22" s="21">
        <v>200</v>
      </c>
      <c r="P22" s="21">
        <v>200</v>
      </c>
      <c r="Q22" s="21">
        <v>198</v>
      </c>
      <c r="R22" s="22">
        <v>294</v>
      </c>
      <c r="S22" s="23">
        <f t="shared" si="5"/>
        <v>198</v>
      </c>
      <c r="T22" s="21">
        <f t="shared" si="6"/>
        <v>294</v>
      </c>
      <c r="U22" s="21">
        <f t="shared" si="7"/>
        <v>0.1676809450826687</v>
      </c>
      <c r="V22" s="21">
        <f t="shared" si="8"/>
        <v>218</v>
      </c>
      <c r="W22" s="26">
        <f t="shared" si="9"/>
        <v>-0.13983585858585859</v>
      </c>
      <c r="X22" s="10">
        <f>without_protection!$B22</f>
        <v>250</v>
      </c>
      <c r="Y22" s="11">
        <f>without_protection!$C22</f>
        <v>253.44</v>
      </c>
      <c r="Z22" s="20">
        <v>195</v>
      </c>
      <c r="AA22" s="21">
        <v>220</v>
      </c>
      <c r="AB22" s="21">
        <v>211</v>
      </c>
      <c r="AC22" s="21">
        <v>211</v>
      </c>
      <c r="AD22" s="22">
        <v>208</v>
      </c>
      <c r="AE22" s="23">
        <f t="shared" si="10"/>
        <v>195</v>
      </c>
      <c r="AF22" s="21">
        <f t="shared" si="11"/>
        <v>220</v>
      </c>
      <c r="AG22" s="21">
        <f t="shared" si="12"/>
        <v>3.5620797990190557E-2</v>
      </c>
      <c r="AH22" s="21">
        <f t="shared" si="13"/>
        <v>209</v>
      </c>
      <c r="AI22" s="25">
        <f t="shared" si="14"/>
        <v>-0.17534722222222221</v>
      </c>
      <c r="AJ22" s="23">
        <v>209</v>
      </c>
      <c r="AK22" s="21">
        <v>214</v>
      </c>
      <c r="AL22" s="21">
        <v>216</v>
      </c>
      <c r="AM22" s="21">
        <v>213</v>
      </c>
      <c r="AN22" s="22">
        <v>215</v>
      </c>
      <c r="AO22" s="23">
        <f t="shared" si="15"/>
        <v>209</v>
      </c>
      <c r="AP22" s="21">
        <f t="shared" si="16"/>
        <v>216</v>
      </c>
      <c r="AQ22" s="21">
        <f t="shared" si="17"/>
        <v>1.0660713451788428E-2</v>
      </c>
      <c r="AR22" s="21">
        <f t="shared" si="18"/>
        <v>213.4</v>
      </c>
      <c r="AS22" s="26">
        <f t="shared" si="19"/>
        <v>-0.15798611111111108</v>
      </c>
      <c r="AT22" s="10">
        <f>without_protection!$B22</f>
        <v>250</v>
      </c>
      <c r="AU22" s="11">
        <f>without_protection!$C22</f>
        <v>253.44</v>
      </c>
    </row>
    <row r="23" spans="2:47" customFormat="1" ht="15">
      <c r="B23" s="10">
        <f>without_protection!$B23</f>
        <v>300</v>
      </c>
      <c r="C23" s="11">
        <f>without_protection!$C23</f>
        <v>303.44</v>
      </c>
      <c r="D23" s="20">
        <v>220</v>
      </c>
      <c r="E23" s="21">
        <v>219</v>
      </c>
      <c r="F23" s="21">
        <v>220</v>
      </c>
      <c r="G23" s="21">
        <v>218</v>
      </c>
      <c r="H23" s="22">
        <v>219</v>
      </c>
      <c r="I23" s="23">
        <f t="shared" si="0"/>
        <v>218</v>
      </c>
      <c r="J23" s="21">
        <f t="shared" si="1"/>
        <v>220</v>
      </c>
      <c r="K23" s="21">
        <f t="shared" si="2"/>
        <v>2.7572502851768901E-3</v>
      </c>
      <c r="L23" s="21">
        <f t="shared" si="3"/>
        <v>219.2</v>
      </c>
      <c r="M23" s="25">
        <f t="shared" si="4"/>
        <v>-0.27761666227260745</v>
      </c>
      <c r="N23" s="23">
        <v>247</v>
      </c>
      <c r="O23" s="21">
        <v>244</v>
      </c>
      <c r="P23" s="21">
        <v>241</v>
      </c>
      <c r="Q23" s="21">
        <v>238</v>
      </c>
      <c r="R23" s="22">
        <v>248</v>
      </c>
      <c r="S23" s="23">
        <f t="shared" si="5"/>
        <v>238</v>
      </c>
      <c r="T23" s="21">
        <f t="shared" si="6"/>
        <v>248</v>
      </c>
      <c r="U23" s="21">
        <f t="shared" si="7"/>
        <v>1.3707246469210005E-2</v>
      </c>
      <c r="V23" s="21">
        <f t="shared" si="8"/>
        <v>243.6</v>
      </c>
      <c r="W23" s="26">
        <f t="shared" si="9"/>
        <v>-0.19720537832849988</v>
      </c>
      <c r="X23" s="10">
        <f>without_protection!$B23</f>
        <v>300</v>
      </c>
      <c r="Y23" s="11">
        <f>without_protection!$C23</f>
        <v>303.44</v>
      </c>
      <c r="Z23" s="20">
        <v>261</v>
      </c>
      <c r="AA23" s="21">
        <v>270</v>
      </c>
      <c r="AB23" s="21">
        <v>263</v>
      </c>
      <c r="AC23" s="21">
        <v>264</v>
      </c>
      <c r="AD23" s="22">
        <v>262</v>
      </c>
      <c r="AE23" s="23">
        <f t="shared" si="10"/>
        <v>261</v>
      </c>
      <c r="AF23" s="21">
        <f t="shared" si="11"/>
        <v>270</v>
      </c>
      <c r="AG23" s="21">
        <f t="shared" si="12"/>
        <v>1.1651509049343322E-2</v>
      </c>
      <c r="AH23" s="21">
        <f t="shared" si="13"/>
        <v>264</v>
      </c>
      <c r="AI23" s="25">
        <f t="shared" si="14"/>
        <v>-0.12997627208014764</v>
      </c>
      <c r="AJ23" s="23">
        <v>240</v>
      </c>
      <c r="AK23" s="21">
        <v>243</v>
      </c>
      <c r="AL23" s="21">
        <v>243</v>
      </c>
      <c r="AM23" s="21">
        <v>244</v>
      </c>
      <c r="AN23" s="22">
        <v>245</v>
      </c>
      <c r="AO23" s="23">
        <f t="shared" si="15"/>
        <v>240</v>
      </c>
      <c r="AP23" s="21">
        <f t="shared" si="16"/>
        <v>245</v>
      </c>
      <c r="AQ23" s="21">
        <f t="shared" si="17"/>
        <v>6.1653990686362072E-3</v>
      </c>
      <c r="AR23" s="21">
        <f t="shared" si="18"/>
        <v>243</v>
      </c>
      <c r="AS23" s="26">
        <f t="shared" si="19"/>
        <v>-0.19918270498286317</v>
      </c>
      <c r="AT23" s="10">
        <f>without_protection!$B23</f>
        <v>300</v>
      </c>
      <c r="AU23" s="11">
        <f>without_protection!$C23</f>
        <v>303.44</v>
      </c>
    </row>
    <row r="24" spans="2:47" customFormat="1" ht="15">
      <c r="B24" s="10">
        <f>without_protection!$B24</f>
        <v>350</v>
      </c>
      <c r="C24" s="11">
        <f>without_protection!$C24</f>
        <v>353.44</v>
      </c>
      <c r="D24" s="20">
        <v>241</v>
      </c>
      <c r="E24" s="21">
        <v>239</v>
      </c>
      <c r="F24" s="21">
        <v>237</v>
      </c>
      <c r="G24" s="21">
        <v>239</v>
      </c>
      <c r="H24" s="22">
        <v>239</v>
      </c>
      <c r="I24" s="23">
        <f t="shared" si="0"/>
        <v>237</v>
      </c>
      <c r="J24" s="21">
        <f t="shared" si="1"/>
        <v>241</v>
      </c>
      <c r="K24" s="21">
        <f t="shared" si="2"/>
        <v>4.0012832796884768E-3</v>
      </c>
      <c r="L24" s="21">
        <f t="shared" si="3"/>
        <v>239</v>
      </c>
      <c r="M24" s="25">
        <f t="shared" si="4"/>
        <v>-0.3237890448166591</v>
      </c>
      <c r="N24" s="23">
        <v>281</v>
      </c>
      <c r="O24" s="21">
        <v>274</v>
      </c>
      <c r="P24" s="21">
        <v>276</v>
      </c>
      <c r="Q24" s="21">
        <v>277</v>
      </c>
      <c r="R24" s="22">
        <v>279</v>
      </c>
      <c r="S24" s="23">
        <f t="shared" si="5"/>
        <v>274</v>
      </c>
      <c r="T24" s="21">
        <f t="shared" si="6"/>
        <v>281</v>
      </c>
      <c r="U24" s="21">
        <f t="shared" si="7"/>
        <v>7.6444409722194974E-3</v>
      </c>
      <c r="V24" s="21">
        <f t="shared" si="8"/>
        <v>277.39999999999998</v>
      </c>
      <c r="W24" s="26">
        <f t="shared" si="9"/>
        <v>-0.21514259846084208</v>
      </c>
      <c r="X24" s="10">
        <f>without_protection!$B24</f>
        <v>350</v>
      </c>
      <c r="Y24" s="11">
        <f>without_protection!$C24</f>
        <v>353.44</v>
      </c>
      <c r="Z24" s="20">
        <v>264</v>
      </c>
      <c r="AA24" s="21">
        <v>249</v>
      </c>
      <c r="AB24" s="21">
        <v>277</v>
      </c>
      <c r="AC24" s="21">
        <v>296</v>
      </c>
      <c r="AD24" s="22">
        <v>258</v>
      </c>
      <c r="AE24" s="23">
        <f t="shared" si="10"/>
        <v>249</v>
      </c>
      <c r="AF24" s="21">
        <f t="shared" si="11"/>
        <v>296</v>
      </c>
      <c r="AG24" s="21">
        <f t="shared" si="12"/>
        <v>5.1762132205310507E-2</v>
      </c>
      <c r="AH24" s="21">
        <f t="shared" si="13"/>
        <v>268.8</v>
      </c>
      <c r="AI24" s="25">
        <f t="shared" si="14"/>
        <v>-0.23947487550928018</v>
      </c>
      <c r="AJ24" s="23">
        <v>252</v>
      </c>
      <c r="AK24" s="21">
        <v>247</v>
      </c>
      <c r="AL24" s="21">
        <v>246</v>
      </c>
      <c r="AM24" s="21">
        <v>251</v>
      </c>
      <c r="AN24" s="22">
        <v>249</v>
      </c>
      <c r="AO24" s="23">
        <f t="shared" si="15"/>
        <v>246</v>
      </c>
      <c r="AP24" s="21">
        <f t="shared" si="16"/>
        <v>252</v>
      </c>
      <c r="AQ24" s="21">
        <f t="shared" si="17"/>
        <v>7.2134160162867595E-3</v>
      </c>
      <c r="AR24" s="21">
        <f t="shared" si="18"/>
        <v>249</v>
      </c>
      <c r="AS24" s="26">
        <f t="shared" si="19"/>
        <v>-0.29549569941149839</v>
      </c>
      <c r="AT24" s="10">
        <f>without_protection!$B24</f>
        <v>350</v>
      </c>
      <c r="AU24" s="11">
        <f>without_protection!$C24</f>
        <v>353.44</v>
      </c>
    </row>
    <row r="25" spans="2:47" customFormat="1" ht="15">
      <c r="B25" s="10">
        <f>without_protection!$B25</f>
        <v>400</v>
      </c>
      <c r="C25" s="11">
        <f>without_protection!$C25</f>
        <v>403.44</v>
      </c>
      <c r="D25" s="20">
        <v>220</v>
      </c>
      <c r="E25" s="21">
        <v>218</v>
      </c>
      <c r="F25" s="21">
        <v>219</v>
      </c>
      <c r="G25" s="21">
        <v>221</v>
      </c>
      <c r="H25" s="22">
        <v>220</v>
      </c>
      <c r="I25" s="23">
        <f t="shared" si="0"/>
        <v>218</v>
      </c>
      <c r="J25" s="21">
        <f t="shared" si="1"/>
        <v>221</v>
      </c>
      <c r="K25" s="21">
        <f t="shared" si="2"/>
        <v>2.8261338119649464E-3</v>
      </c>
      <c r="L25" s="21">
        <f t="shared" si="3"/>
        <v>219.6</v>
      </c>
      <c r="M25" s="25">
        <f t="shared" si="4"/>
        <v>-0.45568114217727546</v>
      </c>
      <c r="N25" s="23">
        <v>252</v>
      </c>
      <c r="O25" s="21">
        <v>253</v>
      </c>
      <c r="P25" s="21">
        <v>253</v>
      </c>
      <c r="Q25" s="21">
        <v>252</v>
      </c>
      <c r="R25" s="22">
        <v>258</v>
      </c>
      <c r="S25" s="23">
        <f t="shared" si="5"/>
        <v>252</v>
      </c>
      <c r="T25" s="21">
        <f t="shared" si="6"/>
        <v>258</v>
      </c>
      <c r="U25" s="21">
        <f t="shared" si="7"/>
        <v>6.2214457654229298E-3</v>
      </c>
      <c r="V25" s="21">
        <f t="shared" si="8"/>
        <v>253.6</v>
      </c>
      <c r="W25" s="26">
        <f t="shared" si="9"/>
        <v>-0.37140590918104305</v>
      </c>
      <c r="X25" s="10">
        <f>without_protection!$B25</f>
        <v>400</v>
      </c>
      <c r="Y25" s="11">
        <f>without_protection!$C25</f>
        <v>403.44</v>
      </c>
      <c r="Z25" s="20">
        <v>265</v>
      </c>
      <c r="AA25" s="21">
        <v>269</v>
      </c>
      <c r="AB25" s="21">
        <v>267</v>
      </c>
      <c r="AC25" s="21">
        <v>259</v>
      </c>
      <c r="AD25" s="22">
        <v>259</v>
      </c>
      <c r="AE25" s="23">
        <f t="shared" si="10"/>
        <v>259</v>
      </c>
      <c r="AF25" s="21">
        <f t="shared" si="11"/>
        <v>269</v>
      </c>
      <c r="AG25" s="21">
        <f t="shared" si="12"/>
        <v>1.141271508350321E-2</v>
      </c>
      <c r="AH25" s="21">
        <f t="shared" si="13"/>
        <v>263.8</v>
      </c>
      <c r="AI25" s="25">
        <f t="shared" si="14"/>
        <v>-0.34612333928217326</v>
      </c>
      <c r="AJ25" s="23">
        <v>214</v>
      </c>
      <c r="AK25" s="21">
        <v>210</v>
      </c>
      <c r="AL25" s="21">
        <v>213</v>
      </c>
      <c r="AM25" s="21">
        <v>217</v>
      </c>
      <c r="AN25" s="22">
        <v>212</v>
      </c>
      <c r="AO25" s="23">
        <f t="shared" si="15"/>
        <v>210</v>
      </c>
      <c r="AP25" s="21">
        <f t="shared" si="16"/>
        <v>217</v>
      </c>
      <c r="AQ25" s="21">
        <f t="shared" si="17"/>
        <v>6.4159127035221019E-3</v>
      </c>
      <c r="AR25" s="21">
        <f t="shared" si="18"/>
        <v>213.2</v>
      </c>
      <c r="AS25" s="26">
        <f t="shared" si="19"/>
        <v>-0.47154471544715448</v>
      </c>
      <c r="AT25" s="10">
        <f>without_protection!$B25</f>
        <v>400</v>
      </c>
      <c r="AU25" s="11">
        <f>without_protection!$C25</f>
        <v>403.44</v>
      </c>
    </row>
    <row r="26" spans="2:47" customFormat="1" ht="15">
      <c r="B26" s="10">
        <f>without_protection!$B26</f>
        <v>450</v>
      </c>
      <c r="C26" s="11">
        <f>without_protection!$C26</f>
        <v>453.44</v>
      </c>
      <c r="D26" s="20">
        <v>220</v>
      </c>
      <c r="E26" s="21">
        <v>219</v>
      </c>
      <c r="F26" s="21">
        <v>220</v>
      </c>
      <c r="G26" s="21">
        <v>221</v>
      </c>
      <c r="H26" s="22">
        <v>218</v>
      </c>
      <c r="I26" s="23">
        <f t="shared" si="0"/>
        <v>218</v>
      </c>
      <c r="J26" s="21">
        <f t="shared" si="1"/>
        <v>221</v>
      </c>
      <c r="K26" s="21">
        <f t="shared" si="2"/>
        <v>2.5145012021417124E-3</v>
      </c>
      <c r="L26" s="21">
        <f t="shared" si="3"/>
        <v>219.6</v>
      </c>
      <c r="M26" s="25">
        <f t="shared" si="4"/>
        <v>-0.51570218772053633</v>
      </c>
      <c r="N26" s="23">
        <v>318</v>
      </c>
      <c r="O26" s="21">
        <v>316</v>
      </c>
      <c r="P26" s="21">
        <v>318</v>
      </c>
      <c r="Q26" s="21">
        <v>318</v>
      </c>
      <c r="R26" s="22">
        <v>316</v>
      </c>
      <c r="S26" s="23">
        <f t="shared" si="5"/>
        <v>316</v>
      </c>
      <c r="T26" s="21">
        <f t="shared" si="6"/>
        <v>318</v>
      </c>
      <c r="U26" s="21">
        <f t="shared" si="7"/>
        <v>2.4158546114377475E-3</v>
      </c>
      <c r="V26" s="21">
        <f t="shared" si="8"/>
        <v>317.2</v>
      </c>
      <c r="W26" s="26">
        <f t="shared" si="9"/>
        <v>-0.30045871559633031</v>
      </c>
      <c r="X26" s="10">
        <f>without_protection!$B26</f>
        <v>450</v>
      </c>
      <c r="Y26" s="11">
        <f>without_protection!$C26</f>
        <v>453.44</v>
      </c>
      <c r="Z26" s="20">
        <v>265</v>
      </c>
      <c r="AA26" s="21">
        <v>268</v>
      </c>
      <c r="AB26" s="21">
        <v>276</v>
      </c>
      <c r="AC26" s="21">
        <v>274</v>
      </c>
      <c r="AD26" s="22">
        <v>266</v>
      </c>
      <c r="AE26" s="23">
        <f t="shared" si="10"/>
        <v>265</v>
      </c>
      <c r="AF26" s="21">
        <f t="shared" si="11"/>
        <v>276</v>
      </c>
      <c r="AG26" s="21">
        <f t="shared" si="12"/>
        <v>1.0848953666415705E-2</v>
      </c>
      <c r="AH26" s="21">
        <f t="shared" si="13"/>
        <v>269.8</v>
      </c>
      <c r="AI26" s="25">
        <f t="shared" si="14"/>
        <v>-0.40499294283697951</v>
      </c>
      <c r="AJ26" s="23">
        <v>222</v>
      </c>
      <c r="AK26" s="21">
        <v>218</v>
      </c>
      <c r="AL26" s="21">
        <v>216</v>
      </c>
      <c r="AM26" s="21">
        <v>212</v>
      </c>
      <c r="AN26" s="22">
        <v>213</v>
      </c>
      <c r="AO26" s="23">
        <f t="shared" si="15"/>
        <v>212</v>
      </c>
      <c r="AP26" s="21">
        <f t="shared" si="16"/>
        <v>222</v>
      </c>
      <c r="AQ26" s="21">
        <f t="shared" si="17"/>
        <v>8.8764166361583047E-3</v>
      </c>
      <c r="AR26" s="21">
        <f t="shared" si="18"/>
        <v>216.2</v>
      </c>
      <c r="AS26" s="26">
        <f t="shared" si="19"/>
        <v>-0.52320042342978124</v>
      </c>
      <c r="AT26" s="10">
        <f>without_protection!$B26</f>
        <v>450</v>
      </c>
      <c r="AU26" s="11">
        <f>without_protection!$C26</f>
        <v>453.44</v>
      </c>
    </row>
    <row r="27" spans="2:47" customFormat="1" ht="15">
      <c r="B27" s="10">
        <f>without_protection!$B27</f>
        <v>500</v>
      </c>
      <c r="C27" s="11">
        <f>without_protection!$C27</f>
        <v>503.44</v>
      </c>
      <c r="D27" s="20">
        <v>212</v>
      </c>
      <c r="E27" s="21">
        <v>211</v>
      </c>
      <c r="F27" s="21">
        <v>216</v>
      </c>
      <c r="G27" s="21">
        <v>210</v>
      </c>
      <c r="H27" s="22">
        <v>211</v>
      </c>
      <c r="I27" s="23">
        <f t="shared" si="0"/>
        <v>210</v>
      </c>
      <c r="J27" s="21">
        <f t="shared" si="1"/>
        <v>216</v>
      </c>
      <c r="K27" s="21">
        <f t="shared" si="2"/>
        <v>4.6583662003649188E-3</v>
      </c>
      <c r="L27" s="21">
        <f t="shared" si="3"/>
        <v>212</v>
      </c>
      <c r="M27" s="25">
        <f t="shared" si="4"/>
        <v>-0.57889718735102491</v>
      </c>
      <c r="N27" s="23">
        <v>299</v>
      </c>
      <c r="O27" s="21">
        <v>307</v>
      </c>
      <c r="P27" s="21">
        <v>311</v>
      </c>
      <c r="Q27" s="21">
        <v>305</v>
      </c>
      <c r="R27" s="22">
        <v>308</v>
      </c>
      <c r="S27" s="23">
        <f t="shared" si="5"/>
        <v>299</v>
      </c>
      <c r="T27" s="21">
        <f t="shared" si="6"/>
        <v>311</v>
      </c>
      <c r="U27" s="21">
        <f t="shared" si="7"/>
        <v>8.8831557981081753E-3</v>
      </c>
      <c r="V27" s="21">
        <f t="shared" si="8"/>
        <v>306</v>
      </c>
      <c r="W27" s="26">
        <f t="shared" si="9"/>
        <v>-0.39218178928968694</v>
      </c>
      <c r="X27" s="10">
        <f>without_protection!$B27</f>
        <v>500</v>
      </c>
      <c r="Y27" s="11">
        <f>without_protection!$C27</f>
        <v>503.44</v>
      </c>
      <c r="Z27" s="20">
        <v>288</v>
      </c>
      <c r="AA27" s="21">
        <v>298</v>
      </c>
      <c r="AB27" s="21">
        <v>281</v>
      </c>
      <c r="AC27" s="21">
        <v>293</v>
      </c>
      <c r="AD27" s="22">
        <v>263</v>
      </c>
      <c r="AE27" s="23">
        <f t="shared" si="10"/>
        <v>263</v>
      </c>
      <c r="AF27" s="21">
        <f t="shared" si="11"/>
        <v>298</v>
      </c>
      <c r="AG27" s="21">
        <f t="shared" si="12"/>
        <v>2.70389604735192E-2</v>
      </c>
      <c r="AH27" s="21">
        <f t="shared" si="13"/>
        <v>284.60000000000002</v>
      </c>
      <c r="AI27" s="25">
        <f t="shared" si="14"/>
        <v>-0.43468933735897025</v>
      </c>
      <c r="AJ27" s="23">
        <v>226</v>
      </c>
      <c r="AK27" s="21">
        <v>227</v>
      </c>
      <c r="AL27" s="21">
        <v>211</v>
      </c>
      <c r="AM27" s="21">
        <v>224</v>
      </c>
      <c r="AN27" s="22">
        <v>219</v>
      </c>
      <c r="AO27" s="23">
        <f t="shared" si="15"/>
        <v>211</v>
      </c>
      <c r="AP27" s="21">
        <f t="shared" si="16"/>
        <v>227</v>
      </c>
      <c r="AQ27" s="21">
        <f t="shared" si="17"/>
        <v>1.3070621227047592E-2</v>
      </c>
      <c r="AR27" s="21">
        <f t="shared" si="18"/>
        <v>221.4</v>
      </c>
      <c r="AS27" s="26">
        <f t="shared" si="19"/>
        <v>-0.56022564754489113</v>
      </c>
      <c r="AT27" s="10">
        <f>without_protection!$B27</f>
        <v>500</v>
      </c>
      <c r="AU27" s="11">
        <f>without_protection!$C27</f>
        <v>503.44</v>
      </c>
    </row>
    <row r="28" spans="2:47" customFormat="1" ht="15">
      <c r="B28" s="18"/>
      <c r="C28" s="19"/>
      <c r="D28" s="20"/>
      <c r="E28" s="21"/>
      <c r="F28" s="21"/>
      <c r="G28" s="21"/>
      <c r="H28" s="22"/>
      <c r="I28" s="23"/>
      <c r="J28" s="21"/>
      <c r="K28" s="21"/>
      <c r="L28" s="21"/>
      <c r="M28" s="27"/>
      <c r="N28" s="23"/>
      <c r="O28" s="21"/>
      <c r="P28" s="21"/>
      <c r="Q28" s="21"/>
      <c r="R28" s="22"/>
      <c r="S28" s="23"/>
      <c r="T28" s="21"/>
      <c r="U28" s="21"/>
      <c r="V28" s="21"/>
      <c r="W28" s="28"/>
      <c r="X28" s="18"/>
      <c r="Y28" s="19"/>
      <c r="Z28" s="20"/>
      <c r="AA28" s="21"/>
      <c r="AB28" s="21"/>
      <c r="AC28" s="21"/>
      <c r="AD28" s="22"/>
      <c r="AE28" s="23"/>
      <c r="AF28" s="21"/>
      <c r="AG28" s="21"/>
      <c r="AH28" s="21"/>
      <c r="AI28" s="27"/>
      <c r="AJ28" s="23"/>
      <c r="AK28" s="21"/>
      <c r="AL28" s="21"/>
      <c r="AM28" s="21"/>
      <c r="AN28" s="22"/>
      <c r="AO28" s="23"/>
      <c r="AP28" s="21"/>
      <c r="AQ28" s="21"/>
      <c r="AR28" s="21"/>
      <c r="AS28" s="28"/>
      <c r="AT28" s="18"/>
      <c r="AU28" s="19"/>
    </row>
    <row r="29" spans="2:47" customFormat="1" ht="15.75" thickBot="1">
      <c r="B29" s="2"/>
      <c r="C29" s="9"/>
      <c r="D29" s="4"/>
      <c r="E29" s="5"/>
      <c r="F29" s="5"/>
      <c r="G29" s="5"/>
      <c r="H29" s="6"/>
      <c r="I29" s="7"/>
      <c r="J29" s="5"/>
      <c r="K29" s="5"/>
      <c r="L29" s="5"/>
      <c r="M29" s="8"/>
      <c r="N29" s="7"/>
      <c r="O29" s="5"/>
      <c r="P29" s="5"/>
      <c r="Q29" s="5"/>
      <c r="R29" s="6"/>
      <c r="S29" s="7"/>
      <c r="T29" s="5"/>
      <c r="U29" s="5"/>
      <c r="V29" s="5"/>
      <c r="W29" s="29"/>
      <c r="X29" s="2"/>
      <c r="Y29" s="9"/>
      <c r="Z29" s="4"/>
      <c r="AA29" s="5"/>
      <c r="AB29" s="5"/>
      <c r="AC29" s="5"/>
      <c r="AD29" s="6"/>
      <c r="AE29" s="7"/>
      <c r="AF29" s="5"/>
      <c r="AG29" s="5"/>
      <c r="AH29" s="5"/>
      <c r="AI29" s="8"/>
      <c r="AJ29" s="7"/>
      <c r="AK29" s="5"/>
      <c r="AL29" s="5"/>
      <c r="AM29" s="5"/>
      <c r="AN29" s="6"/>
      <c r="AO29" s="7"/>
      <c r="AP29" s="5"/>
      <c r="AQ29" s="5"/>
      <c r="AR29" s="5"/>
      <c r="AS29" s="29"/>
      <c r="AT29" s="2"/>
      <c r="AU29" s="9"/>
    </row>
    <row r="30" spans="2:47" customFormat="1" ht="16.5" thickTop="1" thickBot="1">
      <c r="B30" s="30" t="str">
        <f>without_protection!B30</f>
        <v>offset</v>
      </c>
      <c r="C30" s="31">
        <f>without_protection!C30</f>
        <v>3.44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32"/>
      <c r="Y30" s="32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32"/>
      <c r="AU30" s="32"/>
    </row>
    <row r="31" spans="2:47" ht="15" thickTop="1"/>
    <row r="37" spans="3:4" customFormat="1">
      <c r="C37" s="1"/>
      <c r="D37" s="1"/>
    </row>
    <row r="95" spans="2:45" customFormat="1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</sheetData>
  <mergeCells count="8">
    <mergeCell ref="AJ3:AS3"/>
    <mergeCell ref="AT3:AU3"/>
    <mergeCell ref="E1:M1"/>
    <mergeCell ref="B3:C3"/>
    <mergeCell ref="D3:M3"/>
    <mergeCell ref="N3:W3"/>
    <mergeCell ref="X3:Y3"/>
    <mergeCell ref="Z3:AI3"/>
  </mergeCells>
  <pageMargins left="0.70000000000000007" right="0.70000000000000007" top="0.75" bottom="0.75" header="0.30000000000000004" footer="0.3000000000000000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P1" zoomScale="55" zoomScaleNormal="55" workbookViewId="0"/>
  </sheetViews>
  <sheetFormatPr baseColWidth="10" defaultRowHeight="14.25"/>
  <cols>
    <col min="1" max="1" width="11" customWidth="1"/>
  </cols>
  <sheetData/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70" zoomScaleNormal="70" workbookViewId="0">
      <selection activeCell="N34" sqref="N34"/>
    </sheetView>
  </sheetViews>
  <sheetFormatPr baseColWidth="10" defaultRowHeight="14.25"/>
  <cols>
    <col min="1" max="1" width="11" customWidth="1"/>
  </cols>
  <sheetData/>
  <pageMargins left="0.70000000000000007" right="0.70000000000000007" top="0.75" bottom="0.75" header="0.30000000000000004" footer="0.30000000000000004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38"/>
  <sheetViews>
    <sheetView tabSelected="1" workbookViewId="0">
      <selection activeCell="F7" sqref="F7"/>
    </sheetView>
  </sheetViews>
  <sheetFormatPr baseColWidth="10" defaultRowHeight="14.25"/>
  <cols>
    <col min="1" max="11" width="11" customWidth="1"/>
    <col min="12" max="12" width="25.5" customWidth="1"/>
    <col min="13" max="13" width="11" customWidth="1"/>
  </cols>
  <sheetData>
    <row r="1" spans="2:14" ht="15" thickBot="1"/>
    <row r="2" spans="2:14" ht="16.5" thickTop="1" thickBot="1">
      <c r="B2" s="84" t="s">
        <v>13</v>
      </c>
      <c r="C2" s="85" t="str">
        <f>without_protection!$B3</f>
        <v>distance in mm</v>
      </c>
      <c r="D2" s="85"/>
      <c r="E2" s="86" t="s">
        <v>14</v>
      </c>
      <c r="F2" s="86"/>
      <c r="G2" s="86"/>
      <c r="H2" s="86"/>
      <c r="I2" s="86"/>
      <c r="J2" s="86"/>
      <c r="K2" s="86"/>
      <c r="L2" s="86"/>
      <c r="M2" s="86"/>
      <c r="N2" s="86"/>
    </row>
    <row r="3" spans="2:14" ht="16.5" thickTop="1" thickBot="1">
      <c r="B3" s="84"/>
      <c r="C3" s="33" t="str">
        <f>without_protection!$B4</f>
        <v>measured</v>
      </c>
      <c r="D3" s="3" t="str">
        <f>without_protection!$C4</f>
        <v>real</v>
      </c>
      <c r="E3" s="4">
        <f>without_protection!$D4</f>
        <v>1</v>
      </c>
      <c r="F3" s="5">
        <f>without_protection!$E4</f>
        <v>2</v>
      </c>
      <c r="G3" s="5">
        <f>without_protection!$F4</f>
        <v>3</v>
      </c>
      <c r="H3" s="5">
        <f>without_protection!$G4</f>
        <v>4</v>
      </c>
      <c r="I3" s="6">
        <f>without_protection!$H4</f>
        <v>5</v>
      </c>
      <c r="J3" s="7" t="str">
        <f>without_protection!$I4</f>
        <v>min</v>
      </c>
      <c r="K3" s="5" t="str">
        <f>without_protection!$J4</f>
        <v>max</v>
      </c>
      <c r="L3" s="5" t="str">
        <f>without_protection!$K4</f>
        <v>std deviation / distance_real</v>
      </c>
      <c r="M3" s="5" t="str">
        <f>without_protection!$L4</f>
        <v>mean</v>
      </c>
      <c r="N3" s="34" t="str">
        <f>without_protection!$M4</f>
        <v>error</v>
      </c>
    </row>
    <row r="4" spans="2:14" ht="16.5" thickTop="1" thickBot="1">
      <c r="B4" s="87" t="s">
        <v>15</v>
      </c>
      <c r="C4" s="35">
        <f>50</f>
        <v>50</v>
      </c>
      <c r="D4" s="11">
        <f t="shared" ref="D4:D9" si="0">C4+$D$37</f>
        <v>53.44</v>
      </c>
      <c r="E4" s="12">
        <v>59</v>
      </c>
      <c r="F4" s="13">
        <v>62</v>
      </c>
      <c r="G4" s="13">
        <v>61</v>
      </c>
      <c r="H4" s="13">
        <v>63</v>
      </c>
      <c r="I4" s="14">
        <v>60</v>
      </c>
      <c r="J4" s="15">
        <f t="shared" ref="J4:J33" si="1">MIN(E4:I4)</f>
        <v>59</v>
      </c>
      <c r="K4" s="13">
        <f t="shared" ref="K4:K33" si="2">MAX(E4:I4)</f>
        <v>63</v>
      </c>
      <c r="L4" s="13">
        <f t="shared" ref="L4:L33" si="3">_xlfn.STDEV.S(E4:I4)/$D4</f>
        <v>2.9587178706665229E-2</v>
      </c>
      <c r="M4" s="13">
        <f t="shared" ref="M4:M33" si="4">AVERAGE(E4:I4)</f>
        <v>61</v>
      </c>
      <c r="N4" s="36">
        <f t="shared" ref="N4:N33" si="5">(M4-$D4)/$D4</f>
        <v>0.14146706586826352</v>
      </c>
    </row>
    <row r="5" spans="2:14" ht="16.5" thickTop="1" thickBot="1">
      <c r="B5" s="87"/>
      <c r="C5" s="35">
        <f>100</f>
        <v>100</v>
      </c>
      <c r="D5" s="11">
        <f t="shared" si="0"/>
        <v>103.44</v>
      </c>
      <c r="E5" s="20">
        <v>118</v>
      </c>
      <c r="F5" s="21">
        <v>116</v>
      </c>
      <c r="G5" s="21">
        <v>116</v>
      </c>
      <c r="H5" s="21">
        <v>117</v>
      </c>
      <c r="I5" s="22">
        <v>118</v>
      </c>
      <c r="J5" s="23">
        <f t="shared" si="1"/>
        <v>116</v>
      </c>
      <c r="K5" s="21">
        <f t="shared" si="2"/>
        <v>118</v>
      </c>
      <c r="L5" s="21">
        <f t="shared" si="3"/>
        <v>9.6674400618716166E-3</v>
      </c>
      <c r="M5" s="24">
        <f t="shared" si="4"/>
        <v>117</v>
      </c>
      <c r="N5" s="37">
        <f t="shared" si="5"/>
        <v>0.13109048723897915</v>
      </c>
    </row>
    <row r="6" spans="2:14" ht="16.5" thickTop="1" thickBot="1">
      <c r="B6" s="87"/>
      <c r="C6" s="35">
        <f>150</f>
        <v>150</v>
      </c>
      <c r="D6" s="11">
        <f t="shared" si="0"/>
        <v>153.44</v>
      </c>
      <c r="E6" s="20">
        <v>133</v>
      </c>
      <c r="F6" s="21">
        <v>132</v>
      </c>
      <c r="G6" s="21">
        <v>134</v>
      </c>
      <c r="H6" s="21">
        <v>132</v>
      </c>
      <c r="I6" s="22">
        <v>133</v>
      </c>
      <c r="J6" s="23">
        <f t="shared" si="1"/>
        <v>132</v>
      </c>
      <c r="K6" s="21">
        <f t="shared" si="2"/>
        <v>134</v>
      </c>
      <c r="L6" s="21">
        <f t="shared" si="3"/>
        <v>5.4526852615620148E-3</v>
      </c>
      <c r="M6" s="24">
        <f t="shared" si="4"/>
        <v>132.80000000000001</v>
      </c>
      <c r="N6" s="37">
        <f t="shared" si="5"/>
        <v>-0.13451511991657969</v>
      </c>
    </row>
    <row r="7" spans="2:14" ht="16.5" thickTop="1" thickBot="1">
      <c r="B7" s="87"/>
      <c r="C7" s="35">
        <f>200</f>
        <v>200</v>
      </c>
      <c r="D7" s="11">
        <f t="shared" si="0"/>
        <v>203.44</v>
      </c>
      <c r="E7" s="20">
        <v>131</v>
      </c>
      <c r="F7" s="21">
        <v>133</v>
      </c>
      <c r="G7" s="21">
        <v>130</v>
      </c>
      <c r="H7" s="21">
        <v>131</v>
      </c>
      <c r="I7" s="22">
        <v>133</v>
      </c>
      <c r="J7" s="23">
        <f t="shared" si="1"/>
        <v>130</v>
      </c>
      <c r="K7" s="21">
        <f t="shared" si="2"/>
        <v>133</v>
      </c>
      <c r="L7" s="21">
        <f t="shared" si="3"/>
        <v>6.5947738227481022E-3</v>
      </c>
      <c r="M7" s="24">
        <f t="shared" si="4"/>
        <v>131.6</v>
      </c>
      <c r="N7" s="37">
        <f t="shared" si="5"/>
        <v>-0.353126228863547</v>
      </c>
    </row>
    <row r="8" spans="2:14" ht="16.5" thickTop="1" thickBot="1">
      <c r="B8" s="87"/>
      <c r="C8" s="35">
        <v>250</v>
      </c>
      <c r="D8" s="11">
        <f t="shared" si="0"/>
        <v>253.44</v>
      </c>
      <c r="E8" s="20">
        <v>134</v>
      </c>
      <c r="F8" s="21">
        <v>135</v>
      </c>
      <c r="G8" s="21">
        <v>134</v>
      </c>
      <c r="H8" s="21">
        <v>136</v>
      </c>
      <c r="I8" s="22">
        <v>133</v>
      </c>
      <c r="J8" s="23">
        <f t="shared" si="1"/>
        <v>133</v>
      </c>
      <c r="K8" s="21">
        <f t="shared" si="2"/>
        <v>136</v>
      </c>
      <c r="L8" s="21">
        <f t="shared" si="3"/>
        <v>4.4987982366601091E-3</v>
      </c>
      <c r="M8" s="24">
        <f t="shared" si="4"/>
        <v>134.4</v>
      </c>
      <c r="N8" s="37">
        <f t="shared" si="5"/>
        <v>-0.46969696969696967</v>
      </c>
    </row>
    <row r="9" spans="2:14" ht="16.5" thickTop="1" thickBot="1">
      <c r="B9" s="87"/>
      <c r="C9" s="38">
        <v>300</v>
      </c>
      <c r="D9" s="39">
        <f t="shared" si="0"/>
        <v>303.44</v>
      </c>
      <c r="E9" s="40">
        <v>137</v>
      </c>
      <c r="F9" s="41">
        <v>136</v>
      </c>
      <c r="G9" s="41">
        <v>137</v>
      </c>
      <c r="H9" s="41">
        <v>136</v>
      </c>
      <c r="I9" s="42">
        <v>136</v>
      </c>
      <c r="J9" s="43">
        <f t="shared" si="1"/>
        <v>136</v>
      </c>
      <c r="K9" s="41">
        <f t="shared" si="2"/>
        <v>137</v>
      </c>
      <c r="L9" s="41">
        <f t="shared" si="3"/>
        <v>1.8050440202516678E-3</v>
      </c>
      <c r="M9" s="44">
        <f t="shared" si="4"/>
        <v>136.4</v>
      </c>
      <c r="N9" s="45">
        <f t="shared" si="5"/>
        <v>-0.55048774057474292</v>
      </c>
    </row>
    <row r="10" spans="2:14" ht="15.75" thickBot="1">
      <c r="B10" s="88" t="s">
        <v>16</v>
      </c>
      <c r="C10" s="46">
        <f t="shared" ref="C10:D15" si="6">C4</f>
        <v>50</v>
      </c>
      <c r="D10" s="47">
        <f t="shared" si="6"/>
        <v>53.44</v>
      </c>
      <c r="E10" s="48">
        <v>83</v>
      </c>
      <c r="F10" s="49">
        <v>83</v>
      </c>
      <c r="G10" s="49">
        <v>82</v>
      </c>
      <c r="H10" s="49">
        <v>84</v>
      </c>
      <c r="I10" s="50">
        <v>84</v>
      </c>
      <c r="J10" s="51">
        <f t="shared" si="1"/>
        <v>82</v>
      </c>
      <c r="K10" s="49">
        <f t="shared" si="2"/>
        <v>84</v>
      </c>
      <c r="L10" s="49">
        <f t="shared" si="3"/>
        <v>1.5656063370772372E-2</v>
      </c>
      <c r="M10" s="52">
        <f t="shared" si="4"/>
        <v>83.2</v>
      </c>
      <c r="N10" s="53">
        <f t="shared" si="5"/>
        <v>0.55688622754491035</v>
      </c>
    </row>
    <row r="11" spans="2:14" ht="15.75" thickBot="1">
      <c r="B11" s="88"/>
      <c r="C11" s="35">
        <f t="shared" si="6"/>
        <v>100</v>
      </c>
      <c r="D11" s="11">
        <f t="shared" si="6"/>
        <v>103.44</v>
      </c>
      <c r="E11" s="12">
        <v>130</v>
      </c>
      <c r="F11" s="13">
        <v>130</v>
      </c>
      <c r="G11" s="13">
        <v>128</v>
      </c>
      <c r="H11" s="13">
        <v>128</v>
      </c>
      <c r="I11" s="14">
        <v>126</v>
      </c>
      <c r="J11" s="15">
        <f t="shared" si="1"/>
        <v>126</v>
      </c>
      <c r="K11" s="13">
        <f t="shared" si="2"/>
        <v>130</v>
      </c>
      <c r="L11" s="13">
        <f t="shared" si="3"/>
        <v>1.6176721317364185E-2</v>
      </c>
      <c r="M11" s="54">
        <f t="shared" si="4"/>
        <v>128.4</v>
      </c>
      <c r="N11" s="36">
        <f t="shared" si="5"/>
        <v>0.24129930394431562</v>
      </c>
    </row>
    <row r="12" spans="2:14" ht="15.75" thickBot="1">
      <c r="B12" s="88"/>
      <c r="C12" s="35">
        <f t="shared" si="6"/>
        <v>150</v>
      </c>
      <c r="D12" s="11">
        <f t="shared" si="6"/>
        <v>153.44</v>
      </c>
      <c r="E12" s="20">
        <v>176</v>
      </c>
      <c r="F12" s="21">
        <v>173</v>
      </c>
      <c r="G12" s="21">
        <v>176</v>
      </c>
      <c r="H12" s="21">
        <v>177</v>
      </c>
      <c r="I12" s="22">
        <v>177</v>
      </c>
      <c r="J12" s="23">
        <f t="shared" si="1"/>
        <v>173</v>
      </c>
      <c r="K12" s="21">
        <f t="shared" si="2"/>
        <v>177</v>
      </c>
      <c r="L12" s="21">
        <f t="shared" si="3"/>
        <v>1.070886126509058E-2</v>
      </c>
      <c r="M12" s="24">
        <f t="shared" si="4"/>
        <v>175.8</v>
      </c>
      <c r="N12" s="37">
        <f t="shared" si="5"/>
        <v>0.14572471324296152</v>
      </c>
    </row>
    <row r="13" spans="2:14" ht="15.75" thickBot="1">
      <c r="B13" s="88"/>
      <c r="C13" s="35">
        <f t="shared" si="6"/>
        <v>200</v>
      </c>
      <c r="D13" s="11">
        <f t="shared" si="6"/>
        <v>203.44</v>
      </c>
      <c r="E13" s="20">
        <v>190</v>
      </c>
      <c r="F13" s="21">
        <v>191</v>
      </c>
      <c r="G13" s="21">
        <v>187</v>
      </c>
      <c r="H13" s="21">
        <v>189</v>
      </c>
      <c r="I13" s="22">
        <v>186</v>
      </c>
      <c r="J13" s="23">
        <f t="shared" si="1"/>
        <v>186</v>
      </c>
      <c r="K13" s="21">
        <f t="shared" si="2"/>
        <v>191</v>
      </c>
      <c r="L13" s="21">
        <f t="shared" si="3"/>
        <v>1.0192902749374616E-2</v>
      </c>
      <c r="M13" s="24">
        <f t="shared" si="4"/>
        <v>188.6</v>
      </c>
      <c r="N13" s="37">
        <f t="shared" si="5"/>
        <v>-7.2945340149429827E-2</v>
      </c>
    </row>
    <row r="14" spans="2:14" ht="15.75" thickBot="1">
      <c r="B14" s="88"/>
      <c r="C14" s="35">
        <f t="shared" si="6"/>
        <v>250</v>
      </c>
      <c r="D14" s="11">
        <f t="shared" si="6"/>
        <v>253.44</v>
      </c>
      <c r="E14" s="20">
        <v>229</v>
      </c>
      <c r="F14" s="21">
        <v>227</v>
      </c>
      <c r="G14" s="21">
        <v>229</v>
      </c>
      <c r="H14" s="21">
        <v>229</v>
      </c>
      <c r="I14" s="22">
        <v>230</v>
      </c>
      <c r="J14" s="23">
        <f t="shared" si="1"/>
        <v>227</v>
      </c>
      <c r="K14" s="21">
        <f t="shared" si="2"/>
        <v>230</v>
      </c>
      <c r="L14" s="21">
        <f t="shared" si="3"/>
        <v>4.3223055358677888E-3</v>
      </c>
      <c r="M14" s="24">
        <f t="shared" si="4"/>
        <v>228.8</v>
      </c>
      <c r="N14" s="37">
        <f t="shared" si="5"/>
        <v>-9.7222222222222168E-2</v>
      </c>
    </row>
    <row r="15" spans="2:14" ht="15.75" thickBot="1">
      <c r="B15" s="88"/>
      <c r="C15" s="55">
        <f t="shared" si="6"/>
        <v>300</v>
      </c>
      <c r="D15" s="56">
        <f t="shared" si="6"/>
        <v>303.44</v>
      </c>
      <c r="E15" s="57">
        <v>273</v>
      </c>
      <c r="F15" s="58">
        <v>275</v>
      </c>
      <c r="G15" s="58">
        <v>275</v>
      </c>
      <c r="H15" s="58">
        <v>274</v>
      </c>
      <c r="I15" s="59">
        <v>273</v>
      </c>
      <c r="J15" s="60">
        <f t="shared" si="1"/>
        <v>273</v>
      </c>
      <c r="K15" s="58">
        <f t="shared" si="2"/>
        <v>275</v>
      </c>
      <c r="L15" s="58">
        <f t="shared" si="3"/>
        <v>3.2955444239388346E-3</v>
      </c>
      <c r="M15" s="61">
        <f t="shared" si="4"/>
        <v>274</v>
      </c>
      <c r="N15" s="62">
        <f t="shared" si="5"/>
        <v>-9.7020827840759286E-2</v>
      </c>
    </row>
    <row r="16" spans="2:14" ht="15.75" thickBot="1">
      <c r="B16" s="83" t="s">
        <v>17</v>
      </c>
      <c r="C16" s="35">
        <f t="shared" ref="C16:D21" si="7">C4</f>
        <v>50</v>
      </c>
      <c r="D16" s="11">
        <f t="shared" si="7"/>
        <v>53.44</v>
      </c>
      <c r="E16" s="12">
        <v>72</v>
      </c>
      <c r="F16" s="13">
        <v>72</v>
      </c>
      <c r="G16" s="13">
        <v>71</v>
      </c>
      <c r="H16" s="13">
        <v>72</v>
      </c>
      <c r="I16" s="14">
        <v>73</v>
      </c>
      <c r="J16" s="15">
        <f t="shared" si="1"/>
        <v>71</v>
      </c>
      <c r="K16" s="13">
        <f t="shared" si="2"/>
        <v>73</v>
      </c>
      <c r="L16" s="13">
        <f t="shared" si="3"/>
        <v>1.3231788570107553E-2</v>
      </c>
      <c r="M16" s="54">
        <f t="shared" si="4"/>
        <v>72</v>
      </c>
      <c r="N16" s="36">
        <f t="shared" si="5"/>
        <v>0.34730538922155696</v>
      </c>
    </row>
    <row r="17" spans="2:14" ht="15.75" thickBot="1">
      <c r="B17" s="83"/>
      <c r="C17" s="35">
        <f t="shared" si="7"/>
        <v>100</v>
      </c>
      <c r="D17" s="11">
        <f t="shared" si="7"/>
        <v>103.44</v>
      </c>
      <c r="E17" s="20">
        <v>126</v>
      </c>
      <c r="F17" s="21">
        <v>125</v>
      </c>
      <c r="G17" s="21">
        <v>124</v>
      </c>
      <c r="H17" s="21">
        <v>124</v>
      </c>
      <c r="I17" s="22">
        <v>122</v>
      </c>
      <c r="J17" s="23">
        <f t="shared" si="1"/>
        <v>122</v>
      </c>
      <c r="K17" s="21">
        <f t="shared" si="2"/>
        <v>126</v>
      </c>
      <c r="L17" s="21">
        <f t="shared" si="3"/>
        <v>1.4339130872188055E-2</v>
      </c>
      <c r="M17" s="24">
        <f t="shared" si="4"/>
        <v>124.2</v>
      </c>
      <c r="N17" s="37">
        <f t="shared" si="5"/>
        <v>0.20069605568445481</v>
      </c>
    </row>
    <row r="18" spans="2:14" ht="15.75" thickBot="1">
      <c r="B18" s="83"/>
      <c r="C18" s="35">
        <f t="shared" si="7"/>
        <v>150</v>
      </c>
      <c r="D18" s="11">
        <f t="shared" si="7"/>
        <v>153.44</v>
      </c>
      <c r="E18" s="20">
        <v>165</v>
      </c>
      <c r="F18" s="21">
        <v>167</v>
      </c>
      <c r="G18" s="21">
        <v>165</v>
      </c>
      <c r="H18" s="21">
        <v>168</v>
      </c>
      <c r="I18" s="22">
        <v>163</v>
      </c>
      <c r="J18" s="23">
        <f t="shared" si="1"/>
        <v>163</v>
      </c>
      <c r="K18" s="21">
        <f t="shared" si="2"/>
        <v>168</v>
      </c>
      <c r="L18" s="21">
        <f t="shared" si="3"/>
        <v>1.2704372190835459E-2</v>
      </c>
      <c r="M18" s="24">
        <f t="shared" si="4"/>
        <v>165.6</v>
      </c>
      <c r="N18" s="37">
        <f t="shared" si="5"/>
        <v>7.9249217935349295E-2</v>
      </c>
    </row>
    <row r="19" spans="2:14" ht="15.75" thickBot="1">
      <c r="B19" s="83"/>
      <c r="C19" s="35">
        <f t="shared" si="7"/>
        <v>200</v>
      </c>
      <c r="D19" s="11">
        <f t="shared" si="7"/>
        <v>203.44</v>
      </c>
      <c r="E19" s="20">
        <v>184</v>
      </c>
      <c r="F19" s="21">
        <v>186</v>
      </c>
      <c r="G19" s="21">
        <v>184</v>
      </c>
      <c r="H19" s="21">
        <v>185</v>
      </c>
      <c r="I19" s="22">
        <v>187</v>
      </c>
      <c r="J19" s="23">
        <f t="shared" si="1"/>
        <v>184</v>
      </c>
      <c r="K19" s="21">
        <f t="shared" si="2"/>
        <v>187</v>
      </c>
      <c r="L19" s="21">
        <f t="shared" si="3"/>
        <v>6.4089681529715383E-3</v>
      </c>
      <c r="M19" s="24">
        <f t="shared" si="4"/>
        <v>185.2</v>
      </c>
      <c r="N19" s="37">
        <f t="shared" si="5"/>
        <v>-8.9657884388517545E-2</v>
      </c>
    </row>
    <row r="20" spans="2:14" ht="15.75" thickBot="1">
      <c r="B20" s="83"/>
      <c r="C20" s="35">
        <f t="shared" si="7"/>
        <v>250</v>
      </c>
      <c r="D20" s="11">
        <f t="shared" si="7"/>
        <v>253.44</v>
      </c>
      <c r="E20" s="20">
        <v>207</v>
      </c>
      <c r="F20" s="21">
        <v>204</v>
      </c>
      <c r="G20" s="21">
        <v>208</v>
      </c>
      <c r="H20" s="21">
        <v>209</v>
      </c>
      <c r="I20" s="22">
        <v>207</v>
      </c>
      <c r="J20" s="23">
        <f t="shared" si="1"/>
        <v>204</v>
      </c>
      <c r="K20" s="21">
        <f t="shared" si="2"/>
        <v>209</v>
      </c>
      <c r="L20" s="21">
        <f t="shared" si="3"/>
        <v>7.381742003578641E-3</v>
      </c>
      <c r="M20" s="24">
        <f t="shared" si="4"/>
        <v>207</v>
      </c>
      <c r="N20" s="37">
        <f t="shared" si="5"/>
        <v>-0.18323863636363635</v>
      </c>
    </row>
    <row r="21" spans="2:14" ht="15.75" thickBot="1">
      <c r="B21" s="83"/>
      <c r="C21" s="55">
        <f t="shared" si="7"/>
        <v>300</v>
      </c>
      <c r="D21" s="56">
        <f t="shared" si="7"/>
        <v>303.44</v>
      </c>
      <c r="E21" s="57">
        <v>229</v>
      </c>
      <c r="F21" s="58">
        <v>222</v>
      </c>
      <c r="G21" s="58">
        <v>224</v>
      </c>
      <c r="H21" s="58">
        <v>225</v>
      </c>
      <c r="I21" s="59">
        <v>224</v>
      </c>
      <c r="J21" s="60">
        <f t="shared" si="1"/>
        <v>222</v>
      </c>
      <c r="K21" s="58">
        <f t="shared" si="2"/>
        <v>229</v>
      </c>
      <c r="L21" s="58">
        <f t="shared" si="3"/>
        <v>8.5303052369791622E-3</v>
      </c>
      <c r="M21" s="58">
        <f t="shared" si="4"/>
        <v>224.8</v>
      </c>
      <c r="N21" s="62">
        <f t="shared" si="5"/>
        <v>-0.25916161349854994</v>
      </c>
    </row>
    <row r="22" spans="2:14" ht="15.75" thickBot="1">
      <c r="B22" s="83" t="s">
        <v>18</v>
      </c>
      <c r="C22" s="35">
        <f t="shared" ref="C22:C27" si="8">C16</f>
        <v>50</v>
      </c>
      <c r="D22" s="11">
        <f t="shared" ref="D22:D27" si="9">D4</f>
        <v>53.44</v>
      </c>
      <c r="E22" s="12">
        <v>93</v>
      </c>
      <c r="F22" s="13">
        <v>95</v>
      </c>
      <c r="G22" s="13">
        <v>83</v>
      </c>
      <c r="H22" s="13">
        <v>81</v>
      </c>
      <c r="I22" s="14">
        <v>98</v>
      </c>
      <c r="J22" s="15">
        <f t="shared" si="1"/>
        <v>81</v>
      </c>
      <c r="K22" s="13">
        <f t="shared" si="2"/>
        <v>98</v>
      </c>
      <c r="L22" s="13">
        <f t="shared" si="3"/>
        <v>0.14127684197737181</v>
      </c>
      <c r="M22" s="13">
        <f t="shared" si="4"/>
        <v>90</v>
      </c>
      <c r="N22" s="36">
        <f t="shared" si="5"/>
        <v>0.68413173652694614</v>
      </c>
    </row>
    <row r="23" spans="2:14" ht="15.75" thickBot="1">
      <c r="B23" s="83"/>
      <c r="C23" s="35">
        <f t="shared" si="8"/>
        <v>100</v>
      </c>
      <c r="D23" s="11">
        <f t="shared" si="9"/>
        <v>103.44</v>
      </c>
      <c r="E23" s="20">
        <v>148</v>
      </c>
      <c r="F23" s="21">
        <v>148</v>
      </c>
      <c r="G23" s="21">
        <v>145</v>
      </c>
      <c r="H23" s="21">
        <v>146</v>
      </c>
      <c r="I23" s="22">
        <v>149</v>
      </c>
      <c r="J23" s="23">
        <f t="shared" si="1"/>
        <v>145</v>
      </c>
      <c r="K23" s="21">
        <f t="shared" si="2"/>
        <v>149</v>
      </c>
      <c r="L23" s="21">
        <f t="shared" si="3"/>
        <v>1.588522498564867E-2</v>
      </c>
      <c r="M23" s="21">
        <f t="shared" si="4"/>
        <v>147.19999999999999</v>
      </c>
      <c r="N23" s="37">
        <f t="shared" si="5"/>
        <v>0.42304717710750184</v>
      </c>
    </row>
    <row r="24" spans="2:14" ht="15.75" thickBot="1">
      <c r="B24" s="83"/>
      <c r="C24" s="35">
        <f t="shared" si="8"/>
        <v>150</v>
      </c>
      <c r="D24" s="11">
        <f t="shared" si="9"/>
        <v>153.44</v>
      </c>
      <c r="E24" s="20">
        <v>200</v>
      </c>
      <c r="F24" s="21">
        <v>196</v>
      </c>
      <c r="G24" s="21">
        <v>202</v>
      </c>
      <c r="H24" s="21">
        <v>197</v>
      </c>
      <c r="I24" s="22">
        <v>199</v>
      </c>
      <c r="J24" s="23">
        <f t="shared" si="1"/>
        <v>196</v>
      </c>
      <c r="K24" s="21">
        <f t="shared" si="2"/>
        <v>202</v>
      </c>
      <c r="L24" s="21">
        <f t="shared" si="3"/>
        <v>1.5559614684975654E-2</v>
      </c>
      <c r="M24" s="21">
        <f t="shared" si="4"/>
        <v>198.8</v>
      </c>
      <c r="N24" s="37">
        <f t="shared" si="5"/>
        <v>0.29562043795620446</v>
      </c>
    </row>
    <row r="25" spans="2:14" ht="15.75" thickBot="1">
      <c r="B25" s="83"/>
      <c r="C25" s="35">
        <f t="shared" si="8"/>
        <v>200</v>
      </c>
      <c r="D25" s="11">
        <f t="shared" si="9"/>
        <v>203.44</v>
      </c>
      <c r="E25" s="20">
        <v>208</v>
      </c>
      <c r="F25" s="21">
        <v>200</v>
      </c>
      <c r="G25" s="21">
        <v>208</v>
      </c>
      <c r="H25" s="21">
        <v>203</v>
      </c>
      <c r="I25" s="22">
        <v>208</v>
      </c>
      <c r="J25" s="23">
        <f t="shared" si="1"/>
        <v>200</v>
      </c>
      <c r="K25" s="21">
        <f t="shared" si="2"/>
        <v>208</v>
      </c>
      <c r="L25" s="21">
        <f t="shared" si="3"/>
        <v>1.8260101868862278E-2</v>
      </c>
      <c r="M25" s="21">
        <f t="shared" si="4"/>
        <v>205.4</v>
      </c>
      <c r="N25" s="37">
        <f t="shared" si="5"/>
        <v>9.6342902084152974E-3</v>
      </c>
    </row>
    <row r="26" spans="2:14" ht="15.75" thickBot="1">
      <c r="B26" s="83"/>
      <c r="C26" s="35">
        <f t="shared" si="8"/>
        <v>250</v>
      </c>
      <c r="D26" s="11">
        <f t="shared" si="9"/>
        <v>253.44</v>
      </c>
      <c r="E26" s="20">
        <v>248</v>
      </c>
      <c r="F26" s="21">
        <v>253</v>
      </c>
      <c r="G26" s="21">
        <v>250</v>
      </c>
      <c r="H26" s="21">
        <v>255</v>
      </c>
      <c r="I26" s="22">
        <v>247</v>
      </c>
      <c r="J26" s="23">
        <f t="shared" si="1"/>
        <v>247</v>
      </c>
      <c r="K26" s="21">
        <f t="shared" si="2"/>
        <v>255</v>
      </c>
      <c r="L26" s="21">
        <f t="shared" si="3"/>
        <v>1.3263680803323557E-2</v>
      </c>
      <c r="M26" s="21">
        <f t="shared" si="4"/>
        <v>250.6</v>
      </c>
      <c r="N26" s="37">
        <f t="shared" si="5"/>
        <v>-1.1205808080808094E-2</v>
      </c>
    </row>
    <row r="27" spans="2:14" ht="15.75" thickBot="1">
      <c r="B27" s="83"/>
      <c r="C27" s="55">
        <f t="shared" si="8"/>
        <v>300</v>
      </c>
      <c r="D27" s="56">
        <f t="shared" si="9"/>
        <v>303.44</v>
      </c>
      <c r="E27" s="57">
        <v>281</v>
      </c>
      <c r="F27" s="58">
        <v>279</v>
      </c>
      <c r="G27" s="58">
        <v>285</v>
      </c>
      <c r="H27" s="58">
        <v>278</v>
      </c>
      <c r="I27" s="59">
        <v>281</v>
      </c>
      <c r="J27" s="60">
        <f t="shared" si="1"/>
        <v>278</v>
      </c>
      <c r="K27" s="58">
        <f t="shared" si="2"/>
        <v>285</v>
      </c>
      <c r="L27" s="58">
        <f t="shared" si="3"/>
        <v>8.8428736257571434E-3</v>
      </c>
      <c r="M27" s="58">
        <f t="shared" si="4"/>
        <v>280.8</v>
      </c>
      <c r="N27" s="63">
        <f t="shared" si="5"/>
        <v>-7.4611125757975169E-2</v>
      </c>
    </row>
    <row r="28" spans="2:14" ht="15.75" thickBot="1">
      <c r="B28" s="83" t="s">
        <v>19</v>
      </c>
      <c r="C28" s="64">
        <f t="shared" ref="C28:D33" si="10">C4</f>
        <v>50</v>
      </c>
      <c r="D28" s="47">
        <f t="shared" si="10"/>
        <v>53.44</v>
      </c>
      <c r="E28" s="51">
        <v>61</v>
      </c>
      <c r="F28" s="49">
        <v>61</v>
      </c>
      <c r="G28" s="49">
        <v>63</v>
      </c>
      <c r="H28" s="49">
        <v>58</v>
      </c>
      <c r="I28" s="50">
        <v>61</v>
      </c>
      <c r="J28" s="51">
        <f t="shared" si="1"/>
        <v>58</v>
      </c>
      <c r="K28" s="51">
        <f t="shared" si="2"/>
        <v>63</v>
      </c>
      <c r="L28" s="49">
        <f t="shared" si="3"/>
        <v>3.3474071519457929E-2</v>
      </c>
      <c r="M28" s="49">
        <f t="shared" si="4"/>
        <v>60.8</v>
      </c>
      <c r="N28" s="65">
        <f t="shared" si="5"/>
        <v>0.1377245508982036</v>
      </c>
    </row>
    <row r="29" spans="2:14" ht="15.75" thickBot="1">
      <c r="B29" s="83"/>
      <c r="C29" s="66">
        <f t="shared" si="10"/>
        <v>100</v>
      </c>
      <c r="D29" s="11">
        <f t="shared" si="10"/>
        <v>103.44</v>
      </c>
      <c r="E29" s="15">
        <v>114</v>
      </c>
      <c r="F29" s="13">
        <v>110</v>
      </c>
      <c r="G29" s="13">
        <v>110</v>
      </c>
      <c r="H29" s="13">
        <v>108</v>
      </c>
      <c r="I29" s="14">
        <v>113</v>
      </c>
      <c r="J29" s="15">
        <f t="shared" si="1"/>
        <v>108</v>
      </c>
      <c r="K29" s="13">
        <f t="shared" si="2"/>
        <v>114</v>
      </c>
      <c r="L29" s="13">
        <f t="shared" si="3"/>
        <v>2.3680295270525696E-2</v>
      </c>
      <c r="M29" s="13">
        <f t="shared" si="4"/>
        <v>111</v>
      </c>
      <c r="N29" s="67">
        <f t="shared" si="5"/>
        <v>7.3085846867749438E-2</v>
      </c>
    </row>
    <row r="30" spans="2:14" ht="15.75" thickBot="1">
      <c r="B30" s="83"/>
      <c r="C30" s="66">
        <f t="shared" si="10"/>
        <v>150</v>
      </c>
      <c r="D30" s="11">
        <f t="shared" si="10"/>
        <v>153.44</v>
      </c>
      <c r="E30" s="15">
        <v>144</v>
      </c>
      <c r="F30" s="13">
        <v>141</v>
      </c>
      <c r="G30" s="13">
        <v>156</v>
      </c>
      <c r="H30" s="13">
        <v>150</v>
      </c>
      <c r="I30" s="14">
        <v>144</v>
      </c>
      <c r="J30" s="15">
        <f t="shared" si="1"/>
        <v>141</v>
      </c>
      <c r="K30" s="13">
        <f t="shared" si="2"/>
        <v>156</v>
      </c>
      <c r="L30" s="13">
        <f t="shared" si="3"/>
        <v>3.9103232533889469E-2</v>
      </c>
      <c r="M30" s="13">
        <f t="shared" si="4"/>
        <v>147</v>
      </c>
      <c r="N30" s="67">
        <f t="shared" si="5"/>
        <v>-4.1970802919708013E-2</v>
      </c>
    </row>
    <row r="31" spans="2:14" ht="15.75" thickBot="1">
      <c r="B31" s="83"/>
      <c r="C31" s="66">
        <f t="shared" si="10"/>
        <v>200</v>
      </c>
      <c r="D31" s="11">
        <f t="shared" si="10"/>
        <v>203.44</v>
      </c>
      <c r="E31" s="15">
        <v>165</v>
      </c>
      <c r="F31" s="13">
        <v>166</v>
      </c>
      <c r="G31" s="13">
        <v>166</v>
      </c>
      <c r="H31" s="13">
        <v>164</v>
      </c>
      <c r="I31" s="14">
        <v>165</v>
      </c>
      <c r="J31" s="15">
        <f t="shared" si="1"/>
        <v>164</v>
      </c>
      <c r="K31" s="13">
        <f t="shared" si="2"/>
        <v>166</v>
      </c>
      <c r="L31" s="13">
        <f t="shared" si="3"/>
        <v>4.1125640313314765E-3</v>
      </c>
      <c r="M31" s="13">
        <f t="shared" si="4"/>
        <v>165.2</v>
      </c>
      <c r="N31" s="67">
        <f t="shared" si="5"/>
        <v>-0.18796696814785691</v>
      </c>
    </row>
    <row r="32" spans="2:14" ht="15.75" thickBot="1">
      <c r="B32" s="83"/>
      <c r="C32" s="68">
        <f t="shared" si="10"/>
        <v>250</v>
      </c>
      <c r="D32" s="19">
        <f t="shared" si="10"/>
        <v>253.44</v>
      </c>
      <c r="E32" s="23">
        <v>192</v>
      </c>
      <c r="F32" s="21">
        <v>192</v>
      </c>
      <c r="G32" s="21">
        <v>195</v>
      </c>
      <c r="H32" s="21">
        <v>192</v>
      </c>
      <c r="I32" s="22">
        <v>192</v>
      </c>
      <c r="J32" s="15">
        <f t="shared" si="1"/>
        <v>192</v>
      </c>
      <c r="K32" s="13">
        <f t="shared" si="2"/>
        <v>195</v>
      </c>
      <c r="L32" s="13">
        <f t="shared" si="3"/>
        <v>5.293721537641548E-3</v>
      </c>
      <c r="M32" s="13">
        <f t="shared" si="4"/>
        <v>192.6</v>
      </c>
      <c r="N32" s="67">
        <f t="shared" si="5"/>
        <v>-0.2400568181818182</v>
      </c>
    </row>
    <row r="33" spans="2:14" ht="15.75" thickBot="1">
      <c r="B33" s="83"/>
      <c r="C33" s="69">
        <f t="shared" si="10"/>
        <v>300</v>
      </c>
      <c r="D33" s="56">
        <f t="shared" si="10"/>
        <v>303.44</v>
      </c>
      <c r="E33" s="60">
        <v>210</v>
      </c>
      <c r="F33" s="58">
        <v>213</v>
      </c>
      <c r="G33" s="58">
        <v>211</v>
      </c>
      <c r="H33" s="58">
        <v>210</v>
      </c>
      <c r="I33" s="59">
        <v>210</v>
      </c>
      <c r="J33" s="70">
        <f t="shared" si="1"/>
        <v>210</v>
      </c>
      <c r="K33" s="71">
        <f t="shared" si="2"/>
        <v>213</v>
      </c>
      <c r="L33" s="71">
        <f t="shared" si="3"/>
        <v>4.296864226998846E-3</v>
      </c>
      <c r="M33" s="58">
        <f t="shared" si="4"/>
        <v>210.8</v>
      </c>
      <c r="N33" s="63">
        <f t="shared" si="5"/>
        <v>-0.30529923543369358</v>
      </c>
    </row>
    <row r="34" spans="2:14" ht="15">
      <c r="B34" s="72"/>
      <c r="C34" s="66"/>
      <c r="D34" s="11"/>
      <c r="E34" s="15"/>
      <c r="F34" s="13"/>
      <c r="G34" s="13"/>
      <c r="H34" s="13"/>
      <c r="I34" s="14"/>
      <c r="J34" s="15"/>
      <c r="K34" s="13"/>
      <c r="L34" s="13"/>
      <c r="M34" s="13"/>
      <c r="N34" s="67"/>
    </row>
    <row r="35" spans="2:14" ht="15">
      <c r="B35" s="73"/>
      <c r="C35" s="68"/>
      <c r="D35" s="19"/>
      <c r="E35" s="23"/>
      <c r="F35" s="21"/>
      <c r="G35" s="21"/>
      <c r="H35" s="21"/>
      <c r="I35" s="22"/>
      <c r="J35" s="23"/>
      <c r="K35" s="21"/>
      <c r="L35" s="21"/>
      <c r="M35" s="21"/>
      <c r="N35" s="74"/>
    </row>
    <row r="36" spans="2:14" ht="15.75" thickBot="1">
      <c r="B36" s="75"/>
      <c r="C36" s="76"/>
      <c r="D36" s="9"/>
      <c r="E36" s="7"/>
      <c r="F36" s="5"/>
      <c r="G36" s="5"/>
      <c r="H36" s="5"/>
      <c r="I36" s="6"/>
      <c r="J36" s="7"/>
      <c r="K36" s="5"/>
      <c r="L36" s="5"/>
      <c r="M36" s="5"/>
      <c r="N36" s="34"/>
    </row>
    <row r="37" spans="2:14" ht="16.5" thickTop="1" thickBot="1">
      <c r="C37" s="77" t="str">
        <f>without_protection!B30</f>
        <v>offset</v>
      </c>
      <c r="D37" s="78">
        <f>without_protection!C30</f>
        <v>3.44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ht="15" thickTop="1"/>
  </sheetData>
  <mergeCells count="8">
    <mergeCell ref="B22:B27"/>
    <mergeCell ref="B28:B33"/>
    <mergeCell ref="B2:B3"/>
    <mergeCell ref="C2:D2"/>
    <mergeCell ref="E2:N2"/>
    <mergeCell ref="B4:B9"/>
    <mergeCell ref="B10:B15"/>
    <mergeCell ref="B16:B21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without_protection</vt:lpstr>
      <vt:lpstr>with_protection</vt:lpstr>
      <vt:lpstr>comparisons_with-out_protection</vt:lpstr>
      <vt:lpstr>comparisons_each_sensors</vt:lpstr>
      <vt:lpstr>comparision_different_materials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Gilles HUBERT</cp:lastModifiedBy>
  <cp:revision>1</cp:revision>
  <dcterms:created xsi:type="dcterms:W3CDTF">2019-06-07T14:04:35Z</dcterms:created>
  <dcterms:modified xsi:type="dcterms:W3CDTF">2019-07-15T13:46:59Z</dcterms:modified>
</cp:coreProperties>
</file>