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ducat_irsensor\Documentation\"/>
    </mc:Choice>
  </mc:AlternateContent>
  <xr:revisionPtr revIDLastSave="0" documentId="13_ncr:1_{D99CBF79-4687-45BB-B1D7-32F02D494303}" xr6:coauthVersionLast="43" xr6:coauthVersionMax="43" xr10:uidLastSave="{00000000-0000-0000-0000-000000000000}"/>
  <bookViews>
    <workbookView xWindow="-120" yWindow="-120" windowWidth="29040" windowHeight="16440" activeTab="4" xr2:uid="{00000000-000D-0000-FFFF-FFFF00000000}"/>
  </bookViews>
  <sheets>
    <sheet name="without_protection" sheetId="1" r:id="rId1"/>
    <sheet name="with_protection" sheetId="2" r:id="rId2"/>
    <sheet name="comparisons_with-out_protection" sheetId="3" r:id="rId3"/>
    <sheet name="comparisons_each_sensors" sheetId="4" r:id="rId4"/>
    <sheet name="comparision_different_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7" i="2" l="1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6" i="2"/>
  <c r="AS5" i="2"/>
  <c r="AI20" i="2"/>
  <c r="AI21" i="2"/>
  <c r="AI22" i="2"/>
  <c r="AI23" i="2"/>
  <c r="AI24" i="2"/>
  <c r="AI25" i="2"/>
  <c r="AI26" i="2"/>
  <c r="AI27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6" i="2"/>
  <c r="AI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6" i="2"/>
  <c r="W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6" i="2"/>
  <c r="M5" i="2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6" i="1"/>
  <c r="AS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6" i="1"/>
  <c r="A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6" i="1"/>
  <c r="W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6" i="1"/>
  <c r="M5" i="1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6" i="2"/>
  <c r="AQ5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6" i="2"/>
  <c r="AG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6" i="2"/>
  <c r="U5" i="2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6" i="1"/>
  <c r="AQ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6" i="1"/>
  <c r="U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/>
  <c r="K5" i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6" i="2"/>
  <c r="K5" i="2"/>
  <c r="D37" i="5" l="1"/>
  <c r="C37" i="5"/>
  <c r="N3" i="5"/>
  <c r="M3" i="5"/>
  <c r="L3" i="5"/>
  <c r="K3" i="5"/>
  <c r="J3" i="5"/>
  <c r="I3" i="5"/>
  <c r="H3" i="5"/>
  <c r="G3" i="5"/>
  <c r="F3" i="5"/>
  <c r="E3" i="5"/>
  <c r="D3" i="5"/>
  <c r="C3" i="5"/>
  <c r="C2" i="5"/>
  <c r="C30" i="2"/>
  <c r="B30" i="2"/>
  <c r="AT27" i="2"/>
  <c r="X27" i="2"/>
  <c r="B27" i="2"/>
  <c r="AT26" i="2"/>
  <c r="X26" i="2"/>
  <c r="B26" i="2"/>
  <c r="AT25" i="2"/>
  <c r="X25" i="2"/>
  <c r="B25" i="2"/>
  <c r="AU24" i="2"/>
  <c r="AT24" i="2"/>
  <c r="X24" i="2"/>
  <c r="B24" i="2"/>
  <c r="AT23" i="2"/>
  <c r="X23" i="2"/>
  <c r="B23" i="2"/>
  <c r="AT22" i="2"/>
  <c r="X22" i="2"/>
  <c r="B22" i="2"/>
  <c r="AT21" i="2"/>
  <c r="X21" i="2"/>
  <c r="B21" i="2"/>
  <c r="AT20" i="2"/>
  <c r="X20" i="2"/>
  <c r="C20" i="2"/>
  <c r="B20" i="2"/>
  <c r="AT19" i="2"/>
  <c r="X19" i="2"/>
  <c r="B19" i="2"/>
  <c r="AT18" i="2"/>
  <c r="X18" i="2"/>
  <c r="B18" i="2"/>
  <c r="AT17" i="2"/>
  <c r="X17" i="2"/>
  <c r="B17" i="2"/>
  <c r="AU16" i="2"/>
  <c r="AT16" i="2"/>
  <c r="X16" i="2"/>
  <c r="B16" i="2"/>
  <c r="AT15" i="2"/>
  <c r="X15" i="2"/>
  <c r="B15" i="2"/>
  <c r="AT14" i="2"/>
  <c r="X14" i="2"/>
  <c r="B14" i="2"/>
  <c r="AT13" i="2"/>
  <c r="X13" i="2"/>
  <c r="B13" i="2"/>
  <c r="AT12" i="2"/>
  <c r="X12" i="2"/>
  <c r="B12" i="2"/>
  <c r="AT11" i="2"/>
  <c r="X11" i="2"/>
  <c r="B11" i="2"/>
  <c r="AT10" i="2"/>
  <c r="X10" i="2"/>
  <c r="B10" i="2"/>
  <c r="AT9" i="2"/>
  <c r="X9" i="2"/>
  <c r="B9" i="2"/>
  <c r="AT8" i="2"/>
  <c r="X8" i="2"/>
  <c r="B8" i="2"/>
  <c r="AT7" i="2"/>
  <c r="X7" i="2"/>
  <c r="B7" i="2"/>
  <c r="AT6" i="2"/>
  <c r="X6" i="2"/>
  <c r="B6" i="2"/>
  <c r="AT5" i="2"/>
  <c r="X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J3" i="2"/>
  <c r="Z3" i="2"/>
  <c r="X3" i="2"/>
  <c r="N3" i="2"/>
  <c r="D3" i="2"/>
  <c r="B3" i="2"/>
  <c r="M33" i="5"/>
  <c r="K33" i="5"/>
  <c r="J33" i="5"/>
  <c r="C33" i="5"/>
  <c r="M32" i="5"/>
  <c r="K32" i="5"/>
  <c r="J32" i="5"/>
  <c r="C32" i="5"/>
  <c r="M31" i="5"/>
  <c r="K31" i="5"/>
  <c r="J31" i="5"/>
  <c r="M30" i="5"/>
  <c r="K30" i="5"/>
  <c r="J30" i="5"/>
  <c r="M29" i="5"/>
  <c r="K29" i="5"/>
  <c r="J29" i="5"/>
  <c r="M28" i="5"/>
  <c r="K28" i="5"/>
  <c r="J28" i="5"/>
  <c r="M27" i="5"/>
  <c r="K27" i="5"/>
  <c r="J27" i="5"/>
  <c r="M26" i="5"/>
  <c r="K26" i="5"/>
  <c r="J26" i="5"/>
  <c r="M25" i="5"/>
  <c r="K25" i="5"/>
  <c r="J25" i="5"/>
  <c r="M24" i="5"/>
  <c r="K24" i="5"/>
  <c r="J24" i="5"/>
  <c r="M23" i="5"/>
  <c r="K23" i="5"/>
  <c r="J23" i="5"/>
  <c r="M22" i="5"/>
  <c r="K22" i="5"/>
  <c r="J22" i="5"/>
  <c r="M21" i="5"/>
  <c r="K21" i="5"/>
  <c r="J21" i="5"/>
  <c r="C21" i="5"/>
  <c r="C27" i="5" s="1"/>
  <c r="M20" i="5"/>
  <c r="K20" i="5"/>
  <c r="J20" i="5"/>
  <c r="C20" i="5"/>
  <c r="C26" i="5" s="1"/>
  <c r="M19" i="5"/>
  <c r="K19" i="5"/>
  <c r="J19" i="5"/>
  <c r="M18" i="5"/>
  <c r="K18" i="5"/>
  <c r="J18" i="5"/>
  <c r="C18" i="5"/>
  <c r="C24" i="5" s="1"/>
  <c r="M17" i="5"/>
  <c r="K17" i="5"/>
  <c r="J17" i="5"/>
  <c r="C17" i="5"/>
  <c r="C23" i="5" s="1"/>
  <c r="M16" i="5"/>
  <c r="K16" i="5"/>
  <c r="J16" i="5"/>
  <c r="M15" i="5"/>
  <c r="K15" i="5"/>
  <c r="J15" i="5"/>
  <c r="C15" i="5"/>
  <c r="M14" i="5"/>
  <c r="K14" i="5"/>
  <c r="J14" i="5"/>
  <c r="C14" i="5"/>
  <c r="M13" i="5"/>
  <c r="K13" i="5"/>
  <c r="J13" i="5"/>
  <c r="M12" i="5"/>
  <c r="K12" i="5"/>
  <c r="J12" i="5"/>
  <c r="M11" i="5"/>
  <c r="K11" i="5"/>
  <c r="J11" i="5"/>
  <c r="M10" i="5"/>
  <c r="K10" i="5"/>
  <c r="J10" i="5"/>
  <c r="M9" i="5"/>
  <c r="N9" i="5" s="1"/>
  <c r="L9" i="5"/>
  <c r="K9" i="5"/>
  <c r="J9" i="5"/>
  <c r="D9" i="5"/>
  <c r="D33" i="5" s="1"/>
  <c r="L33" i="5" s="1"/>
  <c r="M8" i="5"/>
  <c r="N8" i="5" s="1"/>
  <c r="K8" i="5"/>
  <c r="J8" i="5"/>
  <c r="D8" i="5"/>
  <c r="D14" i="5" s="1"/>
  <c r="L14" i="5" s="1"/>
  <c r="M7" i="5"/>
  <c r="K7" i="5"/>
  <c r="J7" i="5"/>
  <c r="C7" i="5"/>
  <c r="M6" i="5"/>
  <c r="K6" i="5"/>
  <c r="J6" i="5"/>
  <c r="D6" i="5"/>
  <c r="D24" i="5" s="1"/>
  <c r="L24" i="5" s="1"/>
  <c r="C6" i="5"/>
  <c r="C12" i="5" s="1"/>
  <c r="M5" i="5"/>
  <c r="K5" i="5"/>
  <c r="J5" i="5"/>
  <c r="D5" i="5"/>
  <c r="C5" i="5"/>
  <c r="C11" i="5" s="1"/>
  <c r="M4" i="5"/>
  <c r="K4" i="5"/>
  <c r="J4" i="5"/>
  <c r="C4" i="5"/>
  <c r="C10" i="5" s="1"/>
  <c r="AR27" i="2"/>
  <c r="AP27" i="2"/>
  <c r="AO27" i="2"/>
  <c r="AH27" i="2"/>
  <c r="AF27" i="2"/>
  <c r="AE27" i="2"/>
  <c r="V27" i="2"/>
  <c r="T27" i="2"/>
  <c r="S27" i="2"/>
  <c r="L27" i="2"/>
  <c r="J27" i="2"/>
  <c r="I27" i="2"/>
  <c r="AR26" i="2"/>
  <c r="AP26" i="2"/>
  <c r="AO26" i="2"/>
  <c r="AH26" i="2"/>
  <c r="AF26" i="2"/>
  <c r="AE26" i="2"/>
  <c r="V26" i="2"/>
  <c r="T26" i="2"/>
  <c r="S26" i="2"/>
  <c r="L26" i="2"/>
  <c r="J26" i="2"/>
  <c r="I26" i="2"/>
  <c r="AR25" i="2"/>
  <c r="AP25" i="2"/>
  <c r="AO25" i="2"/>
  <c r="AH25" i="2"/>
  <c r="AF25" i="2"/>
  <c r="AE25" i="2"/>
  <c r="V25" i="2"/>
  <c r="T25" i="2"/>
  <c r="S25" i="2"/>
  <c r="L25" i="2"/>
  <c r="J25" i="2"/>
  <c r="I25" i="2"/>
  <c r="AR24" i="2"/>
  <c r="AP24" i="2"/>
  <c r="AO24" i="2"/>
  <c r="AH24" i="2"/>
  <c r="AF24" i="2"/>
  <c r="AE24" i="2"/>
  <c r="V24" i="2"/>
  <c r="T24" i="2"/>
  <c r="S24" i="2"/>
  <c r="L24" i="2"/>
  <c r="J24" i="2"/>
  <c r="I24" i="2"/>
  <c r="AR23" i="2"/>
  <c r="AP23" i="2"/>
  <c r="AO23" i="2"/>
  <c r="AH23" i="2"/>
  <c r="AF23" i="2"/>
  <c r="AE23" i="2"/>
  <c r="V23" i="2"/>
  <c r="T23" i="2"/>
  <c r="S23" i="2"/>
  <c r="L23" i="2"/>
  <c r="J23" i="2"/>
  <c r="I23" i="2"/>
  <c r="AR22" i="2"/>
  <c r="AP22" i="2"/>
  <c r="AO22" i="2"/>
  <c r="AH22" i="2"/>
  <c r="AF22" i="2"/>
  <c r="AE22" i="2"/>
  <c r="V22" i="2"/>
  <c r="T22" i="2"/>
  <c r="S22" i="2"/>
  <c r="L22" i="2"/>
  <c r="J22" i="2"/>
  <c r="I22" i="2"/>
  <c r="AR21" i="2"/>
  <c r="AP21" i="2"/>
  <c r="AO21" i="2"/>
  <c r="AH21" i="2"/>
  <c r="AF21" i="2"/>
  <c r="AE21" i="2"/>
  <c r="V21" i="2"/>
  <c r="T21" i="2"/>
  <c r="S21" i="2"/>
  <c r="L21" i="2"/>
  <c r="J21" i="2"/>
  <c r="I21" i="2"/>
  <c r="AR20" i="2"/>
  <c r="AP20" i="2"/>
  <c r="AO20" i="2"/>
  <c r="AH20" i="2"/>
  <c r="AF20" i="2"/>
  <c r="AE20" i="2"/>
  <c r="V20" i="2"/>
  <c r="T20" i="2"/>
  <c r="S20" i="2"/>
  <c r="L20" i="2"/>
  <c r="J20" i="2"/>
  <c r="I20" i="2"/>
  <c r="AR19" i="2"/>
  <c r="AP19" i="2"/>
  <c r="AO19" i="2"/>
  <c r="AH19" i="2"/>
  <c r="AF19" i="2"/>
  <c r="AE19" i="2"/>
  <c r="V19" i="2"/>
  <c r="T19" i="2"/>
  <c r="S19" i="2"/>
  <c r="L19" i="2"/>
  <c r="J19" i="2"/>
  <c r="I19" i="2"/>
  <c r="AR18" i="2"/>
  <c r="AP18" i="2"/>
  <c r="AO18" i="2"/>
  <c r="AH18" i="2"/>
  <c r="AF18" i="2"/>
  <c r="AE18" i="2"/>
  <c r="V18" i="2"/>
  <c r="T18" i="2"/>
  <c r="S18" i="2"/>
  <c r="L18" i="2"/>
  <c r="J18" i="2"/>
  <c r="I18" i="2"/>
  <c r="AR17" i="2"/>
  <c r="AP17" i="2"/>
  <c r="AO17" i="2"/>
  <c r="AH17" i="2"/>
  <c r="AF17" i="2"/>
  <c r="AE17" i="2"/>
  <c r="V17" i="2"/>
  <c r="T17" i="2"/>
  <c r="S17" i="2"/>
  <c r="L17" i="2"/>
  <c r="J17" i="2"/>
  <c r="I17" i="2"/>
  <c r="AR16" i="2"/>
  <c r="AP16" i="2"/>
  <c r="AO16" i="2"/>
  <c r="AH16" i="2"/>
  <c r="AF16" i="2"/>
  <c r="AE16" i="2"/>
  <c r="V16" i="2"/>
  <c r="T16" i="2"/>
  <c r="S16" i="2"/>
  <c r="L16" i="2"/>
  <c r="J16" i="2"/>
  <c r="I16" i="2"/>
  <c r="AR15" i="2"/>
  <c r="AP15" i="2"/>
  <c r="AO15" i="2"/>
  <c r="AH15" i="2"/>
  <c r="AF15" i="2"/>
  <c r="AE15" i="2"/>
  <c r="V15" i="2"/>
  <c r="T15" i="2"/>
  <c r="S15" i="2"/>
  <c r="L15" i="2"/>
  <c r="J15" i="2"/>
  <c r="I15" i="2"/>
  <c r="AR14" i="2"/>
  <c r="AP14" i="2"/>
  <c r="AO14" i="2"/>
  <c r="AH14" i="2"/>
  <c r="AF14" i="2"/>
  <c r="AE14" i="2"/>
  <c r="V14" i="2"/>
  <c r="T14" i="2"/>
  <c r="S14" i="2"/>
  <c r="L14" i="2"/>
  <c r="J14" i="2"/>
  <c r="I14" i="2"/>
  <c r="AR13" i="2"/>
  <c r="AP13" i="2"/>
  <c r="AO13" i="2"/>
  <c r="AH13" i="2"/>
  <c r="AF13" i="2"/>
  <c r="AE13" i="2"/>
  <c r="V13" i="2"/>
  <c r="T13" i="2"/>
  <c r="S13" i="2"/>
  <c r="L13" i="2"/>
  <c r="J13" i="2"/>
  <c r="I13" i="2"/>
  <c r="AR12" i="2"/>
  <c r="AP12" i="2"/>
  <c r="AO12" i="2"/>
  <c r="AH12" i="2"/>
  <c r="AF12" i="2"/>
  <c r="AE12" i="2"/>
  <c r="V12" i="2"/>
  <c r="T12" i="2"/>
  <c r="S12" i="2"/>
  <c r="L12" i="2"/>
  <c r="J12" i="2"/>
  <c r="I12" i="2"/>
  <c r="AR11" i="2"/>
  <c r="AP11" i="2"/>
  <c r="AO11" i="2"/>
  <c r="AH11" i="2"/>
  <c r="AF11" i="2"/>
  <c r="AE11" i="2"/>
  <c r="V11" i="2"/>
  <c r="T11" i="2"/>
  <c r="S11" i="2"/>
  <c r="L11" i="2"/>
  <c r="J11" i="2"/>
  <c r="I11" i="2"/>
  <c r="AR10" i="2"/>
  <c r="AP10" i="2"/>
  <c r="AO10" i="2"/>
  <c r="AH10" i="2"/>
  <c r="AF10" i="2"/>
  <c r="AE10" i="2"/>
  <c r="V10" i="2"/>
  <c r="T10" i="2"/>
  <c r="S10" i="2"/>
  <c r="L10" i="2"/>
  <c r="J10" i="2"/>
  <c r="I10" i="2"/>
  <c r="AR9" i="2"/>
  <c r="AP9" i="2"/>
  <c r="AO9" i="2"/>
  <c r="AH9" i="2"/>
  <c r="AF9" i="2"/>
  <c r="AE9" i="2"/>
  <c r="V9" i="2"/>
  <c r="T9" i="2"/>
  <c r="S9" i="2"/>
  <c r="L9" i="2"/>
  <c r="J9" i="2"/>
  <c r="I9" i="2"/>
  <c r="AR8" i="2"/>
  <c r="AP8" i="2"/>
  <c r="AO8" i="2"/>
  <c r="AH8" i="2"/>
  <c r="AF8" i="2"/>
  <c r="AE8" i="2"/>
  <c r="V8" i="2"/>
  <c r="T8" i="2"/>
  <c r="S8" i="2"/>
  <c r="L8" i="2"/>
  <c r="J8" i="2"/>
  <c r="I8" i="2"/>
  <c r="AR7" i="2"/>
  <c r="AP7" i="2"/>
  <c r="AO7" i="2"/>
  <c r="AH7" i="2"/>
  <c r="AF7" i="2"/>
  <c r="AE7" i="2"/>
  <c r="V7" i="2"/>
  <c r="T7" i="2"/>
  <c r="S7" i="2"/>
  <c r="L7" i="2"/>
  <c r="J7" i="2"/>
  <c r="I7" i="2"/>
  <c r="AR6" i="2"/>
  <c r="AP6" i="2"/>
  <c r="AO6" i="2"/>
  <c r="AH6" i="2"/>
  <c r="AF6" i="2"/>
  <c r="AE6" i="2"/>
  <c r="V6" i="2"/>
  <c r="T6" i="2"/>
  <c r="S6" i="2"/>
  <c r="L6" i="2"/>
  <c r="J6" i="2"/>
  <c r="I6" i="2"/>
  <c r="AR5" i="2"/>
  <c r="AP5" i="2"/>
  <c r="AO5" i="2"/>
  <c r="AH5" i="2"/>
  <c r="AF5" i="2"/>
  <c r="AE5" i="2"/>
  <c r="V5" i="2"/>
  <c r="T5" i="2"/>
  <c r="S5" i="2"/>
  <c r="L5" i="2"/>
  <c r="J5" i="2"/>
  <c r="I5" i="2"/>
  <c r="AT27" i="1"/>
  <c r="AR27" i="1"/>
  <c r="AP27" i="1"/>
  <c r="AO27" i="1"/>
  <c r="AH27" i="1"/>
  <c r="AF27" i="1"/>
  <c r="AE27" i="1"/>
  <c r="X27" i="1"/>
  <c r="V27" i="1"/>
  <c r="T27" i="1"/>
  <c r="S27" i="1"/>
  <c r="L27" i="1"/>
  <c r="J27" i="1"/>
  <c r="I27" i="1"/>
  <c r="C27" i="1"/>
  <c r="Y27" i="2" s="1"/>
  <c r="AT26" i="1"/>
  <c r="AR26" i="1"/>
  <c r="AP26" i="1"/>
  <c r="AO26" i="1"/>
  <c r="AH26" i="1"/>
  <c r="AF26" i="1"/>
  <c r="AE26" i="1"/>
  <c r="X26" i="1"/>
  <c r="V26" i="1"/>
  <c r="T26" i="1"/>
  <c r="S26" i="1"/>
  <c r="L26" i="1"/>
  <c r="J26" i="1"/>
  <c r="I26" i="1"/>
  <c r="C26" i="1"/>
  <c r="Y26" i="1" s="1"/>
  <c r="AT25" i="1"/>
  <c r="AR25" i="1"/>
  <c r="AP25" i="1"/>
  <c r="AO25" i="1"/>
  <c r="AH25" i="1"/>
  <c r="AF25" i="1"/>
  <c r="AE25" i="1"/>
  <c r="X25" i="1"/>
  <c r="V25" i="1"/>
  <c r="T25" i="1"/>
  <c r="S25" i="1"/>
  <c r="L25" i="1"/>
  <c r="J25" i="1"/>
  <c r="I25" i="1"/>
  <c r="C25" i="1"/>
  <c r="AT24" i="1"/>
  <c r="AR24" i="1"/>
  <c r="AP24" i="1"/>
  <c r="AO24" i="1"/>
  <c r="AH24" i="1"/>
  <c r="AF24" i="1"/>
  <c r="AE24" i="1"/>
  <c r="X24" i="1"/>
  <c r="V24" i="1"/>
  <c r="T24" i="1"/>
  <c r="S24" i="1"/>
  <c r="L24" i="1"/>
  <c r="J24" i="1"/>
  <c r="I24" i="1"/>
  <c r="C24" i="1"/>
  <c r="Y24" i="2" s="1"/>
  <c r="AT23" i="1"/>
  <c r="AR23" i="1"/>
  <c r="AP23" i="1"/>
  <c r="AO23" i="1"/>
  <c r="AH23" i="1"/>
  <c r="AF23" i="1"/>
  <c r="AE23" i="1"/>
  <c r="X23" i="1"/>
  <c r="V23" i="1"/>
  <c r="T23" i="1"/>
  <c r="S23" i="1"/>
  <c r="L23" i="1"/>
  <c r="J23" i="1"/>
  <c r="I23" i="1"/>
  <c r="C23" i="1"/>
  <c r="AT22" i="1"/>
  <c r="AR22" i="1"/>
  <c r="AP22" i="1"/>
  <c r="AO22" i="1"/>
  <c r="AH22" i="1"/>
  <c r="AF22" i="1"/>
  <c r="AE22" i="1"/>
  <c r="X22" i="1"/>
  <c r="V22" i="1"/>
  <c r="T22" i="1"/>
  <c r="S22" i="1"/>
  <c r="L22" i="1"/>
  <c r="J22" i="1"/>
  <c r="I22" i="1"/>
  <c r="C22" i="1"/>
  <c r="Y22" i="2" s="1"/>
  <c r="AT21" i="1"/>
  <c r="AR21" i="1"/>
  <c r="AP21" i="1"/>
  <c r="AO21" i="1"/>
  <c r="AH21" i="1"/>
  <c r="AF21" i="1"/>
  <c r="AE21" i="1"/>
  <c r="X21" i="1"/>
  <c r="V21" i="1"/>
  <c r="T21" i="1"/>
  <c r="S21" i="1"/>
  <c r="L21" i="1"/>
  <c r="J21" i="1"/>
  <c r="I21" i="1"/>
  <c r="C21" i="1"/>
  <c r="AT20" i="1"/>
  <c r="AR20" i="1"/>
  <c r="AP20" i="1"/>
  <c r="AO20" i="1"/>
  <c r="AH20" i="1"/>
  <c r="AF20" i="1"/>
  <c r="AE20" i="1"/>
  <c r="X20" i="1"/>
  <c r="V20" i="1"/>
  <c r="T20" i="1"/>
  <c r="S20" i="1"/>
  <c r="L20" i="1"/>
  <c r="J20" i="1"/>
  <c r="I20" i="1"/>
  <c r="C20" i="1"/>
  <c r="Y20" i="2" s="1"/>
  <c r="AT19" i="1"/>
  <c r="AR19" i="1"/>
  <c r="AP19" i="1"/>
  <c r="AO19" i="1"/>
  <c r="AH19" i="1"/>
  <c r="AF19" i="1"/>
  <c r="AE19" i="1"/>
  <c r="X19" i="1"/>
  <c r="V19" i="1"/>
  <c r="T19" i="1"/>
  <c r="S19" i="1"/>
  <c r="L19" i="1"/>
  <c r="J19" i="1"/>
  <c r="I19" i="1"/>
  <c r="C19" i="1"/>
  <c r="AT18" i="1"/>
  <c r="AR18" i="1"/>
  <c r="AP18" i="1"/>
  <c r="AO18" i="1"/>
  <c r="AH18" i="1"/>
  <c r="AF18" i="1"/>
  <c r="AE18" i="1"/>
  <c r="X18" i="1"/>
  <c r="V18" i="1"/>
  <c r="T18" i="1"/>
  <c r="S18" i="1"/>
  <c r="L18" i="1"/>
  <c r="J18" i="1"/>
  <c r="I18" i="1"/>
  <c r="C18" i="1"/>
  <c r="AU18" i="1" s="1"/>
  <c r="AU17" i="1"/>
  <c r="AT17" i="1"/>
  <c r="AR17" i="1"/>
  <c r="AP17" i="1"/>
  <c r="AO17" i="1"/>
  <c r="AH17" i="1"/>
  <c r="AF17" i="1"/>
  <c r="AE17" i="1"/>
  <c r="Y17" i="1"/>
  <c r="X17" i="1"/>
  <c r="V17" i="1"/>
  <c r="T17" i="1"/>
  <c r="S17" i="1"/>
  <c r="L17" i="1"/>
  <c r="J17" i="1"/>
  <c r="I17" i="1"/>
  <c r="C17" i="1"/>
  <c r="Y17" i="2" s="1"/>
  <c r="AT16" i="1"/>
  <c r="AR16" i="1"/>
  <c r="AP16" i="1"/>
  <c r="AO16" i="1"/>
  <c r="AH16" i="1"/>
  <c r="AF16" i="1"/>
  <c r="AE16" i="1"/>
  <c r="X16" i="1"/>
  <c r="V16" i="1"/>
  <c r="T16" i="1"/>
  <c r="S16" i="1"/>
  <c r="L16" i="1"/>
  <c r="J16" i="1"/>
  <c r="I16" i="1"/>
  <c r="C16" i="1"/>
  <c r="Y16" i="2" s="1"/>
  <c r="AT15" i="1"/>
  <c r="AR15" i="1"/>
  <c r="AP15" i="1"/>
  <c r="AO15" i="1"/>
  <c r="AH15" i="1"/>
  <c r="AF15" i="1"/>
  <c r="AE15" i="1"/>
  <c r="X15" i="1"/>
  <c r="V15" i="1"/>
  <c r="T15" i="1"/>
  <c r="S15" i="1"/>
  <c r="L15" i="1"/>
  <c r="J15" i="1"/>
  <c r="I15" i="1"/>
  <c r="C15" i="1"/>
  <c r="Y15" i="1" s="1"/>
  <c r="AT14" i="1"/>
  <c r="AR14" i="1"/>
  <c r="AP14" i="1"/>
  <c r="AO14" i="1"/>
  <c r="AH14" i="1"/>
  <c r="AF14" i="1"/>
  <c r="AE14" i="1"/>
  <c r="X14" i="1"/>
  <c r="V14" i="1"/>
  <c r="T14" i="1"/>
  <c r="S14" i="1"/>
  <c r="L14" i="1"/>
  <c r="J14" i="1"/>
  <c r="I14" i="1"/>
  <c r="C14" i="1"/>
  <c r="Y14" i="2" s="1"/>
  <c r="AT13" i="1"/>
  <c r="AR13" i="1"/>
  <c r="AP13" i="1"/>
  <c r="AO13" i="1"/>
  <c r="AH13" i="1"/>
  <c r="AF13" i="1"/>
  <c r="AE13" i="1"/>
  <c r="X13" i="1"/>
  <c r="V13" i="1"/>
  <c r="T13" i="1"/>
  <c r="S13" i="1"/>
  <c r="L13" i="1"/>
  <c r="J13" i="1"/>
  <c r="I13" i="1"/>
  <c r="C13" i="1"/>
  <c r="AU13" i="1" s="1"/>
  <c r="AT12" i="1"/>
  <c r="AR12" i="1"/>
  <c r="AP12" i="1"/>
  <c r="AO12" i="1"/>
  <c r="AH12" i="1"/>
  <c r="AF12" i="1"/>
  <c r="AE12" i="1"/>
  <c r="X12" i="1"/>
  <c r="V12" i="1"/>
  <c r="T12" i="1"/>
  <c r="S12" i="1"/>
  <c r="L12" i="1"/>
  <c r="J12" i="1"/>
  <c r="I12" i="1"/>
  <c r="C12" i="1"/>
  <c r="AT11" i="1"/>
  <c r="AR11" i="1"/>
  <c r="AP11" i="1"/>
  <c r="AO11" i="1"/>
  <c r="AH11" i="1"/>
  <c r="AF11" i="1"/>
  <c r="AE11" i="1"/>
  <c r="X11" i="1"/>
  <c r="V11" i="1"/>
  <c r="T11" i="1"/>
  <c r="S11" i="1"/>
  <c r="L11" i="1"/>
  <c r="J11" i="1"/>
  <c r="I11" i="1"/>
  <c r="C11" i="1"/>
  <c r="AT10" i="1"/>
  <c r="AR10" i="1"/>
  <c r="AP10" i="1"/>
  <c r="AO10" i="1"/>
  <c r="AH10" i="1"/>
  <c r="AF10" i="1"/>
  <c r="AE10" i="1"/>
  <c r="X10" i="1"/>
  <c r="V10" i="1"/>
  <c r="T10" i="1"/>
  <c r="S10" i="1"/>
  <c r="L10" i="1"/>
  <c r="J10" i="1"/>
  <c r="I10" i="1"/>
  <c r="C10" i="1"/>
  <c r="AT9" i="1"/>
  <c r="AR9" i="1"/>
  <c r="AP9" i="1"/>
  <c r="AO9" i="1"/>
  <c r="AH9" i="1"/>
  <c r="AF9" i="1"/>
  <c r="AE9" i="1"/>
  <c r="X9" i="1"/>
  <c r="V9" i="1"/>
  <c r="T9" i="1"/>
  <c r="S9" i="1"/>
  <c r="L9" i="1"/>
  <c r="J9" i="1"/>
  <c r="I9" i="1"/>
  <c r="C9" i="1"/>
  <c r="AT8" i="1"/>
  <c r="AR8" i="1"/>
  <c r="AP8" i="1"/>
  <c r="AO8" i="1"/>
  <c r="AH8" i="1"/>
  <c r="AF8" i="1"/>
  <c r="AE8" i="1"/>
  <c r="X8" i="1"/>
  <c r="V8" i="1"/>
  <c r="T8" i="1"/>
  <c r="S8" i="1"/>
  <c r="L8" i="1"/>
  <c r="J8" i="1"/>
  <c r="I8" i="1"/>
  <c r="C8" i="1"/>
  <c r="AT7" i="1"/>
  <c r="AR7" i="1"/>
  <c r="AP7" i="1"/>
  <c r="AO7" i="1"/>
  <c r="AH7" i="1"/>
  <c r="AF7" i="1"/>
  <c r="AE7" i="1"/>
  <c r="X7" i="1"/>
  <c r="V7" i="1"/>
  <c r="T7" i="1"/>
  <c r="S7" i="1"/>
  <c r="L7" i="1"/>
  <c r="J7" i="1"/>
  <c r="I7" i="1"/>
  <c r="C7" i="1"/>
  <c r="AT6" i="1"/>
  <c r="AR6" i="1"/>
  <c r="AP6" i="1"/>
  <c r="AO6" i="1"/>
  <c r="AH6" i="1"/>
  <c r="AF6" i="1"/>
  <c r="AE6" i="1"/>
  <c r="X6" i="1"/>
  <c r="V6" i="1"/>
  <c r="T6" i="1"/>
  <c r="S6" i="1"/>
  <c r="L6" i="1"/>
  <c r="J6" i="1"/>
  <c r="I6" i="1"/>
  <c r="C6" i="1"/>
  <c r="Y6" i="2" s="1"/>
  <c r="AT5" i="1"/>
  <c r="AR5" i="1"/>
  <c r="AP5" i="1"/>
  <c r="AO5" i="1"/>
  <c r="AH5" i="1"/>
  <c r="AF5" i="1"/>
  <c r="AE5" i="1"/>
  <c r="X5" i="1"/>
  <c r="V5" i="1"/>
  <c r="T5" i="1"/>
  <c r="S5" i="1"/>
  <c r="L5" i="1"/>
  <c r="J5" i="1"/>
  <c r="I5" i="1"/>
  <c r="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T3" i="1"/>
  <c r="X3" i="1"/>
  <c r="N14" i="5" l="1"/>
  <c r="Y21" i="1"/>
  <c r="N5" i="5"/>
  <c r="D15" i="5"/>
  <c r="L15" i="5" s="1"/>
  <c r="D18" i="5"/>
  <c r="L18" i="5" s="1"/>
  <c r="C29" i="5"/>
  <c r="C30" i="5"/>
  <c r="Y11" i="2"/>
  <c r="Y19" i="2"/>
  <c r="N6" i="5"/>
  <c r="AU15" i="1"/>
  <c r="C12" i="2"/>
  <c r="AU14" i="1"/>
  <c r="Y18" i="1"/>
  <c r="N24" i="5"/>
  <c r="D27" i="5"/>
  <c r="L27" i="5" s="1"/>
  <c r="D30" i="5"/>
  <c r="L30" i="5" s="1"/>
  <c r="AU6" i="2"/>
  <c r="AU5" i="2"/>
  <c r="C5" i="2"/>
  <c r="Y5" i="2"/>
  <c r="AU5" i="1"/>
  <c r="AU9" i="2"/>
  <c r="C9" i="2"/>
  <c r="Y9" i="1"/>
  <c r="AU6" i="1"/>
  <c r="Y10" i="2"/>
  <c r="C10" i="2"/>
  <c r="AU10" i="2"/>
  <c r="Y10" i="1"/>
  <c r="AU25" i="2"/>
  <c r="C25" i="2"/>
  <c r="C31" i="5"/>
  <c r="C19" i="5"/>
  <c r="C25" i="5" s="1"/>
  <c r="D7" i="5"/>
  <c r="C13" i="5"/>
  <c r="N27" i="5"/>
  <c r="C6" i="2"/>
  <c r="C22" i="2"/>
  <c r="AU7" i="2"/>
  <c r="C7" i="2"/>
  <c r="Y7" i="2"/>
  <c r="Y7" i="1"/>
  <c r="AU7" i="1"/>
  <c r="AU11" i="2"/>
  <c r="C11" i="2"/>
  <c r="Y11" i="1"/>
  <c r="AU11" i="1"/>
  <c r="Y14" i="1"/>
  <c r="AU15" i="2"/>
  <c r="C15" i="2"/>
  <c r="Y15" i="2"/>
  <c r="AU17" i="2"/>
  <c r="C17" i="2"/>
  <c r="Y22" i="1"/>
  <c r="Y26" i="2"/>
  <c r="C26" i="2"/>
  <c r="AU26" i="2"/>
  <c r="AU26" i="1"/>
  <c r="L5" i="5"/>
  <c r="D29" i="5"/>
  <c r="D17" i="5"/>
  <c r="D11" i="5"/>
  <c r="L11" i="5" s="1"/>
  <c r="Y9" i="2"/>
  <c r="AU14" i="2"/>
  <c r="Y25" i="2"/>
  <c r="Y5" i="1"/>
  <c r="AU9" i="1"/>
  <c r="AU13" i="2"/>
  <c r="C13" i="2"/>
  <c r="Y13" i="2"/>
  <c r="AU22" i="1"/>
  <c r="AU22" i="2"/>
  <c r="Y6" i="1"/>
  <c r="AU10" i="1"/>
  <c r="Y18" i="2"/>
  <c r="C18" i="2"/>
  <c r="AU18" i="2"/>
  <c r="AU25" i="1"/>
  <c r="D32" i="5"/>
  <c r="D20" i="5"/>
  <c r="L8" i="5"/>
  <c r="D26" i="5"/>
  <c r="L26" i="5" s="1"/>
  <c r="Y8" i="2"/>
  <c r="C8" i="2"/>
  <c r="Y8" i="1"/>
  <c r="AU8" i="1"/>
  <c r="Y12" i="2"/>
  <c r="AU12" i="2"/>
  <c r="AU12" i="1"/>
  <c r="Y12" i="1"/>
  <c r="Y13" i="1"/>
  <c r="AU21" i="2"/>
  <c r="C21" i="2"/>
  <c r="Y21" i="2"/>
  <c r="AU21" i="1"/>
  <c r="Y25" i="1"/>
  <c r="D23" i="5"/>
  <c r="AU8" i="2"/>
  <c r="C14" i="2"/>
  <c r="AU19" i="2"/>
  <c r="C19" i="2"/>
  <c r="Y19" i="1"/>
  <c r="AU19" i="1"/>
  <c r="AU23" i="2"/>
  <c r="C23" i="2"/>
  <c r="Y23" i="1"/>
  <c r="AU23" i="1"/>
  <c r="AU27" i="2"/>
  <c r="C27" i="2"/>
  <c r="Y27" i="1"/>
  <c r="AU27" i="1"/>
  <c r="C28" i="5"/>
  <c r="C16" i="5"/>
  <c r="C22" i="5" s="1"/>
  <c r="N33" i="5"/>
  <c r="C16" i="2"/>
  <c r="C24" i="2"/>
  <c r="Y16" i="1"/>
  <c r="AU16" i="1"/>
  <c r="Y20" i="1"/>
  <c r="AU20" i="1"/>
  <c r="Y24" i="1"/>
  <c r="AU24" i="1"/>
  <c r="D4" i="5"/>
  <c r="N4" i="5"/>
  <c r="N26" i="5"/>
  <c r="AU20" i="2"/>
  <c r="Y23" i="2"/>
  <c r="L6" i="5"/>
  <c r="D21" i="5"/>
  <c r="D12" i="5"/>
  <c r="N18" i="5" l="1"/>
  <c r="N30" i="5"/>
  <c r="N15" i="5"/>
  <c r="N11" i="5"/>
  <c r="N21" i="5"/>
  <c r="L21" i="5"/>
  <c r="L32" i="5"/>
  <c r="N32" i="5"/>
  <c r="N7" i="5"/>
  <c r="D25" i="5"/>
  <c r="D13" i="5"/>
  <c r="D19" i="5"/>
  <c r="L7" i="5"/>
  <c r="D31" i="5"/>
  <c r="L12" i="5"/>
  <c r="N12" i="5"/>
  <c r="L23" i="5"/>
  <c r="N23" i="5"/>
  <c r="N29" i="5"/>
  <c r="L29" i="5"/>
  <c r="D28" i="5"/>
  <c r="D16" i="5"/>
  <c r="D22" i="5"/>
  <c r="L4" i="5"/>
  <c r="D10" i="5"/>
  <c r="L20" i="5"/>
  <c r="N20" i="5"/>
  <c r="N17" i="5"/>
  <c r="L17" i="5"/>
  <c r="L10" i="5" l="1"/>
  <c r="N10" i="5"/>
  <c r="N25" i="5"/>
  <c r="L25" i="5"/>
  <c r="L22" i="5"/>
  <c r="N22" i="5"/>
  <c r="L28" i="5"/>
  <c r="N28" i="5"/>
  <c r="N13" i="5"/>
  <c r="L13" i="5"/>
  <c r="L31" i="5"/>
  <c r="N31" i="5"/>
  <c r="L16" i="5"/>
  <c r="N16" i="5"/>
  <c r="L19" i="5"/>
  <c r="N19" i="5"/>
</calcChain>
</file>

<file path=xl/sharedStrings.xml><?xml version="1.0" encoding="utf-8"?>
<sst xmlns="http://schemas.openxmlformats.org/spreadsheetml/2006/main" count="20" uniqueCount="20">
  <si>
    <t>distance in mm</t>
  </si>
  <si>
    <t>sensor 1</t>
  </si>
  <si>
    <t>sensor 2</t>
  </si>
  <si>
    <t>sensor 3</t>
  </si>
  <si>
    <t>sensor 4</t>
  </si>
  <si>
    <t>measured</t>
  </si>
  <si>
    <t>real</t>
  </si>
  <si>
    <t>min</t>
  </si>
  <si>
    <t>max</t>
  </si>
  <si>
    <t>mean</t>
  </si>
  <si>
    <t>error</t>
  </si>
  <si>
    <t>offset</t>
  </si>
  <si>
    <t>materials</t>
  </si>
  <si>
    <t>Sensor wot protextion</t>
  </si>
  <si>
    <t>dossier de chaise noir</t>
  </si>
  <si>
    <t>mousse de chaise verte</t>
  </si>
  <si>
    <t>Carton blanc</t>
  </si>
  <si>
    <t>Plastique Transparent</t>
  </si>
  <si>
    <t>Plastique Gris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</si>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</sst>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$-409]#,##0.00;[Red]&quot;-&quot;[$$-409]#,##0.00"/>
    <numFmt numFmtId="165" formatCode="0.0"/>
  </numFmts>
  <fonts count="5">
    <font>
      <sz val="11"/>
      <color rgb="FF000000"/>
      <name val="Liberation Sans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9" fontId="1" fillId="0" borderId="11" xfId="1" applyBorder="1" applyAlignment="1">
      <alignment horizontal="center" vertical="center"/>
    </xf>
    <xf numFmtId="9" fontId="1" fillId="0" borderId="18" xfId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1" fillId="0" borderId="35" xfId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9" fontId="1" fillId="0" borderId="38" xfId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9" fontId="1" fillId="0" borderId="43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18" xfId="0" applyBorder="1" applyAlignment="1">
      <alignment horizontal="center" vertical="center"/>
    </xf>
    <xf numFmtId="0" fontId="0" fillId="0" borderId="55" xfId="0" applyBorder="1"/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1" fillId="0" borderId="23" xfId="6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1" fillId="0" borderId="15" xfId="6" applyNumberFormat="1" applyBorder="1" applyAlignment="1">
      <alignment horizontal="center" vertical="center"/>
    </xf>
    <xf numFmtId="165" fontId="1" fillId="0" borderId="16" xfId="6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1" fillId="0" borderId="22" xfId="6" applyNumberFormat="1" applyBorder="1" applyAlignment="1">
      <alignment horizontal="center" vertical="center"/>
    </xf>
    <xf numFmtId="165" fontId="1" fillId="0" borderId="23" xfId="6" applyNumberForma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" fillId="0" borderId="15" xfId="6" applyNumberFormat="1" applyBorder="1" applyAlignment="1">
      <alignment horizontal="center" vertical="center"/>
    </xf>
    <xf numFmtId="2" fontId="1" fillId="0" borderId="16" xfId="6" applyNumberForma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1" fillId="0" borderId="22" xfId="6" applyNumberFormat="1" applyBorder="1" applyAlignment="1">
      <alignment horizontal="center" vertical="center"/>
    </xf>
    <xf numFmtId="2" fontId="1" fillId="0" borderId="23" xfId="6" applyNumberForma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0" xfId="0"/>
    <xf numFmtId="165" fontId="0" fillId="0" borderId="2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textRotation="90"/>
    </xf>
    <xf numFmtId="0" fontId="4" fillId="0" borderId="2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textRotation="90"/>
    </xf>
    <xf numFmtId="0" fontId="0" fillId="0" borderId="36" xfId="0" applyFill="1" applyBorder="1" applyAlignment="1">
      <alignment horizontal="center" textRotation="90"/>
    </xf>
  </cellXfs>
  <cellStyles count="7">
    <cellStyle name="Heading" xfId="2" xr:uid="{00000000-0005-0000-0000-000000000000}"/>
    <cellStyle name="Heading1" xfId="3" xr:uid="{00000000-0005-0000-0000-000001000000}"/>
    <cellStyle name="Milliers" xfId="6" builtinId="3"/>
    <cellStyle name="Normal" xfId="0" builtinId="0" customBuiltin="1"/>
    <cellStyle name="Pourcentage" xfId="1" builtinId="5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without_protection!$I$5:$I$27</c:f>
              <c:numCache>
                <c:formatCode>0.00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25</c:v>
                </c:pt>
                <c:pt idx="5">
                  <c:v>16</c:v>
                </c:pt>
                <c:pt idx="6">
                  <c:v>27</c:v>
                </c:pt>
                <c:pt idx="7">
                  <c:v>40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91</c:v>
                </c:pt>
                <c:pt idx="15">
                  <c:v>138</c:v>
                </c:pt>
                <c:pt idx="16">
                  <c:v>164</c:v>
                </c:pt>
                <c:pt idx="17">
                  <c:v>188</c:v>
                </c:pt>
                <c:pt idx="18">
                  <c:v>217</c:v>
                </c:pt>
                <c:pt idx="19">
                  <c:v>256</c:v>
                </c:pt>
                <c:pt idx="20">
                  <c:v>222</c:v>
                </c:pt>
                <c:pt idx="21">
                  <c:v>277</c:v>
                </c:pt>
                <c:pt idx="2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4D2B-B72B-0DF0CED29D6A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without_protection!$J$5:$J$27</c:f>
              <c:numCache>
                <c:formatCode>0.00</c:formatCode>
                <c:ptCount val="2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68</c:v>
                </c:pt>
                <c:pt idx="12">
                  <c:v>75</c:v>
                </c:pt>
                <c:pt idx="13">
                  <c:v>83</c:v>
                </c:pt>
                <c:pt idx="14">
                  <c:v>94</c:v>
                </c:pt>
                <c:pt idx="15">
                  <c:v>143</c:v>
                </c:pt>
                <c:pt idx="16">
                  <c:v>168</c:v>
                </c:pt>
                <c:pt idx="17">
                  <c:v>189</c:v>
                </c:pt>
                <c:pt idx="18">
                  <c:v>221</c:v>
                </c:pt>
                <c:pt idx="19">
                  <c:v>261</c:v>
                </c:pt>
                <c:pt idx="20">
                  <c:v>228</c:v>
                </c:pt>
                <c:pt idx="21">
                  <c:v>282</c:v>
                </c:pt>
                <c:pt idx="2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4D2B-B72B-0DF0CED29D6A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>
                  <c:v>188.4</c:v>
                </c:pt>
                <c:pt idx="18">
                  <c:v>218.2</c:v>
                </c:pt>
                <c:pt idx="19">
                  <c:v>258.39999999999998</c:v>
                </c:pt>
                <c:pt idx="20">
                  <c:v>225.8</c:v>
                </c:pt>
                <c:pt idx="21">
                  <c:v>279</c:v>
                </c:pt>
                <c:pt idx="22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4D2B-B72B-0DF0CED29D6A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8-4D2B-B72B-0DF0CED2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872"/>
        <c:axId val="318491512"/>
      </c:lineChart>
      <c:valAx>
        <c:axId val="3184915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872"/>
        <c:crosses val="autoZero"/>
        <c:crossBetween val="between"/>
      </c:valAx>
      <c:catAx>
        <c:axId val="3184898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915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1.3038404810405297</c:v>
                </c:pt>
                <c:pt idx="5">
                  <c:v>1.0954451150103321</c:v>
                </c:pt>
                <c:pt idx="6">
                  <c:v>1</c:v>
                </c:pt>
                <c:pt idx="7">
                  <c:v>14.258330898110065</c:v>
                </c:pt>
                <c:pt idx="8">
                  <c:v>15.883954167649822</c:v>
                </c:pt>
                <c:pt idx="9">
                  <c:v>6.0580524923443688</c:v>
                </c:pt>
                <c:pt idx="10">
                  <c:v>0.89442719099991586</c:v>
                </c:pt>
                <c:pt idx="11">
                  <c:v>2.6076809620810595</c:v>
                </c:pt>
                <c:pt idx="12">
                  <c:v>0.54772255750516607</c:v>
                </c:pt>
                <c:pt idx="13">
                  <c:v>2.4083189157584588</c:v>
                </c:pt>
                <c:pt idx="14">
                  <c:v>1.3038404810405297</c:v>
                </c:pt>
                <c:pt idx="15">
                  <c:v>11.423659658795863</c:v>
                </c:pt>
                <c:pt idx="16">
                  <c:v>3.3911649915626341</c:v>
                </c:pt>
                <c:pt idx="17">
                  <c:v>53.312287514230682</c:v>
                </c:pt>
                <c:pt idx="18">
                  <c:v>4.3358966777357599</c:v>
                </c:pt>
                <c:pt idx="19">
                  <c:v>3.9370039370059056</c:v>
                </c:pt>
                <c:pt idx="20">
                  <c:v>1.7888543819998317</c:v>
                </c:pt>
                <c:pt idx="21">
                  <c:v>7.0213958726167824</c:v>
                </c:pt>
                <c:pt idx="22">
                  <c:v>4.5497252664309302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3-4C94-9DBC-E740AE32C2E2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2E-B89A-A12EB935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592"/>
        <c:axId val="444341248"/>
      </c:lineChart>
      <c:valAx>
        <c:axId val="44434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592"/>
        <c:crosses val="autoZero"/>
        <c:crossBetween val="between"/>
      </c:valAx>
      <c:catAx>
        <c:axId val="4443405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53241202753456"/>
          <c:y val="0.30397522290913048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1.8399999999999963</c:v>
                </c:pt>
                <c:pt idx="9">
                  <c:v>0.64000000000000057</c:v>
                </c:pt>
                <c:pt idx="10">
                  <c:v>6.8399999999999963</c:v>
                </c:pt>
                <c:pt idx="11">
                  <c:v>4.960000000000008</c:v>
                </c:pt>
                <c:pt idx="12">
                  <c:v>4.8400000000000034</c:v>
                </c:pt>
                <c:pt idx="13">
                  <c:v>9.039999999999992</c:v>
                </c:pt>
                <c:pt idx="14">
                  <c:v>15.64</c:v>
                </c:pt>
                <c:pt idx="15">
                  <c:v>19.439999999999998</c:v>
                </c:pt>
                <c:pt idx="16">
                  <c:v>27.439999999999998</c:v>
                </c:pt>
                <c:pt idx="17">
                  <c:v>88.639999999999986</c:v>
                </c:pt>
                <c:pt idx="18">
                  <c:v>61.84</c:v>
                </c:pt>
                <c:pt idx="19">
                  <c:v>102.44</c:v>
                </c:pt>
                <c:pt idx="20">
                  <c:v>170.24</c:v>
                </c:pt>
                <c:pt idx="21">
                  <c:v>220.84</c:v>
                </c:pt>
                <c:pt idx="22">
                  <c:v>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6-4F3B-8279-7B000831A0BC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E-4A7F-99A0-8D4962DE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2272"/>
        <c:axId val="444217352"/>
      </c:lineChart>
      <c:valAx>
        <c:axId val="444217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2272"/>
        <c:crosses val="autoZero"/>
        <c:crossBetween val="between"/>
      </c:valAx>
      <c:catAx>
        <c:axId val="444222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without_protection!$AO$5:$AO$27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31</c:v>
                </c:pt>
                <c:pt idx="8">
                  <c:v>35</c:v>
                </c:pt>
                <c:pt idx="9">
                  <c:v>46</c:v>
                </c:pt>
                <c:pt idx="10">
                  <c:v>55</c:v>
                </c:pt>
                <c:pt idx="11">
                  <c:v>75</c:v>
                </c:pt>
                <c:pt idx="12">
                  <c:v>78</c:v>
                </c:pt>
                <c:pt idx="13">
                  <c:v>81</c:v>
                </c:pt>
                <c:pt idx="14">
                  <c:v>86</c:v>
                </c:pt>
                <c:pt idx="15">
                  <c:v>121</c:v>
                </c:pt>
                <c:pt idx="16">
                  <c:v>171</c:v>
                </c:pt>
                <c:pt idx="17">
                  <c:v>105</c:v>
                </c:pt>
                <c:pt idx="18">
                  <c:v>237</c:v>
                </c:pt>
                <c:pt idx="19">
                  <c:v>246</c:v>
                </c:pt>
                <c:pt idx="20">
                  <c:v>231</c:v>
                </c:pt>
                <c:pt idx="21">
                  <c:v>228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2C2-B6B0-9779584C376B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without_protection!$AP$5:$AP$27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64</c:v>
                </c:pt>
                <c:pt idx="9">
                  <c:v>59</c:v>
                </c:pt>
                <c:pt idx="10">
                  <c:v>57</c:v>
                </c:pt>
                <c:pt idx="11">
                  <c:v>82</c:v>
                </c:pt>
                <c:pt idx="12">
                  <c:v>79</c:v>
                </c:pt>
                <c:pt idx="13">
                  <c:v>87</c:v>
                </c:pt>
                <c:pt idx="14">
                  <c:v>89</c:v>
                </c:pt>
                <c:pt idx="15">
                  <c:v>143</c:v>
                </c:pt>
                <c:pt idx="16">
                  <c:v>179</c:v>
                </c:pt>
                <c:pt idx="17">
                  <c:v>207</c:v>
                </c:pt>
                <c:pt idx="18">
                  <c:v>246</c:v>
                </c:pt>
                <c:pt idx="19">
                  <c:v>257</c:v>
                </c:pt>
                <c:pt idx="20">
                  <c:v>235</c:v>
                </c:pt>
                <c:pt idx="21">
                  <c:v>245</c:v>
                </c:pt>
                <c:pt idx="2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2C2-B6B0-9779584C376B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>
                  <c:v>164.8</c:v>
                </c:pt>
                <c:pt idx="18">
                  <c:v>241.6</c:v>
                </c:pt>
                <c:pt idx="19">
                  <c:v>251</c:v>
                </c:pt>
                <c:pt idx="20">
                  <c:v>233.2</c:v>
                </c:pt>
                <c:pt idx="21">
                  <c:v>232.6</c:v>
                </c:pt>
                <c:pt idx="22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2C2-B6B0-9779584C376B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2C2-B6B0-9779584C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9280"/>
        <c:axId val="443878952"/>
      </c:lineChart>
      <c:valAx>
        <c:axId val="443878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9280"/>
        <c:crosses val="autoZero"/>
        <c:crossBetween val="between"/>
      </c:valAx>
      <c:catAx>
        <c:axId val="4438792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8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with_protection!$I$5:$I$27</c:f>
              <c:numCache>
                <c:formatCode>0.0</c:formatCode>
                <c:ptCount val="2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  <c:pt idx="5">
                  <c:v>27</c:v>
                </c:pt>
                <c:pt idx="6">
                  <c:v>20</c:v>
                </c:pt>
                <c:pt idx="7">
                  <c:v>32</c:v>
                </c:pt>
                <c:pt idx="8">
                  <c:v>50</c:v>
                </c:pt>
                <c:pt idx="9">
                  <c:v>39</c:v>
                </c:pt>
                <c:pt idx="10">
                  <c:v>56</c:v>
                </c:pt>
                <c:pt idx="11">
                  <c:v>72</c:v>
                </c:pt>
                <c:pt idx="12">
                  <c:v>79</c:v>
                </c:pt>
                <c:pt idx="13">
                  <c:v>91</c:v>
                </c:pt>
                <c:pt idx="14">
                  <c:v>105</c:v>
                </c:pt>
                <c:pt idx="15">
                  <c:v>143</c:v>
                </c:pt>
                <c:pt idx="16">
                  <c:v>174</c:v>
                </c:pt>
                <c:pt idx="17">
                  <c:v>193</c:v>
                </c:pt>
                <c:pt idx="18">
                  <c:v>218</c:v>
                </c:pt>
                <c:pt idx="19">
                  <c:v>237</c:v>
                </c:pt>
                <c:pt idx="20">
                  <c:v>218</c:v>
                </c:pt>
                <c:pt idx="21">
                  <c:v>218</c:v>
                </c:pt>
                <c:pt idx="22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F92-8606-A35F07F63992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with_protection!$J$5:$J$27</c:f>
              <c:numCache>
                <c:formatCode>0.0</c:formatCode>
                <c:ptCount val="2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29</c:v>
                </c:pt>
                <c:pt idx="6">
                  <c:v>22</c:v>
                </c:pt>
                <c:pt idx="7">
                  <c:v>60</c:v>
                </c:pt>
                <c:pt idx="8">
                  <c:v>53</c:v>
                </c:pt>
                <c:pt idx="9">
                  <c:v>77</c:v>
                </c:pt>
                <c:pt idx="10">
                  <c:v>59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107</c:v>
                </c:pt>
                <c:pt idx="15">
                  <c:v>146</c:v>
                </c:pt>
                <c:pt idx="16">
                  <c:v>179</c:v>
                </c:pt>
                <c:pt idx="17">
                  <c:v>198</c:v>
                </c:pt>
                <c:pt idx="18">
                  <c:v>220</c:v>
                </c:pt>
                <c:pt idx="19">
                  <c:v>241</c:v>
                </c:pt>
                <c:pt idx="20">
                  <c:v>221</c:v>
                </c:pt>
                <c:pt idx="21">
                  <c:v>221</c:v>
                </c:pt>
                <c:pt idx="2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F92-8606-A35F07F63992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</c:formatCode>
                <c:ptCount val="23"/>
                <c:pt idx="0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>
                  <c:v>196.6</c:v>
                </c:pt>
                <c:pt idx="18">
                  <c:v>219.2</c:v>
                </c:pt>
                <c:pt idx="19">
                  <c:v>239</c:v>
                </c:pt>
                <c:pt idx="20">
                  <c:v>219.6</c:v>
                </c:pt>
                <c:pt idx="21">
                  <c:v>219.6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F92-8606-A35F07F6399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F92-8606-A35F07F6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7880"/>
        <c:axId val="444526240"/>
      </c:lineChart>
      <c:valAx>
        <c:axId val="4445262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7880"/>
        <c:crosses val="autoZero"/>
        <c:crossBetween val="between"/>
      </c:valAx>
      <c:catAx>
        <c:axId val="4445278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0.0</c:formatCode>
                <c:ptCount val="23"/>
                <c:pt idx="0">
                  <c:v>24.96</c:v>
                </c:pt>
                <c:pt idx="1">
                  <c:v>19.36</c:v>
                </c:pt>
                <c:pt idx="2">
                  <c:v>15.16</c:v>
                </c:pt>
                <c:pt idx="3">
                  <c:v>10.559999999999999</c:v>
                </c:pt>
                <c:pt idx="4">
                  <c:v>10.040000000000003</c:v>
                </c:pt>
                <c:pt idx="5">
                  <c:v>5.8399999999999963</c:v>
                </c:pt>
                <c:pt idx="6">
                  <c:v>17.239999999999998</c:v>
                </c:pt>
                <c:pt idx="7">
                  <c:v>4.7600000000000051</c:v>
                </c:pt>
                <c:pt idx="8">
                  <c:v>2.9600000000000009</c:v>
                </c:pt>
                <c:pt idx="9">
                  <c:v>5.9600000000000009</c:v>
                </c:pt>
                <c:pt idx="10">
                  <c:v>5.6400000000000006</c:v>
                </c:pt>
                <c:pt idx="11">
                  <c:v>1.3599999999999994</c:v>
                </c:pt>
                <c:pt idx="12">
                  <c:v>1.8400000000000034</c:v>
                </c:pt>
                <c:pt idx="13">
                  <c:v>2.4399999999999977</c:v>
                </c:pt>
                <c:pt idx="14">
                  <c:v>2.7600000000000051</c:v>
                </c:pt>
                <c:pt idx="15">
                  <c:v>9.039999999999992</c:v>
                </c:pt>
                <c:pt idx="16">
                  <c:v>27.039999999999992</c:v>
                </c:pt>
                <c:pt idx="17">
                  <c:v>56.84</c:v>
                </c:pt>
                <c:pt idx="18">
                  <c:v>84.240000000000009</c:v>
                </c:pt>
                <c:pt idx="19">
                  <c:v>114.44</c:v>
                </c:pt>
                <c:pt idx="20">
                  <c:v>183.84</c:v>
                </c:pt>
                <c:pt idx="21">
                  <c:v>233.84</c:v>
                </c:pt>
                <c:pt idx="22">
                  <c:v>291.44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437-96E5-A6280C63638E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6-4211-93C4-C8E08B64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7000"/>
        <c:axId val="444786672"/>
      </c:lineChart>
      <c:valAx>
        <c:axId val="4447866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7000"/>
        <c:crosses val="autoZero"/>
        <c:crossBetween val="between"/>
      </c:valAx>
      <c:catAx>
        <c:axId val="4447870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0.0</c:formatCode>
                <c:ptCount val="23"/>
                <c:pt idx="0">
                  <c:v>0.89442719099991586</c:v>
                </c:pt>
                <c:pt idx="1">
                  <c:v>0.44721359549995793</c:v>
                </c:pt>
                <c:pt idx="2">
                  <c:v>1.1401754250991378</c:v>
                </c:pt>
                <c:pt idx="3">
                  <c:v>1</c:v>
                </c:pt>
                <c:pt idx="4">
                  <c:v>0.89442719099991586</c:v>
                </c:pt>
                <c:pt idx="5">
                  <c:v>0.89442719099991586</c:v>
                </c:pt>
                <c:pt idx="6">
                  <c:v>0.83666002653407556</c:v>
                </c:pt>
                <c:pt idx="7">
                  <c:v>13.935566009315869</c:v>
                </c:pt>
                <c:pt idx="8">
                  <c:v>1.3416407864998738</c:v>
                </c:pt>
                <c:pt idx="9">
                  <c:v>18.44722201308371</c:v>
                </c:pt>
                <c:pt idx="10">
                  <c:v>1.3038404810405297</c:v>
                </c:pt>
                <c:pt idx="11">
                  <c:v>1.6431676725154982</c:v>
                </c:pt>
                <c:pt idx="12">
                  <c:v>1.51657508881031</c:v>
                </c:pt>
                <c:pt idx="13">
                  <c:v>0</c:v>
                </c:pt>
                <c:pt idx="14">
                  <c:v>0.83666002653407556</c:v>
                </c:pt>
                <c:pt idx="15">
                  <c:v>1.3416407864998738</c:v>
                </c:pt>
                <c:pt idx="16">
                  <c:v>2.3021728866442674</c:v>
                </c:pt>
                <c:pt idx="17">
                  <c:v>2.1908902300206643</c:v>
                </c:pt>
                <c:pt idx="18">
                  <c:v>0.83666002653407556</c:v>
                </c:pt>
                <c:pt idx="19">
                  <c:v>1.4142135623730951</c:v>
                </c:pt>
                <c:pt idx="20">
                  <c:v>1.1401754250991381</c:v>
                </c:pt>
                <c:pt idx="21">
                  <c:v>1.1401754250991381</c:v>
                </c:pt>
                <c:pt idx="22">
                  <c:v>2.3452078799117149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C7B-868B-397008D233A6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41E5-B2E3-B3AFF687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1312"/>
        <c:axId val="445162952"/>
      </c:lineChart>
      <c:valAx>
        <c:axId val="445162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1312"/>
        <c:crosses val="autoZero"/>
        <c:crossBetween val="between"/>
      </c:valAx>
      <c:catAx>
        <c:axId val="445161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096685157713476"/>
          <c:y val="0.31626698283266996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with_protection!$S$5:$S$27</c:f>
              <c:numCache>
                <c:formatCode>0.0</c:formatCode>
                <c:ptCount val="23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93</c:v>
                </c:pt>
                <c:pt idx="15">
                  <c:v>141</c:v>
                </c:pt>
                <c:pt idx="16">
                  <c:v>178</c:v>
                </c:pt>
                <c:pt idx="17">
                  <c:v>198</c:v>
                </c:pt>
                <c:pt idx="18">
                  <c:v>238</c:v>
                </c:pt>
                <c:pt idx="19">
                  <c:v>274</c:v>
                </c:pt>
                <c:pt idx="20">
                  <c:v>252</c:v>
                </c:pt>
                <c:pt idx="21">
                  <c:v>316</c:v>
                </c:pt>
                <c:pt idx="22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73C-BCAC-D7BDC4370A96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with_protection!$T$5:$T$27</c:f>
              <c:numCache>
                <c:formatCode>0.0</c:formatCode>
                <c:ptCount val="23"/>
                <c:pt idx="0">
                  <c:v>41</c:v>
                </c:pt>
                <c:pt idx="1">
                  <c:v>34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  <c:pt idx="5">
                  <c:v>36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62</c:v>
                </c:pt>
                <c:pt idx="10">
                  <c:v>63</c:v>
                </c:pt>
                <c:pt idx="11">
                  <c:v>76</c:v>
                </c:pt>
                <c:pt idx="12">
                  <c:v>81</c:v>
                </c:pt>
                <c:pt idx="13">
                  <c:v>87</c:v>
                </c:pt>
                <c:pt idx="14">
                  <c:v>102</c:v>
                </c:pt>
                <c:pt idx="15">
                  <c:v>152</c:v>
                </c:pt>
                <c:pt idx="16">
                  <c:v>183</c:v>
                </c:pt>
                <c:pt idx="17">
                  <c:v>294</c:v>
                </c:pt>
                <c:pt idx="18">
                  <c:v>248</c:v>
                </c:pt>
                <c:pt idx="19">
                  <c:v>281</c:v>
                </c:pt>
                <c:pt idx="20">
                  <c:v>258</c:v>
                </c:pt>
                <c:pt idx="21">
                  <c:v>318</c:v>
                </c:pt>
                <c:pt idx="2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73C-BCAC-D7BDC4370A96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</c:formatCode>
                <c:ptCount val="23"/>
                <c:pt idx="0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>
                  <c:v>218</c:v>
                </c:pt>
                <c:pt idx="18">
                  <c:v>243.6</c:v>
                </c:pt>
                <c:pt idx="19">
                  <c:v>277.39999999999998</c:v>
                </c:pt>
                <c:pt idx="20">
                  <c:v>253.6</c:v>
                </c:pt>
                <c:pt idx="21">
                  <c:v>317.2</c:v>
                </c:pt>
                <c:pt idx="2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6-473C-BCAC-D7BDC4370A9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6-473C-BCAC-D7BDC43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4928"/>
        <c:axId val="444528536"/>
      </c:lineChart>
      <c:valAx>
        <c:axId val="444528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4928"/>
        <c:crosses val="autoZero"/>
        <c:crossBetween val="between"/>
      </c:valAx>
      <c:catAx>
        <c:axId val="444524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0.0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2.8399999999999963</c:v>
                </c:pt>
                <c:pt idx="11">
                  <c:v>2.6400000000000006</c:v>
                </c:pt>
                <c:pt idx="12">
                  <c:v>4.8400000000000034</c:v>
                </c:pt>
                <c:pt idx="13">
                  <c:v>8.039999999999992</c:v>
                </c:pt>
                <c:pt idx="14">
                  <c:v>6.4399999999999977</c:v>
                </c:pt>
                <c:pt idx="15">
                  <c:v>7.2400000000000091</c:v>
                </c:pt>
                <c:pt idx="16">
                  <c:v>23.439999999999998</c:v>
                </c:pt>
                <c:pt idx="17">
                  <c:v>35.44</c:v>
                </c:pt>
                <c:pt idx="18">
                  <c:v>59.84</c:v>
                </c:pt>
                <c:pt idx="19">
                  <c:v>76.04000000000002</c:v>
                </c:pt>
                <c:pt idx="20">
                  <c:v>149.84</c:v>
                </c:pt>
                <c:pt idx="21">
                  <c:v>136.24</c:v>
                </c:pt>
                <c:pt idx="22">
                  <c:v>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ADF-AB86-DB2EA040A03B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8-4EFB-8921-7CCBD0E9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48832"/>
        <c:axId val="444248176"/>
      </c:lineChart>
      <c:valAx>
        <c:axId val="4442481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832"/>
        <c:crosses val="autoZero"/>
        <c:crossBetween val="between"/>
      </c:valAx>
      <c:catAx>
        <c:axId val="444248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</a:t>
                </a:r>
                <a:r>
                  <a:rPr lang="fr-FR" sz="2000" b="0" i="0" u="none" strike="noStrike" baseline="0">
                    <a:effectLst/>
                  </a:rPr>
                  <a:t>(mm)</a:t>
                </a:r>
                <a:endParaRPr lang="fr-FR" sz="20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0.44721359549995793</c:v>
                </c:pt>
                <c:pt idx="2">
                  <c:v>0.70710678118654757</c:v>
                </c:pt>
                <c:pt idx="3">
                  <c:v>1.4142135623730951</c:v>
                </c:pt>
                <c:pt idx="4">
                  <c:v>0.54772255750516607</c:v>
                </c:pt>
                <c:pt idx="5">
                  <c:v>0.54772255750516607</c:v>
                </c:pt>
                <c:pt idx="6">
                  <c:v>2</c:v>
                </c:pt>
                <c:pt idx="7">
                  <c:v>1.5811388300841898</c:v>
                </c:pt>
                <c:pt idx="8">
                  <c:v>4.0249223594996222</c:v>
                </c:pt>
                <c:pt idx="9">
                  <c:v>1</c:v>
                </c:pt>
                <c:pt idx="10">
                  <c:v>2.0736441353327719</c:v>
                </c:pt>
                <c:pt idx="11">
                  <c:v>5.0695167422546303</c:v>
                </c:pt>
                <c:pt idx="12">
                  <c:v>2.5099800796022267</c:v>
                </c:pt>
                <c:pt idx="13">
                  <c:v>0.89442719099991586</c:v>
                </c:pt>
                <c:pt idx="14">
                  <c:v>4.1833001326703778</c:v>
                </c:pt>
                <c:pt idx="15">
                  <c:v>4.9699094559156709</c:v>
                </c:pt>
                <c:pt idx="16">
                  <c:v>2</c:v>
                </c:pt>
                <c:pt idx="17">
                  <c:v>42.497058721751557</c:v>
                </c:pt>
                <c:pt idx="18">
                  <c:v>4.1593268686170841</c:v>
                </c:pt>
                <c:pt idx="19">
                  <c:v>2.7018512172212592</c:v>
                </c:pt>
                <c:pt idx="20">
                  <c:v>2.5099800796022267</c:v>
                </c:pt>
                <c:pt idx="21">
                  <c:v>1.0954451150103321</c:v>
                </c:pt>
                <c:pt idx="22">
                  <c:v>4.4721359549995796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7-4A85-9D9D-805FF8FD0B86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6-43E4-AC90-2DA4741B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9832"/>
        <c:axId val="445150816"/>
      </c:lineChart>
      <c:valAx>
        <c:axId val="4451508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832"/>
        <c:crosses val="autoZero"/>
        <c:crossBetween val="between"/>
      </c:valAx>
      <c:catAx>
        <c:axId val="445149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193180863684378"/>
          <c:y val="0.31626698283266996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with_protection!$AE$5:$AE$27</c:f>
              <c:numCache>
                <c:formatCode>0.0</c:formatCode>
                <c:ptCount val="23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27</c:v>
                </c:pt>
                <c:pt idx="7">
                  <c:v>40</c:v>
                </c:pt>
                <c:pt idx="8">
                  <c:v>45</c:v>
                </c:pt>
                <c:pt idx="9">
                  <c:v>55</c:v>
                </c:pt>
                <c:pt idx="10">
                  <c:v>67</c:v>
                </c:pt>
                <c:pt idx="11">
                  <c:v>72</c:v>
                </c:pt>
                <c:pt idx="12">
                  <c:v>66</c:v>
                </c:pt>
                <c:pt idx="13">
                  <c:v>81</c:v>
                </c:pt>
                <c:pt idx="14">
                  <c:v>82</c:v>
                </c:pt>
                <c:pt idx="15">
                  <c:v>136</c:v>
                </c:pt>
                <c:pt idx="16">
                  <c:v>155</c:v>
                </c:pt>
                <c:pt idx="17">
                  <c:v>195</c:v>
                </c:pt>
                <c:pt idx="18">
                  <c:v>261</c:v>
                </c:pt>
                <c:pt idx="19">
                  <c:v>249</c:v>
                </c:pt>
                <c:pt idx="20">
                  <c:v>259</c:v>
                </c:pt>
                <c:pt idx="21">
                  <c:v>265</c:v>
                </c:pt>
                <c:pt idx="2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5B3-A75F-3C6C5A17EAF6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with_protection!$AF$5:$AF$27</c:f>
              <c:numCache>
                <c:formatCode>0.0</c:formatCode>
                <c:ptCount val="23"/>
                <c:pt idx="0">
                  <c:v>28</c:v>
                </c:pt>
                <c:pt idx="1">
                  <c:v>20</c:v>
                </c:pt>
                <c:pt idx="2">
                  <c:v>27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46</c:v>
                </c:pt>
                <c:pt idx="7">
                  <c:v>54</c:v>
                </c:pt>
                <c:pt idx="8">
                  <c:v>49</c:v>
                </c:pt>
                <c:pt idx="9">
                  <c:v>56</c:v>
                </c:pt>
                <c:pt idx="10">
                  <c:v>72</c:v>
                </c:pt>
                <c:pt idx="11">
                  <c:v>83</c:v>
                </c:pt>
                <c:pt idx="12">
                  <c:v>85</c:v>
                </c:pt>
                <c:pt idx="13">
                  <c:v>99</c:v>
                </c:pt>
                <c:pt idx="14">
                  <c:v>129</c:v>
                </c:pt>
                <c:pt idx="15">
                  <c:v>214</c:v>
                </c:pt>
                <c:pt idx="16">
                  <c:v>209</c:v>
                </c:pt>
                <c:pt idx="17">
                  <c:v>220</c:v>
                </c:pt>
                <c:pt idx="18">
                  <c:v>270</c:v>
                </c:pt>
                <c:pt idx="19">
                  <c:v>296</c:v>
                </c:pt>
                <c:pt idx="20">
                  <c:v>269</c:v>
                </c:pt>
                <c:pt idx="21">
                  <c:v>276</c:v>
                </c:pt>
                <c:pt idx="2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5B3-A75F-3C6C5A17EAF6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</c:formatCode>
                <c:ptCount val="23"/>
                <c:pt idx="0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>
                  <c:v>209</c:v>
                </c:pt>
                <c:pt idx="18">
                  <c:v>264</c:v>
                </c:pt>
                <c:pt idx="19">
                  <c:v>268.8</c:v>
                </c:pt>
                <c:pt idx="20">
                  <c:v>263.8</c:v>
                </c:pt>
                <c:pt idx="21">
                  <c:v>269.8</c:v>
                </c:pt>
                <c:pt idx="22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D-45B3-A75F-3C6C5A17EAF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D-45B3-A75F-3C6C5A17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91920"/>
        <c:axId val="444791264"/>
      </c:lineChart>
      <c:valAx>
        <c:axId val="444791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920"/>
        <c:crosses val="autoZero"/>
        <c:crossBetween val="between"/>
      </c:valAx>
      <c:catAx>
        <c:axId val="444791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0.00</c:formatCode>
                <c:ptCount val="23"/>
                <c:pt idx="0">
                  <c:v>4.4399999999999995</c:v>
                </c:pt>
                <c:pt idx="1">
                  <c:v>13.44</c:v>
                </c:pt>
                <c:pt idx="2">
                  <c:v>18.440000000000001</c:v>
                </c:pt>
                <c:pt idx="3">
                  <c:v>4.6400000000000006</c:v>
                </c:pt>
                <c:pt idx="4">
                  <c:v>2.0400000000000027</c:v>
                </c:pt>
                <c:pt idx="5">
                  <c:v>5.4399999999999977</c:v>
                </c:pt>
                <c:pt idx="6">
                  <c:v>1.4399999999999977</c:v>
                </c:pt>
                <c:pt idx="7">
                  <c:v>3.2399999999999949</c:v>
                </c:pt>
                <c:pt idx="8">
                  <c:v>10.039999999999999</c:v>
                </c:pt>
                <c:pt idx="9">
                  <c:v>8.64</c:v>
                </c:pt>
                <c:pt idx="10">
                  <c:v>6.4399999999999977</c:v>
                </c:pt>
                <c:pt idx="11">
                  <c:v>7.6400000000000006</c:v>
                </c:pt>
                <c:pt idx="12">
                  <c:v>9.8400000000000034</c:v>
                </c:pt>
                <c:pt idx="13">
                  <c:v>11.64</c:v>
                </c:pt>
                <c:pt idx="14">
                  <c:v>11.039999999999992</c:v>
                </c:pt>
                <c:pt idx="15">
                  <c:v>12.639999999999986</c:v>
                </c:pt>
                <c:pt idx="16">
                  <c:v>37.44</c:v>
                </c:pt>
                <c:pt idx="17">
                  <c:v>65.039999999999992</c:v>
                </c:pt>
                <c:pt idx="18">
                  <c:v>85.240000000000009</c:v>
                </c:pt>
                <c:pt idx="19">
                  <c:v>95.04000000000002</c:v>
                </c:pt>
                <c:pt idx="20">
                  <c:v>177.64</c:v>
                </c:pt>
                <c:pt idx="21">
                  <c:v>174.44</c:v>
                </c:pt>
                <c:pt idx="22">
                  <c:v>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5-4A2C-ABD6-B1ECDA1E1795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F-4E75-84C2-325A985D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7312"/>
        <c:axId val="443876656"/>
      </c:lineChart>
      <c:valAx>
        <c:axId val="4438766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7312"/>
        <c:crosses val="autoZero"/>
        <c:crossBetween val="between"/>
      </c:valAx>
      <c:catAx>
        <c:axId val="44387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0.0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3.9999999999999147E-2</c:v>
                </c:pt>
                <c:pt idx="7">
                  <c:v>3.1600000000000037</c:v>
                </c:pt>
                <c:pt idx="8">
                  <c:v>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5.8400000000000034</c:v>
                </c:pt>
                <c:pt idx="13">
                  <c:v>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25.240000000000009</c:v>
                </c:pt>
                <c:pt idx="17">
                  <c:v>44.44</c:v>
                </c:pt>
                <c:pt idx="18">
                  <c:v>39.44</c:v>
                </c:pt>
                <c:pt idx="19">
                  <c:v>84.639999999999986</c:v>
                </c:pt>
                <c:pt idx="20">
                  <c:v>139.63999999999999</c:v>
                </c:pt>
                <c:pt idx="21">
                  <c:v>183.64</c:v>
                </c:pt>
                <c:pt idx="22">
                  <c:v>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6-49AE-8EAA-3A331357B645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CB5-9768-CADCB755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50800"/>
        <c:axId val="444250144"/>
      </c:lineChart>
      <c:valAx>
        <c:axId val="444250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</a:t>
                </a:r>
                <a:r>
                  <a:rPr lang="fr-FR" sz="1800" b="0" i="0" baseline="0">
                    <a:effectLst/>
                  </a:rPr>
                  <a:t>(mm)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800"/>
        <c:crosses val="autoZero"/>
        <c:crossBetween val="between"/>
      </c:valAx>
      <c:catAx>
        <c:axId val="444250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  <a:endParaRPr lang="fr-FR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0.0</c:formatCode>
                <c:ptCount val="23"/>
                <c:pt idx="0">
                  <c:v>0.44721359549995793</c:v>
                </c:pt>
                <c:pt idx="1">
                  <c:v>0.54772255750516607</c:v>
                </c:pt>
                <c:pt idx="2">
                  <c:v>0.70710678118654757</c:v>
                </c:pt>
                <c:pt idx="3">
                  <c:v>0.83666002653407556</c:v>
                </c:pt>
                <c:pt idx="4">
                  <c:v>0.70710678118654757</c:v>
                </c:pt>
                <c:pt idx="5">
                  <c:v>2.5884358211089569</c:v>
                </c:pt>
                <c:pt idx="6">
                  <c:v>9.1268833672837051</c:v>
                </c:pt>
                <c:pt idx="7">
                  <c:v>6.0663003552412551</c:v>
                </c:pt>
                <c:pt idx="8">
                  <c:v>1.51657508881031</c:v>
                </c:pt>
                <c:pt idx="9">
                  <c:v>0.54772255750516607</c:v>
                </c:pt>
                <c:pt idx="10">
                  <c:v>1.8165902124584949</c:v>
                </c:pt>
                <c:pt idx="11">
                  <c:v>3.9749213828703578</c:v>
                </c:pt>
                <c:pt idx="12">
                  <c:v>7.4363969770312819</c:v>
                </c:pt>
                <c:pt idx="13">
                  <c:v>7.5696763471102244</c:v>
                </c:pt>
                <c:pt idx="14">
                  <c:v>20.364184245876405</c:v>
                </c:pt>
                <c:pt idx="15">
                  <c:v>28.962044126753259</c:v>
                </c:pt>
                <c:pt idx="16">
                  <c:v>19.626512680555351</c:v>
                </c:pt>
                <c:pt idx="17">
                  <c:v>9.0277350426338945</c:v>
                </c:pt>
                <c:pt idx="18">
                  <c:v>3.5355339059327378</c:v>
                </c:pt>
                <c:pt idx="19">
                  <c:v>18.294808006644946</c:v>
                </c:pt>
                <c:pt idx="20">
                  <c:v>4.6043457732885349</c:v>
                </c:pt>
                <c:pt idx="21">
                  <c:v>4.919349550499537</c:v>
                </c:pt>
                <c:pt idx="22">
                  <c:v>13.612494260788505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4BD0-A4B2-82A540701CD3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9-4C29-8BE4-B1C2E2E6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440"/>
        <c:axId val="445151472"/>
      </c:lineChart>
      <c:valAx>
        <c:axId val="445151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440"/>
        <c:crosses val="autoZero"/>
        <c:crossBetween val="between"/>
      </c:valAx>
      <c:catAx>
        <c:axId val="445153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53241202753456"/>
          <c:y val="0.29475640296647593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933821233879487"/>
          <c:y val="0.12058727526701316"/>
          <c:w val="0.6566774165074711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</c:v>
                </c:pt>
                <c:pt idx="2">
                  <c:v>0.83666002653407556</c:v>
                </c:pt>
                <c:pt idx="3">
                  <c:v>1.4142135623730951</c:v>
                </c:pt>
                <c:pt idx="4">
                  <c:v>0.83666002653407556</c:v>
                </c:pt>
                <c:pt idx="5">
                  <c:v>7.5033325929216401</c:v>
                </c:pt>
                <c:pt idx="6">
                  <c:v>2.2803508501982761</c:v>
                </c:pt>
                <c:pt idx="7">
                  <c:v>21.102132593650342</c:v>
                </c:pt>
                <c:pt idx="8">
                  <c:v>20.897368255356938</c:v>
                </c:pt>
                <c:pt idx="9">
                  <c:v>1.7888543819998317</c:v>
                </c:pt>
                <c:pt idx="10">
                  <c:v>1.6431676725154982</c:v>
                </c:pt>
                <c:pt idx="11">
                  <c:v>1.6431676725154982</c:v>
                </c:pt>
                <c:pt idx="12">
                  <c:v>1.1401754250991381</c:v>
                </c:pt>
                <c:pt idx="13">
                  <c:v>1.3038404810405297</c:v>
                </c:pt>
                <c:pt idx="14">
                  <c:v>1.7888543819998317</c:v>
                </c:pt>
                <c:pt idx="15">
                  <c:v>1.1401754250991381</c:v>
                </c:pt>
                <c:pt idx="16">
                  <c:v>2.0736441353327719</c:v>
                </c:pt>
                <c:pt idx="17">
                  <c:v>2.7018512172212592</c:v>
                </c:pt>
                <c:pt idx="18">
                  <c:v>1.8708286933869707</c:v>
                </c:pt>
                <c:pt idx="19">
                  <c:v>2.5495097567963922</c:v>
                </c:pt>
                <c:pt idx="20">
                  <c:v>2.5884358211089569</c:v>
                </c:pt>
                <c:pt idx="21">
                  <c:v>4.0249223594996213</c:v>
                </c:pt>
                <c:pt idx="22">
                  <c:v>6.58027355054484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41B7-9E58-932ACCEE6C63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4336-9FB6-C6C0ACC7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768"/>
        <c:axId val="445149504"/>
      </c:lineChart>
      <c:valAx>
        <c:axId val="4451495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768"/>
        <c:crosses val="autoZero"/>
        <c:crossBetween val="between"/>
      </c:valAx>
      <c:catAx>
        <c:axId val="445153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76564479575286"/>
          <c:y val="0.31933992281355483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0.0</c:formatCode>
                <c:ptCount val="23"/>
                <c:pt idx="0">
                  <c:v>2.76</c:v>
                </c:pt>
                <c:pt idx="1">
                  <c:v>13.44</c:v>
                </c:pt>
                <c:pt idx="2">
                  <c:v>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2.039999999999992</c:v>
                </c:pt>
                <c:pt idx="16">
                  <c:v>18.039999999999992</c:v>
                </c:pt>
                <c:pt idx="17">
                  <c:v>40.039999999999992</c:v>
                </c:pt>
                <c:pt idx="18">
                  <c:v>60.44</c:v>
                </c:pt>
                <c:pt idx="19">
                  <c:v>104.44</c:v>
                </c:pt>
                <c:pt idx="20">
                  <c:v>190.24</c:v>
                </c:pt>
                <c:pt idx="21">
                  <c:v>237.24</c:v>
                </c:pt>
                <c:pt idx="22">
                  <c:v>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633-AB07-28277656A0DC}"/>
            </c:ext>
          </c:extLst>
        </c:ser>
        <c:ser>
          <c:idx val="1"/>
          <c:order val="1"/>
          <c:tx>
            <c:strRef>
              <c:f>with_protection!$C$4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with_protection!$C$5:$C$27</c:f>
              <c:numCache>
                <c:formatCode>0.0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4-41E2-B18E-4F3FCA50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2624"/>
        <c:axId val="445163936"/>
      </c:lineChart>
      <c:valAx>
        <c:axId val="445163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624"/>
        <c:crosses val="autoZero"/>
        <c:crossBetween val="between"/>
      </c:valAx>
      <c:catAx>
        <c:axId val="445162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with_protection!$AO$5:$AO$27</c:f>
              <c:numCache>
                <c:formatCode>0.0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41</c:v>
                </c:pt>
                <c:pt idx="4">
                  <c:v>51</c:v>
                </c:pt>
                <c:pt idx="5">
                  <c:v>50</c:v>
                </c:pt>
                <c:pt idx="6">
                  <c:v>55</c:v>
                </c:pt>
                <c:pt idx="7">
                  <c:v>36</c:v>
                </c:pt>
                <c:pt idx="8">
                  <c:v>35</c:v>
                </c:pt>
                <c:pt idx="9">
                  <c:v>61</c:v>
                </c:pt>
                <c:pt idx="10">
                  <c:v>77</c:v>
                </c:pt>
                <c:pt idx="11">
                  <c:v>81</c:v>
                </c:pt>
                <c:pt idx="12">
                  <c:v>96</c:v>
                </c:pt>
                <c:pt idx="13">
                  <c:v>102</c:v>
                </c:pt>
                <c:pt idx="14">
                  <c:v>116</c:v>
                </c:pt>
                <c:pt idx="15">
                  <c:v>150</c:v>
                </c:pt>
                <c:pt idx="16">
                  <c:v>183</c:v>
                </c:pt>
                <c:pt idx="17">
                  <c:v>209</c:v>
                </c:pt>
                <c:pt idx="18">
                  <c:v>240</c:v>
                </c:pt>
                <c:pt idx="19">
                  <c:v>246</c:v>
                </c:pt>
                <c:pt idx="20">
                  <c:v>210</c:v>
                </c:pt>
                <c:pt idx="21">
                  <c:v>212</c:v>
                </c:pt>
                <c:pt idx="2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253-A523-680159A03ED4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with_protection!$AP$5:$AP$27</c:f>
              <c:numCache>
                <c:formatCode>0.0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61</c:v>
                </c:pt>
                <c:pt idx="7">
                  <c:v>76</c:v>
                </c:pt>
                <c:pt idx="8">
                  <c:v>76</c:v>
                </c:pt>
                <c:pt idx="9">
                  <c:v>66</c:v>
                </c:pt>
                <c:pt idx="10">
                  <c:v>81</c:v>
                </c:pt>
                <c:pt idx="11">
                  <c:v>85</c:v>
                </c:pt>
                <c:pt idx="12">
                  <c:v>99</c:v>
                </c:pt>
                <c:pt idx="13">
                  <c:v>105</c:v>
                </c:pt>
                <c:pt idx="14">
                  <c:v>120</c:v>
                </c:pt>
                <c:pt idx="15">
                  <c:v>153</c:v>
                </c:pt>
                <c:pt idx="16">
                  <c:v>188</c:v>
                </c:pt>
                <c:pt idx="17">
                  <c:v>216</c:v>
                </c:pt>
                <c:pt idx="18">
                  <c:v>245</c:v>
                </c:pt>
                <c:pt idx="19">
                  <c:v>252</c:v>
                </c:pt>
                <c:pt idx="20">
                  <c:v>217</c:v>
                </c:pt>
                <c:pt idx="21">
                  <c:v>222</c:v>
                </c:pt>
                <c:pt idx="2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2-4253-A523-680159A03ED4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</c:formatCode>
                <c:ptCount val="23"/>
                <c:pt idx="0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>
                  <c:v>213.4</c:v>
                </c:pt>
                <c:pt idx="18">
                  <c:v>243</c:v>
                </c:pt>
                <c:pt idx="19">
                  <c:v>249</c:v>
                </c:pt>
                <c:pt idx="20">
                  <c:v>213.2</c:v>
                </c:pt>
                <c:pt idx="21">
                  <c:v>216.2</c:v>
                </c:pt>
                <c:pt idx="22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2-4253-A523-680159A03ED4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2-4253-A523-680159A0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4704"/>
        <c:axId val="444792248"/>
      </c:lineChart>
      <c:valAx>
        <c:axId val="444792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4704"/>
        <c:crosses val="autoZero"/>
        <c:crossBetween val="between"/>
      </c:valAx>
      <c:catAx>
        <c:axId val="444784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>
                  <c:v>188.4</c:v>
                </c:pt>
                <c:pt idx="18">
                  <c:v>218.2</c:v>
                </c:pt>
                <c:pt idx="19">
                  <c:v>258.39999999999998</c:v>
                </c:pt>
                <c:pt idx="20">
                  <c:v>225.8</c:v>
                </c:pt>
                <c:pt idx="21">
                  <c:v>279</c:v>
                </c:pt>
                <c:pt idx="22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2B3-8AEE-54B9AF0FD4C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</c:formatCode>
                <c:ptCount val="23"/>
                <c:pt idx="0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>
                  <c:v>196.6</c:v>
                </c:pt>
                <c:pt idx="18">
                  <c:v>219.2</c:v>
                </c:pt>
                <c:pt idx="19">
                  <c:v>239</c:v>
                </c:pt>
                <c:pt idx="20">
                  <c:v>219.6</c:v>
                </c:pt>
                <c:pt idx="21">
                  <c:v>219.6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2-42B3-8AEE-54B9AF0FD4C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2-42B3-8AEE-54B9AF0F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7464"/>
        <c:axId val="445859760"/>
      </c:lineChart>
      <c:valAx>
        <c:axId val="4458597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7464"/>
        <c:crosses val="autoZero"/>
        <c:crossBetween val="between"/>
      </c:valAx>
      <c:catAx>
        <c:axId val="445857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0.00</c:formatCode>
                <c:ptCount val="23"/>
                <c:pt idx="0">
                  <c:v>4.4399999999999995</c:v>
                </c:pt>
                <c:pt idx="1">
                  <c:v>13.44</c:v>
                </c:pt>
                <c:pt idx="2">
                  <c:v>18.440000000000001</c:v>
                </c:pt>
                <c:pt idx="3">
                  <c:v>4.6400000000000006</c:v>
                </c:pt>
                <c:pt idx="4">
                  <c:v>2.0400000000000027</c:v>
                </c:pt>
                <c:pt idx="5">
                  <c:v>5.4399999999999977</c:v>
                </c:pt>
                <c:pt idx="6">
                  <c:v>1.4399999999999977</c:v>
                </c:pt>
                <c:pt idx="7">
                  <c:v>3.2399999999999949</c:v>
                </c:pt>
                <c:pt idx="8">
                  <c:v>10.039999999999999</c:v>
                </c:pt>
                <c:pt idx="9">
                  <c:v>8.64</c:v>
                </c:pt>
                <c:pt idx="10">
                  <c:v>6.4399999999999977</c:v>
                </c:pt>
                <c:pt idx="11">
                  <c:v>7.6400000000000006</c:v>
                </c:pt>
                <c:pt idx="12">
                  <c:v>9.8400000000000034</c:v>
                </c:pt>
                <c:pt idx="13">
                  <c:v>11.64</c:v>
                </c:pt>
                <c:pt idx="14">
                  <c:v>11.039999999999992</c:v>
                </c:pt>
                <c:pt idx="15">
                  <c:v>12.639999999999986</c:v>
                </c:pt>
                <c:pt idx="16">
                  <c:v>37.44</c:v>
                </c:pt>
                <c:pt idx="17">
                  <c:v>65.039999999999992</c:v>
                </c:pt>
                <c:pt idx="18">
                  <c:v>85.240000000000009</c:v>
                </c:pt>
                <c:pt idx="19">
                  <c:v>95.04000000000002</c:v>
                </c:pt>
                <c:pt idx="20">
                  <c:v>177.64</c:v>
                </c:pt>
                <c:pt idx="21">
                  <c:v>174.44</c:v>
                </c:pt>
                <c:pt idx="22">
                  <c:v>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D16-BBEE-2CD76A0A2B17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0.0</c:formatCode>
                <c:ptCount val="23"/>
                <c:pt idx="0">
                  <c:v>24.96</c:v>
                </c:pt>
                <c:pt idx="1">
                  <c:v>19.36</c:v>
                </c:pt>
                <c:pt idx="2">
                  <c:v>15.16</c:v>
                </c:pt>
                <c:pt idx="3">
                  <c:v>10.559999999999999</c:v>
                </c:pt>
                <c:pt idx="4">
                  <c:v>10.040000000000003</c:v>
                </c:pt>
                <c:pt idx="5">
                  <c:v>5.8399999999999963</c:v>
                </c:pt>
                <c:pt idx="6">
                  <c:v>17.239999999999998</c:v>
                </c:pt>
                <c:pt idx="7">
                  <c:v>4.7600000000000051</c:v>
                </c:pt>
                <c:pt idx="8">
                  <c:v>2.9600000000000009</c:v>
                </c:pt>
                <c:pt idx="9">
                  <c:v>5.9600000000000009</c:v>
                </c:pt>
                <c:pt idx="10">
                  <c:v>5.6400000000000006</c:v>
                </c:pt>
                <c:pt idx="11">
                  <c:v>1.3599999999999994</c:v>
                </c:pt>
                <c:pt idx="12">
                  <c:v>1.8400000000000034</c:v>
                </c:pt>
                <c:pt idx="13">
                  <c:v>2.4399999999999977</c:v>
                </c:pt>
                <c:pt idx="14">
                  <c:v>2.7600000000000051</c:v>
                </c:pt>
                <c:pt idx="15">
                  <c:v>9.039999999999992</c:v>
                </c:pt>
                <c:pt idx="16">
                  <c:v>27.039999999999992</c:v>
                </c:pt>
                <c:pt idx="17">
                  <c:v>56.84</c:v>
                </c:pt>
                <c:pt idx="18">
                  <c:v>84.240000000000009</c:v>
                </c:pt>
                <c:pt idx="19">
                  <c:v>114.44</c:v>
                </c:pt>
                <c:pt idx="20">
                  <c:v>183.84</c:v>
                </c:pt>
                <c:pt idx="21">
                  <c:v>233.84</c:v>
                </c:pt>
                <c:pt idx="22">
                  <c:v>291.44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4D16-BBEE-2CD76A0A2B17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D-4398-9A5D-B05E6CF7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6808"/>
        <c:axId val="445862384"/>
      </c:lineChart>
      <c:valAx>
        <c:axId val="445862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6808"/>
        <c:crosses val="autoZero"/>
        <c:crossBetween val="between"/>
      </c:valAx>
      <c:catAx>
        <c:axId val="4458568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0.00</c:formatCode>
                <c:ptCount val="23"/>
                <c:pt idx="0">
                  <c:v>0.70710678118654757</c:v>
                </c:pt>
                <c:pt idx="1">
                  <c:v>0</c:v>
                </c:pt>
                <c:pt idx="2">
                  <c:v>0</c:v>
                </c:pt>
                <c:pt idx="3">
                  <c:v>0.83666002653407556</c:v>
                </c:pt>
                <c:pt idx="4">
                  <c:v>1.1401754250991381</c:v>
                </c:pt>
                <c:pt idx="5">
                  <c:v>10.099504938362077</c:v>
                </c:pt>
                <c:pt idx="6">
                  <c:v>8.7464278422679502</c:v>
                </c:pt>
                <c:pt idx="7">
                  <c:v>0.44721359549995793</c:v>
                </c:pt>
                <c:pt idx="8">
                  <c:v>1.1401754250991378</c:v>
                </c:pt>
                <c:pt idx="9">
                  <c:v>2.1679483388678804</c:v>
                </c:pt>
                <c:pt idx="10">
                  <c:v>1.2247448713915889</c:v>
                </c:pt>
                <c:pt idx="11">
                  <c:v>1.4832396974191324</c:v>
                </c:pt>
                <c:pt idx="12">
                  <c:v>1.1401754250991381</c:v>
                </c:pt>
                <c:pt idx="13">
                  <c:v>1.0954451150103321</c:v>
                </c:pt>
                <c:pt idx="14">
                  <c:v>1.51657508881031</c:v>
                </c:pt>
                <c:pt idx="15">
                  <c:v>1.9235384061671346</c:v>
                </c:pt>
                <c:pt idx="16">
                  <c:v>1.4142135623730951</c:v>
                </c:pt>
                <c:pt idx="17">
                  <c:v>0.54772255750516607</c:v>
                </c:pt>
                <c:pt idx="18">
                  <c:v>1.7888543819998317</c:v>
                </c:pt>
                <c:pt idx="19">
                  <c:v>1.9493588689617927</c:v>
                </c:pt>
                <c:pt idx="20">
                  <c:v>2.3874672772626644</c:v>
                </c:pt>
                <c:pt idx="21">
                  <c:v>2</c:v>
                </c:pt>
                <c:pt idx="22">
                  <c:v>9.5812316536027868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719-A912-C430B208AFD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0.0</c:formatCode>
                <c:ptCount val="23"/>
                <c:pt idx="0">
                  <c:v>0.89442719099991586</c:v>
                </c:pt>
                <c:pt idx="1">
                  <c:v>0.44721359549995793</c:v>
                </c:pt>
                <c:pt idx="2">
                  <c:v>1.1401754250991378</c:v>
                </c:pt>
                <c:pt idx="3">
                  <c:v>1</c:v>
                </c:pt>
                <c:pt idx="4">
                  <c:v>0.89442719099991586</c:v>
                </c:pt>
                <c:pt idx="5">
                  <c:v>0.89442719099991586</c:v>
                </c:pt>
                <c:pt idx="6">
                  <c:v>0.83666002653407556</c:v>
                </c:pt>
                <c:pt idx="7">
                  <c:v>13.935566009315869</c:v>
                </c:pt>
                <c:pt idx="8">
                  <c:v>1.3416407864998738</c:v>
                </c:pt>
                <c:pt idx="9">
                  <c:v>18.44722201308371</c:v>
                </c:pt>
                <c:pt idx="10">
                  <c:v>1.3038404810405297</c:v>
                </c:pt>
                <c:pt idx="11">
                  <c:v>1.6431676725154982</c:v>
                </c:pt>
                <c:pt idx="12">
                  <c:v>1.51657508881031</c:v>
                </c:pt>
                <c:pt idx="13">
                  <c:v>0</c:v>
                </c:pt>
                <c:pt idx="14">
                  <c:v>0.83666002653407556</c:v>
                </c:pt>
                <c:pt idx="15">
                  <c:v>1.3416407864998738</c:v>
                </c:pt>
                <c:pt idx="16">
                  <c:v>2.3021728866442674</c:v>
                </c:pt>
                <c:pt idx="17">
                  <c:v>2.1908902300206643</c:v>
                </c:pt>
                <c:pt idx="18">
                  <c:v>0.83666002653407556</c:v>
                </c:pt>
                <c:pt idx="19">
                  <c:v>1.4142135623730951</c:v>
                </c:pt>
                <c:pt idx="20">
                  <c:v>1.1401754250991381</c:v>
                </c:pt>
                <c:pt idx="21">
                  <c:v>1.1401754250991381</c:v>
                </c:pt>
                <c:pt idx="22">
                  <c:v>2.3452078799117149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719-A912-C430B208AFD0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239-8164-F0F6970D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680"/>
        <c:axId val="445866320"/>
      </c:lineChart>
      <c:valAx>
        <c:axId val="445866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680"/>
        <c:crosses val="autoZero"/>
        <c:crossBetween val="between"/>
      </c:valAx>
      <c:catAx>
        <c:axId val="445864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17183880373108146"/>
          <c:w val="0.1788003014525831"/>
          <c:h val="0.2224210895628924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>
                  <c:v>208.6</c:v>
                </c:pt>
                <c:pt idx="18">
                  <c:v>248.6</c:v>
                </c:pt>
                <c:pt idx="19">
                  <c:v>280.39999999999998</c:v>
                </c:pt>
                <c:pt idx="20">
                  <c:v>283.8</c:v>
                </c:pt>
                <c:pt idx="21">
                  <c:v>263.8</c:v>
                </c:pt>
                <c:pt idx="22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C87-9217-6BB22010D28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</c:formatCode>
                <c:ptCount val="23"/>
                <c:pt idx="0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>
                  <c:v>218</c:v>
                </c:pt>
                <c:pt idx="18">
                  <c:v>243.6</c:v>
                </c:pt>
                <c:pt idx="19">
                  <c:v>277.39999999999998</c:v>
                </c:pt>
                <c:pt idx="20">
                  <c:v>253.6</c:v>
                </c:pt>
                <c:pt idx="21">
                  <c:v>317.2</c:v>
                </c:pt>
                <c:pt idx="2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C87-9217-6BB22010D28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C87-9217-6BB22010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5080"/>
        <c:axId val="445156720"/>
      </c:lineChart>
      <c:valAx>
        <c:axId val="4451567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5080"/>
        <c:crosses val="autoZero"/>
        <c:crossBetween val="between"/>
      </c:valAx>
      <c:catAx>
        <c:axId val="4451550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12.439999999999998</c:v>
                </c:pt>
                <c:pt idx="6">
                  <c:v>12.839999999999996</c:v>
                </c:pt>
                <c:pt idx="7">
                  <c:v>20.04</c:v>
                </c:pt>
                <c:pt idx="8">
                  <c:v>22.04</c:v>
                </c:pt>
                <c:pt idx="9">
                  <c:v>15.839999999999996</c:v>
                </c:pt>
                <c:pt idx="10">
                  <c:v>4.2399999999999949</c:v>
                </c:pt>
                <c:pt idx="11">
                  <c:v>8.2399999999999949</c:v>
                </c:pt>
                <c:pt idx="12">
                  <c:v>1.6400000000000006</c:v>
                </c:pt>
                <c:pt idx="13">
                  <c:v>8.2399999999999949</c:v>
                </c:pt>
                <c:pt idx="14">
                  <c:v>13.64</c:v>
                </c:pt>
                <c:pt idx="15">
                  <c:v>21.439999999999998</c:v>
                </c:pt>
                <c:pt idx="16">
                  <c:v>19.439999999999998</c:v>
                </c:pt>
                <c:pt idx="17">
                  <c:v>44.84</c:v>
                </c:pt>
                <c:pt idx="18">
                  <c:v>54.84</c:v>
                </c:pt>
                <c:pt idx="19">
                  <c:v>73.04000000000002</c:v>
                </c:pt>
                <c:pt idx="20">
                  <c:v>119.63999999999999</c:v>
                </c:pt>
                <c:pt idx="21">
                  <c:v>189.64</c:v>
                </c:pt>
                <c:pt idx="22">
                  <c:v>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6-4E99-8761-8FE9816B7A0E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0.0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2.8399999999999963</c:v>
                </c:pt>
                <c:pt idx="11">
                  <c:v>2.6400000000000006</c:v>
                </c:pt>
                <c:pt idx="12">
                  <c:v>4.8400000000000034</c:v>
                </c:pt>
                <c:pt idx="13">
                  <c:v>8.039999999999992</c:v>
                </c:pt>
                <c:pt idx="14">
                  <c:v>6.4399999999999977</c:v>
                </c:pt>
                <c:pt idx="15">
                  <c:v>7.2400000000000091</c:v>
                </c:pt>
                <c:pt idx="16">
                  <c:v>23.439999999999998</c:v>
                </c:pt>
                <c:pt idx="17">
                  <c:v>35.44</c:v>
                </c:pt>
                <c:pt idx="18">
                  <c:v>59.84</c:v>
                </c:pt>
                <c:pt idx="19">
                  <c:v>76.04000000000002</c:v>
                </c:pt>
                <c:pt idx="20">
                  <c:v>149.84</c:v>
                </c:pt>
                <c:pt idx="21">
                  <c:v>136.24</c:v>
                </c:pt>
                <c:pt idx="22">
                  <c:v>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6-4E99-8761-8FE9816B7A0E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B-4B9B-83C6-4CE3F312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5168"/>
        <c:axId val="445854840"/>
      </c:lineChart>
      <c:valAx>
        <c:axId val="4458548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5168"/>
        <c:crosses val="autoZero"/>
        <c:crossBetween val="between"/>
      </c:valAx>
      <c:catAx>
        <c:axId val="4458551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0.00</c:formatCode>
                <c:ptCount val="23"/>
                <c:pt idx="0">
                  <c:v>0.70710678118654757</c:v>
                </c:pt>
                <c:pt idx="1">
                  <c:v>0</c:v>
                </c:pt>
                <c:pt idx="2">
                  <c:v>0</c:v>
                </c:pt>
                <c:pt idx="3">
                  <c:v>0.83666002653407556</c:v>
                </c:pt>
                <c:pt idx="4">
                  <c:v>1.1401754250991381</c:v>
                </c:pt>
                <c:pt idx="5">
                  <c:v>10.099504938362077</c:v>
                </c:pt>
                <c:pt idx="6">
                  <c:v>8.7464278422679502</c:v>
                </c:pt>
                <c:pt idx="7">
                  <c:v>0.44721359549995793</c:v>
                </c:pt>
                <c:pt idx="8">
                  <c:v>1.1401754250991378</c:v>
                </c:pt>
                <c:pt idx="9">
                  <c:v>2.1679483388678804</c:v>
                </c:pt>
                <c:pt idx="10">
                  <c:v>1.2247448713915889</c:v>
                </c:pt>
                <c:pt idx="11">
                  <c:v>1.4832396974191324</c:v>
                </c:pt>
                <c:pt idx="12">
                  <c:v>1.1401754250991381</c:v>
                </c:pt>
                <c:pt idx="13">
                  <c:v>1.0954451150103321</c:v>
                </c:pt>
                <c:pt idx="14">
                  <c:v>1.51657508881031</c:v>
                </c:pt>
                <c:pt idx="15">
                  <c:v>1.9235384061671346</c:v>
                </c:pt>
                <c:pt idx="16">
                  <c:v>1.4142135623730951</c:v>
                </c:pt>
                <c:pt idx="17">
                  <c:v>0.54772255750516607</c:v>
                </c:pt>
                <c:pt idx="18">
                  <c:v>1.7888543819998317</c:v>
                </c:pt>
                <c:pt idx="19">
                  <c:v>1.9493588689617927</c:v>
                </c:pt>
                <c:pt idx="20">
                  <c:v>2.3874672772626644</c:v>
                </c:pt>
                <c:pt idx="21">
                  <c:v>2</c:v>
                </c:pt>
                <c:pt idx="22">
                  <c:v>9.5812316536027868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B0D-BAD0-7F0F59CC250E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BBE-8415-1836D128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18336"/>
        <c:axId val="444214728"/>
      </c:lineChart>
      <c:valAx>
        <c:axId val="444214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8336"/>
        <c:crosses val="autoZero"/>
        <c:crossBetween val="between"/>
      </c:valAx>
      <c:catAx>
        <c:axId val="4442183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069857586862559"/>
          <c:y val="0.23329760334877872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1.4142135623730951</c:v>
                </c:pt>
                <c:pt idx="6">
                  <c:v>0.89442719099991586</c:v>
                </c:pt>
                <c:pt idx="7">
                  <c:v>7.6354436675284267</c:v>
                </c:pt>
                <c:pt idx="8">
                  <c:v>0.89442719099991586</c:v>
                </c:pt>
                <c:pt idx="9">
                  <c:v>2.4083189157584592</c:v>
                </c:pt>
                <c:pt idx="10">
                  <c:v>1.6431676725154982</c:v>
                </c:pt>
                <c:pt idx="11">
                  <c:v>2.4899799195977463</c:v>
                </c:pt>
                <c:pt idx="12">
                  <c:v>5.8906705900092566</c:v>
                </c:pt>
                <c:pt idx="13">
                  <c:v>1.9235384061671343</c:v>
                </c:pt>
                <c:pt idx="14">
                  <c:v>1.7888543819998317</c:v>
                </c:pt>
                <c:pt idx="15">
                  <c:v>5.4313902456001077</c:v>
                </c:pt>
                <c:pt idx="16">
                  <c:v>1.2247448713915889</c:v>
                </c:pt>
                <c:pt idx="17">
                  <c:v>0.89442719099991586</c:v>
                </c:pt>
                <c:pt idx="18">
                  <c:v>3.714835124201342</c:v>
                </c:pt>
                <c:pt idx="19">
                  <c:v>13.612494260788505</c:v>
                </c:pt>
                <c:pt idx="20">
                  <c:v>2.6832815729997477</c:v>
                </c:pt>
                <c:pt idx="21">
                  <c:v>1.6431676725154984</c:v>
                </c:pt>
                <c:pt idx="22">
                  <c:v>6.2289646009589745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3D2-9B2D-B684E9C475C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0.44721359549995793</c:v>
                </c:pt>
                <c:pt idx="2">
                  <c:v>0.70710678118654757</c:v>
                </c:pt>
                <c:pt idx="3">
                  <c:v>1.4142135623730951</c:v>
                </c:pt>
                <c:pt idx="4">
                  <c:v>0.54772255750516607</c:v>
                </c:pt>
                <c:pt idx="5">
                  <c:v>0.54772255750516607</c:v>
                </c:pt>
                <c:pt idx="6">
                  <c:v>2</c:v>
                </c:pt>
                <c:pt idx="7">
                  <c:v>1.5811388300841898</c:v>
                </c:pt>
                <c:pt idx="8">
                  <c:v>4.0249223594996222</c:v>
                </c:pt>
                <c:pt idx="9">
                  <c:v>1</c:v>
                </c:pt>
                <c:pt idx="10">
                  <c:v>2.0736441353327719</c:v>
                </c:pt>
                <c:pt idx="11">
                  <c:v>5.0695167422546303</c:v>
                </c:pt>
                <c:pt idx="12">
                  <c:v>2.5099800796022267</c:v>
                </c:pt>
                <c:pt idx="13">
                  <c:v>0.89442719099991586</c:v>
                </c:pt>
                <c:pt idx="14">
                  <c:v>4.1833001326703778</c:v>
                </c:pt>
                <c:pt idx="15">
                  <c:v>4.9699094559156709</c:v>
                </c:pt>
                <c:pt idx="16">
                  <c:v>2</c:v>
                </c:pt>
                <c:pt idx="17">
                  <c:v>42.497058721751557</c:v>
                </c:pt>
                <c:pt idx="18">
                  <c:v>4.1593268686170841</c:v>
                </c:pt>
                <c:pt idx="19">
                  <c:v>2.7018512172212592</c:v>
                </c:pt>
                <c:pt idx="20">
                  <c:v>2.5099800796022267</c:v>
                </c:pt>
                <c:pt idx="21">
                  <c:v>1.0954451150103321</c:v>
                </c:pt>
                <c:pt idx="22">
                  <c:v>4.4721359549995796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3D2-9B2D-B684E9C475C0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C-46B9-90F4-A81EA9CB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272"/>
        <c:axId val="446417584"/>
      </c:lineChart>
      <c:valAx>
        <c:axId val="4464175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272"/>
        <c:crosses val="autoZero"/>
        <c:crossBetween val="between"/>
      </c:valAx>
      <c:catAx>
        <c:axId val="446416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210058969006610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>
                  <c:v>205.4</c:v>
                </c:pt>
                <c:pt idx="18">
                  <c:v>234.4</c:v>
                </c:pt>
                <c:pt idx="19">
                  <c:v>250.8</c:v>
                </c:pt>
                <c:pt idx="20">
                  <c:v>251</c:v>
                </c:pt>
                <c:pt idx="21">
                  <c:v>256.2</c:v>
                </c:pt>
                <c:pt idx="22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FBF-B8B0-B62C8CA8CD91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</c:formatCode>
                <c:ptCount val="23"/>
                <c:pt idx="0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>
                  <c:v>209</c:v>
                </c:pt>
                <c:pt idx="18">
                  <c:v>264</c:v>
                </c:pt>
                <c:pt idx="19">
                  <c:v>268.8</c:v>
                </c:pt>
                <c:pt idx="20">
                  <c:v>263.8</c:v>
                </c:pt>
                <c:pt idx="21">
                  <c:v>269.8</c:v>
                </c:pt>
                <c:pt idx="22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FBF-B8B0-B62C8CA8CD91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FBF-B8B0-B62C8CA8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1800"/>
        <c:axId val="445157048"/>
      </c:lineChart>
      <c:valAx>
        <c:axId val="445157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800"/>
        <c:crosses val="autoZero"/>
        <c:crossBetween val="between"/>
      </c:valAx>
      <c:catAx>
        <c:axId val="445151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16.64</c:v>
                </c:pt>
                <c:pt idx="4">
                  <c:v>16.04</c:v>
                </c:pt>
                <c:pt idx="5">
                  <c:v>12.239999999999998</c:v>
                </c:pt>
                <c:pt idx="6">
                  <c:v>14.04</c:v>
                </c:pt>
                <c:pt idx="7">
                  <c:v>17.04</c:v>
                </c:pt>
                <c:pt idx="8">
                  <c:v>19.639999999999997</c:v>
                </c:pt>
                <c:pt idx="9">
                  <c:v>19.239999999999995</c:v>
                </c:pt>
                <c:pt idx="10">
                  <c:v>24.839999999999996</c:v>
                </c:pt>
                <c:pt idx="11">
                  <c:v>38.04</c:v>
                </c:pt>
                <c:pt idx="12">
                  <c:v>20.439999999999998</c:v>
                </c:pt>
                <c:pt idx="13">
                  <c:v>25.840000000000003</c:v>
                </c:pt>
                <c:pt idx="14">
                  <c:v>20.64</c:v>
                </c:pt>
                <c:pt idx="15">
                  <c:v>17.639999999999986</c:v>
                </c:pt>
                <c:pt idx="16">
                  <c:v>29.240000000000009</c:v>
                </c:pt>
                <c:pt idx="17">
                  <c:v>48.039999999999992</c:v>
                </c:pt>
                <c:pt idx="18">
                  <c:v>69.039999999999992</c:v>
                </c:pt>
                <c:pt idx="19">
                  <c:v>102.63999999999999</c:v>
                </c:pt>
                <c:pt idx="20">
                  <c:v>152.44</c:v>
                </c:pt>
                <c:pt idx="21">
                  <c:v>197.24</c:v>
                </c:pt>
                <c:pt idx="22">
                  <c:v>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8B-9C0B-A6CB1AC673E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0.0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3.9999999999999147E-2</c:v>
                </c:pt>
                <c:pt idx="7">
                  <c:v>3.1600000000000037</c:v>
                </c:pt>
                <c:pt idx="8">
                  <c:v>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5.8400000000000034</c:v>
                </c:pt>
                <c:pt idx="13">
                  <c:v>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25.240000000000009</c:v>
                </c:pt>
                <c:pt idx="17">
                  <c:v>44.44</c:v>
                </c:pt>
                <c:pt idx="18">
                  <c:v>39.44</c:v>
                </c:pt>
                <c:pt idx="19">
                  <c:v>84.639999999999986</c:v>
                </c:pt>
                <c:pt idx="20">
                  <c:v>139.63999999999999</c:v>
                </c:pt>
                <c:pt idx="21">
                  <c:v>183.64</c:v>
                </c:pt>
                <c:pt idx="22">
                  <c:v>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A-4E8B-9C0B-A6CB1AC673E3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2BD-AE90-FFB931B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416"/>
        <c:axId val="445860088"/>
      </c:lineChart>
      <c:valAx>
        <c:axId val="4458600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416"/>
        <c:crosses val="autoZero"/>
        <c:crossBetween val="between"/>
      </c:valAx>
      <c:catAx>
        <c:axId val="4458604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0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0.83666002653407723</c:v>
                </c:pt>
                <c:pt idx="4">
                  <c:v>1.5165750888103138</c:v>
                </c:pt>
                <c:pt idx="5">
                  <c:v>4.8166378315169229</c:v>
                </c:pt>
                <c:pt idx="6">
                  <c:v>10.430723848324236</c:v>
                </c:pt>
                <c:pt idx="7">
                  <c:v>12.177848742696714</c:v>
                </c:pt>
                <c:pt idx="8">
                  <c:v>10.733126291998992</c:v>
                </c:pt>
                <c:pt idx="9">
                  <c:v>1.6431676725154982</c:v>
                </c:pt>
                <c:pt idx="10">
                  <c:v>1.9493588689617927</c:v>
                </c:pt>
                <c:pt idx="11">
                  <c:v>5.6833088953531243</c:v>
                </c:pt>
                <c:pt idx="12">
                  <c:v>4.5276925690687087</c:v>
                </c:pt>
                <c:pt idx="13">
                  <c:v>6.2289646009589745</c:v>
                </c:pt>
                <c:pt idx="14">
                  <c:v>9.8843310345212902</c:v>
                </c:pt>
                <c:pt idx="15">
                  <c:v>0.83666002653407556</c:v>
                </c:pt>
                <c:pt idx="16">
                  <c:v>5.8480766068853782</c:v>
                </c:pt>
                <c:pt idx="17">
                  <c:v>4.5607017003965522</c:v>
                </c:pt>
                <c:pt idx="18">
                  <c:v>1.9493588689617927</c:v>
                </c:pt>
                <c:pt idx="19">
                  <c:v>3.271085446759225</c:v>
                </c:pt>
                <c:pt idx="20">
                  <c:v>13.45362404707371</c:v>
                </c:pt>
                <c:pt idx="21">
                  <c:v>0.83666002653407556</c:v>
                </c:pt>
                <c:pt idx="22">
                  <c:v>2.6076809620810595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E45-B8DE-3CBD0D822FE4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0.0</c:formatCode>
                <c:ptCount val="23"/>
                <c:pt idx="0">
                  <c:v>0.44721359549995793</c:v>
                </c:pt>
                <c:pt idx="1">
                  <c:v>0.54772255750516607</c:v>
                </c:pt>
                <c:pt idx="2">
                  <c:v>0.70710678118654757</c:v>
                </c:pt>
                <c:pt idx="3">
                  <c:v>0.83666002653407556</c:v>
                </c:pt>
                <c:pt idx="4">
                  <c:v>0.70710678118654757</c:v>
                </c:pt>
                <c:pt idx="5">
                  <c:v>2.5884358211089569</c:v>
                </c:pt>
                <c:pt idx="6">
                  <c:v>9.1268833672837051</c:v>
                </c:pt>
                <c:pt idx="7">
                  <c:v>6.0663003552412551</c:v>
                </c:pt>
                <c:pt idx="8">
                  <c:v>1.51657508881031</c:v>
                </c:pt>
                <c:pt idx="9">
                  <c:v>0.54772255750516607</c:v>
                </c:pt>
                <c:pt idx="10">
                  <c:v>1.8165902124584949</c:v>
                </c:pt>
                <c:pt idx="11">
                  <c:v>3.9749213828703578</c:v>
                </c:pt>
                <c:pt idx="12">
                  <c:v>7.4363969770312819</c:v>
                </c:pt>
                <c:pt idx="13">
                  <c:v>7.5696763471102244</c:v>
                </c:pt>
                <c:pt idx="14">
                  <c:v>20.364184245876405</c:v>
                </c:pt>
                <c:pt idx="15">
                  <c:v>28.962044126753259</c:v>
                </c:pt>
                <c:pt idx="16">
                  <c:v>19.626512680555351</c:v>
                </c:pt>
                <c:pt idx="17">
                  <c:v>9.0277350426338945</c:v>
                </c:pt>
                <c:pt idx="18">
                  <c:v>3.5355339059327378</c:v>
                </c:pt>
                <c:pt idx="19">
                  <c:v>18.294808006644946</c:v>
                </c:pt>
                <c:pt idx="20">
                  <c:v>4.6043457732885349</c:v>
                </c:pt>
                <c:pt idx="21">
                  <c:v>4.919349550499537</c:v>
                </c:pt>
                <c:pt idx="22">
                  <c:v>13.612494260788505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E45-B8DE-3CBD0D822FE4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9-476E-8F8A-C8FC7B59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600"/>
        <c:axId val="446415616"/>
      </c:lineChart>
      <c:valAx>
        <c:axId val="4464156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600"/>
        <c:crosses val="autoZero"/>
        <c:crossBetween val="between"/>
      </c:valAx>
      <c:catAx>
        <c:axId val="4464166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699887756397104"/>
          <c:y val="0.2763188299403148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1.3038404810405297</c:v>
                </c:pt>
                <c:pt idx="5">
                  <c:v>1.0954451150103321</c:v>
                </c:pt>
                <c:pt idx="6">
                  <c:v>1</c:v>
                </c:pt>
                <c:pt idx="7">
                  <c:v>14.258330898110065</c:v>
                </c:pt>
                <c:pt idx="8">
                  <c:v>15.883954167649822</c:v>
                </c:pt>
                <c:pt idx="9">
                  <c:v>6.0580524923443688</c:v>
                </c:pt>
                <c:pt idx="10">
                  <c:v>0.89442719099991586</c:v>
                </c:pt>
                <c:pt idx="11">
                  <c:v>2.6076809620810595</c:v>
                </c:pt>
                <c:pt idx="12">
                  <c:v>0.54772255750516607</c:v>
                </c:pt>
                <c:pt idx="13">
                  <c:v>2.4083189157584588</c:v>
                </c:pt>
                <c:pt idx="14">
                  <c:v>1.3038404810405297</c:v>
                </c:pt>
                <c:pt idx="15">
                  <c:v>11.423659658795863</c:v>
                </c:pt>
                <c:pt idx="16">
                  <c:v>3.3911649915626341</c:v>
                </c:pt>
                <c:pt idx="17">
                  <c:v>53.312287514230682</c:v>
                </c:pt>
                <c:pt idx="18">
                  <c:v>4.3358966777357599</c:v>
                </c:pt>
                <c:pt idx="19">
                  <c:v>3.9370039370059056</c:v>
                </c:pt>
                <c:pt idx="20">
                  <c:v>1.7888543819998317</c:v>
                </c:pt>
                <c:pt idx="21">
                  <c:v>7.0213958726167824</c:v>
                </c:pt>
                <c:pt idx="22">
                  <c:v>4.5497252664309302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5-470D-A482-5D0A67F77EB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</c:v>
                </c:pt>
                <c:pt idx="2">
                  <c:v>0.83666002653407556</c:v>
                </c:pt>
                <c:pt idx="3">
                  <c:v>1.4142135623730951</c:v>
                </c:pt>
                <c:pt idx="4">
                  <c:v>0.83666002653407556</c:v>
                </c:pt>
                <c:pt idx="5">
                  <c:v>7.5033325929216401</c:v>
                </c:pt>
                <c:pt idx="6">
                  <c:v>2.2803508501982761</c:v>
                </c:pt>
                <c:pt idx="7">
                  <c:v>21.102132593650342</c:v>
                </c:pt>
                <c:pt idx="8">
                  <c:v>20.897368255356938</c:v>
                </c:pt>
                <c:pt idx="9">
                  <c:v>1.7888543819998317</c:v>
                </c:pt>
                <c:pt idx="10">
                  <c:v>1.6431676725154982</c:v>
                </c:pt>
                <c:pt idx="11">
                  <c:v>1.6431676725154982</c:v>
                </c:pt>
                <c:pt idx="12">
                  <c:v>1.1401754250991381</c:v>
                </c:pt>
                <c:pt idx="13">
                  <c:v>1.3038404810405297</c:v>
                </c:pt>
                <c:pt idx="14">
                  <c:v>1.7888543819998317</c:v>
                </c:pt>
                <c:pt idx="15">
                  <c:v>1.1401754250991381</c:v>
                </c:pt>
                <c:pt idx="16">
                  <c:v>2.0736441353327719</c:v>
                </c:pt>
                <c:pt idx="17">
                  <c:v>2.7018512172212592</c:v>
                </c:pt>
                <c:pt idx="18">
                  <c:v>1.8708286933869707</c:v>
                </c:pt>
                <c:pt idx="19">
                  <c:v>2.5495097567963922</c:v>
                </c:pt>
                <c:pt idx="20">
                  <c:v>2.5884358211089569</c:v>
                </c:pt>
                <c:pt idx="21">
                  <c:v>4.0249223594996213</c:v>
                </c:pt>
                <c:pt idx="22">
                  <c:v>6.58027355054484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5-470D-A482-5D0A67F77EBB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1-4AEE-85F0-EDCBD740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2008"/>
        <c:axId val="446418568"/>
      </c:lineChart>
      <c:valAx>
        <c:axId val="4464185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2008"/>
        <c:crosses val="autoZero"/>
        <c:crossBetween val="between"/>
      </c:valAx>
      <c:catAx>
        <c:axId val="4464120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3637060052278708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1.8399999999999963</c:v>
                </c:pt>
                <c:pt idx="9">
                  <c:v>0.64000000000000057</c:v>
                </c:pt>
                <c:pt idx="10">
                  <c:v>6.8399999999999963</c:v>
                </c:pt>
                <c:pt idx="11">
                  <c:v>4.960000000000008</c:v>
                </c:pt>
                <c:pt idx="12">
                  <c:v>4.8400000000000034</c:v>
                </c:pt>
                <c:pt idx="13">
                  <c:v>9.039999999999992</c:v>
                </c:pt>
                <c:pt idx="14">
                  <c:v>15.64</c:v>
                </c:pt>
                <c:pt idx="15">
                  <c:v>19.439999999999998</c:v>
                </c:pt>
                <c:pt idx="16">
                  <c:v>27.439999999999998</c:v>
                </c:pt>
                <c:pt idx="17">
                  <c:v>88.639999999999986</c:v>
                </c:pt>
                <c:pt idx="18">
                  <c:v>61.84</c:v>
                </c:pt>
                <c:pt idx="19">
                  <c:v>102.44</c:v>
                </c:pt>
                <c:pt idx="20">
                  <c:v>170.24</c:v>
                </c:pt>
                <c:pt idx="21">
                  <c:v>220.84</c:v>
                </c:pt>
                <c:pt idx="22">
                  <c:v>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B53-9FCB-7084E069972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0.0</c:formatCode>
                <c:ptCount val="23"/>
                <c:pt idx="0">
                  <c:v>2.76</c:v>
                </c:pt>
                <c:pt idx="1">
                  <c:v>13.44</c:v>
                </c:pt>
                <c:pt idx="2">
                  <c:v>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2.039999999999992</c:v>
                </c:pt>
                <c:pt idx="16">
                  <c:v>18.039999999999992</c:v>
                </c:pt>
                <c:pt idx="17">
                  <c:v>40.039999999999992</c:v>
                </c:pt>
                <c:pt idx="18">
                  <c:v>60.44</c:v>
                </c:pt>
                <c:pt idx="19">
                  <c:v>104.44</c:v>
                </c:pt>
                <c:pt idx="20">
                  <c:v>190.24</c:v>
                </c:pt>
                <c:pt idx="21">
                  <c:v>237.24</c:v>
                </c:pt>
                <c:pt idx="22">
                  <c:v>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B53-9FCB-7084E069972B}"/>
            </c:ext>
          </c:extLst>
        </c:ser>
        <c:ser>
          <c:idx val="2"/>
          <c:order val="2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773-BD3E-46A0B8EE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352"/>
        <c:axId val="445869600"/>
      </c:lineChart>
      <c:valAx>
        <c:axId val="445869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352"/>
        <c:crosses val="autoZero"/>
        <c:crossBetween val="between"/>
      </c:valAx>
      <c:catAx>
        <c:axId val="4458643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>
                  <c:v>164.8</c:v>
                </c:pt>
                <c:pt idx="18">
                  <c:v>241.6</c:v>
                </c:pt>
                <c:pt idx="19">
                  <c:v>251</c:v>
                </c:pt>
                <c:pt idx="20">
                  <c:v>233.2</c:v>
                </c:pt>
                <c:pt idx="21">
                  <c:v>232.6</c:v>
                </c:pt>
                <c:pt idx="22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4B0-8424-A6B6BBCA924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</c:formatCode>
                <c:ptCount val="23"/>
                <c:pt idx="0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>
                  <c:v>213.4</c:v>
                </c:pt>
                <c:pt idx="18">
                  <c:v>243</c:v>
                </c:pt>
                <c:pt idx="19">
                  <c:v>249</c:v>
                </c:pt>
                <c:pt idx="20">
                  <c:v>213.2</c:v>
                </c:pt>
                <c:pt idx="21">
                  <c:v>216.2</c:v>
                </c:pt>
                <c:pt idx="22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4B0-8424-A6B6BBCA924B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4B0-8424-A6B6BBCA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744"/>
        <c:axId val="445863040"/>
      </c:lineChart>
      <c:valAx>
        <c:axId val="4458630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744"/>
        <c:crosses val="autoZero"/>
        <c:crossBetween val="between"/>
      </c:valAx>
      <c:catAx>
        <c:axId val="4458607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>
                  <c:v>188.4</c:v>
                </c:pt>
                <c:pt idx="18">
                  <c:v>218.2</c:v>
                </c:pt>
                <c:pt idx="19">
                  <c:v>258.39999999999998</c:v>
                </c:pt>
                <c:pt idx="20">
                  <c:v>225.8</c:v>
                </c:pt>
                <c:pt idx="21">
                  <c:v>279</c:v>
                </c:pt>
                <c:pt idx="22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670-91AF-0ADCAFD605AE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>
                  <c:v>208.6</c:v>
                </c:pt>
                <c:pt idx="18">
                  <c:v>248.6</c:v>
                </c:pt>
                <c:pt idx="19">
                  <c:v>280.39999999999998</c:v>
                </c:pt>
                <c:pt idx="20">
                  <c:v>283.8</c:v>
                </c:pt>
                <c:pt idx="21">
                  <c:v>263.8</c:v>
                </c:pt>
                <c:pt idx="22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B-4670-91AF-0ADCAFD605AE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>
                  <c:v>205.4</c:v>
                </c:pt>
                <c:pt idx="18">
                  <c:v>234.4</c:v>
                </c:pt>
                <c:pt idx="19">
                  <c:v>250.8</c:v>
                </c:pt>
                <c:pt idx="20">
                  <c:v>251</c:v>
                </c:pt>
                <c:pt idx="21">
                  <c:v>256.2</c:v>
                </c:pt>
                <c:pt idx="22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B-4670-91AF-0ADCAFD605AE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>
                  <c:v>164.8</c:v>
                </c:pt>
                <c:pt idx="18">
                  <c:v>241.6</c:v>
                </c:pt>
                <c:pt idx="19">
                  <c:v>251</c:v>
                </c:pt>
                <c:pt idx="20">
                  <c:v>233.2</c:v>
                </c:pt>
                <c:pt idx="21">
                  <c:v>232.6</c:v>
                </c:pt>
                <c:pt idx="22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B-4670-91AF-0ADCAFD605AE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marker>
            <c:symbol val="star"/>
            <c:size val="5"/>
            <c:spPr>
              <a:ln>
                <a:solidFill>
                  <a:srgbClr val="FFC000"/>
                </a:solidFill>
              </a:ln>
            </c:spPr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B-4670-91AF-0ADCAFD6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5944"/>
        <c:axId val="446420208"/>
      </c:lineChart>
      <c:valAx>
        <c:axId val="4464202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944"/>
        <c:crosses val="autoZero"/>
        <c:crossBetween val="between"/>
      </c:valAx>
      <c:catAx>
        <c:axId val="446415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740541031839059"/>
          <c:y val="0.19126491192879294"/>
          <c:w val="0.67348880676184442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0.00</c:formatCode>
                <c:ptCount val="23"/>
                <c:pt idx="0">
                  <c:v>4.4399999999999995</c:v>
                </c:pt>
                <c:pt idx="1">
                  <c:v>13.44</c:v>
                </c:pt>
                <c:pt idx="2">
                  <c:v>18.440000000000001</c:v>
                </c:pt>
                <c:pt idx="3">
                  <c:v>4.6400000000000006</c:v>
                </c:pt>
                <c:pt idx="4">
                  <c:v>2.0400000000000027</c:v>
                </c:pt>
                <c:pt idx="5">
                  <c:v>5.4399999999999977</c:v>
                </c:pt>
                <c:pt idx="6">
                  <c:v>1.4399999999999977</c:v>
                </c:pt>
                <c:pt idx="7">
                  <c:v>3.2399999999999949</c:v>
                </c:pt>
                <c:pt idx="8">
                  <c:v>10.039999999999999</c:v>
                </c:pt>
                <c:pt idx="9">
                  <c:v>8.64</c:v>
                </c:pt>
                <c:pt idx="10">
                  <c:v>6.4399999999999977</c:v>
                </c:pt>
                <c:pt idx="11">
                  <c:v>7.6400000000000006</c:v>
                </c:pt>
                <c:pt idx="12">
                  <c:v>9.8400000000000034</c:v>
                </c:pt>
                <c:pt idx="13">
                  <c:v>11.64</c:v>
                </c:pt>
                <c:pt idx="14">
                  <c:v>11.039999999999992</c:v>
                </c:pt>
                <c:pt idx="15">
                  <c:v>12.639999999999986</c:v>
                </c:pt>
                <c:pt idx="16">
                  <c:v>37.44</c:v>
                </c:pt>
                <c:pt idx="17">
                  <c:v>65.039999999999992</c:v>
                </c:pt>
                <c:pt idx="18">
                  <c:v>85.240000000000009</c:v>
                </c:pt>
                <c:pt idx="19">
                  <c:v>95.04000000000002</c:v>
                </c:pt>
                <c:pt idx="20">
                  <c:v>177.64</c:v>
                </c:pt>
                <c:pt idx="21">
                  <c:v>174.44</c:v>
                </c:pt>
                <c:pt idx="22">
                  <c:v>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D-4E46-A96D-70625B71AA1D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12.439999999999998</c:v>
                </c:pt>
                <c:pt idx="6">
                  <c:v>12.839999999999996</c:v>
                </c:pt>
                <c:pt idx="7">
                  <c:v>20.04</c:v>
                </c:pt>
                <c:pt idx="8">
                  <c:v>22.04</c:v>
                </c:pt>
                <c:pt idx="9">
                  <c:v>15.839999999999996</c:v>
                </c:pt>
                <c:pt idx="10">
                  <c:v>4.2399999999999949</c:v>
                </c:pt>
                <c:pt idx="11">
                  <c:v>8.2399999999999949</c:v>
                </c:pt>
                <c:pt idx="12">
                  <c:v>1.6400000000000006</c:v>
                </c:pt>
                <c:pt idx="13">
                  <c:v>8.2399999999999949</c:v>
                </c:pt>
                <c:pt idx="14">
                  <c:v>13.64</c:v>
                </c:pt>
                <c:pt idx="15">
                  <c:v>21.439999999999998</c:v>
                </c:pt>
                <c:pt idx="16">
                  <c:v>19.439999999999998</c:v>
                </c:pt>
                <c:pt idx="17">
                  <c:v>44.84</c:v>
                </c:pt>
                <c:pt idx="18">
                  <c:v>54.84</c:v>
                </c:pt>
                <c:pt idx="19">
                  <c:v>73.04000000000002</c:v>
                </c:pt>
                <c:pt idx="20">
                  <c:v>119.63999999999999</c:v>
                </c:pt>
                <c:pt idx="21">
                  <c:v>189.64</c:v>
                </c:pt>
                <c:pt idx="22">
                  <c:v>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D-4E46-A96D-70625B71AA1D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16.64</c:v>
                </c:pt>
                <c:pt idx="4">
                  <c:v>16.04</c:v>
                </c:pt>
                <c:pt idx="5">
                  <c:v>12.239999999999998</c:v>
                </c:pt>
                <c:pt idx="6">
                  <c:v>14.04</c:v>
                </c:pt>
                <c:pt idx="7">
                  <c:v>17.04</c:v>
                </c:pt>
                <c:pt idx="8">
                  <c:v>19.639999999999997</c:v>
                </c:pt>
                <c:pt idx="9">
                  <c:v>19.239999999999995</c:v>
                </c:pt>
                <c:pt idx="10">
                  <c:v>24.839999999999996</c:v>
                </c:pt>
                <c:pt idx="11">
                  <c:v>38.04</c:v>
                </c:pt>
                <c:pt idx="12">
                  <c:v>20.439999999999998</c:v>
                </c:pt>
                <c:pt idx="13">
                  <c:v>25.840000000000003</c:v>
                </c:pt>
                <c:pt idx="14">
                  <c:v>20.64</c:v>
                </c:pt>
                <c:pt idx="15">
                  <c:v>17.639999999999986</c:v>
                </c:pt>
                <c:pt idx="16">
                  <c:v>29.240000000000009</c:v>
                </c:pt>
                <c:pt idx="17">
                  <c:v>48.039999999999992</c:v>
                </c:pt>
                <c:pt idx="18">
                  <c:v>69.039999999999992</c:v>
                </c:pt>
                <c:pt idx="19">
                  <c:v>102.63999999999999</c:v>
                </c:pt>
                <c:pt idx="20">
                  <c:v>152.44</c:v>
                </c:pt>
                <c:pt idx="21">
                  <c:v>197.24</c:v>
                </c:pt>
                <c:pt idx="22">
                  <c:v>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D-4E46-A96D-70625B71AA1D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1.8399999999999963</c:v>
                </c:pt>
                <c:pt idx="9">
                  <c:v>0.64000000000000057</c:v>
                </c:pt>
                <c:pt idx="10">
                  <c:v>6.8399999999999963</c:v>
                </c:pt>
                <c:pt idx="11">
                  <c:v>4.960000000000008</c:v>
                </c:pt>
                <c:pt idx="12">
                  <c:v>4.8400000000000034</c:v>
                </c:pt>
                <c:pt idx="13">
                  <c:v>9.039999999999992</c:v>
                </c:pt>
                <c:pt idx="14">
                  <c:v>15.64</c:v>
                </c:pt>
                <c:pt idx="15">
                  <c:v>19.439999999999998</c:v>
                </c:pt>
                <c:pt idx="16">
                  <c:v>27.439999999999998</c:v>
                </c:pt>
                <c:pt idx="17">
                  <c:v>88.639999999999986</c:v>
                </c:pt>
                <c:pt idx="18">
                  <c:v>61.84</c:v>
                </c:pt>
                <c:pt idx="19">
                  <c:v>102.44</c:v>
                </c:pt>
                <c:pt idx="20">
                  <c:v>170.24</c:v>
                </c:pt>
                <c:pt idx="21">
                  <c:v>220.84</c:v>
                </c:pt>
                <c:pt idx="22">
                  <c:v>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D-4E46-A96D-70625B71AA1D}"/>
            </c:ext>
          </c:extLst>
        </c:ser>
        <c:ser>
          <c:idx val="4"/>
          <c:order val="4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2-452D-A580-10A0F80C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2504"/>
        <c:axId val="446422832"/>
      </c:lineChart>
      <c:valAx>
        <c:axId val="4464228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504"/>
        <c:crosses val="autoZero"/>
        <c:crossBetween val="between"/>
      </c:valAx>
      <c:catAx>
        <c:axId val="446422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0.00</c:formatCode>
                <c:ptCount val="23"/>
                <c:pt idx="0">
                  <c:v>0.70710678118654757</c:v>
                </c:pt>
                <c:pt idx="1">
                  <c:v>0</c:v>
                </c:pt>
                <c:pt idx="2">
                  <c:v>0</c:v>
                </c:pt>
                <c:pt idx="3">
                  <c:v>0.83666002653407556</c:v>
                </c:pt>
                <c:pt idx="4">
                  <c:v>1.1401754250991381</c:v>
                </c:pt>
                <c:pt idx="5">
                  <c:v>10.099504938362077</c:v>
                </c:pt>
                <c:pt idx="6">
                  <c:v>8.7464278422679502</c:v>
                </c:pt>
                <c:pt idx="7">
                  <c:v>0.44721359549995793</c:v>
                </c:pt>
                <c:pt idx="8">
                  <c:v>1.1401754250991378</c:v>
                </c:pt>
                <c:pt idx="9">
                  <c:v>2.1679483388678804</c:v>
                </c:pt>
                <c:pt idx="10">
                  <c:v>1.2247448713915889</c:v>
                </c:pt>
                <c:pt idx="11">
                  <c:v>1.4832396974191324</c:v>
                </c:pt>
                <c:pt idx="12">
                  <c:v>1.1401754250991381</c:v>
                </c:pt>
                <c:pt idx="13">
                  <c:v>1.0954451150103321</c:v>
                </c:pt>
                <c:pt idx="14">
                  <c:v>1.51657508881031</c:v>
                </c:pt>
                <c:pt idx="15">
                  <c:v>1.9235384061671346</c:v>
                </c:pt>
                <c:pt idx="16">
                  <c:v>1.4142135623730951</c:v>
                </c:pt>
                <c:pt idx="17">
                  <c:v>0.54772255750516607</c:v>
                </c:pt>
                <c:pt idx="18">
                  <c:v>1.7888543819998317</c:v>
                </c:pt>
                <c:pt idx="19">
                  <c:v>1.9493588689617927</c:v>
                </c:pt>
                <c:pt idx="20">
                  <c:v>2.3874672772626644</c:v>
                </c:pt>
                <c:pt idx="21">
                  <c:v>2</c:v>
                </c:pt>
                <c:pt idx="22">
                  <c:v>9.5812316536027868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454-8FA9-F1B2E3387547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1.4142135623730951</c:v>
                </c:pt>
                <c:pt idx="6">
                  <c:v>0.89442719099991586</c:v>
                </c:pt>
                <c:pt idx="7">
                  <c:v>7.6354436675284267</c:v>
                </c:pt>
                <c:pt idx="8">
                  <c:v>0.89442719099991586</c:v>
                </c:pt>
                <c:pt idx="9">
                  <c:v>2.4083189157584592</c:v>
                </c:pt>
                <c:pt idx="10">
                  <c:v>1.6431676725154982</c:v>
                </c:pt>
                <c:pt idx="11">
                  <c:v>2.4899799195977463</c:v>
                </c:pt>
                <c:pt idx="12">
                  <c:v>5.8906705900092566</c:v>
                </c:pt>
                <c:pt idx="13">
                  <c:v>1.9235384061671343</c:v>
                </c:pt>
                <c:pt idx="14">
                  <c:v>1.7888543819998317</c:v>
                </c:pt>
                <c:pt idx="15">
                  <c:v>5.4313902456001077</c:v>
                </c:pt>
                <c:pt idx="16">
                  <c:v>1.2247448713915889</c:v>
                </c:pt>
                <c:pt idx="17">
                  <c:v>0.89442719099991586</c:v>
                </c:pt>
                <c:pt idx="18">
                  <c:v>3.714835124201342</c:v>
                </c:pt>
                <c:pt idx="19">
                  <c:v>13.612494260788505</c:v>
                </c:pt>
                <c:pt idx="20">
                  <c:v>2.6832815729997477</c:v>
                </c:pt>
                <c:pt idx="21">
                  <c:v>1.6431676725154984</c:v>
                </c:pt>
                <c:pt idx="22">
                  <c:v>6.2289646009589745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454-8FA9-F1B2E3387547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0.83666002653407723</c:v>
                </c:pt>
                <c:pt idx="4">
                  <c:v>1.5165750888103138</c:v>
                </c:pt>
                <c:pt idx="5">
                  <c:v>4.8166378315169229</c:v>
                </c:pt>
                <c:pt idx="6">
                  <c:v>10.430723848324236</c:v>
                </c:pt>
                <c:pt idx="7">
                  <c:v>12.177848742696714</c:v>
                </c:pt>
                <c:pt idx="8">
                  <c:v>10.733126291998992</c:v>
                </c:pt>
                <c:pt idx="9">
                  <c:v>1.6431676725154982</c:v>
                </c:pt>
                <c:pt idx="10">
                  <c:v>1.9493588689617927</c:v>
                </c:pt>
                <c:pt idx="11">
                  <c:v>5.6833088953531243</c:v>
                </c:pt>
                <c:pt idx="12">
                  <c:v>4.5276925690687087</c:v>
                </c:pt>
                <c:pt idx="13">
                  <c:v>6.2289646009589745</c:v>
                </c:pt>
                <c:pt idx="14">
                  <c:v>9.8843310345212902</c:v>
                </c:pt>
                <c:pt idx="15">
                  <c:v>0.83666002653407556</c:v>
                </c:pt>
                <c:pt idx="16">
                  <c:v>5.8480766068853782</c:v>
                </c:pt>
                <c:pt idx="17">
                  <c:v>4.5607017003965522</c:v>
                </c:pt>
                <c:pt idx="18">
                  <c:v>1.9493588689617927</c:v>
                </c:pt>
                <c:pt idx="19">
                  <c:v>3.271085446759225</c:v>
                </c:pt>
                <c:pt idx="20">
                  <c:v>13.45362404707371</c:v>
                </c:pt>
                <c:pt idx="21">
                  <c:v>0.83666002653407556</c:v>
                </c:pt>
                <c:pt idx="22">
                  <c:v>2.6076809620810595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454-8FA9-F1B2E3387547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1.3038404810405297</c:v>
                </c:pt>
                <c:pt idx="5">
                  <c:v>1.0954451150103321</c:v>
                </c:pt>
                <c:pt idx="6">
                  <c:v>1</c:v>
                </c:pt>
                <c:pt idx="7">
                  <c:v>14.258330898110065</c:v>
                </c:pt>
                <c:pt idx="8">
                  <c:v>15.883954167649822</c:v>
                </c:pt>
                <c:pt idx="9">
                  <c:v>6.0580524923443688</c:v>
                </c:pt>
                <c:pt idx="10">
                  <c:v>0.89442719099991586</c:v>
                </c:pt>
                <c:pt idx="11">
                  <c:v>2.6076809620810595</c:v>
                </c:pt>
                <c:pt idx="12">
                  <c:v>0.54772255750516607</c:v>
                </c:pt>
                <c:pt idx="13">
                  <c:v>2.4083189157584588</c:v>
                </c:pt>
                <c:pt idx="14">
                  <c:v>1.3038404810405297</c:v>
                </c:pt>
                <c:pt idx="15">
                  <c:v>11.423659658795863</c:v>
                </c:pt>
                <c:pt idx="16">
                  <c:v>3.3911649915626341</c:v>
                </c:pt>
                <c:pt idx="17">
                  <c:v>53.312287514230682</c:v>
                </c:pt>
                <c:pt idx="18">
                  <c:v>4.3358966777357599</c:v>
                </c:pt>
                <c:pt idx="19">
                  <c:v>3.9370039370059056</c:v>
                </c:pt>
                <c:pt idx="20">
                  <c:v>1.7888543819998317</c:v>
                </c:pt>
                <c:pt idx="21">
                  <c:v>7.0213958726167824</c:v>
                </c:pt>
                <c:pt idx="22">
                  <c:v>4.5497252664309302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454-8FA9-F1B2E3387547}"/>
            </c:ext>
          </c:extLst>
        </c:ser>
        <c:ser>
          <c:idx val="4"/>
          <c:order val="4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1E-4B68-8635-04C8CF8A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7928"/>
        <c:axId val="447007600"/>
      </c:lineChart>
      <c:valAx>
        <c:axId val="447007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928"/>
        <c:crosses val="autoZero"/>
        <c:crossBetween val="between"/>
      </c:valAx>
      <c:catAx>
        <c:axId val="44700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/>
                  <a:t>Real distance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549736908724358"/>
          <c:y val="0.101161208648077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without_protection!$S$5:$S$27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58</c:v>
                </c:pt>
                <c:pt idx="11">
                  <c:v>62</c:v>
                </c:pt>
                <c:pt idx="12">
                  <c:v>74</c:v>
                </c:pt>
                <c:pt idx="13">
                  <c:v>82</c:v>
                </c:pt>
                <c:pt idx="14">
                  <c:v>87</c:v>
                </c:pt>
                <c:pt idx="15">
                  <c:v>126</c:v>
                </c:pt>
                <c:pt idx="16">
                  <c:v>183</c:v>
                </c:pt>
                <c:pt idx="17">
                  <c:v>208</c:v>
                </c:pt>
                <c:pt idx="18">
                  <c:v>246</c:v>
                </c:pt>
                <c:pt idx="19">
                  <c:v>260</c:v>
                </c:pt>
                <c:pt idx="20">
                  <c:v>280</c:v>
                </c:pt>
                <c:pt idx="21">
                  <c:v>262</c:v>
                </c:pt>
                <c:pt idx="2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8-9FB4-CEFD5D3F8462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without_protection!$T$5:$T$27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26</c:v>
                </c:pt>
                <c:pt idx="7">
                  <c:v>37</c:v>
                </c:pt>
                <c:pt idx="8">
                  <c:v>27</c:v>
                </c:pt>
                <c:pt idx="9">
                  <c:v>41</c:v>
                </c:pt>
                <c:pt idx="10">
                  <c:v>62</c:v>
                </c:pt>
                <c:pt idx="11">
                  <c:v>69</c:v>
                </c:pt>
                <c:pt idx="12">
                  <c:v>89</c:v>
                </c:pt>
                <c:pt idx="13">
                  <c:v>87</c:v>
                </c:pt>
                <c:pt idx="14">
                  <c:v>91</c:v>
                </c:pt>
                <c:pt idx="15">
                  <c:v>140</c:v>
                </c:pt>
                <c:pt idx="16">
                  <c:v>186</c:v>
                </c:pt>
                <c:pt idx="17">
                  <c:v>210</c:v>
                </c:pt>
                <c:pt idx="18">
                  <c:v>255</c:v>
                </c:pt>
                <c:pt idx="19">
                  <c:v>293</c:v>
                </c:pt>
                <c:pt idx="20">
                  <c:v>286</c:v>
                </c:pt>
                <c:pt idx="21">
                  <c:v>266</c:v>
                </c:pt>
                <c:pt idx="2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D-44A8-9FB4-CEFD5D3F8462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>
                  <c:v>208.6</c:v>
                </c:pt>
                <c:pt idx="18">
                  <c:v>248.6</c:v>
                </c:pt>
                <c:pt idx="19">
                  <c:v>280.39999999999998</c:v>
                </c:pt>
                <c:pt idx="20">
                  <c:v>283.8</c:v>
                </c:pt>
                <c:pt idx="21">
                  <c:v>263.8</c:v>
                </c:pt>
                <c:pt idx="22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8-9FB4-CEFD5D3F846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8-9FB4-CEFD5D3F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216"/>
        <c:axId val="318487576"/>
      </c:lineChart>
      <c:valAx>
        <c:axId val="3184875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216"/>
        <c:crosses val="autoZero"/>
        <c:crossBetween val="between"/>
      </c:valAx>
      <c:catAx>
        <c:axId val="3184892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</c:formatCode>
                <c:ptCount val="23"/>
                <c:pt idx="0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>
                  <c:v>196.6</c:v>
                </c:pt>
                <c:pt idx="18">
                  <c:v>219.2</c:v>
                </c:pt>
                <c:pt idx="19">
                  <c:v>239</c:v>
                </c:pt>
                <c:pt idx="20">
                  <c:v>219.6</c:v>
                </c:pt>
                <c:pt idx="21">
                  <c:v>219.6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DCF-BF52-F5406F49DFD1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</c:formatCode>
                <c:ptCount val="23"/>
                <c:pt idx="0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>
                  <c:v>218</c:v>
                </c:pt>
                <c:pt idx="18">
                  <c:v>243.6</c:v>
                </c:pt>
                <c:pt idx="19">
                  <c:v>277.39999999999998</c:v>
                </c:pt>
                <c:pt idx="20">
                  <c:v>253.6</c:v>
                </c:pt>
                <c:pt idx="21">
                  <c:v>317.2</c:v>
                </c:pt>
                <c:pt idx="2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DCF-BF52-F5406F49DFD1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</c:formatCode>
                <c:ptCount val="23"/>
                <c:pt idx="0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>
                  <c:v>209</c:v>
                </c:pt>
                <c:pt idx="18">
                  <c:v>264</c:v>
                </c:pt>
                <c:pt idx="19">
                  <c:v>268.8</c:v>
                </c:pt>
                <c:pt idx="20">
                  <c:v>263.8</c:v>
                </c:pt>
                <c:pt idx="21">
                  <c:v>269.8</c:v>
                </c:pt>
                <c:pt idx="22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DCF-BF52-F5406F49DFD1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</c:formatCode>
                <c:ptCount val="23"/>
                <c:pt idx="0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>
                  <c:v>213.4</c:v>
                </c:pt>
                <c:pt idx="18">
                  <c:v>243</c:v>
                </c:pt>
                <c:pt idx="19">
                  <c:v>249</c:v>
                </c:pt>
                <c:pt idx="20">
                  <c:v>213.2</c:v>
                </c:pt>
                <c:pt idx="21">
                  <c:v>216.2</c:v>
                </c:pt>
                <c:pt idx="22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0-4DCF-BF52-F5406F49DFD1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0-4DCF-BF52-F5406F49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9552"/>
        <c:axId val="446413648"/>
      </c:lineChart>
      <c:valAx>
        <c:axId val="4464136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measured( 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9552"/>
        <c:crosses val="autoZero"/>
        <c:crossBetween val="between"/>
      </c:valAx>
      <c:catAx>
        <c:axId val="4464195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	Absolute error values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0.0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2.8399999999999963</c:v>
                </c:pt>
                <c:pt idx="11">
                  <c:v>2.6400000000000006</c:v>
                </c:pt>
                <c:pt idx="12">
                  <c:v>4.8400000000000034</c:v>
                </c:pt>
                <c:pt idx="13">
                  <c:v>8.039999999999992</c:v>
                </c:pt>
                <c:pt idx="14">
                  <c:v>6.4399999999999977</c:v>
                </c:pt>
                <c:pt idx="15">
                  <c:v>7.2400000000000091</c:v>
                </c:pt>
                <c:pt idx="16">
                  <c:v>23.439999999999998</c:v>
                </c:pt>
                <c:pt idx="17">
                  <c:v>35.44</c:v>
                </c:pt>
                <c:pt idx="18">
                  <c:v>59.84</c:v>
                </c:pt>
                <c:pt idx="19">
                  <c:v>76.04000000000002</c:v>
                </c:pt>
                <c:pt idx="20">
                  <c:v>149.84</c:v>
                </c:pt>
                <c:pt idx="21">
                  <c:v>136.24</c:v>
                </c:pt>
                <c:pt idx="22">
                  <c:v>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FC5-A25A-253BF5648A39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0.0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2.8399999999999963</c:v>
                </c:pt>
                <c:pt idx="11">
                  <c:v>2.6400000000000006</c:v>
                </c:pt>
                <c:pt idx="12">
                  <c:v>4.8400000000000034</c:v>
                </c:pt>
                <c:pt idx="13">
                  <c:v>8.039999999999992</c:v>
                </c:pt>
                <c:pt idx="14">
                  <c:v>6.4399999999999977</c:v>
                </c:pt>
                <c:pt idx="15">
                  <c:v>7.2400000000000091</c:v>
                </c:pt>
                <c:pt idx="16">
                  <c:v>23.439999999999998</c:v>
                </c:pt>
                <c:pt idx="17">
                  <c:v>35.44</c:v>
                </c:pt>
                <c:pt idx="18">
                  <c:v>59.84</c:v>
                </c:pt>
                <c:pt idx="19">
                  <c:v>76.04000000000002</c:v>
                </c:pt>
                <c:pt idx="20">
                  <c:v>149.84</c:v>
                </c:pt>
                <c:pt idx="21">
                  <c:v>136.24</c:v>
                </c:pt>
                <c:pt idx="22">
                  <c:v>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FC5-A25A-253BF5648A39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0.0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3.9999999999999147E-2</c:v>
                </c:pt>
                <c:pt idx="7">
                  <c:v>3.1600000000000037</c:v>
                </c:pt>
                <c:pt idx="8">
                  <c:v>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5.8400000000000034</c:v>
                </c:pt>
                <c:pt idx="13">
                  <c:v>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25.240000000000009</c:v>
                </c:pt>
                <c:pt idx="17">
                  <c:v>44.44</c:v>
                </c:pt>
                <c:pt idx="18">
                  <c:v>39.44</c:v>
                </c:pt>
                <c:pt idx="19">
                  <c:v>84.639999999999986</c:v>
                </c:pt>
                <c:pt idx="20">
                  <c:v>139.63999999999999</c:v>
                </c:pt>
                <c:pt idx="21">
                  <c:v>183.64</c:v>
                </c:pt>
                <c:pt idx="22">
                  <c:v>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7-4FC5-A25A-253BF5648A39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0.0</c:formatCode>
                <c:ptCount val="23"/>
                <c:pt idx="0">
                  <c:v>2.76</c:v>
                </c:pt>
                <c:pt idx="1">
                  <c:v>13.44</c:v>
                </c:pt>
                <c:pt idx="2">
                  <c:v>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2.039999999999992</c:v>
                </c:pt>
                <c:pt idx="16">
                  <c:v>18.039999999999992</c:v>
                </c:pt>
                <c:pt idx="17">
                  <c:v>40.039999999999992</c:v>
                </c:pt>
                <c:pt idx="18">
                  <c:v>60.44</c:v>
                </c:pt>
                <c:pt idx="19">
                  <c:v>104.44</c:v>
                </c:pt>
                <c:pt idx="20">
                  <c:v>190.24</c:v>
                </c:pt>
                <c:pt idx="21">
                  <c:v>237.24</c:v>
                </c:pt>
                <c:pt idx="22">
                  <c:v>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7-4FC5-A25A-253BF5648A39}"/>
            </c:ext>
          </c:extLst>
        </c:ser>
        <c:ser>
          <c:idx val="4"/>
          <c:order val="4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9-49C6-B833-BC8852C6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4472"/>
        <c:axId val="446425784"/>
      </c:lineChart>
      <c:valAx>
        <c:axId val="4464257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4472"/>
        <c:crosses val="autoZero"/>
        <c:crossBetween val="between"/>
      </c:valAx>
      <c:catAx>
        <c:axId val="4464244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0.0</c:formatCode>
                <c:ptCount val="23"/>
                <c:pt idx="0">
                  <c:v>0.89442719099991586</c:v>
                </c:pt>
                <c:pt idx="1">
                  <c:v>0.44721359549995793</c:v>
                </c:pt>
                <c:pt idx="2">
                  <c:v>1.1401754250991378</c:v>
                </c:pt>
                <c:pt idx="3">
                  <c:v>1</c:v>
                </c:pt>
                <c:pt idx="4">
                  <c:v>0.89442719099991586</c:v>
                </c:pt>
                <c:pt idx="5">
                  <c:v>0.89442719099991586</c:v>
                </c:pt>
                <c:pt idx="6">
                  <c:v>0.83666002653407556</c:v>
                </c:pt>
                <c:pt idx="7">
                  <c:v>13.935566009315869</c:v>
                </c:pt>
                <c:pt idx="8">
                  <c:v>1.3416407864998738</c:v>
                </c:pt>
                <c:pt idx="9">
                  <c:v>18.44722201308371</c:v>
                </c:pt>
                <c:pt idx="10">
                  <c:v>1.3038404810405297</c:v>
                </c:pt>
                <c:pt idx="11">
                  <c:v>1.6431676725154982</c:v>
                </c:pt>
                <c:pt idx="12">
                  <c:v>1.51657508881031</c:v>
                </c:pt>
                <c:pt idx="13">
                  <c:v>0</c:v>
                </c:pt>
                <c:pt idx="14">
                  <c:v>0.83666002653407556</c:v>
                </c:pt>
                <c:pt idx="15">
                  <c:v>1.3416407864998738</c:v>
                </c:pt>
                <c:pt idx="16">
                  <c:v>2.3021728866442674</c:v>
                </c:pt>
                <c:pt idx="17">
                  <c:v>2.1908902300206643</c:v>
                </c:pt>
                <c:pt idx="18">
                  <c:v>0.83666002653407556</c:v>
                </c:pt>
                <c:pt idx="19">
                  <c:v>1.4142135623730951</c:v>
                </c:pt>
                <c:pt idx="20">
                  <c:v>1.1401754250991381</c:v>
                </c:pt>
                <c:pt idx="21">
                  <c:v>1.1401754250991381</c:v>
                </c:pt>
                <c:pt idx="22">
                  <c:v>2.3452078799117149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E85-AD01-DA3F4837B354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0.44721359549995793</c:v>
                </c:pt>
                <c:pt idx="2">
                  <c:v>0.70710678118654757</c:v>
                </c:pt>
                <c:pt idx="3">
                  <c:v>1.4142135623730951</c:v>
                </c:pt>
                <c:pt idx="4">
                  <c:v>0.54772255750516607</c:v>
                </c:pt>
                <c:pt idx="5">
                  <c:v>0.54772255750516607</c:v>
                </c:pt>
                <c:pt idx="6">
                  <c:v>2</c:v>
                </c:pt>
                <c:pt idx="7">
                  <c:v>1.5811388300841898</c:v>
                </c:pt>
                <c:pt idx="8">
                  <c:v>4.0249223594996222</c:v>
                </c:pt>
                <c:pt idx="9">
                  <c:v>1</c:v>
                </c:pt>
                <c:pt idx="10">
                  <c:v>2.0736441353327719</c:v>
                </c:pt>
                <c:pt idx="11">
                  <c:v>5.0695167422546303</c:v>
                </c:pt>
                <c:pt idx="12">
                  <c:v>2.5099800796022267</c:v>
                </c:pt>
                <c:pt idx="13">
                  <c:v>0.89442719099991586</c:v>
                </c:pt>
                <c:pt idx="14">
                  <c:v>4.1833001326703778</c:v>
                </c:pt>
                <c:pt idx="15">
                  <c:v>4.9699094559156709</c:v>
                </c:pt>
                <c:pt idx="16">
                  <c:v>2</c:v>
                </c:pt>
                <c:pt idx="17">
                  <c:v>42.497058721751557</c:v>
                </c:pt>
                <c:pt idx="18">
                  <c:v>4.1593268686170841</c:v>
                </c:pt>
                <c:pt idx="19">
                  <c:v>2.7018512172212592</c:v>
                </c:pt>
                <c:pt idx="20">
                  <c:v>2.5099800796022267</c:v>
                </c:pt>
                <c:pt idx="21">
                  <c:v>1.0954451150103321</c:v>
                </c:pt>
                <c:pt idx="22">
                  <c:v>4.4721359549995796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2-4E85-AD01-DA3F4837B354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0.0</c:formatCode>
                <c:ptCount val="23"/>
                <c:pt idx="0">
                  <c:v>0.44721359549995793</c:v>
                </c:pt>
                <c:pt idx="1">
                  <c:v>0.54772255750516607</c:v>
                </c:pt>
                <c:pt idx="2">
                  <c:v>0.70710678118654757</c:v>
                </c:pt>
                <c:pt idx="3">
                  <c:v>0.83666002653407556</c:v>
                </c:pt>
                <c:pt idx="4">
                  <c:v>0.70710678118654757</c:v>
                </c:pt>
                <c:pt idx="5">
                  <c:v>2.5884358211089569</c:v>
                </c:pt>
                <c:pt idx="6">
                  <c:v>9.1268833672837051</c:v>
                </c:pt>
                <c:pt idx="7">
                  <c:v>6.0663003552412551</c:v>
                </c:pt>
                <c:pt idx="8">
                  <c:v>1.51657508881031</c:v>
                </c:pt>
                <c:pt idx="9">
                  <c:v>0.54772255750516607</c:v>
                </c:pt>
                <c:pt idx="10">
                  <c:v>1.8165902124584949</c:v>
                </c:pt>
                <c:pt idx="11">
                  <c:v>3.9749213828703578</c:v>
                </c:pt>
                <c:pt idx="12">
                  <c:v>7.4363969770312819</c:v>
                </c:pt>
                <c:pt idx="13">
                  <c:v>7.5696763471102244</c:v>
                </c:pt>
                <c:pt idx="14">
                  <c:v>20.364184245876405</c:v>
                </c:pt>
                <c:pt idx="15">
                  <c:v>28.962044126753259</c:v>
                </c:pt>
                <c:pt idx="16">
                  <c:v>19.626512680555351</c:v>
                </c:pt>
                <c:pt idx="17">
                  <c:v>9.0277350426338945</c:v>
                </c:pt>
                <c:pt idx="18">
                  <c:v>3.5355339059327378</c:v>
                </c:pt>
                <c:pt idx="19">
                  <c:v>18.294808006644946</c:v>
                </c:pt>
                <c:pt idx="20">
                  <c:v>4.6043457732885349</c:v>
                </c:pt>
                <c:pt idx="21">
                  <c:v>4.919349550499537</c:v>
                </c:pt>
                <c:pt idx="22">
                  <c:v>13.612494260788505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2-4E85-AD01-DA3F4837B354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0.0</c:formatCode>
                <c:ptCount val="23"/>
                <c:pt idx="0">
                  <c:v>0.83666002653407556</c:v>
                </c:pt>
                <c:pt idx="1">
                  <c:v>0</c:v>
                </c:pt>
                <c:pt idx="2">
                  <c:v>0.83666002653407556</c:v>
                </c:pt>
                <c:pt idx="3">
                  <c:v>1.4142135623730951</c:v>
                </c:pt>
                <c:pt idx="4">
                  <c:v>0.83666002653407556</c:v>
                </c:pt>
                <c:pt idx="5">
                  <c:v>7.5033325929216401</c:v>
                </c:pt>
                <c:pt idx="6">
                  <c:v>2.2803508501982761</c:v>
                </c:pt>
                <c:pt idx="7">
                  <c:v>21.102132593650342</c:v>
                </c:pt>
                <c:pt idx="8">
                  <c:v>20.897368255356938</c:v>
                </c:pt>
                <c:pt idx="9">
                  <c:v>1.7888543819998317</c:v>
                </c:pt>
                <c:pt idx="10">
                  <c:v>1.6431676725154982</c:v>
                </c:pt>
                <c:pt idx="11">
                  <c:v>1.6431676725154982</c:v>
                </c:pt>
                <c:pt idx="12">
                  <c:v>1.1401754250991381</c:v>
                </c:pt>
                <c:pt idx="13">
                  <c:v>1.3038404810405297</c:v>
                </c:pt>
                <c:pt idx="14">
                  <c:v>1.7888543819998317</c:v>
                </c:pt>
                <c:pt idx="15">
                  <c:v>1.1401754250991381</c:v>
                </c:pt>
                <c:pt idx="16">
                  <c:v>2.0736441353327719</c:v>
                </c:pt>
                <c:pt idx="17">
                  <c:v>2.7018512172212592</c:v>
                </c:pt>
                <c:pt idx="18">
                  <c:v>1.8708286933869707</c:v>
                </c:pt>
                <c:pt idx="19">
                  <c:v>2.5495097567963922</c:v>
                </c:pt>
                <c:pt idx="20">
                  <c:v>2.5884358211089569</c:v>
                </c:pt>
                <c:pt idx="21">
                  <c:v>4.0249223594996213</c:v>
                </c:pt>
                <c:pt idx="22">
                  <c:v>6.58027355054484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2-4E85-AD01-DA3F4837B354}"/>
            </c:ext>
          </c:extLst>
        </c:ser>
        <c:ser>
          <c:idx val="4"/>
          <c:order val="4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73E-9541-A2ABC823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8256"/>
        <c:axId val="447000712"/>
      </c:lineChart>
      <c:valAx>
        <c:axId val="447000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8256"/>
        <c:crosses val="autoZero"/>
        <c:crossBetween val="between"/>
      </c:valAx>
      <c:catAx>
        <c:axId val="4470082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412999846477076"/>
          <c:y val="0.1411094380656056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Precision depending on materials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comparision_different_materials!$D$3:$D$3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C19-BD5A-3C4CFA7B8BEB}"/>
            </c:ext>
          </c:extLst>
        </c:ser>
        <c:ser>
          <c:idx val="1"/>
          <c:order val="1"/>
          <c:tx>
            <c:strRef>
              <c:f>comparision_different_materials!$B$4:$B$4</c:f>
              <c:strCache>
                <c:ptCount val="1"/>
                <c:pt idx="0">
                  <c:v>dossier de chaise noir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comparision_different_materials!$M$4:$M$9</c:f>
              <c:numCache>
                <c:formatCode>0.00</c:formatCode>
                <c:ptCount val="6"/>
                <c:pt idx="0" formatCode="General">
                  <c:v>61</c:v>
                </c:pt>
                <c:pt idx="1">
                  <c:v>117</c:v>
                </c:pt>
                <c:pt idx="2">
                  <c:v>132.80000000000001</c:v>
                </c:pt>
                <c:pt idx="3">
                  <c:v>131.6</c:v>
                </c:pt>
                <c:pt idx="4">
                  <c:v>134.4</c:v>
                </c:pt>
                <c:pt idx="5">
                  <c:v>136.4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C19-BD5A-3C4CFA7B8BEB}"/>
            </c:ext>
          </c:extLst>
        </c:ser>
        <c:ser>
          <c:idx val="2"/>
          <c:order val="2"/>
          <c:tx>
            <c:strRef>
              <c:f>comparision_different_materials!$B$10:$B$10</c:f>
              <c:strCache>
                <c:ptCount val="1"/>
                <c:pt idx="0">
                  <c:v>mousse de chaise verte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comparision_different_materials!$M$10:$M$15</c:f>
              <c:numCache>
                <c:formatCode>0.00</c:formatCode>
                <c:ptCount val="6"/>
                <c:pt idx="0">
                  <c:v>83.2</c:v>
                </c:pt>
                <c:pt idx="1">
                  <c:v>128.4</c:v>
                </c:pt>
                <c:pt idx="2">
                  <c:v>175.8</c:v>
                </c:pt>
                <c:pt idx="3">
                  <c:v>188.6</c:v>
                </c:pt>
                <c:pt idx="4">
                  <c:v>228.8</c:v>
                </c:pt>
                <c:pt idx="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C19-BD5A-3C4CFA7B8BEB}"/>
            </c:ext>
          </c:extLst>
        </c:ser>
        <c:ser>
          <c:idx val="3"/>
          <c:order val="3"/>
          <c:tx>
            <c:strRef>
              <c:f>comparision_different_materials!$B$16:$B$16</c:f>
              <c:strCache>
                <c:ptCount val="1"/>
                <c:pt idx="0">
                  <c:v>Carton blanc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comparision_different_materials!$M$16:$M$21</c:f>
              <c:numCache>
                <c:formatCode>0.00</c:formatCode>
                <c:ptCount val="6"/>
                <c:pt idx="0">
                  <c:v>72</c:v>
                </c:pt>
                <c:pt idx="1">
                  <c:v>124.2</c:v>
                </c:pt>
                <c:pt idx="2">
                  <c:v>165.6</c:v>
                </c:pt>
                <c:pt idx="3">
                  <c:v>185.2</c:v>
                </c:pt>
                <c:pt idx="4">
                  <c:v>207</c:v>
                </c:pt>
                <c:pt idx="5" formatCode="General">
                  <c:v>224.8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C19-BD5A-3C4CFA7B8BEB}"/>
            </c:ext>
          </c:extLst>
        </c:ser>
        <c:ser>
          <c:idx val="4"/>
          <c:order val="4"/>
          <c:tx>
            <c:strRef>
              <c:f>comparision_different_materials!$B$22:$B$22</c:f>
              <c:strCache>
                <c:ptCount val="1"/>
                <c:pt idx="0">
                  <c:v>Plastique Transparent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comparision_different_materials!$M$22:$M$27</c:f>
              <c:numCache>
                <c:formatCode>General</c:formatCode>
                <c:ptCount val="6"/>
                <c:pt idx="0">
                  <c:v>90</c:v>
                </c:pt>
                <c:pt idx="1">
                  <c:v>147.19999999999999</c:v>
                </c:pt>
                <c:pt idx="2">
                  <c:v>198.8</c:v>
                </c:pt>
                <c:pt idx="3">
                  <c:v>205.4</c:v>
                </c:pt>
                <c:pt idx="4">
                  <c:v>250.6</c:v>
                </c:pt>
                <c:pt idx="5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5-4C19-BD5A-3C4CFA7B8BEB}"/>
            </c:ext>
          </c:extLst>
        </c:ser>
        <c:ser>
          <c:idx val="5"/>
          <c:order val="5"/>
          <c:tx>
            <c:strRef>
              <c:f>comparision_different_materials!$B$28:$B$28</c:f>
              <c:strCache>
                <c:ptCount val="1"/>
                <c:pt idx="0">
                  <c:v>Plastique Gris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comparision_different_materials!$M$28:$M$33</c:f>
              <c:numCache>
                <c:formatCode>General</c:formatCode>
                <c:ptCount val="6"/>
                <c:pt idx="0">
                  <c:v>60.8</c:v>
                </c:pt>
                <c:pt idx="1">
                  <c:v>111</c:v>
                </c:pt>
                <c:pt idx="2">
                  <c:v>147</c:v>
                </c:pt>
                <c:pt idx="3">
                  <c:v>165.2</c:v>
                </c:pt>
                <c:pt idx="4">
                  <c:v>192.6</c:v>
                </c:pt>
                <c:pt idx="5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5-4C19-BD5A-3C4CFA7B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2680"/>
        <c:axId val="447002352"/>
      </c:lineChart>
      <c:valAx>
        <c:axId val="447002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680"/>
        <c:crosses val="autoZero"/>
        <c:crossBetween val="between"/>
      </c:valAx>
      <c:catAx>
        <c:axId val="447002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12.439999999999998</c:v>
                </c:pt>
                <c:pt idx="6">
                  <c:v>12.839999999999996</c:v>
                </c:pt>
                <c:pt idx="7">
                  <c:v>20.04</c:v>
                </c:pt>
                <c:pt idx="8">
                  <c:v>22.04</c:v>
                </c:pt>
                <c:pt idx="9">
                  <c:v>15.839999999999996</c:v>
                </c:pt>
                <c:pt idx="10">
                  <c:v>4.2399999999999949</c:v>
                </c:pt>
                <c:pt idx="11">
                  <c:v>8.2399999999999949</c:v>
                </c:pt>
                <c:pt idx="12">
                  <c:v>1.6400000000000006</c:v>
                </c:pt>
                <c:pt idx="13">
                  <c:v>8.2399999999999949</c:v>
                </c:pt>
                <c:pt idx="14">
                  <c:v>13.64</c:v>
                </c:pt>
                <c:pt idx="15">
                  <c:v>21.439999999999998</c:v>
                </c:pt>
                <c:pt idx="16">
                  <c:v>19.439999999999998</c:v>
                </c:pt>
                <c:pt idx="17">
                  <c:v>44.84</c:v>
                </c:pt>
                <c:pt idx="18">
                  <c:v>54.84</c:v>
                </c:pt>
                <c:pt idx="19">
                  <c:v>73.04000000000002</c:v>
                </c:pt>
                <c:pt idx="20">
                  <c:v>119.63999999999999</c:v>
                </c:pt>
                <c:pt idx="21">
                  <c:v>189.64</c:v>
                </c:pt>
                <c:pt idx="22">
                  <c:v>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5B0-A90A-E41BDE49C034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D-4860-A8D6-C5F3BF27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6056"/>
        <c:axId val="444125400"/>
      </c:lineChart>
      <c:valAx>
        <c:axId val="444125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056"/>
        <c:crosses val="autoZero"/>
        <c:crossBetween val="between"/>
      </c:valAx>
      <c:catAx>
        <c:axId val="4441260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54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1.4142135623730951</c:v>
                </c:pt>
                <c:pt idx="6">
                  <c:v>0.89442719099991586</c:v>
                </c:pt>
                <c:pt idx="7">
                  <c:v>7.6354436675284267</c:v>
                </c:pt>
                <c:pt idx="8">
                  <c:v>0.89442719099991586</c:v>
                </c:pt>
                <c:pt idx="9">
                  <c:v>2.4083189157584592</c:v>
                </c:pt>
                <c:pt idx="10">
                  <c:v>1.6431676725154982</c:v>
                </c:pt>
                <c:pt idx="11">
                  <c:v>2.4899799195977463</c:v>
                </c:pt>
                <c:pt idx="12">
                  <c:v>5.8906705900092566</c:v>
                </c:pt>
                <c:pt idx="13">
                  <c:v>1.9235384061671343</c:v>
                </c:pt>
                <c:pt idx="14">
                  <c:v>1.7888543819998317</c:v>
                </c:pt>
                <c:pt idx="15">
                  <c:v>5.4313902456001077</c:v>
                </c:pt>
                <c:pt idx="16">
                  <c:v>1.2247448713915889</c:v>
                </c:pt>
                <c:pt idx="17">
                  <c:v>0.89442719099991586</c:v>
                </c:pt>
                <c:pt idx="18">
                  <c:v>3.714835124201342</c:v>
                </c:pt>
                <c:pt idx="19">
                  <c:v>13.612494260788505</c:v>
                </c:pt>
                <c:pt idx="20">
                  <c:v>2.6832815729997477</c:v>
                </c:pt>
                <c:pt idx="21">
                  <c:v>1.6431676725154984</c:v>
                </c:pt>
                <c:pt idx="22">
                  <c:v>6.2289646009589745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4064-BBF2-642F5C6C827A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F-468D-8A35-0DD2BECD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1616"/>
        <c:axId val="444221944"/>
      </c:lineChart>
      <c:valAx>
        <c:axId val="4442219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616"/>
        <c:crosses val="autoZero"/>
        <c:crossBetween val="between"/>
      </c:valAx>
      <c:catAx>
        <c:axId val="4442216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439827417328015"/>
          <c:y val="0.31319404285178509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without_protection!$AE$5:$AE$27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33</c:v>
                </c:pt>
                <c:pt idx="10">
                  <c:v>37</c:v>
                </c:pt>
                <c:pt idx="11">
                  <c:v>27</c:v>
                </c:pt>
                <c:pt idx="12">
                  <c:v>58</c:v>
                </c:pt>
                <c:pt idx="13">
                  <c:v>60</c:v>
                </c:pt>
                <c:pt idx="14">
                  <c:v>72</c:v>
                </c:pt>
                <c:pt idx="15">
                  <c:v>135</c:v>
                </c:pt>
                <c:pt idx="16">
                  <c:v>164</c:v>
                </c:pt>
                <c:pt idx="17">
                  <c:v>201</c:v>
                </c:pt>
                <c:pt idx="18">
                  <c:v>232</c:v>
                </c:pt>
                <c:pt idx="19">
                  <c:v>246</c:v>
                </c:pt>
                <c:pt idx="20">
                  <c:v>236</c:v>
                </c:pt>
                <c:pt idx="21">
                  <c:v>255</c:v>
                </c:pt>
                <c:pt idx="2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07B-93BD-5C4786E75F22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without_protection!$AF$5:$AF$27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14</c:v>
                </c:pt>
                <c:pt idx="5">
                  <c:v>26</c:v>
                </c:pt>
                <c:pt idx="6">
                  <c:v>32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42</c:v>
                </c:pt>
                <c:pt idx="11">
                  <c:v>42</c:v>
                </c:pt>
                <c:pt idx="12">
                  <c:v>68</c:v>
                </c:pt>
                <c:pt idx="13">
                  <c:v>74</c:v>
                </c:pt>
                <c:pt idx="14">
                  <c:v>96</c:v>
                </c:pt>
                <c:pt idx="15">
                  <c:v>137</c:v>
                </c:pt>
                <c:pt idx="16">
                  <c:v>179</c:v>
                </c:pt>
                <c:pt idx="17">
                  <c:v>211</c:v>
                </c:pt>
                <c:pt idx="18">
                  <c:v>237</c:v>
                </c:pt>
                <c:pt idx="19">
                  <c:v>254</c:v>
                </c:pt>
                <c:pt idx="20">
                  <c:v>268</c:v>
                </c:pt>
                <c:pt idx="21">
                  <c:v>257</c:v>
                </c:pt>
                <c:pt idx="2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07B-93BD-5C4786E75F22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>
                  <c:v>205.4</c:v>
                </c:pt>
                <c:pt idx="18">
                  <c:v>234.4</c:v>
                </c:pt>
                <c:pt idx="19">
                  <c:v>250.8</c:v>
                </c:pt>
                <c:pt idx="20">
                  <c:v>251</c:v>
                </c:pt>
                <c:pt idx="21">
                  <c:v>256.2</c:v>
                </c:pt>
                <c:pt idx="22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07B-93BD-5C4786E75F2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8-407B-93BD-5C4786E7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3704"/>
        <c:axId val="443873376"/>
      </c:lineChart>
      <c:valAx>
        <c:axId val="443873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704"/>
        <c:crosses val="autoZero"/>
        <c:crossBetween val="between"/>
      </c:valAx>
      <c:catAx>
        <c:axId val="443873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Absolute error values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16.64</c:v>
                </c:pt>
                <c:pt idx="4">
                  <c:v>16.04</c:v>
                </c:pt>
                <c:pt idx="5">
                  <c:v>12.239999999999998</c:v>
                </c:pt>
                <c:pt idx="6">
                  <c:v>14.04</c:v>
                </c:pt>
                <c:pt idx="7">
                  <c:v>17.04</c:v>
                </c:pt>
                <c:pt idx="8">
                  <c:v>19.639999999999997</c:v>
                </c:pt>
                <c:pt idx="9">
                  <c:v>19.239999999999995</c:v>
                </c:pt>
                <c:pt idx="10">
                  <c:v>24.839999999999996</c:v>
                </c:pt>
                <c:pt idx="11">
                  <c:v>38.04</c:v>
                </c:pt>
                <c:pt idx="12">
                  <c:v>20.439999999999998</c:v>
                </c:pt>
                <c:pt idx="13">
                  <c:v>25.840000000000003</c:v>
                </c:pt>
                <c:pt idx="14">
                  <c:v>20.64</c:v>
                </c:pt>
                <c:pt idx="15">
                  <c:v>17.639999999999986</c:v>
                </c:pt>
                <c:pt idx="16">
                  <c:v>29.240000000000009</c:v>
                </c:pt>
                <c:pt idx="17">
                  <c:v>48.039999999999992</c:v>
                </c:pt>
                <c:pt idx="18">
                  <c:v>69.039999999999992</c:v>
                </c:pt>
                <c:pt idx="19">
                  <c:v>102.63999999999999</c:v>
                </c:pt>
                <c:pt idx="20">
                  <c:v>152.44</c:v>
                </c:pt>
                <c:pt idx="21">
                  <c:v>197.24</c:v>
                </c:pt>
                <c:pt idx="22">
                  <c:v>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9BF-8088-54F1059DBC51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D-4B2B-A2EF-52C7F87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7696"/>
        <c:axId val="444126712"/>
      </c:lineChart>
      <c:valAx>
        <c:axId val="444126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7696"/>
        <c:crosses val="autoZero"/>
        <c:crossBetween val="between"/>
      </c:valAx>
      <c:catAx>
        <c:axId val="4441276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Standard deviation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0.83666002653407723</c:v>
                </c:pt>
                <c:pt idx="4">
                  <c:v>1.5165750888103138</c:v>
                </c:pt>
                <c:pt idx="5">
                  <c:v>4.8166378315169229</c:v>
                </c:pt>
                <c:pt idx="6">
                  <c:v>10.430723848324236</c:v>
                </c:pt>
                <c:pt idx="7">
                  <c:v>12.177848742696714</c:v>
                </c:pt>
                <c:pt idx="8">
                  <c:v>10.733126291998992</c:v>
                </c:pt>
                <c:pt idx="9">
                  <c:v>1.6431676725154982</c:v>
                </c:pt>
                <c:pt idx="10">
                  <c:v>1.9493588689617927</c:v>
                </c:pt>
                <c:pt idx="11">
                  <c:v>5.6833088953531243</c:v>
                </c:pt>
                <c:pt idx="12">
                  <c:v>4.5276925690687087</c:v>
                </c:pt>
                <c:pt idx="13">
                  <c:v>6.2289646009589745</c:v>
                </c:pt>
                <c:pt idx="14">
                  <c:v>9.8843310345212902</c:v>
                </c:pt>
                <c:pt idx="15">
                  <c:v>0.83666002653407556</c:v>
                </c:pt>
                <c:pt idx="16">
                  <c:v>5.8480766068853782</c:v>
                </c:pt>
                <c:pt idx="17">
                  <c:v>4.5607017003965522</c:v>
                </c:pt>
                <c:pt idx="18">
                  <c:v>1.9493588689617927</c:v>
                </c:pt>
                <c:pt idx="19">
                  <c:v>3.271085446759225</c:v>
                </c:pt>
                <c:pt idx="20">
                  <c:v>13.45362404707371</c:v>
                </c:pt>
                <c:pt idx="21">
                  <c:v>0.83666002653407556</c:v>
                </c:pt>
                <c:pt idx="22">
                  <c:v>2.6076809620810595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F6A-8CD0-F66B016B0492}"/>
            </c:ext>
          </c:extLst>
        </c:ser>
        <c:ser>
          <c:idx val="1"/>
          <c:order val="1"/>
          <c:tx>
            <c:strRef>
              <c:f>without_protection!$C$4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ln>
                <a:solidFill>
                  <a:srgbClr val="FFC000"/>
                </a:solidFill>
              </a:ln>
            </c:spPr>
          </c:marker>
          <c:val>
            <c:numRef>
              <c:f>without_protection!$C$5:$C$27</c:f>
              <c:numCache>
                <c:formatCode>0.00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9-4287-88C3-6CE187A5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920"/>
        <c:axId val="444339280"/>
      </c:lineChart>
      <c:valAx>
        <c:axId val="44433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Standard deviation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920"/>
        <c:crosses val="autoZero"/>
        <c:crossBetween val="between"/>
      </c:valAx>
      <c:catAx>
        <c:axId val="444340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823211033218922"/>
          <c:y val="0.27939170306205163"/>
          <c:w val="0.17727109281999257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5365A8-B5B2-4528-88FD-7D4ACC45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6CC39A2-CA79-4239-9525-D7BC6A12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F5677C97-7D31-409A-94B3-50B6536A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7F10E903-15CE-4AC0-85EA-357A0756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3C24C50-805C-4F88-A25D-4FB3FFC7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991EA020-693A-4A0A-8FBF-EF3B200B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11208DD-2885-461B-9924-2FC943BD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A3E68D6B-5AEF-40CF-B43C-7591716B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77488539-C2B4-4A2B-A44B-6F62E6EB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A80B9469-2DEE-4BC1-828B-2EBD7EF7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9961BC57-84BD-4FB0-AE2A-59630527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9">
          <a:extLst>
            <a:ext uri="{FF2B5EF4-FFF2-40B4-BE49-F238E27FC236}">
              <a16:creationId xmlns:a16="http://schemas.microsoft.com/office/drawing/2014/main" id="{F78426FF-DAF9-45C7-96D5-862FBE67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7AC7D2-5DB2-47FA-B11E-6E2B1C02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4E0D7CA6-222D-4C60-B7CD-AB27D813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3">
          <a:extLst>
            <a:ext uri="{FF2B5EF4-FFF2-40B4-BE49-F238E27FC236}">
              <a16:creationId xmlns:a16="http://schemas.microsoft.com/office/drawing/2014/main" id="{C9FB909F-5583-42FE-A8AE-9843B1D8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D5939685-89CA-41B5-8505-A8449431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E00C9099-4A60-42DD-AEA4-356F1944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F25AF23A-2AAF-4247-86B5-537E69E2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7">
          <a:extLst>
            <a:ext uri="{FF2B5EF4-FFF2-40B4-BE49-F238E27FC236}">
              <a16:creationId xmlns:a16="http://schemas.microsoft.com/office/drawing/2014/main" id="{CE5D0B8A-1C34-460B-93CD-DFAAE74B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242DEFD9-CF31-452F-A057-A35E5286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9">
          <a:extLst>
            <a:ext uri="{FF2B5EF4-FFF2-40B4-BE49-F238E27FC236}">
              <a16:creationId xmlns:a16="http://schemas.microsoft.com/office/drawing/2014/main" id="{35FAE7F3-99CB-4F45-914F-DBD0A82B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0">
          <a:extLst>
            <a:ext uri="{FF2B5EF4-FFF2-40B4-BE49-F238E27FC236}">
              <a16:creationId xmlns:a16="http://schemas.microsoft.com/office/drawing/2014/main" id="{B1714571-5F52-4405-B72E-F080F153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1">
          <a:extLst>
            <a:ext uri="{FF2B5EF4-FFF2-40B4-BE49-F238E27FC236}">
              <a16:creationId xmlns:a16="http://schemas.microsoft.com/office/drawing/2014/main" id="{2D16D980-CE9B-49EB-BFDB-CEFB056D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2">
          <a:extLst>
            <a:ext uri="{FF2B5EF4-FFF2-40B4-BE49-F238E27FC236}">
              <a16:creationId xmlns:a16="http://schemas.microsoft.com/office/drawing/2014/main" id="{341CBE88-A673-45D0-B303-A731F719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298137" cy="4132850"/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5D74A23F-5CAC-4B01-A1CD-8AA5727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175162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B65840A-F384-41DE-8A30-C5A9390B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48</xdr:row>
      <xdr:rowOff>171450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2E1A1947-BCE2-462C-B012-4F6C03959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687153</xdr:colOff>
      <xdr:row>0</xdr:row>
      <xdr:rowOff>171450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162EAD6F-1F1A-4204-9E88-8782F5B5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687153</xdr:colOff>
      <xdr:row>24</xdr:row>
      <xdr:rowOff>171450</xdr:rowOff>
    </xdr:from>
    <xdr:ext cx="10298137" cy="4132850"/>
    <xdr:graphicFrame macro="">
      <xdr:nvGraphicFramePr>
        <xdr:cNvPr id="7" name="Graphique 17">
          <a:extLst>
            <a:ext uri="{FF2B5EF4-FFF2-40B4-BE49-F238E27FC236}">
              <a16:creationId xmlns:a16="http://schemas.microsoft.com/office/drawing/2014/main" id="{71213FEC-514C-4711-A1A0-60753F77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687153</xdr:colOff>
      <xdr:row>48</xdr:row>
      <xdr:rowOff>171450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3CB973DF-D0CF-41B7-8040-E2B4DC3A3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172803</xdr:colOff>
      <xdr:row>0</xdr:row>
      <xdr:rowOff>171450</xdr:rowOff>
    </xdr:from>
    <xdr:ext cx="10298137" cy="4132850"/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7BC67C02-CF96-40C6-965F-35110BC2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26</xdr:col>
      <xdr:colOff>172803</xdr:colOff>
      <xdr:row>24</xdr:row>
      <xdr:rowOff>171450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FB1DE25E-9D34-4423-A85A-9F1D9BC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26</xdr:col>
      <xdr:colOff>172803</xdr:colOff>
      <xdr:row>48</xdr:row>
      <xdr:rowOff>171450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459D611D-6E1B-40E5-BF2B-20334EAD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38</xdr:col>
      <xdr:colOff>572853</xdr:colOff>
      <xdr:row>48</xdr:row>
      <xdr:rowOff>171450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B04BC59B-EB58-4EF8-927E-8C76674B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38</xdr:col>
      <xdr:colOff>572853</xdr:colOff>
      <xdr:row>24</xdr:row>
      <xdr:rowOff>171450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545B67C1-3685-4D43-87A4-7768A1EB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38</xdr:col>
      <xdr:colOff>572853</xdr:colOff>
      <xdr:row>0</xdr:row>
      <xdr:rowOff>171450</xdr:rowOff>
    </xdr:from>
    <xdr:ext cx="10298137" cy="4132850"/>
    <xdr:graphicFrame macro="">
      <xdr:nvGraphicFramePr>
        <xdr:cNvPr id="4" name="Graphique 19">
          <a:extLst>
            <a:ext uri="{FF2B5EF4-FFF2-40B4-BE49-F238E27FC236}">
              <a16:creationId xmlns:a16="http://schemas.microsoft.com/office/drawing/2014/main" id="{B05CEBB8-B781-4151-8E19-BB1BAA10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17684</xdr:colOff>
      <xdr:row>1</xdr:row>
      <xdr:rowOff>0</xdr:rowOff>
    </xdr:from>
    <xdr:ext cx="10298137" cy="413285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614F78B-3AE7-4CC4-ACD9-25EDAC55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2350</xdr:rowOff>
    </xdr:from>
    <xdr:ext cx="10298137" cy="4132850"/>
    <xdr:graphicFrame macro="">
      <xdr:nvGraphicFramePr>
        <xdr:cNvPr id="5" name="Graphique 3">
          <a:extLst>
            <a:ext uri="{FF2B5EF4-FFF2-40B4-BE49-F238E27FC236}">
              <a16:creationId xmlns:a16="http://schemas.microsoft.com/office/drawing/2014/main" id="{1C219D2C-47CC-4CF3-8BBF-9A976996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47</xdr:row>
      <xdr:rowOff>6437</xdr:rowOff>
    </xdr:from>
    <xdr:ext cx="10298137" cy="4132850"/>
    <xdr:graphicFrame macro="">
      <xdr:nvGraphicFramePr>
        <xdr:cNvPr id="7" name="Graphique 4">
          <a:extLst>
            <a:ext uri="{FF2B5EF4-FFF2-40B4-BE49-F238E27FC236}">
              <a16:creationId xmlns:a16="http://schemas.microsoft.com/office/drawing/2014/main" id="{46DD24F1-9DA4-4DE5-95D6-CDD99B13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14</xdr:col>
      <xdr:colOff>1353</xdr:colOff>
      <xdr:row>0</xdr:row>
      <xdr:rowOff>179615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2DB1BC44-8AE6-41E2-A2D9-91F59405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1353</xdr:colOff>
      <xdr:row>23</xdr:row>
      <xdr:rowOff>179615</xdr:rowOff>
    </xdr:from>
    <xdr:ext cx="10298137" cy="4132850"/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31B1C08C-12FF-4437-A071-DEF7E99F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1353</xdr:colOff>
      <xdr:row>46</xdr:row>
      <xdr:rowOff>179615</xdr:rowOff>
    </xdr:from>
    <xdr:ext cx="10298137" cy="4132850"/>
    <xdr:graphicFrame macro="">
      <xdr:nvGraphicFramePr>
        <xdr:cNvPr id="6" name="Graphique 7">
          <a:extLst>
            <a:ext uri="{FF2B5EF4-FFF2-40B4-BE49-F238E27FC236}">
              <a16:creationId xmlns:a16="http://schemas.microsoft.com/office/drawing/2014/main" id="{2FE75BC6-901C-482C-AF7B-47DF802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381003</xdr:colOff>
      <xdr:row>37</xdr:row>
      <xdr:rowOff>147639</xdr:rowOff>
    </xdr:from>
    <xdr:ext cx="11830050" cy="511968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51242B-6B1C-4D25-B67E-50968B9E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31"/>
  <sheetViews>
    <sheetView zoomScale="85" zoomScaleNormal="85" workbookViewId="0">
      <selection activeCell="AR8" sqref="AR8"/>
    </sheetView>
  </sheetViews>
  <sheetFormatPr baseColWidth="10" defaultRowHeight="14.25"/>
  <cols>
    <col min="1" max="2" width="10.625" style="76" customWidth="1"/>
    <col min="3" max="10" width="13.25" style="76" customWidth="1"/>
    <col min="11" max="11" width="24.125" style="76" customWidth="1"/>
    <col min="12" max="12" width="13.25" style="76" customWidth="1"/>
    <col min="13" max="16" width="10.625" style="76" customWidth="1"/>
    <col min="17" max="17" width="13" style="76" customWidth="1"/>
    <col min="18" max="20" width="11" style="76" customWidth="1"/>
    <col min="21" max="21" width="23.5" style="76" customWidth="1"/>
    <col min="22" max="32" width="11" style="76" customWidth="1"/>
    <col min="33" max="33" width="27.25" style="76" customWidth="1"/>
    <col min="34" max="42" width="11" style="76" customWidth="1"/>
    <col min="43" max="43" width="24.625" style="76" customWidth="1"/>
    <col min="44" max="44" width="11" style="76" customWidth="1"/>
    <col min="45" max="16384" width="11" style="76"/>
  </cols>
  <sheetData>
    <row r="1" spans="2:47">
      <c r="E1" s="140"/>
      <c r="F1" s="140"/>
      <c r="G1" s="140"/>
      <c r="H1" s="140"/>
      <c r="I1" s="140"/>
      <c r="J1" s="140"/>
      <c r="K1" s="140"/>
      <c r="L1" s="140"/>
      <c r="M1" s="140"/>
    </row>
    <row r="2" spans="2:47" ht="15" thickBot="1"/>
    <row r="3" spans="2:47" ht="15.75" thickTop="1">
      <c r="B3" s="139" t="s">
        <v>0</v>
      </c>
      <c r="C3" s="139"/>
      <c r="D3" s="141" t="s">
        <v>1</v>
      </c>
      <c r="E3" s="141"/>
      <c r="F3" s="141"/>
      <c r="G3" s="141"/>
      <c r="H3" s="141"/>
      <c r="I3" s="141"/>
      <c r="J3" s="141"/>
      <c r="K3" s="141"/>
      <c r="L3" s="141"/>
      <c r="M3" s="141"/>
      <c r="N3" s="138" t="s">
        <v>2</v>
      </c>
      <c r="O3" s="138"/>
      <c r="P3" s="138"/>
      <c r="Q3" s="138"/>
      <c r="R3" s="138"/>
      <c r="S3" s="138"/>
      <c r="T3" s="138"/>
      <c r="U3" s="138"/>
      <c r="V3" s="138"/>
      <c r="W3" s="138"/>
      <c r="X3" s="139" t="str">
        <f t="shared" ref="X3:X27" si="0">$B3</f>
        <v>distance in mm</v>
      </c>
      <c r="Y3" s="139"/>
      <c r="Z3" s="141" t="s">
        <v>3</v>
      </c>
      <c r="AA3" s="141"/>
      <c r="AB3" s="141"/>
      <c r="AC3" s="141"/>
      <c r="AD3" s="141"/>
      <c r="AE3" s="141"/>
      <c r="AF3" s="141"/>
      <c r="AG3" s="141"/>
      <c r="AH3" s="141"/>
      <c r="AI3" s="141"/>
      <c r="AJ3" s="138" t="s">
        <v>4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9" t="str">
        <f t="shared" ref="AT3:AT27" si="1">$B3</f>
        <v>distance in mm</v>
      </c>
      <c r="AU3" s="139"/>
    </row>
    <row r="4" spans="2:47" ht="15.75" thickBot="1">
      <c r="B4" s="116" t="s">
        <v>5</v>
      </c>
      <c r="C4" s="117" t="s">
        <v>6</v>
      </c>
      <c r="D4" s="118">
        <v>1</v>
      </c>
      <c r="E4" s="119">
        <v>2</v>
      </c>
      <c r="F4" s="119">
        <v>3</v>
      </c>
      <c r="G4" s="119">
        <v>4</v>
      </c>
      <c r="H4" s="120">
        <v>5</v>
      </c>
      <c r="I4" s="121" t="s">
        <v>7</v>
      </c>
      <c r="J4" s="119" t="s">
        <v>8</v>
      </c>
      <c r="K4" s="119" t="s">
        <v>19</v>
      </c>
      <c r="L4" s="119" t="s">
        <v>9</v>
      </c>
      <c r="M4" s="122" t="s">
        <v>10</v>
      </c>
      <c r="N4" s="121">
        <f>$D4</f>
        <v>1</v>
      </c>
      <c r="O4" s="121">
        <f>$E4</f>
        <v>2</v>
      </c>
      <c r="P4" s="121">
        <f>$F4</f>
        <v>3</v>
      </c>
      <c r="Q4" s="121">
        <f>$G4</f>
        <v>4</v>
      </c>
      <c r="R4" s="120">
        <f>$H4</f>
        <v>5</v>
      </c>
      <c r="S4" s="121" t="str">
        <f>$I4</f>
        <v>min</v>
      </c>
      <c r="T4" s="121" t="str">
        <f>$J4</f>
        <v>max</v>
      </c>
      <c r="U4" s="121" t="str">
        <f>$K4</f>
        <v>standard deviation</v>
      </c>
      <c r="V4" s="121" t="str">
        <f>$L4</f>
        <v>mean</v>
      </c>
      <c r="W4" s="121" t="str">
        <f>$M4</f>
        <v>error</v>
      </c>
      <c r="X4" s="116" t="str">
        <f t="shared" si="0"/>
        <v>measured</v>
      </c>
      <c r="Y4" s="123" t="str">
        <f t="shared" ref="Y4:Y27" si="2">$C4</f>
        <v>real</v>
      </c>
      <c r="Z4" s="121">
        <f>$D4</f>
        <v>1</v>
      </c>
      <c r="AA4" s="121">
        <f>$E4</f>
        <v>2</v>
      </c>
      <c r="AB4" s="121">
        <f>$F4</f>
        <v>3</v>
      </c>
      <c r="AC4" s="121">
        <f>$G4</f>
        <v>4</v>
      </c>
      <c r="AD4" s="120">
        <f>$H4</f>
        <v>5</v>
      </c>
      <c r="AE4" s="121" t="str">
        <f>$I4</f>
        <v>min</v>
      </c>
      <c r="AF4" s="121" t="str">
        <f>$J4</f>
        <v>max</v>
      </c>
      <c r="AG4" s="121" t="str">
        <f>$K4</f>
        <v>standard deviation</v>
      </c>
      <c r="AH4" s="121" t="str">
        <f>$L4</f>
        <v>mean</v>
      </c>
      <c r="AI4" s="122" t="str">
        <f>$M4</f>
        <v>error</v>
      </c>
      <c r="AJ4" s="121">
        <f>$D4</f>
        <v>1</v>
      </c>
      <c r="AK4" s="121">
        <f>$E4</f>
        <v>2</v>
      </c>
      <c r="AL4" s="121">
        <f>$F4</f>
        <v>3</v>
      </c>
      <c r="AM4" s="121">
        <f>$G4</f>
        <v>4</v>
      </c>
      <c r="AN4" s="120">
        <f>$H4</f>
        <v>5</v>
      </c>
      <c r="AO4" s="121" t="str">
        <f>$I4</f>
        <v>min</v>
      </c>
      <c r="AP4" s="121" t="str">
        <f>$J4</f>
        <v>max</v>
      </c>
      <c r="AQ4" s="121" t="str">
        <f>$K4</f>
        <v>standard deviation</v>
      </c>
      <c r="AR4" s="121" t="str">
        <f>$L4</f>
        <v>mean</v>
      </c>
      <c r="AS4" s="122" t="str">
        <f>$M4</f>
        <v>error</v>
      </c>
      <c r="AT4" s="116" t="str">
        <f t="shared" si="1"/>
        <v>measured</v>
      </c>
      <c r="AU4" s="117" t="str">
        <f t="shared" ref="AU4:AU27" si="3">$C4</f>
        <v>real</v>
      </c>
    </row>
    <row r="5" spans="2:47" ht="15.75" thickTop="1">
      <c r="B5" s="124">
        <v>5</v>
      </c>
      <c r="C5" s="125">
        <f t="shared" ref="C5:C27" si="4">B5+$C$30</f>
        <v>8.44</v>
      </c>
      <c r="D5" s="126">
        <v>3</v>
      </c>
      <c r="E5" s="49">
        <v>4</v>
      </c>
      <c r="F5" s="49">
        <v>5</v>
      </c>
      <c r="G5" s="49">
        <v>4</v>
      </c>
      <c r="H5" s="127">
        <v>4</v>
      </c>
      <c r="I5" s="128">
        <f t="shared" ref="I5:I27" si="5">MIN(D5:H5)</f>
        <v>3</v>
      </c>
      <c r="J5" s="49">
        <f t="shared" ref="J5:J27" si="6">MAX(D5:H5)</f>
        <v>5</v>
      </c>
      <c r="K5" s="49">
        <f>_xlfn.STDEV.S(D5:H5)</f>
        <v>0.70710678118654757</v>
      </c>
      <c r="L5" s="49">
        <f t="shared" ref="L5:L27" si="7">AVERAGE(D5:H5)</f>
        <v>4</v>
      </c>
      <c r="M5" s="129">
        <f>ABS(L5-$C5)</f>
        <v>4.4399999999999995</v>
      </c>
      <c r="N5" s="128">
        <v>0</v>
      </c>
      <c r="O5" s="49">
        <v>0</v>
      </c>
      <c r="P5" s="49">
        <v>0</v>
      </c>
      <c r="Q5" s="49">
        <v>0</v>
      </c>
      <c r="R5" s="127">
        <v>0</v>
      </c>
      <c r="S5" s="128">
        <f t="shared" ref="S5:S27" si="8">MIN(N5:R5)</f>
        <v>0</v>
      </c>
      <c r="T5" s="49">
        <f t="shared" ref="T5:T27" si="9">MAX(N5:R5)</f>
        <v>0</v>
      </c>
      <c r="U5" s="49">
        <f>_xlfn.STDEV.S(N5:R5)</f>
        <v>0</v>
      </c>
      <c r="V5" s="49">
        <f t="shared" ref="V5:V27" si="10">AVERAGE(N5:R5)</f>
        <v>0</v>
      </c>
      <c r="W5" s="130">
        <f>ABS(V5-$C5)</f>
        <v>8.44</v>
      </c>
      <c r="X5" s="124">
        <f t="shared" si="0"/>
        <v>5</v>
      </c>
      <c r="Y5" s="125">
        <f t="shared" si="2"/>
        <v>8.44</v>
      </c>
      <c r="Z5" s="126">
        <v>0</v>
      </c>
      <c r="AA5" s="49">
        <v>0</v>
      </c>
      <c r="AB5" s="49">
        <v>0</v>
      </c>
      <c r="AC5" s="49">
        <v>0</v>
      </c>
      <c r="AD5" s="127">
        <v>0</v>
      </c>
      <c r="AE5" s="128">
        <f t="shared" ref="AE5:AE27" si="11">MIN(Z5:AD5)</f>
        <v>0</v>
      </c>
      <c r="AF5" s="49">
        <f t="shared" ref="AF5:AF27" si="12">MAX(Z5:AD5)</f>
        <v>0</v>
      </c>
      <c r="AG5" s="49">
        <f>_xlfn.STDEV.S(Z5:AD5)</f>
        <v>0</v>
      </c>
      <c r="AH5" s="49">
        <f t="shared" ref="AH5:AH27" si="13">AVERAGE(Z5:AD5)</f>
        <v>0</v>
      </c>
      <c r="AI5" s="129">
        <f>ABS(AH5-$C5)</f>
        <v>8.44</v>
      </c>
      <c r="AJ5" s="128">
        <v>0</v>
      </c>
      <c r="AK5" s="49">
        <v>0</v>
      </c>
      <c r="AL5" s="49">
        <v>0</v>
      </c>
      <c r="AM5" s="49">
        <v>0</v>
      </c>
      <c r="AN5" s="127">
        <v>0</v>
      </c>
      <c r="AO5" s="128">
        <f t="shared" ref="AO5:AO27" si="14">MIN(AJ5:AN5)</f>
        <v>0</v>
      </c>
      <c r="AP5" s="49">
        <f t="shared" ref="AP5:AP27" si="15">MAX(AJ5:AN5)</f>
        <v>0</v>
      </c>
      <c r="AQ5" s="49">
        <f>_xlfn.STDEV.S(AJ5:AN5)</f>
        <v>0</v>
      </c>
      <c r="AR5" s="49">
        <f t="shared" ref="AR5:AR27" si="16">AVERAGE(AJ5:AN5)</f>
        <v>0</v>
      </c>
      <c r="AS5" s="130">
        <f>ABS(AR5-$C5)</f>
        <v>8.44</v>
      </c>
      <c r="AT5" s="124">
        <f t="shared" si="1"/>
        <v>5</v>
      </c>
      <c r="AU5" s="125">
        <f t="shared" si="3"/>
        <v>8.44</v>
      </c>
    </row>
    <row r="6" spans="2:47" ht="15">
      <c r="B6" s="131">
        <v>10</v>
      </c>
      <c r="C6" s="132">
        <f t="shared" si="4"/>
        <v>13.44</v>
      </c>
      <c r="D6" s="133">
        <v>0</v>
      </c>
      <c r="E6" s="21">
        <v>0</v>
      </c>
      <c r="F6" s="21">
        <v>0</v>
      </c>
      <c r="G6" s="21">
        <v>0</v>
      </c>
      <c r="H6" s="134">
        <v>0</v>
      </c>
      <c r="I6" s="135">
        <f t="shared" si="5"/>
        <v>0</v>
      </c>
      <c r="J6" s="21">
        <f t="shared" si="6"/>
        <v>0</v>
      </c>
      <c r="K6" s="21">
        <f>_xlfn.STDEV.S(D6:H6)</f>
        <v>0</v>
      </c>
      <c r="L6" s="21">
        <f t="shared" si="7"/>
        <v>0</v>
      </c>
      <c r="M6" s="136">
        <f>ABS(L6-$C6)</f>
        <v>13.44</v>
      </c>
      <c r="N6" s="135">
        <v>0</v>
      </c>
      <c r="O6" s="21">
        <v>0</v>
      </c>
      <c r="P6" s="21">
        <v>0</v>
      </c>
      <c r="Q6" s="21">
        <v>0</v>
      </c>
      <c r="R6" s="134">
        <v>0</v>
      </c>
      <c r="S6" s="135">
        <f t="shared" si="8"/>
        <v>0</v>
      </c>
      <c r="T6" s="21">
        <f t="shared" si="9"/>
        <v>0</v>
      </c>
      <c r="U6" s="21">
        <f>_xlfn.STDEV.S(N6:R6)</f>
        <v>0</v>
      </c>
      <c r="V6" s="21">
        <f t="shared" si="10"/>
        <v>0</v>
      </c>
      <c r="W6" s="137">
        <f>ABS(V6-$C6)</f>
        <v>13.44</v>
      </c>
      <c r="X6" s="124">
        <f t="shared" si="0"/>
        <v>10</v>
      </c>
      <c r="Y6" s="125">
        <f t="shared" si="2"/>
        <v>13.44</v>
      </c>
      <c r="Z6" s="133">
        <v>0</v>
      </c>
      <c r="AA6" s="21">
        <v>0</v>
      </c>
      <c r="AB6" s="21">
        <v>0</v>
      </c>
      <c r="AC6" s="21">
        <v>0</v>
      </c>
      <c r="AD6" s="134">
        <v>0</v>
      </c>
      <c r="AE6" s="135">
        <f t="shared" si="11"/>
        <v>0</v>
      </c>
      <c r="AF6" s="21">
        <f t="shared" si="12"/>
        <v>0</v>
      </c>
      <c r="AG6" s="21">
        <f>_xlfn.STDEV.S(Z6:AD6)</f>
        <v>0</v>
      </c>
      <c r="AH6" s="21">
        <f t="shared" si="13"/>
        <v>0</v>
      </c>
      <c r="AI6" s="136">
        <f>ABS(AH6-$C6)</f>
        <v>13.44</v>
      </c>
      <c r="AJ6" s="135">
        <v>0</v>
      </c>
      <c r="AK6" s="21">
        <v>0</v>
      </c>
      <c r="AL6" s="21">
        <v>0</v>
      </c>
      <c r="AM6" s="21">
        <v>0</v>
      </c>
      <c r="AN6" s="134">
        <v>0</v>
      </c>
      <c r="AO6" s="135">
        <f t="shared" si="14"/>
        <v>0</v>
      </c>
      <c r="AP6" s="21">
        <f t="shared" si="15"/>
        <v>0</v>
      </c>
      <c r="AQ6" s="21">
        <f>_xlfn.STDEV.S(AJ6:AN6)</f>
        <v>0</v>
      </c>
      <c r="AR6" s="21">
        <f t="shared" si="16"/>
        <v>0</v>
      </c>
      <c r="AS6" s="137">
        <f>ABS(AR6-$C6)</f>
        <v>13.44</v>
      </c>
      <c r="AT6" s="124">
        <f t="shared" si="1"/>
        <v>10</v>
      </c>
      <c r="AU6" s="125">
        <f t="shared" si="3"/>
        <v>13.44</v>
      </c>
    </row>
    <row r="7" spans="2:47" ht="15">
      <c r="B7" s="131">
        <v>15</v>
      </c>
      <c r="C7" s="132">
        <f t="shared" si="4"/>
        <v>18.440000000000001</v>
      </c>
      <c r="D7" s="133">
        <v>0</v>
      </c>
      <c r="E7" s="21">
        <v>0</v>
      </c>
      <c r="F7" s="21">
        <v>0</v>
      </c>
      <c r="G7" s="21">
        <v>0</v>
      </c>
      <c r="H7" s="134">
        <v>0</v>
      </c>
      <c r="I7" s="135">
        <f t="shared" si="5"/>
        <v>0</v>
      </c>
      <c r="J7" s="21">
        <f t="shared" si="6"/>
        <v>0</v>
      </c>
      <c r="K7" s="21">
        <f t="shared" ref="K7:K27" si="17">_xlfn.STDEV.S(D7:H7)</f>
        <v>0</v>
      </c>
      <c r="L7" s="21">
        <f t="shared" si="7"/>
        <v>0</v>
      </c>
      <c r="M7" s="136">
        <f t="shared" ref="M7:M27" si="18">ABS(L7-$C7)</f>
        <v>18.440000000000001</v>
      </c>
      <c r="N7" s="135">
        <v>0</v>
      </c>
      <c r="O7" s="21">
        <v>0</v>
      </c>
      <c r="P7" s="21">
        <v>0</v>
      </c>
      <c r="Q7" s="21">
        <v>0</v>
      </c>
      <c r="R7" s="134">
        <v>0</v>
      </c>
      <c r="S7" s="135">
        <f t="shared" si="8"/>
        <v>0</v>
      </c>
      <c r="T7" s="21">
        <f t="shared" si="9"/>
        <v>0</v>
      </c>
      <c r="U7" s="21">
        <f t="shared" ref="U7:U27" si="19">_xlfn.STDEV.S(N7:R7)</f>
        <v>0</v>
      </c>
      <c r="V7" s="21">
        <f t="shared" si="10"/>
        <v>0</v>
      </c>
      <c r="W7" s="137">
        <f t="shared" ref="W7:W27" si="20">ABS(V7-$C7)</f>
        <v>18.440000000000001</v>
      </c>
      <c r="X7" s="124">
        <f t="shared" si="0"/>
        <v>15</v>
      </c>
      <c r="Y7" s="125">
        <f t="shared" si="2"/>
        <v>18.440000000000001</v>
      </c>
      <c r="Z7" s="133">
        <v>0</v>
      </c>
      <c r="AA7" s="21">
        <v>0</v>
      </c>
      <c r="AB7" s="21">
        <v>0</v>
      </c>
      <c r="AC7" s="21">
        <v>0</v>
      </c>
      <c r="AD7" s="134">
        <v>0</v>
      </c>
      <c r="AE7" s="135">
        <f t="shared" si="11"/>
        <v>0</v>
      </c>
      <c r="AF7" s="21">
        <f t="shared" si="12"/>
        <v>0</v>
      </c>
      <c r="AG7" s="21">
        <f t="shared" ref="AG7:AG27" si="21">_xlfn.STDEV.S(Z7:AD7)</f>
        <v>0</v>
      </c>
      <c r="AH7" s="21">
        <f t="shared" si="13"/>
        <v>0</v>
      </c>
      <c r="AI7" s="136">
        <f t="shared" ref="AI7:AI27" si="22">ABS(AH7-$C7)</f>
        <v>18.440000000000001</v>
      </c>
      <c r="AJ7" s="135">
        <v>0</v>
      </c>
      <c r="AK7" s="21">
        <v>0</v>
      </c>
      <c r="AL7" s="21">
        <v>0</v>
      </c>
      <c r="AM7" s="21">
        <v>0</v>
      </c>
      <c r="AN7" s="134">
        <v>0</v>
      </c>
      <c r="AO7" s="135">
        <f t="shared" si="14"/>
        <v>0</v>
      </c>
      <c r="AP7" s="21">
        <f t="shared" si="15"/>
        <v>0</v>
      </c>
      <c r="AQ7" s="21">
        <f t="shared" ref="AQ7:AQ27" si="23">_xlfn.STDEV.S(AJ7:AN7)</f>
        <v>0</v>
      </c>
      <c r="AR7" s="21">
        <f t="shared" si="16"/>
        <v>0</v>
      </c>
      <c r="AS7" s="137">
        <f t="shared" ref="AS7:AS27" si="24">ABS(AR7-$C7)</f>
        <v>18.440000000000001</v>
      </c>
      <c r="AT7" s="124">
        <f t="shared" si="1"/>
        <v>15</v>
      </c>
      <c r="AU7" s="125">
        <f t="shared" si="3"/>
        <v>18.440000000000001</v>
      </c>
    </row>
    <row r="8" spans="2:47" ht="15">
      <c r="B8" s="131">
        <v>20</v>
      </c>
      <c r="C8" s="132">
        <f t="shared" si="4"/>
        <v>23.44</v>
      </c>
      <c r="D8" s="133">
        <v>19</v>
      </c>
      <c r="E8" s="21">
        <v>19</v>
      </c>
      <c r="F8" s="21">
        <v>20</v>
      </c>
      <c r="G8" s="21">
        <v>18</v>
      </c>
      <c r="H8" s="134">
        <v>18</v>
      </c>
      <c r="I8" s="135">
        <f t="shared" si="5"/>
        <v>18</v>
      </c>
      <c r="J8" s="21">
        <f t="shared" si="6"/>
        <v>20</v>
      </c>
      <c r="K8" s="21">
        <f t="shared" si="17"/>
        <v>0.83666002653407556</v>
      </c>
      <c r="L8" s="21">
        <f t="shared" si="7"/>
        <v>18.8</v>
      </c>
      <c r="M8" s="136">
        <f t="shared" si="18"/>
        <v>4.6400000000000006</v>
      </c>
      <c r="N8" s="135">
        <v>0</v>
      </c>
      <c r="O8" s="21">
        <v>0</v>
      </c>
      <c r="P8" s="21">
        <v>0</v>
      </c>
      <c r="Q8" s="21">
        <v>0</v>
      </c>
      <c r="R8" s="134">
        <v>0</v>
      </c>
      <c r="S8" s="135">
        <f t="shared" si="8"/>
        <v>0</v>
      </c>
      <c r="T8" s="21">
        <f t="shared" si="9"/>
        <v>0</v>
      </c>
      <c r="U8" s="21">
        <f t="shared" si="19"/>
        <v>0</v>
      </c>
      <c r="V8" s="21">
        <f t="shared" si="10"/>
        <v>0</v>
      </c>
      <c r="W8" s="137">
        <f t="shared" si="20"/>
        <v>23.44</v>
      </c>
      <c r="X8" s="124">
        <f t="shared" si="0"/>
        <v>20</v>
      </c>
      <c r="Y8" s="125">
        <f t="shared" si="2"/>
        <v>23.44</v>
      </c>
      <c r="Z8" s="133">
        <v>7</v>
      </c>
      <c r="AA8" s="21">
        <v>7</v>
      </c>
      <c r="AB8" s="21">
        <v>8</v>
      </c>
      <c r="AC8" s="21">
        <v>6</v>
      </c>
      <c r="AD8" s="134">
        <v>6</v>
      </c>
      <c r="AE8" s="135">
        <f t="shared" si="11"/>
        <v>6</v>
      </c>
      <c r="AF8" s="21">
        <f t="shared" si="12"/>
        <v>8</v>
      </c>
      <c r="AG8" s="21">
        <f t="shared" si="21"/>
        <v>0.83666002653407723</v>
      </c>
      <c r="AH8" s="21">
        <f t="shared" si="13"/>
        <v>6.8</v>
      </c>
      <c r="AI8" s="136">
        <f t="shared" si="22"/>
        <v>16.64</v>
      </c>
      <c r="AJ8" s="135">
        <v>0</v>
      </c>
      <c r="AK8" s="21">
        <v>0</v>
      </c>
      <c r="AL8" s="21">
        <v>0</v>
      </c>
      <c r="AM8" s="21">
        <v>0</v>
      </c>
      <c r="AN8" s="134">
        <v>0</v>
      </c>
      <c r="AO8" s="135">
        <f t="shared" si="14"/>
        <v>0</v>
      </c>
      <c r="AP8" s="21">
        <f t="shared" si="15"/>
        <v>0</v>
      </c>
      <c r="AQ8" s="21">
        <f t="shared" si="23"/>
        <v>0</v>
      </c>
      <c r="AR8" s="21">
        <f t="shared" si="16"/>
        <v>0</v>
      </c>
      <c r="AS8" s="137">
        <f t="shared" si="24"/>
        <v>23.44</v>
      </c>
      <c r="AT8" s="124">
        <f t="shared" si="1"/>
        <v>20</v>
      </c>
      <c r="AU8" s="125">
        <f t="shared" si="3"/>
        <v>23.44</v>
      </c>
    </row>
    <row r="9" spans="2:47" ht="15">
      <c r="B9" s="131">
        <v>25</v>
      </c>
      <c r="C9" s="132">
        <f t="shared" si="4"/>
        <v>28.44</v>
      </c>
      <c r="D9" s="133">
        <v>25</v>
      </c>
      <c r="E9" s="21">
        <v>26</v>
      </c>
      <c r="F9" s="21">
        <v>26</v>
      </c>
      <c r="G9" s="21">
        <v>28</v>
      </c>
      <c r="H9" s="134">
        <v>27</v>
      </c>
      <c r="I9" s="135">
        <f t="shared" si="5"/>
        <v>25</v>
      </c>
      <c r="J9" s="21">
        <f t="shared" si="6"/>
        <v>28</v>
      </c>
      <c r="K9" s="21">
        <f t="shared" si="17"/>
        <v>1.1401754250991381</v>
      </c>
      <c r="L9" s="21">
        <f t="shared" si="7"/>
        <v>26.4</v>
      </c>
      <c r="M9" s="136">
        <f t="shared" si="18"/>
        <v>2.0400000000000027</v>
      </c>
      <c r="N9" s="135">
        <v>0</v>
      </c>
      <c r="O9" s="21">
        <v>0</v>
      </c>
      <c r="P9" s="21">
        <v>0</v>
      </c>
      <c r="Q9" s="21">
        <v>0</v>
      </c>
      <c r="R9" s="134">
        <v>0</v>
      </c>
      <c r="S9" s="135">
        <f t="shared" si="8"/>
        <v>0</v>
      </c>
      <c r="T9" s="21">
        <f t="shared" si="9"/>
        <v>0</v>
      </c>
      <c r="U9" s="21">
        <f t="shared" si="19"/>
        <v>0</v>
      </c>
      <c r="V9" s="21">
        <f t="shared" si="10"/>
        <v>0</v>
      </c>
      <c r="W9" s="137">
        <f t="shared" si="20"/>
        <v>28.44</v>
      </c>
      <c r="X9" s="124">
        <f t="shared" si="0"/>
        <v>25</v>
      </c>
      <c r="Y9" s="125">
        <f t="shared" si="2"/>
        <v>28.44</v>
      </c>
      <c r="Z9" s="133">
        <v>11</v>
      </c>
      <c r="AA9" s="21">
        <v>14</v>
      </c>
      <c r="AB9" s="21">
        <v>14</v>
      </c>
      <c r="AC9" s="21">
        <v>12</v>
      </c>
      <c r="AD9" s="134">
        <v>11</v>
      </c>
      <c r="AE9" s="135">
        <f t="shared" si="11"/>
        <v>11</v>
      </c>
      <c r="AF9" s="21">
        <f t="shared" si="12"/>
        <v>14</v>
      </c>
      <c r="AG9" s="21">
        <f t="shared" si="21"/>
        <v>1.5165750888103138</v>
      </c>
      <c r="AH9" s="21">
        <f t="shared" si="13"/>
        <v>12.4</v>
      </c>
      <c r="AI9" s="136">
        <f t="shared" si="22"/>
        <v>16.04</v>
      </c>
      <c r="AJ9" s="135">
        <v>34</v>
      </c>
      <c r="AK9" s="21">
        <v>36</v>
      </c>
      <c r="AL9" s="21">
        <v>37</v>
      </c>
      <c r="AM9" s="21">
        <v>34</v>
      </c>
      <c r="AN9" s="134">
        <v>35</v>
      </c>
      <c r="AO9" s="135">
        <f t="shared" si="14"/>
        <v>34</v>
      </c>
      <c r="AP9" s="21">
        <f t="shared" si="15"/>
        <v>37</v>
      </c>
      <c r="AQ9" s="21">
        <f t="shared" si="23"/>
        <v>1.3038404810405297</v>
      </c>
      <c r="AR9" s="21">
        <f t="shared" si="16"/>
        <v>35.200000000000003</v>
      </c>
      <c r="AS9" s="137">
        <f t="shared" si="24"/>
        <v>6.7600000000000016</v>
      </c>
      <c r="AT9" s="124">
        <f t="shared" si="1"/>
        <v>25</v>
      </c>
      <c r="AU9" s="125">
        <f t="shared" si="3"/>
        <v>28.44</v>
      </c>
    </row>
    <row r="10" spans="2:47" ht="15">
      <c r="B10" s="131">
        <v>30</v>
      </c>
      <c r="C10" s="132">
        <f t="shared" si="4"/>
        <v>33.44</v>
      </c>
      <c r="D10" s="133">
        <v>34</v>
      </c>
      <c r="E10" s="21">
        <v>36</v>
      </c>
      <c r="F10" s="21">
        <v>18</v>
      </c>
      <c r="G10" s="21">
        <v>16</v>
      </c>
      <c r="H10" s="134">
        <v>36</v>
      </c>
      <c r="I10" s="135">
        <f t="shared" si="5"/>
        <v>16</v>
      </c>
      <c r="J10" s="21">
        <f t="shared" si="6"/>
        <v>36</v>
      </c>
      <c r="K10" s="21">
        <f t="shared" si="17"/>
        <v>10.099504938362077</v>
      </c>
      <c r="L10" s="21">
        <f t="shared" si="7"/>
        <v>28</v>
      </c>
      <c r="M10" s="136">
        <f t="shared" si="18"/>
        <v>5.4399999999999977</v>
      </c>
      <c r="N10" s="135">
        <v>22</v>
      </c>
      <c r="O10" s="21">
        <v>22</v>
      </c>
      <c r="P10" s="21">
        <v>19</v>
      </c>
      <c r="Q10" s="21">
        <v>20</v>
      </c>
      <c r="R10" s="134">
        <v>22</v>
      </c>
      <c r="S10" s="135">
        <f t="shared" si="8"/>
        <v>19</v>
      </c>
      <c r="T10" s="21">
        <f t="shared" si="9"/>
        <v>22</v>
      </c>
      <c r="U10" s="21">
        <f t="shared" si="19"/>
        <v>1.4142135623730951</v>
      </c>
      <c r="V10" s="21">
        <f t="shared" si="10"/>
        <v>21</v>
      </c>
      <c r="W10" s="137">
        <f t="shared" si="20"/>
        <v>12.439999999999998</v>
      </c>
      <c r="X10" s="124">
        <f t="shared" si="0"/>
        <v>30</v>
      </c>
      <c r="Y10" s="125">
        <f t="shared" si="2"/>
        <v>33.44</v>
      </c>
      <c r="Z10" s="133">
        <v>26</v>
      </c>
      <c r="AA10" s="21">
        <v>16</v>
      </c>
      <c r="AB10" s="21">
        <v>16</v>
      </c>
      <c r="AC10" s="21">
        <v>24</v>
      </c>
      <c r="AD10" s="134">
        <v>24</v>
      </c>
      <c r="AE10" s="135">
        <f t="shared" si="11"/>
        <v>16</v>
      </c>
      <c r="AF10" s="21">
        <f t="shared" si="12"/>
        <v>26</v>
      </c>
      <c r="AG10" s="21">
        <f t="shared" si="21"/>
        <v>4.8166378315169229</v>
      </c>
      <c r="AH10" s="21">
        <f t="shared" si="13"/>
        <v>21.2</v>
      </c>
      <c r="AI10" s="136">
        <f t="shared" si="22"/>
        <v>12.239999999999998</v>
      </c>
      <c r="AJ10" s="135">
        <v>42</v>
      </c>
      <c r="AK10" s="21">
        <v>44</v>
      </c>
      <c r="AL10" s="21">
        <v>44</v>
      </c>
      <c r="AM10" s="21">
        <v>44</v>
      </c>
      <c r="AN10" s="134">
        <v>42</v>
      </c>
      <c r="AO10" s="135">
        <f t="shared" si="14"/>
        <v>42</v>
      </c>
      <c r="AP10" s="21">
        <f t="shared" si="15"/>
        <v>44</v>
      </c>
      <c r="AQ10" s="21">
        <f t="shared" si="23"/>
        <v>1.0954451150103321</v>
      </c>
      <c r="AR10" s="21">
        <f t="shared" si="16"/>
        <v>43.2</v>
      </c>
      <c r="AS10" s="137">
        <f t="shared" si="24"/>
        <v>9.7600000000000051</v>
      </c>
      <c r="AT10" s="124">
        <f t="shared" si="1"/>
        <v>30</v>
      </c>
      <c r="AU10" s="125">
        <f t="shared" si="3"/>
        <v>33.44</v>
      </c>
    </row>
    <row r="11" spans="2:47" ht="15">
      <c r="B11" s="131">
        <v>35</v>
      </c>
      <c r="C11" s="132">
        <f t="shared" si="4"/>
        <v>38.44</v>
      </c>
      <c r="D11" s="133">
        <v>42</v>
      </c>
      <c r="E11" s="21">
        <v>28</v>
      </c>
      <c r="F11" s="21">
        <v>27</v>
      </c>
      <c r="G11" s="21">
        <v>43</v>
      </c>
      <c r="H11" s="134">
        <v>45</v>
      </c>
      <c r="I11" s="135">
        <f t="shared" si="5"/>
        <v>27</v>
      </c>
      <c r="J11" s="21">
        <f t="shared" si="6"/>
        <v>45</v>
      </c>
      <c r="K11" s="21">
        <f t="shared" si="17"/>
        <v>8.7464278422679502</v>
      </c>
      <c r="L11" s="21">
        <f t="shared" si="7"/>
        <v>37</v>
      </c>
      <c r="M11" s="136">
        <f t="shared" si="18"/>
        <v>1.4399999999999977</v>
      </c>
      <c r="N11" s="135">
        <v>26</v>
      </c>
      <c r="O11" s="21">
        <v>26</v>
      </c>
      <c r="P11" s="21">
        <v>26</v>
      </c>
      <c r="Q11" s="21">
        <v>24</v>
      </c>
      <c r="R11" s="134">
        <v>26</v>
      </c>
      <c r="S11" s="135">
        <f t="shared" si="8"/>
        <v>24</v>
      </c>
      <c r="T11" s="21">
        <f t="shared" si="9"/>
        <v>26</v>
      </c>
      <c r="U11" s="21">
        <f t="shared" si="19"/>
        <v>0.89442719099991586</v>
      </c>
      <c r="V11" s="21">
        <f t="shared" si="10"/>
        <v>25.6</v>
      </c>
      <c r="W11" s="137">
        <f t="shared" si="20"/>
        <v>12.839999999999996</v>
      </c>
      <c r="X11" s="124">
        <f t="shared" si="0"/>
        <v>35</v>
      </c>
      <c r="Y11" s="125">
        <f t="shared" si="2"/>
        <v>38.44</v>
      </c>
      <c r="Z11" s="133">
        <v>32</v>
      </c>
      <c r="AA11" s="21">
        <v>14</v>
      </c>
      <c r="AB11" s="21">
        <v>12</v>
      </c>
      <c r="AC11" s="21">
        <v>32</v>
      </c>
      <c r="AD11" s="134">
        <v>32</v>
      </c>
      <c r="AE11" s="135">
        <f t="shared" si="11"/>
        <v>12</v>
      </c>
      <c r="AF11" s="21">
        <f t="shared" si="12"/>
        <v>32</v>
      </c>
      <c r="AG11" s="21">
        <f t="shared" si="21"/>
        <v>10.430723848324236</v>
      </c>
      <c r="AH11" s="21">
        <f t="shared" si="13"/>
        <v>24.4</v>
      </c>
      <c r="AI11" s="136">
        <f t="shared" si="22"/>
        <v>14.04</v>
      </c>
      <c r="AJ11" s="135">
        <v>48</v>
      </c>
      <c r="AK11" s="21">
        <v>48</v>
      </c>
      <c r="AL11" s="21">
        <v>50</v>
      </c>
      <c r="AM11" s="21">
        <v>50</v>
      </c>
      <c r="AN11" s="134">
        <v>49</v>
      </c>
      <c r="AO11" s="135">
        <f t="shared" si="14"/>
        <v>48</v>
      </c>
      <c r="AP11" s="21">
        <f t="shared" si="15"/>
        <v>50</v>
      </c>
      <c r="AQ11" s="21">
        <f t="shared" si="23"/>
        <v>1</v>
      </c>
      <c r="AR11" s="21">
        <f t="shared" si="16"/>
        <v>49</v>
      </c>
      <c r="AS11" s="137">
        <f t="shared" si="24"/>
        <v>10.560000000000002</v>
      </c>
      <c r="AT11" s="124">
        <f t="shared" si="1"/>
        <v>35</v>
      </c>
      <c r="AU11" s="125">
        <f t="shared" si="3"/>
        <v>38.44</v>
      </c>
    </row>
    <row r="12" spans="2:47" ht="15">
      <c r="B12" s="131">
        <v>40</v>
      </c>
      <c r="C12" s="132">
        <f t="shared" si="4"/>
        <v>43.44</v>
      </c>
      <c r="D12" s="133">
        <v>40</v>
      </c>
      <c r="E12" s="21">
        <v>40</v>
      </c>
      <c r="F12" s="21">
        <v>40</v>
      </c>
      <c r="G12" s="21">
        <v>40</v>
      </c>
      <c r="H12" s="134">
        <v>41</v>
      </c>
      <c r="I12" s="135">
        <f t="shared" si="5"/>
        <v>40</v>
      </c>
      <c r="J12" s="21">
        <f t="shared" si="6"/>
        <v>41</v>
      </c>
      <c r="K12" s="21">
        <f t="shared" si="17"/>
        <v>0.44721359549995793</v>
      </c>
      <c r="L12" s="21">
        <f t="shared" si="7"/>
        <v>40.200000000000003</v>
      </c>
      <c r="M12" s="136">
        <f t="shared" si="18"/>
        <v>3.2399999999999949</v>
      </c>
      <c r="N12" s="135">
        <v>20</v>
      </c>
      <c r="O12" s="21">
        <v>37</v>
      </c>
      <c r="P12" s="21">
        <v>21</v>
      </c>
      <c r="Q12" s="21">
        <v>20</v>
      </c>
      <c r="R12" s="134">
        <v>19</v>
      </c>
      <c r="S12" s="135">
        <f t="shared" si="8"/>
        <v>19</v>
      </c>
      <c r="T12" s="21">
        <f t="shared" si="9"/>
        <v>37</v>
      </c>
      <c r="U12" s="21">
        <f t="shared" si="19"/>
        <v>7.6354436675284267</v>
      </c>
      <c r="V12" s="21">
        <f t="shared" si="10"/>
        <v>23.4</v>
      </c>
      <c r="W12" s="137">
        <f t="shared" si="20"/>
        <v>20.04</v>
      </c>
      <c r="X12" s="124">
        <f t="shared" si="0"/>
        <v>40</v>
      </c>
      <c r="Y12" s="125">
        <f t="shared" si="2"/>
        <v>43.44</v>
      </c>
      <c r="Z12" s="133">
        <v>19</v>
      </c>
      <c r="AA12" s="21">
        <v>20</v>
      </c>
      <c r="AB12" s="21">
        <v>39</v>
      </c>
      <c r="AC12" s="21">
        <v>40</v>
      </c>
      <c r="AD12" s="134">
        <v>14</v>
      </c>
      <c r="AE12" s="135">
        <f t="shared" si="11"/>
        <v>14</v>
      </c>
      <c r="AF12" s="21">
        <f t="shared" si="12"/>
        <v>40</v>
      </c>
      <c r="AG12" s="21">
        <f t="shared" si="21"/>
        <v>12.177848742696714</v>
      </c>
      <c r="AH12" s="21">
        <f t="shared" si="13"/>
        <v>26.4</v>
      </c>
      <c r="AI12" s="136">
        <f t="shared" si="22"/>
        <v>17.04</v>
      </c>
      <c r="AJ12" s="135">
        <v>56</v>
      </c>
      <c r="AK12" s="21">
        <v>31</v>
      </c>
      <c r="AL12" s="21">
        <v>58</v>
      </c>
      <c r="AM12" s="21">
        <v>31</v>
      </c>
      <c r="AN12" s="134">
        <v>57</v>
      </c>
      <c r="AO12" s="135">
        <f t="shared" si="14"/>
        <v>31</v>
      </c>
      <c r="AP12" s="21">
        <f t="shared" si="15"/>
        <v>58</v>
      </c>
      <c r="AQ12" s="21">
        <f t="shared" si="23"/>
        <v>14.258330898110065</v>
      </c>
      <c r="AR12" s="21">
        <f t="shared" si="16"/>
        <v>46.6</v>
      </c>
      <c r="AS12" s="137">
        <f t="shared" si="24"/>
        <v>3.1600000000000037</v>
      </c>
      <c r="AT12" s="124">
        <f t="shared" si="1"/>
        <v>40</v>
      </c>
      <c r="AU12" s="125">
        <f t="shared" si="3"/>
        <v>43.44</v>
      </c>
    </row>
    <row r="13" spans="2:47" ht="15">
      <c r="B13" s="131">
        <v>45</v>
      </c>
      <c r="C13" s="132">
        <f t="shared" si="4"/>
        <v>48.44</v>
      </c>
      <c r="D13" s="133">
        <v>37</v>
      </c>
      <c r="E13" s="21">
        <v>38</v>
      </c>
      <c r="F13" s="21">
        <v>38</v>
      </c>
      <c r="G13" s="21">
        <v>39</v>
      </c>
      <c r="H13" s="134">
        <v>40</v>
      </c>
      <c r="I13" s="135">
        <f t="shared" si="5"/>
        <v>37</v>
      </c>
      <c r="J13" s="21">
        <f t="shared" si="6"/>
        <v>40</v>
      </c>
      <c r="K13" s="21">
        <f t="shared" si="17"/>
        <v>1.1401754250991378</v>
      </c>
      <c r="L13" s="21">
        <f t="shared" si="7"/>
        <v>38.4</v>
      </c>
      <c r="M13" s="136">
        <f t="shared" si="18"/>
        <v>10.039999999999999</v>
      </c>
      <c r="N13" s="135">
        <v>27</v>
      </c>
      <c r="O13" s="21">
        <v>27</v>
      </c>
      <c r="P13" s="21">
        <v>25</v>
      </c>
      <c r="Q13" s="21">
        <v>26</v>
      </c>
      <c r="R13" s="134">
        <v>27</v>
      </c>
      <c r="S13" s="135">
        <f t="shared" si="8"/>
        <v>25</v>
      </c>
      <c r="T13" s="21">
        <f t="shared" si="9"/>
        <v>27</v>
      </c>
      <c r="U13" s="21">
        <f t="shared" si="19"/>
        <v>0.89442719099991586</v>
      </c>
      <c r="V13" s="21">
        <f t="shared" si="10"/>
        <v>26.4</v>
      </c>
      <c r="W13" s="137">
        <f t="shared" si="20"/>
        <v>22.04</v>
      </c>
      <c r="X13" s="124">
        <f t="shared" si="0"/>
        <v>45</v>
      </c>
      <c r="Y13" s="125">
        <f t="shared" si="2"/>
        <v>48.44</v>
      </c>
      <c r="Z13" s="133">
        <v>19</v>
      </c>
      <c r="AA13" s="21">
        <v>19</v>
      </c>
      <c r="AB13" s="21">
        <v>30</v>
      </c>
      <c r="AC13" s="21">
        <v>31</v>
      </c>
      <c r="AD13" s="134">
        <v>45</v>
      </c>
      <c r="AE13" s="135">
        <f t="shared" si="11"/>
        <v>19</v>
      </c>
      <c r="AF13" s="21">
        <f t="shared" si="12"/>
        <v>45</v>
      </c>
      <c r="AG13" s="21">
        <f t="shared" si="21"/>
        <v>10.733126291998992</v>
      </c>
      <c r="AH13" s="21">
        <f t="shared" si="13"/>
        <v>28.8</v>
      </c>
      <c r="AI13" s="136">
        <f t="shared" si="22"/>
        <v>19.639999999999997</v>
      </c>
      <c r="AJ13" s="135">
        <v>35</v>
      </c>
      <c r="AK13" s="21">
        <v>35</v>
      </c>
      <c r="AL13" s="21">
        <v>64</v>
      </c>
      <c r="AM13" s="21">
        <v>64</v>
      </c>
      <c r="AN13" s="134">
        <v>35</v>
      </c>
      <c r="AO13" s="135">
        <f t="shared" si="14"/>
        <v>35</v>
      </c>
      <c r="AP13" s="21">
        <f t="shared" si="15"/>
        <v>64</v>
      </c>
      <c r="AQ13" s="21">
        <f t="shared" si="23"/>
        <v>15.883954167649822</v>
      </c>
      <c r="AR13" s="21">
        <f t="shared" si="16"/>
        <v>46.6</v>
      </c>
      <c r="AS13" s="137">
        <f t="shared" si="24"/>
        <v>1.8399999999999963</v>
      </c>
      <c r="AT13" s="124">
        <f t="shared" si="1"/>
        <v>45</v>
      </c>
      <c r="AU13" s="125">
        <f t="shared" si="3"/>
        <v>48.44</v>
      </c>
    </row>
    <row r="14" spans="2:47" ht="15">
      <c r="B14" s="131">
        <v>50</v>
      </c>
      <c r="C14" s="132">
        <f t="shared" si="4"/>
        <v>53.44</v>
      </c>
      <c r="D14" s="133">
        <v>43</v>
      </c>
      <c r="E14" s="21">
        <v>43</v>
      </c>
      <c r="F14" s="21">
        <v>48</v>
      </c>
      <c r="G14" s="21">
        <v>46</v>
      </c>
      <c r="H14" s="134">
        <v>44</v>
      </c>
      <c r="I14" s="135">
        <f t="shared" si="5"/>
        <v>43</v>
      </c>
      <c r="J14" s="21">
        <f t="shared" si="6"/>
        <v>48</v>
      </c>
      <c r="K14" s="21">
        <f t="shared" si="17"/>
        <v>2.1679483388678804</v>
      </c>
      <c r="L14" s="21">
        <f t="shared" si="7"/>
        <v>44.8</v>
      </c>
      <c r="M14" s="136">
        <f t="shared" si="18"/>
        <v>8.64</v>
      </c>
      <c r="N14" s="135">
        <v>36</v>
      </c>
      <c r="O14" s="21">
        <v>41</v>
      </c>
      <c r="P14" s="21">
        <v>39</v>
      </c>
      <c r="Q14" s="21">
        <v>37</v>
      </c>
      <c r="R14" s="134">
        <v>35</v>
      </c>
      <c r="S14" s="135">
        <f t="shared" si="8"/>
        <v>35</v>
      </c>
      <c r="T14" s="21">
        <f t="shared" si="9"/>
        <v>41</v>
      </c>
      <c r="U14" s="21">
        <f t="shared" si="19"/>
        <v>2.4083189157584592</v>
      </c>
      <c r="V14" s="21">
        <f t="shared" si="10"/>
        <v>37.6</v>
      </c>
      <c r="W14" s="137">
        <f t="shared" si="20"/>
        <v>15.839999999999996</v>
      </c>
      <c r="X14" s="124">
        <f t="shared" si="0"/>
        <v>50</v>
      </c>
      <c r="Y14" s="125">
        <f t="shared" si="2"/>
        <v>53.44</v>
      </c>
      <c r="Z14" s="133">
        <v>33</v>
      </c>
      <c r="AA14" s="21">
        <v>34</v>
      </c>
      <c r="AB14" s="21">
        <v>37</v>
      </c>
      <c r="AC14" s="21">
        <v>33</v>
      </c>
      <c r="AD14" s="134">
        <v>34</v>
      </c>
      <c r="AE14" s="135">
        <f t="shared" si="11"/>
        <v>33</v>
      </c>
      <c r="AF14" s="21">
        <f t="shared" si="12"/>
        <v>37</v>
      </c>
      <c r="AG14" s="21">
        <f t="shared" si="21"/>
        <v>1.6431676725154982</v>
      </c>
      <c r="AH14" s="21">
        <f t="shared" si="13"/>
        <v>34.200000000000003</v>
      </c>
      <c r="AI14" s="136">
        <f t="shared" si="22"/>
        <v>19.239999999999995</v>
      </c>
      <c r="AJ14" s="135">
        <v>59</v>
      </c>
      <c r="AK14" s="21">
        <v>59</v>
      </c>
      <c r="AL14" s="21">
        <v>46</v>
      </c>
      <c r="AM14" s="21">
        <v>48</v>
      </c>
      <c r="AN14" s="134">
        <v>52</v>
      </c>
      <c r="AO14" s="135">
        <f t="shared" si="14"/>
        <v>46</v>
      </c>
      <c r="AP14" s="21">
        <f t="shared" si="15"/>
        <v>59</v>
      </c>
      <c r="AQ14" s="21">
        <f t="shared" si="23"/>
        <v>6.0580524923443688</v>
      </c>
      <c r="AR14" s="21">
        <f t="shared" si="16"/>
        <v>52.8</v>
      </c>
      <c r="AS14" s="137">
        <f t="shared" si="24"/>
        <v>0.64000000000000057</v>
      </c>
      <c r="AT14" s="124">
        <f t="shared" si="1"/>
        <v>50</v>
      </c>
      <c r="AU14" s="125">
        <f t="shared" si="3"/>
        <v>53.44</v>
      </c>
    </row>
    <row r="15" spans="2:47" ht="15">
      <c r="B15" s="131">
        <v>60</v>
      </c>
      <c r="C15" s="132">
        <f t="shared" si="4"/>
        <v>63.44</v>
      </c>
      <c r="D15" s="133">
        <v>56</v>
      </c>
      <c r="E15" s="21">
        <v>57</v>
      </c>
      <c r="F15" s="21">
        <v>59</v>
      </c>
      <c r="G15" s="21">
        <v>56</v>
      </c>
      <c r="H15" s="134">
        <v>57</v>
      </c>
      <c r="I15" s="135">
        <f t="shared" si="5"/>
        <v>56</v>
      </c>
      <c r="J15" s="21">
        <f t="shared" si="6"/>
        <v>59</v>
      </c>
      <c r="K15" s="21">
        <f t="shared" si="17"/>
        <v>1.2247448713915889</v>
      </c>
      <c r="L15" s="21">
        <f t="shared" si="7"/>
        <v>57</v>
      </c>
      <c r="M15" s="136">
        <f t="shared" si="18"/>
        <v>6.4399999999999977</v>
      </c>
      <c r="N15" s="135">
        <v>62</v>
      </c>
      <c r="O15" s="21">
        <v>59</v>
      </c>
      <c r="P15" s="21">
        <v>59</v>
      </c>
      <c r="Q15" s="21">
        <v>58</v>
      </c>
      <c r="R15" s="134">
        <v>58</v>
      </c>
      <c r="S15" s="135">
        <f t="shared" si="8"/>
        <v>58</v>
      </c>
      <c r="T15" s="21">
        <f t="shared" si="9"/>
        <v>62</v>
      </c>
      <c r="U15" s="21">
        <f t="shared" si="19"/>
        <v>1.6431676725154982</v>
      </c>
      <c r="V15" s="21">
        <f t="shared" si="10"/>
        <v>59.2</v>
      </c>
      <c r="W15" s="137">
        <f t="shared" si="20"/>
        <v>4.2399999999999949</v>
      </c>
      <c r="X15" s="124">
        <f t="shared" si="0"/>
        <v>60</v>
      </c>
      <c r="Y15" s="125">
        <f t="shared" si="2"/>
        <v>63.44</v>
      </c>
      <c r="Z15" s="133">
        <v>42</v>
      </c>
      <c r="AA15" s="21">
        <v>38</v>
      </c>
      <c r="AB15" s="21">
        <v>37</v>
      </c>
      <c r="AC15" s="21">
        <v>38</v>
      </c>
      <c r="AD15" s="134">
        <v>38</v>
      </c>
      <c r="AE15" s="135">
        <f t="shared" si="11"/>
        <v>37</v>
      </c>
      <c r="AF15" s="21">
        <f t="shared" si="12"/>
        <v>42</v>
      </c>
      <c r="AG15" s="21">
        <f t="shared" si="21"/>
        <v>1.9493588689617927</v>
      </c>
      <c r="AH15" s="21">
        <f t="shared" si="13"/>
        <v>38.6</v>
      </c>
      <c r="AI15" s="136">
        <f t="shared" si="22"/>
        <v>24.839999999999996</v>
      </c>
      <c r="AJ15" s="135">
        <v>57</v>
      </c>
      <c r="AK15" s="21">
        <v>57</v>
      </c>
      <c r="AL15" s="21">
        <v>55</v>
      </c>
      <c r="AM15" s="21">
        <v>57</v>
      </c>
      <c r="AN15" s="134">
        <v>57</v>
      </c>
      <c r="AO15" s="135">
        <f t="shared" si="14"/>
        <v>55</v>
      </c>
      <c r="AP15" s="21">
        <f t="shared" si="15"/>
        <v>57</v>
      </c>
      <c r="AQ15" s="21">
        <f t="shared" si="23"/>
        <v>0.89442719099991586</v>
      </c>
      <c r="AR15" s="21">
        <f t="shared" si="16"/>
        <v>56.6</v>
      </c>
      <c r="AS15" s="137">
        <f t="shared" si="24"/>
        <v>6.8399999999999963</v>
      </c>
      <c r="AT15" s="124">
        <f t="shared" si="1"/>
        <v>60</v>
      </c>
      <c r="AU15" s="125">
        <f t="shared" si="3"/>
        <v>63.44</v>
      </c>
    </row>
    <row r="16" spans="2:47" ht="15">
      <c r="B16" s="131">
        <v>70</v>
      </c>
      <c r="C16" s="132">
        <f t="shared" si="4"/>
        <v>73.44</v>
      </c>
      <c r="D16" s="133">
        <v>66</v>
      </c>
      <c r="E16" s="21">
        <v>68</v>
      </c>
      <c r="F16" s="21">
        <v>66</v>
      </c>
      <c r="G16" s="21">
        <v>64</v>
      </c>
      <c r="H16" s="134">
        <v>65</v>
      </c>
      <c r="I16" s="135">
        <f t="shared" si="5"/>
        <v>64</v>
      </c>
      <c r="J16" s="21">
        <f t="shared" si="6"/>
        <v>68</v>
      </c>
      <c r="K16" s="21">
        <f t="shared" si="17"/>
        <v>1.4832396974191324</v>
      </c>
      <c r="L16" s="21">
        <f t="shared" si="7"/>
        <v>65.8</v>
      </c>
      <c r="M16" s="136">
        <f t="shared" si="18"/>
        <v>7.6400000000000006</v>
      </c>
      <c r="N16" s="135">
        <v>65</v>
      </c>
      <c r="O16" s="21">
        <v>65</v>
      </c>
      <c r="P16" s="21">
        <v>65</v>
      </c>
      <c r="Q16" s="21">
        <v>69</v>
      </c>
      <c r="R16" s="134">
        <v>62</v>
      </c>
      <c r="S16" s="135">
        <f t="shared" si="8"/>
        <v>62</v>
      </c>
      <c r="T16" s="21">
        <f t="shared" si="9"/>
        <v>69</v>
      </c>
      <c r="U16" s="21">
        <f t="shared" si="19"/>
        <v>2.4899799195977463</v>
      </c>
      <c r="V16" s="21">
        <f t="shared" si="10"/>
        <v>65.2</v>
      </c>
      <c r="W16" s="137">
        <f t="shared" si="20"/>
        <v>8.2399999999999949</v>
      </c>
      <c r="X16" s="124">
        <f t="shared" si="0"/>
        <v>70</v>
      </c>
      <c r="Y16" s="125">
        <f t="shared" si="2"/>
        <v>73.44</v>
      </c>
      <c r="Z16" s="133">
        <v>38</v>
      </c>
      <c r="AA16" s="21">
        <v>33</v>
      </c>
      <c r="AB16" s="21">
        <v>42</v>
      </c>
      <c r="AC16" s="21">
        <v>27</v>
      </c>
      <c r="AD16" s="134">
        <v>37</v>
      </c>
      <c r="AE16" s="135">
        <f t="shared" si="11"/>
        <v>27</v>
      </c>
      <c r="AF16" s="21">
        <f t="shared" si="12"/>
        <v>42</v>
      </c>
      <c r="AG16" s="21">
        <f t="shared" si="21"/>
        <v>5.6833088953531243</v>
      </c>
      <c r="AH16" s="21">
        <f t="shared" si="13"/>
        <v>35.4</v>
      </c>
      <c r="AI16" s="136">
        <f t="shared" si="22"/>
        <v>38.04</v>
      </c>
      <c r="AJ16" s="135">
        <v>75</v>
      </c>
      <c r="AK16" s="21">
        <v>77</v>
      </c>
      <c r="AL16" s="21">
        <v>82</v>
      </c>
      <c r="AM16" s="21">
        <v>79</v>
      </c>
      <c r="AN16" s="134">
        <v>79</v>
      </c>
      <c r="AO16" s="135">
        <f t="shared" si="14"/>
        <v>75</v>
      </c>
      <c r="AP16" s="21">
        <f t="shared" si="15"/>
        <v>82</v>
      </c>
      <c r="AQ16" s="21">
        <f t="shared" si="23"/>
        <v>2.6076809620810595</v>
      </c>
      <c r="AR16" s="21">
        <f t="shared" si="16"/>
        <v>78.400000000000006</v>
      </c>
      <c r="AS16" s="137">
        <f t="shared" si="24"/>
        <v>4.960000000000008</v>
      </c>
      <c r="AT16" s="124">
        <f t="shared" si="1"/>
        <v>70</v>
      </c>
      <c r="AU16" s="125">
        <f t="shared" si="3"/>
        <v>73.44</v>
      </c>
    </row>
    <row r="17" spans="2:47" ht="15">
      <c r="B17" s="131">
        <v>80</v>
      </c>
      <c r="C17" s="132">
        <f t="shared" si="4"/>
        <v>83.44</v>
      </c>
      <c r="D17" s="133">
        <v>74</v>
      </c>
      <c r="E17" s="21">
        <v>74</v>
      </c>
      <c r="F17" s="21">
        <v>73</v>
      </c>
      <c r="G17" s="21">
        <v>72</v>
      </c>
      <c r="H17" s="134">
        <v>75</v>
      </c>
      <c r="I17" s="135">
        <f t="shared" si="5"/>
        <v>72</v>
      </c>
      <c r="J17" s="21">
        <f t="shared" si="6"/>
        <v>75</v>
      </c>
      <c r="K17" s="21">
        <f t="shared" si="17"/>
        <v>1.1401754250991381</v>
      </c>
      <c r="L17" s="21">
        <f t="shared" si="7"/>
        <v>73.599999999999994</v>
      </c>
      <c r="M17" s="136">
        <f t="shared" si="18"/>
        <v>9.8400000000000034</v>
      </c>
      <c r="N17" s="135">
        <v>89</v>
      </c>
      <c r="O17" s="21">
        <v>86</v>
      </c>
      <c r="P17" s="21">
        <v>81</v>
      </c>
      <c r="Q17" s="21">
        <v>79</v>
      </c>
      <c r="R17" s="134">
        <v>74</v>
      </c>
      <c r="S17" s="135">
        <f t="shared" si="8"/>
        <v>74</v>
      </c>
      <c r="T17" s="21">
        <f t="shared" si="9"/>
        <v>89</v>
      </c>
      <c r="U17" s="21">
        <f t="shared" si="19"/>
        <v>5.8906705900092566</v>
      </c>
      <c r="V17" s="21">
        <f t="shared" si="10"/>
        <v>81.8</v>
      </c>
      <c r="W17" s="137">
        <f t="shared" si="20"/>
        <v>1.6400000000000006</v>
      </c>
      <c r="X17" s="124">
        <f t="shared" si="0"/>
        <v>80</v>
      </c>
      <c r="Y17" s="125">
        <f t="shared" si="2"/>
        <v>83.44</v>
      </c>
      <c r="Z17" s="133">
        <v>68</v>
      </c>
      <c r="AA17" s="21">
        <v>59</v>
      </c>
      <c r="AB17" s="21">
        <v>58</v>
      </c>
      <c r="AC17" s="21">
        <v>63</v>
      </c>
      <c r="AD17" s="134">
        <v>67</v>
      </c>
      <c r="AE17" s="135">
        <f t="shared" si="11"/>
        <v>58</v>
      </c>
      <c r="AF17" s="21">
        <f t="shared" si="12"/>
        <v>68</v>
      </c>
      <c r="AG17" s="21">
        <f t="shared" si="21"/>
        <v>4.5276925690687087</v>
      </c>
      <c r="AH17" s="21">
        <f t="shared" si="13"/>
        <v>63</v>
      </c>
      <c r="AI17" s="136">
        <f t="shared" si="22"/>
        <v>20.439999999999998</v>
      </c>
      <c r="AJ17" s="135">
        <v>78</v>
      </c>
      <c r="AK17" s="21">
        <v>79</v>
      </c>
      <c r="AL17" s="21">
        <v>79</v>
      </c>
      <c r="AM17" s="21">
        <v>79</v>
      </c>
      <c r="AN17" s="134">
        <v>78</v>
      </c>
      <c r="AO17" s="135">
        <f t="shared" si="14"/>
        <v>78</v>
      </c>
      <c r="AP17" s="21">
        <f t="shared" si="15"/>
        <v>79</v>
      </c>
      <c r="AQ17" s="21">
        <f t="shared" si="23"/>
        <v>0.54772255750516607</v>
      </c>
      <c r="AR17" s="21">
        <f t="shared" si="16"/>
        <v>78.599999999999994</v>
      </c>
      <c r="AS17" s="137">
        <f t="shared" si="24"/>
        <v>4.8400000000000034</v>
      </c>
      <c r="AT17" s="124">
        <f t="shared" si="1"/>
        <v>80</v>
      </c>
      <c r="AU17" s="125">
        <f t="shared" si="3"/>
        <v>83.44</v>
      </c>
    </row>
    <row r="18" spans="2:47" ht="15">
      <c r="B18" s="131">
        <v>90</v>
      </c>
      <c r="C18" s="132">
        <f t="shared" si="4"/>
        <v>93.44</v>
      </c>
      <c r="D18" s="133">
        <v>82</v>
      </c>
      <c r="E18" s="21">
        <v>82</v>
      </c>
      <c r="F18" s="21">
        <v>83</v>
      </c>
      <c r="G18" s="21">
        <v>80</v>
      </c>
      <c r="H18" s="134">
        <v>82</v>
      </c>
      <c r="I18" s="135">
        <f t="shared" si="5"/>
        <v>80</v>
      </c>
      <c r="J18" s="21">
        <f t="shared" si="6"/>
        <v>83</v>
      </c>
      <c r="K18" s="21">
        <f t="shared" si="17"/>
        <v>1.0954451150103321</v>
      </c>
      <c r="L18" s="21">
        <f t="shared" si="7"/>
        <v>81.8</v>
      </c>
      <c r="M18" s="136">
        <f t="shared" si="18"/>
        <v>11.64</v>
      </c>
      <c r="N18" s="135">
        <v>85</v>
      </c>
      <c r="O18" s="21">
        <v>86</v>
      </c>
      <c r="P18" s="21">
        <v>87</v>
      </c>
      <c r="Q18" s="21">
        <v>82</v>
      </c>
      <c r="R18" s="134">
        <v>86</v>
      </c>
      <c r="S18" s="135">
        <f t="shared" si="8"/>
        <v>82</v>
      </c>
      <c r="T18" s="21">
        <f t="shared" si="9"/>
        <v>87</v>
      </c>
      <c r="U18" s="21">
        <f t="shared" si="19"/>
        <v>1.9235384061671343</v>
      </c>
      <c r="V18" s="21">
        <f t="shared" si="10"/>
        <v>85.2</v>
      </c>
      <c r="W18" s="137">
        <f t="shared" si="20"/>
        <v>8.2399999999999949</v>
      </c>
      <c r="X18" s="124">
        <f t="shared" si="0"/>
        <v>90</v>
      </c>
      <c r="Y18" s="125">
        <f t="shared" si="2"/>
        <v>93.44</v>
      </c>
      <c r="Z18" s="133">
        <v>74</v>
      </c>
      <c r="AA18" s="21">
        <v>74</v>
      </c>
      <c r="AB18" s="21">
        <v>60</v>
      </c>
      <c r="AC18" s="21">
        <v>66</v>
      </c>
      <c r="AD18" s="134">
        <v>64</v>
      </c>
      <c r="AE18" s="135">
        <f t="shared" si="11"/>
        <v>60</v>
      </c>
      <c r="AF18" s="21">
        <f t="shared" si="12"/>
        <v>74</v>
      </c>
      <c r="AG18" s="21">
        <f t="shared" si="21"/>
        <v>6.2289646009589745</v>
      </c>
      <c r="AH18" s="21">
        <f t="shared" si="13"/>
        <v>67.599999999999994</v>
      </c>
      <c r="AI18" s="136">
        <f t="shared" si="22"/>
        <v>25.840000000000003</v>
      </c>
      <c r="AJ18" s="135">
        <v>87</v>
      </c>
      <c r="AK18" s="21">
        <v>83</v>
      </c>
      <c r="AL18" s="21">
        <v>81</v>
      </c>
      <c r="AM18" s="21">
        <v>86</v>
      </c>
      <c r="AN18" s="134">
        <v>85</v>
      </c>
      <c r="AO18" s="135">
        <f t="shared" si="14"/>
        <v>81</v>
      </c>
      <c r="AP18" s="21">
        <f t="shared" si="15"/>
        <v>87</v>
      </c>
      <c r="AQ18" s="21">
        <f t="shared" si="23"/>
        <v>2.4083189157584588</v>
      </c>
      <c r="AR18" s="21">
        <f t="shared" si="16"/>
        <v>84.4</v>
      </c>
      <c r="AS18" s="137">
        <f t="shared" si="24"/>
        <v>9.039999999999992</v>
      </c>
      <c r="AT18" s="124">
        <f t="shared" si="1"/>
        <v>90</v>
      </c>
      <c r="AU18" s="125">
        <f t="shared" si="3"/>
        <v>93.44</v>
      </c>
    </row>
    <row r="19" spans="2:47" ht="15">
      <c r="B19" s="131">
        <v>100</v>
      </c>
      <c r="C19" s="132">
        <f t="shared" si="4"/>
        <v>103.44</v>
      </c>
      <c r="D19" s="133">
        <v>91</v>
      </c>
      <c r="E19" s="21">
        <v>94</v>
      </c>
      <c r="F19" s="21">
        <v>91</v>
      </c>
      <c r="G19" s="21">
        <v>94</v>
      </c>
      <c r="H19" s="134">
        <v>92</v>
      </c>
      <c r="I19" s="135">
        <f t="shared" si="5"/>
        <v>91</v>
      </c>
      <c r="J19" s="21">
        <f t="shared" si="6"/>
        <v>94</v>
      </c>
      <c r="K19" s="21">
        <f t="shared" si="17"/>
        <v>1.51657508881031</v>
      </c>
      <c r="L19" s="21">
        <f t="shared" si="7"/>
        <v>92.4</v>
      </c>
      <c r="M19" s="136">
        <f t="shared" si="18"/>
        <v>11.039999999999992</v>
      </c>
      <c r="N19" s="135">
        <v>91</v>
      </c>
      <c r="O19" s="21">
        <v>91</v>
      </c>
      <c r="P19" s="21">
        <v>87</v>
      </c>
      <c r="Q19" s="21">
        <v>89</v>
      </c>
      <c r="R19" s="134">
        <v>91</v>
      </c>
      <c r="S19" s="135">
        <f t="shared" si="8"/>
        <v>87</v>
      </c>
      <c r="T19" s="21">
        <f t="shared" si="9"/>
        <v>91</v>
      </c>
      <c r="U19" s="21">
        <f t="shared" si="19"/>
        <v>1.7888543819998317</v>
      </c>
      <c r="V19" s="21">
        <f t="shared" si="10"/>
        <v>89.8</v>
      </c>
      <c r="W19" s="137">
        <f t="shared" si="20"/>
        <v>13.64</v>
      </c>
      <c r="X19" s="124">
        <f t="shared" si="0"/>
        <v>100</v>
      </c>
      <c r="Y19" s="125">
        <f t="shared" si="2"/>
        <v>103.44</v>
      </c>
      <c r="Z19" s="133">
        <v>72</v>
      </c>
      <c r="AA19" s="21">
        <v>75</v>
      </c>
      <c r="AB19" s="21">
        <v>89</v>
      </c>
      <c r="AC19" s="21">
        <v>82</v>
      </c>
      <c r="AD19" s="134">
        <v>96</v>
      </c>
      <c r="AE19" s="135">
        <f t="shared" si="11"/>
        <v>72</v>
      </c>
      <c r="AF19" s="21">
        <f t="shared" si="12"/>
        <v>96</v>
      </c>
      <c r="AG19" s="21">
        <f t="shared" si="21"/>
        <v>9.8843310345212902</v>
      </c>
      <c r="AH19" s="21">
        <f t="shared" si="13"/>
        <v>82.8</v>
      </c>
      <c r="AI19" s="136">
        <f t="shared" si="22"/>
        <v>20.64</v>
      </c>
      <c r="AJ19" s="135">
        <v>86</v>
      </c>
      <c r="AK19" s="21">
        <v>89</v>
      </c>
      <c r="AL19" s="21">
        <v>87</v>
      </c>
      <c r="AM19" s="21">
        <v>89</v>
      </c>
      <c r="AN19" s="134">
        <v>88</v>
      </c>
      <c r="AO19" s="135">
        <f t="shared" si="14"/>
        <v>86</v>
      </c>
      <c r="AP19" s="21">
        <f t="shared" si="15"/>
        <v>89</v>
      </c>
      <c r="AQ19" s="21">
        <f t="shared" si="23"/>
        <v>1.3038404810405297</v>
      </c>
      <c r="AR19" s="21">
        <f t="shared" si="16"/>
        <v>87.8</v>
      </c>
      <c r="AS19" s="137">
        <f t="shared" si="24"/>
        <v>15.64</v>
      </c>
      <c r="AT19" s="124">
        <f t="shared" si="1"/>
        <v>100</v>
      </c>
      <c r="AU19" s="125">
        <f t="shared" si="3"/>
        <v>103.44</v>
      </c>
    </row>
    <row r="20" spans="2:47" ht="15">
      <c r="B20" s="131">
        <v>150</v>
      </c>
      <c r="C20" s="132">
        <f t="shared" si="4"/>
        <v>153.44</v>
      </c>
      <c r="D20" s="133">
        <v>138</v>
      </c>
      <c r="E20" s="21">
        <v>142</v>
      </c>
      <c r="F20" s="21">
        <v>143</v>
      </c>
      <c r="G20" s="21">
        <v>141</v>
      </c>
      <c r="H20" s="134">
        <v>140</v>
      </c>
      <c r="I20" s="135">
        <f t="shared" si="5"/>
        <v>138</v>
      </c>
      <c r="J20" s="21">
        <f t="shared" si="6"/>
        <v>143</v>
      </c>
      <c r="K20" s="21">
        <f t="shared" si="17"/>
        <v>1.9235384061671346</v>
      </c>
      <c r="L20" s="21">
        <f t="shared" si="7"/>
        <v>140.80000000000001</v>
      </c>
      <c r="M20" s="136">
        <f t="shared" si="18"/>
        <v>12.639999999999986</v>
      </c>
      <c r="N20" s="135">
        <v>128</v>
      </c>
      <c r="O20" s="21">
        <v>140</v>
      </c>
      <c r="P20" s="21">
        <v>133</v>
      </c>
      <c r="Q20" s="21">
        <v>126</v>
      </c>
      <c r="R20" s="134">
        <v>133</v>
      </c>
      <c r="S20" s="135">
        <f t="shared" si="8"/>
        <v>126</v>
      </c>
      <c r="T20" s="21">
        <f t="shared" si="9"/>
        <v>140</v>
      </c>
      <c r="U20" s="21">
        <f t="shared" si="19"/>
        <v>5.4313902456001077</v>
      </c>
      <c r="V20" s="21">
        <f t="shared" si="10"/>
        <v>132</v>
      </c>
      <c r="W20" s="137">
        <f t="shared" si="20"/>
        <v>21.439999999999998</v>
      </c>
      <c r="X20" s="124">
        <f t="shared" si="0"/>
        <v>150</v>
      </c>
      <c r="Y20" s="125">
        <f t="shared" si="2"/>
        <v>153.44</v>
      </c>
      <c r="Z20" s="133">
        <v>136</v>
      </c>
      <c r="AA20" s="21">
        <v>135</v>
      </c>
      <c r="AB20" s="21">
        <v>135</v>
      </c>
      <c r="AC20" s="21">
        <v>137</v>
      </c>
      <c r="AD20" s="134">
        <v>136</v>
      </c>
      <c r="AE20" s="135">
        <f t="shared" si="11"/>
        <v>135</v>
      </c>
      <c r="AF20" s="21">
        <f t="shared" si="12"/>
        <v>137</v>
      </c>
      <c r="AG20" s="21">
        <f t="shared" si="21"/>
        <v>0.83666002653407556</v>
      </c>
      <c r="AH20" s="21">
        <f t="shared" si="13"/>
        <v>135.80000000000001</v>
      </c>
      <c r="AI20" s="136">
        <f t="shared" si="22"/>
        <v>17.639999999999986</v>
      </c>
      <c r="AJ20" s="135">
        <v>143</v>
      </c>
      <c r="AK20" s="21">
        <v>121</v>
      </c>
      <c r="AL20" s="21">
        <v>142</v>
      </c>
      <c r="AM20" s="21">
        <v>142</v>
      </c>
      <c r="AN20" s="134">
        <v>122</v>
      </c>
      <c r="AO20" s="135">
        <f t="shared" si="14"/>
        <v>121</v>
      </c>
      <c r="AP20" s="21">
        <f t="shared" si="15"/>
        <v>143</v>
      </c>
      <c r="AQ20" s="21">
        <f t="shared" si="23"/>
        <v>11.423659658795863</v>
      </c>
      <c r="AR20" s="21">
        <f t="shared" si="16"/>
        <v>134</v>
      </c>
      <c r="AS20" s="137">
        <f t="shared" si="24"/>
        <v>19.439999999999998</v>
      </c>
      <c r="AT20" s="124">
        <f t="shared" si="1"/>
        <v>150</v>
      </c>
      <c r="AU20" s="125">
        <f t="shared" si="3"/>
        <v>153.44</v>
      </c>
    </row>
    <row r="21" spans="2:47" ht="15">
      <c r="B21" s="131">
        <v>200</v>
      </c>
      <c r="C21" s="132">
        <f t="shared" si="4"/>
        <v>203.44</v>
      </c>
      <c r="D21" s="133">
        <v>166</v>
      </c>
      <c r="E21" s="21">
        <v>168</v>
      </c>
      <c r="F21" s="21">
        <v>166</v>
      </c>
      <c r="G21" s="21">
        <v>164</v>
      </c>
      <c r="H21" s="134">
        <v>166</v>
      </c>
      <c r="I21" s="135">
        <f t="shared" si="5"/>
        <v>164</v>
      </c>
      <c r="J21" s="21">
        <f t="shared" si="6"/>
        <v>168</v>
      </c>
      <c r="K21" s="21">
        <f t="shared" si="17"/>
        <v>1.4142135623730951</v>
      </c>
      <c r="L21" s="21">
        <f t="shared" si="7"/>
        <v>166</v>
      </c>
      <c r="M21" s="136">
        <f t="shared" si="18"/>
        <v>37.44</v>
      </c>
      <c r="N21" s="135">
        <v>183</v>
      </c>
      <c r="O21" s="21">
        <v>184</v>
      </c>
      <c r="P21" s="21">
        <v>184</v>
      </c>
      <c r="Q21" s="21">
        <v>186</v>
      </c>
      <c r="R21" s="134">
        <v>183</v>
      </c>
      <c r="S21" s="135">
        <f t="shared" si="8"/>
        <v>183</v>
      </c>
      <c r="T21" s="21">
        <f t="shared" si="9"/>
        <v>186</v>
      </c>
      <c r="U21" s="21">
        <f t="shared" si="19"/>
        <v>1.2247448713915889</v>
      </c>
      <c r="V21" s="21">
        <f t="shared" si="10"/>
        <v>184</v>
      </c>
      <c r="W21" s="137">
        <f t="shared" si="20"/>
        <v>19.439999999999998</v>
      </c>
      <c r="X21" s="124">
        <f t="shared" si="0"/>
        <v>200</v>
      </c>
      <c r="Y21" s="125">
        <f t="shared" si="2"/>
        <v>203.44</v>
      </c>
      <c r="Z21" s="133">
        <v>164</v>
      </c>
      <c r="AA21" s="21">
        <v>179</v>
      </c>
      <c r="AB21" s="21">
        <v>176</v>
      </c>
      <c r="AC21" s="21">
        <v>176</v>
      </c>
      <c r="AD21" s="134">
        <v>176</v>
      </c>
      <c r="AE21" s="135">
        <f t="shared" si="11"/>
        <v>164</v>
      </c>
      <c r="AF21" s="21">
        <f t="shared" si="12"/>
        <v>179</v>
      </c>
      <c r="AG21" s="21">
        <f t="shared" si="21"/>
        <v>5.8480766068853782</v>
      </c>
      <c r="AH21" s="21">
        <f t="shared" si="13"/>
        <v>174.2</v>
      </c>
      <c r="AI21" s="136">
        <f t="shared" si="22"/>
        <v>29.240000000000009</v>
      </c>
      <c r="AJ21" s="135">
        <v>178</v>
      </c>
      <c r="AK21" s="21">
        <v>178</v>
      </c>
      <c r="AL21" s="21">
        <v>171</v>
      </c>
      <c r="AM21" s="21">
        <v>174</v>
      </c>
      <c r="AN21" s="134">
        <v>179</v>
      </c>
      <c r="AO21" s="135">
        <f t="shared" si="14"/>
        <v>171</v>
      </c>
      <c r="AP21" s="21">
        <f t="shared" si="15"/>
        <v>179</v>
      </c>
      <c r="AQ21" s="21">
        <f t="shared" si="23"/>
        <v>3.3911649915626341</v>
      </c>
      <c r="AR21" s="21">
        <f t="shared" si="16"/>
        <v>176</v>
      </c>
      <c r="AS21" s="137">
        <f t="shared" si="24"/>
        <v>27.439999999999998</v>
      </c>
      <c r="AT21" s="124">
        <f t="shared" si="1"/>
        <v>200</v>
      </c>
      <c r="AU21" s="125">
        <f t="shared" si="3"/>
        <v>203.44</v>
      </c>
    </row>
    <row r="22" spans="2:47" ht="15">
      <c r="B22" s="131">
        <v>250</v>
      </c>
      <c r="C22" s="132">
        <f t="shared" si="4"/>
        <v>253.44</v>
      </c>
      <c r="D22" s="133">
        <v>189</v>
      </c>
      <c r="E22" s="21">
        <v>188</v>
      </c>
      <c r="F22" s="21">
        <v>188</v>
      </c>
      <c r="G22" s="21">
        <v>189</v>
      </c>
      <c r="H22" s="134">
        <v>188</v>
      </c>
      <c r="I22" s="135">
        <f t="shared" si="5"/>
        <v>188</v>
      </c>
      <c r="J22" s="21">
        <f t="shared" si="6"/>
        <v>189</v>
      </c>
      <c r="K22" s="21">
        <f t="shared" si="17"/>
        <v>0.54772255750516607</v>
      </c>
      <c r="L22" s="21">
        <f t="shared" si="7"/>
        <v>188.4</v>
      </c>
      <c r="M22" s="136">
        <f t="shared" si="18"/>
        <v>65.039999999999992</v>
      </c>
      <c r="N22" s="135">
        <v>208</v>
      </c>
      <c r="O22" s="21">
        <v>210</v>
      </c>
      <c r="P22" s="21">
        <v>209</v>
      </c>
      <c r="Q22" s="21">
        <v>208</v>
      </c>
      <c r="R22" s="134">
        <v>208</v>
      </c>
      <c r="S22" s="135">
        <f t="shared" si="8"/>
        <v>208</v>
      </c>
      <c r="T22" s="21">
        <f t="shared" si="9"/>
        <v>210</v>
      </c>
      <c r="U22" s="21">
        <f t="shared" si="19"/>
        <v>0.89442719099991586</v>
      </c>
      <c r="V22" s="21">
        <f t="shared" si="10"/>
        <v>208.6</v>
      </c>
      <c r="W22" s="137">
        <f t="shared" si="20"/>
        <v>44.84</v>
      </c>
      <c r="X22" s="124">
        <f t="shared" si="0"/>
        <v>250</v>
      </c>
      <c r="Y22" s="125">
        <f t="shared" si="2"/>
        <v>253.44</v>
      </c>
      <c r="Z22" s="133">
        <v>211</v>
      </c>
      <c r="AA22" s="21">
        <v>201</v>
      </c>
      <c r="AB22" s="21">
        <v>201</v>
      </c>
      <c r="AC22" s="21">
        <v>205</v>
      </c>
      <c r="AD22" s="134">
        <v>209</v>
      </c>
      <c r="AE22" s="135">
        <f t="shared" si="11"/>
        <v>201</v>
      </c>
      <c r="AF22" s="21">
        <f t="shared" si="12"/>
        <v>211</v>
      </c>
      <c r="AG22" s="21">
        <f t="shared" si="21"/>
        <v>4.5607017003965522</v>
      </c>
      <c r="AH22" s="21">
        <f t="shared" si="13"/>
        <v>205.4</v>
      </c>
      <c r="AI22" s="136">
        <f t="shared" si="22"/>
        <v>48.039999999999992</v>
      </c>
      <c r="AJ22" s="135">
        <v>199</v>
      </c>
      <c r="AK22" s="21">
        <v>108</v>
      </c>
      <c r="AL22" s="21">
        <v>105</v>
      </c>
      <c r="AM22" s="21">
        <v>205</v>
      </c>
      <c r="AN22" s="134">
        <v>207</v>
      </c>
      <c r="AO22" s="135">
        <f t="shared" si="14"/>
        <v>105</v>
      </c>
      <c r="AP22" s="21">
        <f t="shared" si="15"/>
        <v>207</v>
      </c>
      <c r="AQ22" s="21">
        <f t="shared" si="23"/>
        <v>53.312287514230682</v>
      </c>
      <c r="AR22" s="21">
        <f t="shared" si="16"/>
        <v>164.8</v>
      </c>
      <c r="AS22" s="137">
        <f t="shared" si="24"/>
        <v>88.639999999999986</v>
      </c>
      <c r="AT22" s="124">
        <f t="shared" si="1"/>
        <v>250</v>
      </c>
      <c r="AU22" s="125">
        <f t="shared" si="3"/>
        <v>253.44</v>
      </c>
    </row>
    <row r="23" spans="2:47" ht="15">
      <c r="B23" s="131">
        <v>300</v>
      </c>
      <c r="C23" s="132">
        <f t="shared" si="4"/>
        <v>303.44</v>
      </c>
      <c r="D23" s="133">
        <v>221</v>
      </c>
      <c r="E23" s="21">
        <v>217</v>
      </c>
      <c r="F23" s="21">
        <v>217</v>
      </c>
      <c r="G23" s="21">
        <v>219</v>
      </c>
      <c r="H23" s="134">
        <v>217</v>
      </c>
      <c r="I23" s="135">
        <f t="shared" si="5"/>
        <v>217</v>
      </c>
      <c r="J23" s="21">
        <f t="shared" si="6"/>
        <v>221</v>
      </c>
      <c r="K23" s="21">
        <f t="shared" si="17"/>
        <v>1.7888543819998317</v>
      </c>
      <c r="L23" s="21">
        <f t="shared" si="7"/>
        <v>218.2</v>
      </c>
      <c r="M23" s="136">
        <f t="shared" si="18"/>
        <v>85.240000000000009</v>
      </c>
      <c r="N23" s="135">
        <v>255</v>
      </c>
      <c r="O23" s="21">
        <v>246</v>
      </c>
      <c r="P23" s="21">
        <v>248</v>
      </c>
      <c r="Q23" s="21">
        <v>248</v>
      </c>
      <c r="R23" s="134">
        <v>246</v>
      </c>
      <c r="S23" s="135">
        <f t="shared" si="8"/>
        <v>246</v>
      </c>
      <c r="T23" s="21">
        <f t="shared" si="9"/>
        <v>255</v>
      </c>
      <c r="U23" s="21">
        <f t="shared" si="19"/>
        <v>3.714835124201342</v>
      </c>
      <c r="V23" s="21">
        <f t="shared" si="10"/>
        <v>248.6</v>
      </c>
      <c r="W23" s="137">
        <f t="shared" si="20"/>
        <v>54.84</v>
      </c>
      <c r="X23" s="124">
        <f t="shared" si="0"/>
        <v>300</v>
      </c>
      <c r="Y23" s="125">
        <f t="shared" si="2"/>
        <v>303.44</v>
      </c>
      <c r="Z23" s="133">
        <v>235</v>
      </c>
      <c r="AA23" s="21">
        <v>235</v>
      </c>
      <c r="AB23" s="21">
        <v>232</v>
      </c>
      <c r="AC23" s="21">
        <v>233</v>
      </c>
      <c r="AD23" s="134">
        <v>237</v>
      </c>
      <c r="AE23" s="135">
        <f t="shared" si="11"/>
        <v>232</v>
      </c>
      <c r="AF23" s="21">
        <f t="shared" si="12"/>
        <v>237</v>
      </c>
      <c r="AG23" s="21">
        <f t="shared" si="21"/>
        <v>1.9493588689617927</v>
      </c>
      <c r="AH23" s="21">
        <f t="shared" si="13"/>
        <v>234.4</v>
      </c>
      <c r="AI23" s="136">
        <f t="shared" si="22"/>
        <v>69.039999999999992</v>
      </c>
      <c r="AJ23" s="135">
        <v>237</v>
      </c>
      <c r="AK23" s="21">
        <v>243</v>
      </c>
      <c r="AL23" s="21">
        <v>246</v>
      </c>
      <c r="AM23" s="21">
        <v>237</v>
      </c>
      <c r="AN23" s="134">
        <v>245</v>
      </c>
      <c r="AO23" s="135">
        <f t="shared" si="14"/>
        <v>237</v>
      </c>
      <c r="AP23" s="21">
        <f t="shared" si="15"/>
        <v>246</v>
      </c>
      <c r="AQ23" s="21">
        <f t="shared" si="23"/>
        <v>4.3358966777357599</v>
      </c>
      <c r="AR23" s="21">
        <f t="shared" si="16"/>
        <v>241.6</v>
      </c>
      <c r="AS23" s="137">
        <f t="shared" si="24"/>
        <v>61.84</v>
      </c>
      <c r="AT23" s="124">
        <f t="shared" si="1"/>
        <v>300</v>
      </c>
      <c r="AU23" s="125">
        <f t="shared" si="3"/>
        <v>303.44</v>
      </c>
    </row>
    <row r="24" spans="2:47" ht="15">
      <c r="B24" s="131">
        <v>350</v>
      </c>
      <c r="C24" s="132">
        <f t="shared" si="4"/>
        <v>353.44</v>
      </c>
      <c r="D24" s="133">
        <v>257</v>
      </c>
      <c r="E24" s="21">
        <v>261</v>
      </c>
      <c r="F24" s="21">
        <v>259</v>
      </c>
      <c r="G24" s="21">
        <v>259</v>
      </c>
      <c r="H24" s="134">
        <v>256</v>
      </c>
      <c r="I24" s="135">
        <f t="shared" si="5"/>
        <v>256</v>
      </c>
      <c r="J24" s="21">
        <f t="shared" si="6"/>
        <v>261</v>
      </c>
      <c r="K24" s="21">
        <f t="shared" si="17"/>
        <v>1.9493588689617927</v>
      </c>
      <c r="L24" s="21">
        <f t="shared" si="7"/>
        <v>258.39999999999998</v>
      </c>
      <c r="M24" s="136">
        <f t="shared" si="18"/>
        <v>95.04000000000002</v>
      </c>
      <c r="N24" s="135">
        <v>292</v>
      </c>
      <c r="O24" s="21">
        <v>275</v>
      </c>
      <c r="P24" s="21">
        <v>293</v>
      </c>
      <c r="Q24" s="21">
        <v>282</v>
      </c>
      <c r="R24" s="134">
        <v>260</v>
      </c>
      <c r="S24" s="135">
        <f t="shared" si="8"/>
        <v>260</v>
      </c>
      <c r="T24" s="21">
        <f t="shared" si="9"/>
        <v>293</v>
      </c>
      <c r="U24" s="21">
        <f t="shared" si="19"/>
        <v>13.612494260788505</v>
      </c>
      <c r="V24" s="21">
        <f t="shared" si="10"/>
        <v>280.39999999999998</v>
      </c>
      <c r="W24" s="137">
        <f t="shared" si="20"/>
        <v>73.04000000000002</v>
      </c>
      <c r="X24" s="124">
        <f t="shared" si="0"/>
        <v>350</v>
      </c>
      <c r="Y24" s="125">
        <f t="shared" si="2"/>
        <v>353.44</v>
      </c>
      <c r="Z24" s="133">
        <v>253</v>
      </c>
      <c r="AA24" s="21">
        <v>254</v>
      </c>
      <c r="AB24" s="21">
        <v>246</v>
      </c>
      <c r="AC24" s="21">
        <v>249</v>
      </c>
      <c r="AD24" s="134">
        <v>252</v>
      </c>
      <c r="AE24" s="135">
        <f t="shared" si="11"/>
        <v>246</v>
      </c>
      <c r="AF24" s="21">
        <f t="shared" si="12"/>
        <v>254</v>
      </c>
      <c r="AG24" s="21">
        <f t="shared" si="21"/>
        <v>3.271085446759225</v>
      </c>
      <c r="AH24" s="21">
        <f t="shared" si="13"/>
        <v>250.8</v>
      </c>
      <c r="AI24" s="136">
        <f t="shared" si="22"/>
        <v>102.63999999999999</v>
      </c>
      <c r="AJ24" s="135">
        <v>251</v>
      </c>
      <c r="AK24" s="21">
        <v>257</v>
      </c>
      <c r="AL24" s="21">
        <v>246</v>
      </c>
      <c r="AM24" s="21">
        <v>250</v>
      </c>
      <c r="AN24" s="134">
        <v>251</v>
      </c>
      <c r="AO24" s="135">
        <f t="shared" si="14"/>
        <v>246</v>
      </c>
      <c r="AP24" s="21">
        <f t="shared" si="15"/>
        <v>257</v>
      </c>
      <c r="AQ24" s="21">
        <f t="shared" si="23"/>
        <v>3.9370039370059056</v>
      </c>
      <c r="AR24" s="21">
        <f t="shared" si="16"/>
        <v>251</v>
      </c>
      <c r="AS24" s="137">
        <f t="shared" si="24"/>
        <v>102.44</v>
      </c>
      <c r="AT24" s="124">
        <f t="shared" si="1"/>
        <v>350</v>
      </c>
      <c r="AU24" s="125">
        <f t="shared" si="3"/>
        <v>353.44</v>
      </c>
    </row>
    <row r="25" spans="2:47" ht="15">
      <c r="B25" s="131">
        <v>400</v>
      </c>
      <c r="C25" s="132">
        <f t="shared" si="4"/>
        <v>403.44</v>
      </c>
      <c r="D25" s="133">
        <v>225</v>
      </c>
      <c r="E25" s="21">
        <v>228</v>
      </c>
      <c r="F25" s="21">
        <v>227</v>
      </c>
      <c r="G25" s="21">
        <v>227</v>
      </c>
      <c r="H25" s="134">
        <v>222</v>
      </c>
      <c r="I25" s="135">
        <f t="shared" si="5"/>
        <v>222</v>
      </c>
      <c r="J25" s="21">
        <f t="shared" si="6"/>
        <v>228</v>
      </c>
      <c r="K25" s="21">
        <f t="shared" si="17"/>
        <v>2.3874672772626644</v>
      </c>
      <c r="L25" s="21">
        <f t="shared" si="7"/>
        <v>225.8</v>
      </c>
      <c r="M25" s="136">
        <f t="shared" si="18"/>
        <v>177.64</v>
      </c>
      <c r="N25" s="135">
        <v>285</v>
      </c>
      <c r="O25" s="21">
        <v>286</v>
      </c>
      <c r="P25" s="21">
        <v>286</v>
      </c>
      <c r="Q25" s="21">
        <v>282</v>
      </c>
      <c r="R25" s="134">
        <v>280</v>
      </c>
      <c r="S25" s="135">
        <f t="shared" si="8"/>
        <v>280</v>
      </c>
      <c r="T25" s="21">
        <f t="shared" si="9"/>
        <v>286</v>
      </c>
      <c r="U25" s="21">
        <f t="shared" si="19"/>
        <v>2.6832815729997477</v>
      </c>
      <c r="V25" s="21">
        <f t="shared" si="10"/>
        <v>283.8</v>
      </c>
      <c r="W25" s="137">
        <f t="shared" si="20"/>
        <v>119.63999999999999</v>
      </c>
      <c r="X25" s="124">
        <f t="shared" si="0"/>
        <v>400</v>
      </c>
      <c r="Y25" s="125">
        <f t="shared" si="2"/>
        <v>403.44</v>
      </c>
      <c r="Z25" s="133">
        <v>246</v>
      </c>
      <c r="AA25" s="21">
        <v>243</v>
      </c>
      <c r="AB25" s="21">
        <v>236</v>
      </c>
      <c r="AC25" s="21">
        <v>268</v>
      </c>
      <c r="AD25" s="134">
        <v>262</v>
      </c>
      <c r="AE25" s="135">
        <f t="shared" si="11"/>
        <v>236</v>
      </c>
      <c r="AF25" s="21">
        <f t="shared" si="12"/>
        <v>268</v>
      </c>
      <c r="AG25" s="21">
        <f t="shared" si="21"/>
        <v>13.45362404707371</v>
      </c>
      <c r="AH25" s="21">
        <f t="shared" si="13"/>
        <v>251</v>
      </c>
      <c r="AI25" s="136">
        <f t="shared" si="22"/>
        <v>152.44</v>
      </c>
      <c r="AJ25" s="135">
        <v>235</v>
      </c>
      <c r="AK25" s="21">
        <v>232</v>
      </c>
      <c r="AL25" s="21">
        <v>233</v>
      </c>
      <c r="AM25" s="21">
        <v>235</v>
      </c>
      <c r="AN25" s="134">
        <v>231</v>
      </c>
      <c r="AO25" s="135">
        <f t="shared" si="14"/>
        <v>231</v>
      </c>
      <c r="AP25" s="21">
        <f t="shared" si="15"/>
        <v>235</v>
      </c>
      <c r="AQ25" s="21">
        <f t="shared" si="23"/>
        <v>1.7888543819998317</v>
      </c>
      <c r="AR25" s="21">
        <f t="shared" si="16"/>
        <v>233.2</v>
      </c>
      <c r="AS25" s="137">
        <f t="shared" si="24"/>
        <v>170.24</v>
      </c>
      <c r="AT25" s="124">
        <f t="shared" si="1"/>
        <v>400</v>
      </c>
      <c r="AU25" s="125">
        <f t="shared" si="3"/>
        <v>403.44</v>
      </c>
    </row>
    <row r="26" spans="2:47" ht="15">
      <c r="B26" s="131">
        <v>450</v>
      </c>
      <c r="C26" s="132">
        <f t="shared" si="4"/>
        <v>453.44</v>
      </c>
      <c r="D26" s="133">
        <v>280</v>
      </c>
      <c r="E26" s="21">
        <v>277</v>
      </c>
      <c r="F26" s="21">
        <v>278</v>
      </c>
      <c r="G26" s="21">
        <v>282</v>
      </c>
      <c r="H26" s="134">
        <v>278</v>
      </c>
      <c r="I26" s="135">
        <f t="shared" si="5"/>
        <v>277</v>
      </c>
      <c r="J26" s="21">
        <f t="shared" si="6"/>
        <v>282</v>
      </c>
      <c r="K26" s="21">
        <f t="shared" si="17"/>
        <v>2</v>
      </c>
      <c r="L26" s="21">
        <f t="shared" si="7"/>
        <v>279</v>
      </c>
      <c r="M26" s="136">
        <f t="shared" si="18"/>
        <v>174.44</v>
      </c>
      <c r="N26" s="135">
        <v>263</v>
      </c>
      <c r="O26" s="21">
        <v>262</v>
      </c>
      <c r="P26" s="21">
        <v>266</v>
      </c>
      <c r="Q26" s="21">
        <v>265</v>
      </c>
      <c r="R26" s="134">
        <v>263</v>
      </c>
      <c r="S26" s="135">
        <f t="shared" si="8"/>
        <v>262</v>
      </c>
      <c r="T26" s="21">
        <f t="shared" si="9"/>
        <v>266</v>
      </c>
      <c r="U26" s="21">
        <f t="shared" si="19"/>
        <v>1.6431676725154984</v>
      </c>
      <c r="V26" s="21">
        <f t="shared" si="10"/>
        <v>263.8</v>
      </c>
      <c r="W26" s="137">
        <f t="shared" si="20"/>
        <v>189.64</v>
      </c>
      <c r="X26" s="124">
        <f t="shared" si="0"/>
        <v>450</v>
      </c>
      <c r="Y26" s="125">
        <f t="shared" si="2"/>
        <v>453.44</v>
      </c>
      <c r="Z26" s="133">
        <v>256</v>
      </c>
      <c r="AA26" s="21">
        <v>255</v>
      </c>
      <c r="AB26" s="21">
        <v>257</v>
      </c>
      <c r="AC26" s="21">
        <v>256</v>
      </c>
      <c r="AD26" s="134">
        <v>257</v>
      </c>
      <c r="AE26" s="135">
        <f t="shared" si="11"/>
        <v>255</v>
      </c>
      <c r="AF26" s="21">
        <f t="shared" si="12"/>
        <v>257</v>
      </c>
      <c r="AG26" s="21">
        <f t="shared" si="21"/>
        <v>0.83666002653407556</v>
      </c>
      <c r="AH26" s="21">
        <f t="shared" si="13"/>
        <v>256.2</v>
      </c>
      <c r="AI26" s="136">
        <f t="shared" si="22"/>
        <v>197.24</v>
      </c>
      <c r="AJ26" s="135">
        <v>245</v>
      </c>
      <c r="AK26" s="21">
        <v>231</v>
      </c>
      <c r="AL26" s="21">
        <v>230</v>
      </c>
      <c r="AM26" s="21">
        <v>228</v>
      </c>
      <c r="AN26" s="134">
        <v>229</v>
      </c>
      <c r="AO26" s="135">
        <f t="shared" si="14"/>
        <v>228</v>
      </c>
      <c r="AP26" s="21">
        <f t="shared" si="15"/>
        <v>245</v>
      </c>
      <c r="AQ26" s="21">
        <f t="shared" si="23"/>
        <v>7.0213958726167824</v>
      </c>
      <c r="AR26" s="21">
        <f t="shared" si="16"/>
        <v>232.6</v>
      </c>
      <c r="AS26" s="137">
        <f t="shared" si="24"/>
        <v>220.84</v>
      </c>
      <c r="AT26" s="124">
        <f t="shared" si="1"/>
        <v>450</v>
      </c>
      <c r="AU26" s="125">
        <f t="shared" si="3"/>
        <v>453.44</v>
      </c>
    </row>
    <row r="27" spans="2:47" ht="15">
      <c r="B27" s="131">
        <v>500</v>
      </c>
      <c r="C27" s="132">
        <f t="shared" si="4"/>
        <v>503.44</v>
      </c>
      <c r="D27" s="133">
        <v>319</v>
      </c>
      <c r="E27" s="21">
        <v>307</v>
      </c>
      <c r="F27" s="21">
        <v>298</v>
      </c>
      <c r="G27" s="21">
        <v>297</v>
      </c>
      <c r="H27" s="134">
        <v>297</v>
      </c>
      <c r="I27" s="135">
        <f t="shared" si="5"/>
        <v>297</v>
      </c>
      <c r="J27" s="21">
        <f t="shared" si="6"/>
        <v>319</v>
      </c>
      <c r="K27" s="21">
        <f t="shared" si="17"/>
        <v>9.5812316536027868</v>
      </c>
      <c r="L27" s="21">
        <f t="shared" si="7"/>
        <v>303.60000000000002</v>
      </c>
      <c r="M27" s="136">
        <f t="shared" si="18"/>
        <v>199.83999999999997</v>
      </c>
      <c r="N27" s="135">
        <v>295</v>
      </c>
      <c r="O27" s="21">
        <v>307</v>
      </c>
      <c r="P27" s="21">
        <v>297</v>
      </c>
      <c r="Q27" s="21">
        <v>293</v>
      </c>
      <c r="R27" s="134">
        <v>291</v>
      </c>
      <c r="S27" s="135">
        <f t="shared" si="8"/>
        <v>291</v>
      </c>
      <c r="T27" s="21">
        <f t="shared" si="9"/>
        <v>307</v>
      </c>
      <c r="U27" s="21">
        <f t="shared" si="19"/>
        <v>6.2289646009589745</v>
      </c>
      <c r="V27" s="21">
        <f t="shared" si="10"/>
        <v>296.60000000000002</v>
      </c>
      <c r="W27" s="137">
        <f t="shared" si="20"/>
        <v>206.83999999999997</v>
      </c>
      <c r="X27" s="124">
        <f t="shared" si="0"/>
        <v>500</v>
      </c>
      <c r="Y27" s="125">
        <f t="shared" si="2"/>
        <v>503.44</v>
      </c>
      <c r="Z27" s="133">
        <v>254</v>
      </c>
      <c r="AA27" s="21">
        <v>258</v>
      </c>
      <c r="AB27" s="21">
        <v>258</v>
      </c>
      <c r="AC27" s="21">
        <v>256</v>
      </c>
      <c r="AD27" s="134">
        <v>261</v>
      </c>
      <c r="AE27" s="135">
        <f t="shared" si="11"/>
        <v>254</v>
      </c>
      <c r="AF27" s="21">
        <f t="shared" si="12"/>
        <v>261</v>
      </c>
      <c r="AG27" s="21">
        <f t="shared" si="21"/>
        <v>2.6076809620810595</v>
      </c>
      <c r="AH27" s="21">
        <f t="shared" si="13"/>
        <v>257.39999999999998</v>
      </c>
      <c r="AI27" s="136">
        <f t="shared" si="22"/>
        <v>246.04000000000002</v>
      </c>
      <c r="AJ27" s="135">
        <v>223</v>
      </c>
      <c r="AK27" s="21">
        <v>226</v>
      </c>
      <c r="AL27" s="21">
        <v>233</v>
      </c>
      <c r="AM27" s="21">
        <v>226</v>
      </c>
      <c r="AN27" s="134">
        <v>221</v>
      </c>
      <c r="AO27" s="135">
        <f t="shared" si="14"/>
        <v>221</v>
      </c>
      <c r="AP27" s="21">
        <f t="shared" si="15"/>
        <v>233</v>
      </c>
      <c r="AQ27" s="21">
        <f t="shared" si="23"/>
        <v>4.5497252664309302</v>
      </c>
      <c r="AR27" s="21">
        <f t="shared" si="16"/>
        <v>225.8</v>
      </c>
      <c r="AS27" s="137">
        <f t="shared" si="24"/>
        <v>277.64</v>
      </c>
      <c r="AT27" s="124">
        <f t="shared" si="1"/>
        <v>500</v>
      </c>
      <c r="AU27" s="125">
        <f t="shared" si="3"/>
        <v>503.44</v>
      </c>
    </row>
    <row r="28" spans="2:47" ht="15">
      <c r="B28" s="84"/>
      <c r="C28" s="85"/>
      <c r="D28" s="86"/>
      <c r="E28" s="87"/>
      <c r="F28" s="87"/>
      <c r="G28" s="87"/>
      <c r="H28" s="88"/>
      <c r="I28" s="89"/>
      <c r="J28" s="87"/>
      <c r="K28" s="87"/>
      <c r="L28" s="87"/>
      <c r="M28" s="91"/>
      <c r="N28" s="89"/>
      <c r="O28" s="87"/>
      <c r="P28" s="87"/>
      <c r="Q28" s="87"/>
      <c r="R28" s="88"/>
      <c r="S28" s="89"/>
      <c r="T28" s="87"/>
      <c r="U28" s="87"/>
      <c r="V28" s="87"/>
      <c r="W28" s="90"/>
      <c r="X28" s="84"/>
      <c r="Y28" s="85"/>
      <c r="Z28" s="86"/>
      <c r="AA28" s="87"/>
      <c r="AB28" s="87"/>
      <c r="AC28" s="87"/>
      <c r="AD28" s="88"/>
      <c r="AE28" s="89"/>
      <c r="AF28" s="87"/>
      <c r="AG28" s="87"/>
      <c r="AH28" s="87"/>
      <c r="AI28" s="91"/>
      <c r="AJ28" s="89"/>
      <c r="AK28" s="87"/>
      <c r="AL28" s="87"/>
      <c r="AM28" s="87"/>
      <c r="AN28" s="88"/>
      <c r="AO28" s="89"/>
      <c r="AP28" s="87"/>
      <c r="AQ28" s="87"/>
      <c r="AR28" s="87"/>
      <c r="AS28" s="92"/>
      <c r="AT28" s="84"/>
      <c r="AU28" s="85"/>
    </row>
    <row r="29" spans="2:47" ht="15.75" thickBot="1">
      <c r="B29" s="77"/>
      <c r="C29" s="83"/>
      <c r="D29" s="78"/>
      <c r="E29" s="79"/>
      <c r="F29" s="79"/>
      <c r="G29" s="79"/>
      <c r="H29" s="80"/>
      <c r="I29" s="81"/>
      <c r="J29" s="79"/>
      <c r="K29" s="79"/>
      <c r="L29" s="79"/>
      <c r="M29" s="82"/>
      <c r="N29" s="81"/>
      <c r="O29" s="79"/>
      <c r="P29" s="79"/>
      <c r="Q29" s="79"/>
      <c r="R29" s="80"/>
      <c r="S29" s="81"/>
      <c r="T29" s="79"/>
      <c r="U29" s="79"/>
      <c r="V29" s="79"/>
      <c r="W29" s="93"/>
      <c r="X29" s="77"/>
      <c r="Y29" s="83"/>
      <c r="Z29" s="78"/>
      <c r="AA29" s="79"/>
      <c r="AB29" s="79"/>
      <c r="AC29" s="79"/>
      <c r="AD29" s="80"/>
      <c r="AE29" s="81"/>
      <c r="AF29" s="79"/>
      <c r="AG29" s="79"/>
      <c r="AH29" s="79"/>
      <c r="AI29" s="82"/>
      <c r="AJ29" s="81"/>
      <c r="AK29" s="79"/>
      <c r="AL29" s="79"/>
      <c r="AM29" s="79"/>
      <c r="AN29" s="80"/>
      <c r="AO29" s="81"/>
      <c r="AP29" s="79"/>
      <c r="AQ29" s="79"/>
      <c r="AR29" s="79"/>
      <c r="AS29" s="93"/>
      <c r="AT29" s="77"/>
      <c r="AU29" s="83"/>
    </row>
    <row r="30" spans="2:47" ht="16.5" thickTop="1" thickBot="1">
      <c r="B30" s="94" t="s">
        <v>11</v>
      </c>
      <c r="C30" s="95">
        <v>3.44</v>
      </c>
      <c r="X30" s="96"/>
      <c r="Y30" s="96"/>
      <c r="AT30" s="96"/>
      <c r="AU30" s="96"/>
    </row>
    <row r="31" spans="2:47" ht="15" thickTop="1"/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95"/>
  <sheetViews>
    <sheetView topLeftCell="H76" zoomScale="85" zoomScaleNormal="85" workbookViewId="0">
      <selection activeCell="J35" sqref="J35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144"/>
      <c r="F1" s="144"/>
      <c r="G1" s="144"/>
      <c r="H1" s="144"/>
      <c r="I1" s="144"/>
      <c r="J1" s="144"/>
      <c r="K1" s="144"/>
      <c r="L1" s="144"/>
      <c r="M1" s="14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143" t="str">
        <f>without_protection!$B3</f>
        <v>distance in mm</v>
      </c>
      <c r="C3" s="143"/>
      <c r="D3" s="145" t="str">
        <f>without_protection!D3:M3</f>
        <v>sensor 1</v>
      </c>
      <c r="E3" s="145"/>
      <c r="F3" s="145"/>
      <c r="G3" s="145"/>
      <c r="H3" s="145"/>
      <c r="I3" s="145"/>
      <c r="J3" s="145"/>
      <c r="K3" s="145"/>
      <c r="L3" s="145"/>
      <c r="M3" s="145"/>
      <c r="N3" s="142" t="str">
        <f>without_protection!N3:W3</f>
        <v>sensor 2</v>
      </c>
      <c r="O3" s="142"/>
      <c r="P3" s="142"/>
      <c r="Q3" s="142"/>
      <c r="R3" s="142"/>
      <c r="S3" s="142"/>
      <c r="T3" s="142"/>
      <c r="U3" s="142"/>
      <c r="V3" s="142"/>
      <c r="W3" s="142"/>
      <c r="X3" s="143" t="str">
        <f>without_protection!$B3</f>
        <v>distance in mm</v>
      </c>
      <c r="Y3" s="143"/>
      <c r="Z3" s="145" t="str">
        <f>without_protection!Z3:AI3</f>
        <v>sensor 3</v>
      </c>
      <c r="AA3" s="145"/>
      <c r="AB3" s="145"/>
      <c r="AC3" s="145"/>
      <c r="AD3" s="145"/>
      <c r="AE3" s="145"/>
      <c r="AF3" s="145"/>
      <c r="AG3" s="145"/>
      <c r="AH3" s="145"/>
      <c r="AI3" s="145"/>
      <c r="AJ3" s="142" t="str">
        <f>without_protection!AJ3:AS3</f>
        <v>sensor 4</v>
      </c>
      <c r="AK3" s="142"/>
      <c r="AL3" s="142"/>
      <c r="AM3" s="142"/>
      <c r="AN3" s="142"/>
      <c r="AO3" s="142"/>
      <c r="AP3" s="142"/>
      <c r="AQ3" s="142"/>
      <c r="AR3" s="142"/>
      <c r="AS3" s="142"/>
      <c r="AT3" s="143" t="str">
        <f>without_protection!$B3</f>
        <v>distance in mm</v>
      </c>
      <c r="AU3" s="143"/>
    </row>
    <row r="4" spans="2:47" customFormat="1" ht="15.75" thickBot="1">
      <c r="B4" s="97" t="str">
        <f>without_protection!$B4</f>
        <v>measured</v>
      </c>
      <c r="C4" s="98" t="str">
        <f>without_protection!$C4</f>
        <v>real</v>
      </c>
      <c r="D4" s="99">
        <f>without_protection!$D4</f>
        <v>1</v>
      </c>
      <c r="E4" s="100">
        <f>without_protection!$E4</f>
        <v>2</v>
      </c>
      <c r="F4" s="100">
        <f>without_protection!$F4</f>
        <v>3</v>
      </c>
      <c r="G4" s="100">
        <f>without_protection!$G4</f>
        <v>4</v>
      </c>
      <c r="H4" s="101">
        <f>without_protection!$H4</f>
        <v>5</v>
      </c>
      <c r="I4" s="102" t="str">
        <f>without_protection!$I4</f>
        <v>min</v>
      </c>
      <c r="J4" s="100" t="str">
        <f>without_protection!$J4</f>
        <v>max</v>
      </c>
      <c r="K4" s="100" t="str">
        <f>without_protection!$K4</f>
        <v>standard deviation</v>
      </c>
      <c r="L4" s="100" t="str">
        <f>without_protection!$L4</f>
        <v>mean</v>
      </c>
      <c r="M4" s="103" t="str">
        <f>without_protection!$M4</f>
        <v>error</v>
      </c>
      <c r="N4" s="102">
        <f>without_protection!$D4</f>
        <v>1</v>
      </c>
      <c r="O4" s="100">
        <f>without_protection!$E4</f>
        <v>2</v>
      </c>
      <c r="P4" s="100">
        <f>without_protection!$F4</f>
        <v>3</v>
      </c>
      <c r="Q4" s="100">
        <f>without_protection!$G4</f>
        <v>4</v>
      </c>
      <c r="R4" s="101">
        <f>without_protection!$H4</f>
        <v>5</v>
      </c>
      <c r="S4" s="102" t="str">
        <f>without_protection!$I4</f>
        <v>min</v>
      </c>
      <c r="T4" s="100" t="str">
        <f>without_protection!$J4</f>
        <v>max</v>
      </c>
      <c r="U4" s="100" t="str">
        <f>without_protection!$K4</f>
        <v>standard deviation</v>
      </c>
      <c r="V4" s="100" t="str">
        <f>without_protection!$L4</f>
        <v>mean</v>
      </c>
      <c r="W4" s="103" t="str">
        <f>without_protection!$M4</f>
        <v>error</v>
      </c>
      <c r="X4" s="97" t="str">
        <f>without_protection!$B4</f>
        <v>measured</v>
      </c>
      <c r="Y4" s="98" t="str">
        <f>without_protection!$C4</f>
        <v>real</v>
      </c>
      <c r="Z4" s="99">
        <f>without_protection!$D4</f>
        <v>1</v>
      </c>
      <c r="AA4" s="100">
        <f>without_protection!$E4</f>
        <v>2</v>
      </c>
      <c r="AB4" s="100">
        <f>without_protection!$F4</f>
        <v>3</v>
      </c>
      <c r="AC4" s="100">
        <f>without_protection!$G4</f>
        <v>4</v>
      </c>
      <c r="AD4" s="101">
        <f>without_protection!$H4</f>
        <v>5</v>
      </c>
      <c r="AE4" s="102" t="str">
        <f>without_protection!$I4</f>
        <v>min</v>
      </c>
      <c r="AF4" s="100" t="str">
        <f>without_protection!$J4</f>
        <v>max</v>
      </c>
      <c r="AG4" s="100" t="str">
        <f>without_protection!$K4</f>
        <v>standard deviation</v>
      </c>
      <c r="AH4" s="100" t="str">
        <f>without_protection!$L4</f>
        <v>mean</v>
      </c>
      <c r="AI4" s="103" t="str">
        <f>without_protection!$M4</f>
        <v>error</v>
      </c>
      <c r="AJ4" s="102">
        <f>without_protection!$D4</f>
        <v>1</v>
      </c>
      <c r="AK4" s="100">
        <f>without_protection!$E4</f>
        <v>2</v>
      </c>
      <c r="AL4" s="100">
        <f>without_protection!$F4</f>
        <v>3</v>
      </c>
      <c r="AM4" s="100">
        <f>without_protection!$G4</f>
        <v>4</v>
      </c>
      <c r="AN4" s="101">
        <f>without_protection!$H4</f>
        <v>5</v>
      </c>
      <c r="AO4" s="102" t="str">
        <f>without_protection!$I4</f>
        <v>min</v>
      </c>
      <c r="AP4" s="100" t="str">
        <f>without_protection!$J4</f>
        <v>max</v>
      </c>
      <c r="AQ4" s="100" t="str">
        <f>without_protection!$K4</f>
        <v>standard deviation</v>
      </c>
      <c r="AR4" s="100" t="str">
        <f>without_protection!$L4</f>
        <v>mean</v>
      </c>
      <c r="AS4" s="103" t="str">
        <f>without_protection!$M4</f>
        <v>error</v>
      </c>
      <c r="AT4" s="97" t="str">
        <f>without_protection!$B4</f>
        <v>measured</v>
      </c>
      <c r="AU4" s="98" t="str">
        <f>without_protection!$C4</f>
        <v>real</v>
      </c>
    </row>
    <row r="5" spans="2:47" customFormat="1" ht="15.75" thickTop="1">
      <c r="B5" s="104">
        <f>without_protection!$B5</f>
        <v>5</v>
      </c>
      <c r="C5" s="105">
        <f>without_protection!$C5</f>
        <v>8.44</v>
      </c>
      <c r="D5" s="106">
        <v>34</v>
      </c>
      <c r="E5" s="74">
        <v>34</v>
      </c>
      <c r="F5" s="74">
        <v>32</v>
      </c>
      <c r="G5" s="74">
        <v>34</v>
      </c>
      <c r="H5" s="107">
        <v>33</v>
      </c>
      <c r="I5" s="108">
        <f t="shared" ref="I5:I27" si="0">MIN(D5:H5)</f>
        <v>32</v>
      </c>
      <c r="J5" s="74">
        <f t="shared" ref="J5:J27" si="1">MAX(D5:H5)</f>
        <v>34</v>
      </c>
      <c r="K5" s="74">
        <f>_xlfn.STDEV.S(D5:H5)</f>
        <v>0.89442719099991586</v>
      </c>
      <c r="L5" s="74">
        <f t="shared" ref="L5:L27" si="2">AVERAGE(D5:H5)</f>
        <v>33.4</v>
      </c>
      <c r="M5" s="109">
        <f>ABS(L5-$C5)</f>
        <v>24.96</v>
      </c>
      <c r="N5" s="108">
        <v>41</v>
      </c>
      <c r="O5" s="74">
        <v>39</v>
      </c>
      <c r="P5" s="74">
        <v>40</v>
      </c>
      <c r="Q5" s="74">
        <v>39</v>
      </c>
      <c r="R5" s="107">
        <v>40</v>
      </c>
      <c r="S5" s="108">
        <f t="shared" ref="S5:S27" si="3">MIN(N5:R5)</f>
        <v>39</v>
      </c>
      <c r="T5" s="74">
        <f t="shared" ref="T5:T27" si="4">MAX(N5:R5)</f>
        <v>41</v>
      </c>
      <c r="U5" s="74">
        <f>_xlfn.STDEV.S(N5:R5)</f>
        <v>0.83666002653407556</v>
      </c>
      <c r="V5" s="74">
        <f t="shared" ref="V5:V27" si="5">AVERAGE(N5:R5)</f>
        <v>39.799999999999997</v>
      </c>
      <c r="W5" s="110">
        <f>ABS(V5-$C5)</f>
        <v>31.36</v>
      </c>
      <c r="X5" s="104">
        <f>without_protection!$B5</f>
        <v>5</v>
      </c>
      <c r="Y5" s="105">
        <f>without_protection!$C5</f>
        <v>8.44</v>
      </c>
      <c r="Z5" s="106">
        <v>27</v>
      </c>
      <c r="AA5" s="74">
        <v>27</v>
      </c>
      <c r="AB5" s="74">
        <v>27</v>
      </c>
      <c r="AC5" s="74">
        <v>27</v>
      </c>
      <c r="AD5" s="107">
        <v>28</v>
      </c>
      <c r="AE5" s="108">
        <f t="shared" ref="AE5:AE27" si="6">MIN(Z5:AD5)</f>
        <v>27</v>
      </c>
      <c r="AF5" s="74">
        <f t="shared" ref="AF5:AF27" si="7">MAX(Z5:AD5)</f>
        <v>28</v>
      </c>
      <c r="AG5" s="74">
        <f>_xlfn.STDEV.S(Z5:AD5)</f>
        <v>0.44721359549995793</v>
      </c>
      <c r="AH5" s="74">
        <f t="shared" ref="AH5:AH27" si="8">AVERAGE(Z5:AD5)</f>
        <v>27.2</v>
      </c>
      <c r="AI5" s="109">
        <f>ABS(AH5-$C5)</f>
        <v>18.759999999999998</v>
      </c>
      <c r="AJ5" s="108">
        <v>12</v>
      </c>
      <c r="AK5" s="74">
        <v>12</v>
      </c>
      <c r="AL5" s="74">
        <v>11</v>
      </c>
      <c r="AM5" s="74">
        <v>11</v>
      </c>
      <c r="AN5" s="107">
        <v>10</v>
      </c>
      <c r="AO5" s="108">
        <f t="shared" ref="AO5:AO27" si="9">MIN(AJ5:AN5)</f>
        <v>10</v>
      </c>
      <c r="AP5" s="74">
        <f t="shared" ref="AP5:AP27" si="10">MAX(AJ5:AN5)</f>
        <v>12</v>
      </c>
      <c r="AQ5" s="74">
        <f>_xlfn.STDEV.S(AJ5:AN5)</f>
        <v>0.83666002653407556</v>
      </c>
      <c r="AR5" s="74">
        <f t="shared" ref="AR5:AR27" si="11">AVERAGE(AJ5:AN5)</f>
        <v>11.2</v>
      </c>
      <c r="AS5" s="110">
        <f>ABS(AR5-$C5)</f>
        <v>2.76</v>
      </c>
      <c r="AT5" s="104">
        <f>without_protection!$B5</f>
        <v>5</v>
      </c>
      <c r="AU5" s="105">
        <f>without_protection!$C5</f>
        <v>8.44</v>
      </c>
    </row>
    <row r="6" spans="2:47" customFormat="1" ht="15">
      <c r="B6" s="104">
        <f>without_protection!$B6</f>
        <v>10</v>
      </c>
      <c r="C6" s="105">
        <f>without_protection!$C6</f>
        <v>13.44</v>
      </c>
      <c r="D6" s="111">
        <v>33</v>
      </c>
      <c r="E6" s="75">
        <v>33</v>
      </c>
      <c r="F6" s="75">
        <v>33</v>
      </c>
      <c r="G6" s="75">
        <v>32</v>
      </c>
      <c r="H6" s="112">
        <v>33</v>
      </c>
      <c r="I6" s="113">
        <f t="shared" si="0"/>
        <v>32</v>
      </c>
      <c r="J6" s="75">
        <f t="shared" si="1"/>
        <v>33</v>
      </c>
      <c r="K6" s="75">
        <f>_xlfn.STDEV.S(D6:H6)</f>
        <v>0.44721359549995793</v>
      </c>
      <c r="L6" s="75">
        <f t="shared" si="2"/>
        <v>32.799999999999997</v>
      </c>
      <c r="M6" s="114">
        <f>ABS(L6-$C6)</f>
        <v>19.36</v>
      </c>
      <c r="N6" s="113">
        <v>34</v>
      </c>
      <c r="O6" s="75">
        <v>34</v>
      </c>
      <c r="P6" s="75">
        <v>34</v>
      </c>
      <c r="Q6" s="75">
        <v>33</v>
      </c>
      <c r="R6" s="112">
        <v>34</v>
      </c>
      <c r="S6" s="113">
        <f t="shared" si="3"/>
        <v>33</v>
      </c>
      <c r="T6" s="75">
        <f t="shared" si="4"/>
        <v>34</v>
      </c>
      <c r="U6" s="75">
        <f>_xlfn.STDEV.S(N6:R6)</f>
        <v>0.44721359549995793</v>
      </c>
      <c r="V6" s="75">
        <f t="shared" si="5"/>
        <v>33.799999999999997</v>
      </c>
      <c r="W6" s="115">
        <f>ABS(V6-$C6)</f>
        <v>20.36</v>
      </c>
      <c r="X6" s="104">
        <f>without_protection!$B6</f>
        <v>10</v>
      </c>
      <c r="Y6" s="105">
        <f>without_protection!$C6</f>
        <v>13.44</v>
      </c>
      <c r="Z6" s="111">
        <v>20</v>
      </c>
      <c r="AA6" s="75">
        <v>19</v>
      </c>
      <c r="AB6" s="75">
        <v>20</v>
      </c>
      <c r="AC6" s="75">
        <v>19</v>
      </c>
      <c r="AD6" s="112">
        <v>19</v>
      </c>
      <c r="AE6" s="113">
        <f t="shared" si="6"/>
        <v>19</v>
      </c>
      <c r="AF6" s="75">
        <f t="shared" si="7"/>
        <v>20</v>
      </c>
      <c r="AG6" s="75">
        <f>_xlfn.STDEV.S(Z6:AD6)</f>
        <v>0.54772255750516607</v>
      </c>
      <c r="AH6" s="75">
        <f t="shared" si="8"/>
        <v>19.399999999999999</v>
      </c>
      <c r="AI6" s="114">
        <f>ABS(AH6-$C6)</f>
        <v>5.9599999999999991</v>
      </c>
      <c r="AJ6" s="113">
        <v>0</v>
      </c>
      <c r="AK6" s="75">
        <v>0</v>
      </c>
      <c r="AL6" s="75">
        <v>0</v>
      </c>
      <c r="AM6" s="75">
        <v>0</v>
      </c>
      <c r="AN6" s="112">
        <v>0</v>
      </c>
      <c r="AO6" s="113">
        <f t="shared" si="9"/>
        <v>0</v>
      </c>
      <c r="AP6" s="75">
        <f t="shared" si="10"/>
        <v>0</v>
      </c>
      <c r="AQ6" s="75">
        <f>_xlfn.STDEV.S(AJ6:AN6)</f>
        <v>0</v>
      </c>
      <c r="AR6" s="75">
        <f t="shared" si="11"/>
        <v>0</v>
      </c>
      <c r="AS6" s="115">
        <f>ABS(AR6-$C6)</f>
        <v>13.44</v>
      </c>
      <c r="AT6" s="104">
        <f>without_protection!$B6</f>
        <v>10</v>
      </c>
      <c r="AU6" s="105">
        <f>without_protection!$C6</f>
        <v>13.44</v>
      </c>
    </row>
    <row r="7" spans="2:47" customFormat="1" ht="15">
      <c r="B7" s="104">
        <f>without_protection!$B7</f>
        <v>15</v>
      </c>
      <c r="C7" s="105">
        <f>without_protection!$C7</f>
        <v>18.440000000000001</v>
      </c>
      <c r="D7" s="111">
        <v>34</v>
      </c>
      <c r="E7" s="75">
        <v>34</v>
      </c>
      <c r="F7" s="75">
        <v>35</v>
      </c>
      <c r="G7" s="75">
        <v>33</v>
      </c>
      <c r="H7" s="112">
        <v>32</v>
      </c>
      <c r="I7" s="113">
        <f t="shared" si="0"/>
        <v>32</v>
      </c>
      <c r="J7" s="75">
        <f t="shared" si="1"/>
        <v>35</v>
      </c>
      <c r="K7" s="75">
        <f t="shared" ref="K7:K27" si="12">_xlfn.STDEV.S(D7:H7)</f>
        <v>1.1401754250991378</v>
      </c>
      <c r="L7" s="75">
        <f t="shared" si="2"/>
        <v>33.6</v>
      </c>
      <c r="M7" s="114">
        <f t="shared" ref="M7:M27" si="13">ABS(L7-$C7)</f>
        <v>15.16</v>
      </c>
      <c r="N7" s="113">
        <v>28</v>
      </c>
      <c r="O7" s="75">
        <v>29</v>
      </c>
      <c r="P7" s="75">
        <v>28</v>
      </c>
      <c r="Q7" s="75">
        <v>27</v>
      </c>
      <c r="R7" s="112">
        <v>28</v>
      </c>
      <c r="S7" s="113">
        <f t="shared" si="3"/>
        <v>27</v>
      </c>
      <c r="T7" s="75">
        <f t="shared" si="4"/>
        <v>29</v>
      </c>
      <c r="U7" s="75">
        <f t="shared" ref="U7:U27" si="14">_xlfn.STDEV.S(N7:R7)</f>
        <v>0.70710678118654757</v>
      </c>
      <c r="V7" s="75">
        <f t="shared" si="5"/>
        <v>28</v>
      </c>
      <c r="W7" s="115">
        <f t="shared" ref="W7:W27" si="15">ABS(V7-$C7)</f>
        <v>9.5599999999999987</v>
      </c>
      <c r="X7" s="104">
        <f>without_protection!$B7</f>
        <v>15</v>
      </c>
      <c r="Y7" s="105">
        <f>without_protection!$C7</f>
        <v>18.440000000000001</v>
      </c>
      <c r="Z7" s="111">
        <v>26</v>
      </c>
      <c r="AA7" s="75">
        <v>27</v>
      </c>
      <c r="AB7" s="75">
        <v>26</v>
      </c>
      <c r="AC7" s="75">
        <v>26</v>
      </c>
      <c r="AD7" s="112">
        <v>25</v>
      </c>
      <c r="AE7" s="113">
        <f t="shared" si="6"/>
        <v>25</v>
      </c>
      <c r="AF7" s="75">
        <f t="shared" si="7"/>
        <v>27</v>
      </c>
      <c r="AG7" s="75">
        <f t="shared" ref="AG7:AG27" si="16">_xlfn.STDEV.S(Z7:AD7)</f>
        <v>0.70710678118654757</v>
      </c>
      <c r="AH7" s="75">
        <f t="shared" si="8"/>
        <v>26</v>
      </c>
      <c r="AI7" s="114">
        <f t="shared" ref="AI7:AI27" si="17">ABS(AH7-$C7)</f>
        <v>7.5599999999999987</v>
      </c>
      <c r="AJ7" s="113">
        <v>12</v>
      </c>
      <c r="AK7" s="75">
        <v>12</v>
      </c>
      <c r="AL7" s="75">
        <v>10</v>
      </c>
      <c r="AM7" s="75">
        <v>11</v>
      </c>
      <c r="AN7" s="112">
        <v>11</v>
      </c>
      <c r="AO7" s="113">
        <f t="shared" si="9"/>
        <v>10</v>
      </c>
      <c r="AP7" s="75">
        <f t="shared" si="10"/>
        <v>12</v>
      </c>
      <c r="AQ7" s="75">
        <f t="shared" ref="AQ7:AQ27" si="18">_xlfn.STDEV.S(AJ7:AN7)</f>
        <v>0.83666002653407556</v>
      </c>
      <c r="AR7" s="75">
        <f t="shared" si="11"/>
        <v>11.2</v>
      </c>
      <c r="AS7" s="115">
        <f t="shared" ref="AS7:AS27" si="19">ABS(AR7-$C7)</f>
        <v>7.240000000000002</v>
      </c>
      <c r="AT7" s="104">
        <f>without_protection!$B7</f>
        <v>15</v>
      </c>
      <c r="AU7" s="105">
        <f>without_protection!$C7</f>
        <v>18.440000000000001</v>
      </c>
    </row>
    <row r="8" spans="2:47" customFormat="1" ht="15">
      <c r="B8" s="104">
        <f>without_protection!$B8</f>
        <v>20</v>
      </c>
      <c r="C8" s="105">
        <f>without_protection!$C8</f>
        <v>23.44</v>
      </c>
      <c r="D8" s="111">
        <v>33</v>
      </c>
      <c r="E8" s="75">
        <v>34</v>
      </c>
      <c r="F8" s="75">
        <v>35</v>
      </c>
      <c r="G8" s="75">
        <v>33</v>
      </c>
      <c r="H8" s="112">
        <v>35</v>
      </c>
      <c r="I8" s="113">
        <f t="shared" si="0"/>
        <v>33</v>
      </c>
      <c r="J8" s="75">
        <f t="shared" si="1"/>
        <v>35</v>
      </c>
      <c r="K8" s="75">
        <f t="shared" si="12"/>
        <v>1</v>
      </c>
      <c r="L8" s="75">
        <f t="shared" si="2"/>
        <v>34</v>
      </c>
      <c r="M8" s="114">
        <f t="shared" si="13"/>
        <v>10.559999999999999</v>
      </c>
      <c r="N8" s="113">
        <v>32</v>
      </c>
      <c r="O8" s="75">
        <v>35</v>
      </c>
      <c r="P8" s="75">
        <v>35</v>
      </c>
      <c r="Q8" s="75">
        <v>33</v>
      </c>
      <c r="R8" s="112">
        <v>35</v>
      </c>
      <c r="S8" s="113">
        <f t="shared" si="3"/>
        <v>32</v>
      </c>
      <c r="T8" s="75">
        <f t="shared" si="4"/>
        <v>35</v>
      </c>
      <c r="U8" s="75">
        <f t="shared" si="14"/>
        <v>1.4142135623730951</v>
      </c>
      <c r="V8" s="75">
        <f t="shared" si="5"/>
        <v>34</v>
      </c>
      <c r="W8" s="115">
        <f t="shared" si="15"/>
        <v>10.559999999999999</v>
      </c>
      <c r="X8" s="104">
        <f>without_protection!$B8</f>
        <v>20</v>
      </c>
      <c r="Y8" s="105">
        <f>without_protection!$C8</f>
        <v>23.44</v>
      </c>
      <c r="Z8" s="111">
        <v>22</v>
      </c>
      <c r="AA8" s="75">
        <v>23</v>
      </c>
      <c r="AB8" s="75">
        <v>22</v>
      </c>
      <c r="AC8" s="75">
        <v>24</v>
      </c>
      <c r="AD8" s="112">
        <v>23</v>
      </c>
      <c r="AE8" s="113">
        <f t="shared" si="6"/>
        <v>22</v>
      </c>
      <c r="AF8" s="75">
        <f t="shared" si="7"/>
        <v>24</v>
      </c>
      <c r="AG8" s="75">
        <f t="shared" si="16"/>
        <v>0.83666002653407556</v>
      </c>
      <c r="AH8" s="75">
        <f t="shared" si="8"/>
        <v>22.8</v>
      </c>
      <c r="AI8" s="114">
        <f t="shared" si="17"/>
        <v>0.64000000000000057</v>
      </c>
      <c r="AJ8" s="113">
        <v>42</v>
      </c>
      <c r="AK8" s="75">
        <v>41</v>
      </c>
      <c r="AL8" s="75">
        <v>44</v>
      </c>
      <c r="AM8" s="75">
        <v>44</v>
      </c>
      <c r="AN8" s="112">
        <v>44</v>
      </c>
      <c r="AO8" s="113">
        <f t="shared" si="9"/>
        <v>41</v>
      </c>
      <c r="AP8" s="75">
        <f t="shared" si="10"/>
        <v>44</v>
      </c>
      <c r="AQ8" s="75">
        <f t="shared" si="18"/>
        <v>1.4142135623730951</v>
      </c>
      <c r="AR8" s="75">
        <f t="shared" si="11"/>
        <v>43</v>
      </c>
      <c r="AS8" s="115">
        <f t="shared" si="19"/>
        <v>19.559999999999999</v>
      </c>
      <c r="AT8" s="104">
        <f>without_protection!$B8</f>
        <v>20</v>
      </c>
      <c r="AU8" s="105">
        <f>without_protection!$C8</f>
        <v>23.44</v>
      </c>
    </row>
    <row r="9" spans="2:47" customFormat="1" ht="15">
      <c r="B9" s="104">
        <f>without_protection!$B9</f>
        <v>25</v>
      </c>
      <c r="C9" s="105">
        <f>without_protection!$C9</f>
        <v>28.44</v>
      </c>
      <c r="D9" s="111">
        <v>18</v>
      </c>
      <c r="E9" s="75">
        <v>18</v>
      </c>
      <c r="F9" s="75">
        <v>18</v>
      </c>
      <c r="G9" s="75">
        <v>18</v>
      </c>
      <c r="H9" s="112">
        <v>20</v>
      </c>
      <c r="I9" s="113">
        <f t="shared" si="0"/>
        <v>18</v>
      </c>
      <c r="J9" s="75">
        <f t="shared" si="1"/>
        <v>20</v>
      </c>
      <c r="K9" s="75">
        <f t="shared" si="12"/>
        <v>0.89442719099991586</v>
      </c>
      <c r="L9" s="75">
        <f t="shared" si="2"/>
        <v>18.399999999999999</v>
      </c>
      <c r="M9" s="114">
        <f t="shared" si="13"/>
        <v>10.040000000000003</v>
      </c>
      <c r="N9" s="113">
        <v>39</v>
      </c>
      <c r="O9" s="75">
        <v>40</v>
      </c>
      <c r="P9" s="75">
        <v>39</v>
      </c>
      <c r="Q9" s="75">
        <v>39</v>
      </c>
      <c r="R9" s="112">
        <v>40</v>
      </c>
      <c r="S9" s="113">
        <f t="shared" si="3"/>
        <v>39</v>
      </c>
      <c r="T9" s="75">
        <f t="shared" si="4"/>
        <v>40</v>
      </c>
      <c r="U9" s="75">
        <f t="shared" si="14"/>
        <v>0.54772255750516607</v>
      </c>
      <c r="V9" s="75">
        <f t="shared" si="5"/>
        <v>39.4</v>
      </c>
      <c r="W9" s="115">
        <f t="shared" si="15"/>
        <v>10.959999999999997</v>
      </c>
      <c r="X9" s="104">
        <f>without_protection!$B9</f>
        <v>25</v>
      </c>
      <c r="Y9" s="105">
        <f>without_protection!$C9</f>
        <v>28.44</v>
      </c>
      <c r="Z9" s="111">
        <v>30</v>
      </c>
      <c r="AA9" s="75">
        <v>31</v>
      </c>
      <c r="AB9" s="75">
        <v>29</v>
      </c>
      <c r="AC9" s="75">
        <v>30</v>
      </c>
      <c r="AD9" s="112">
        <v>30</v>
      </c>
      <c r="AE9" s="113">
        <f t="shared" si="6"/>
        <v>29</v>
      </c>
      <c r="AF9" s="75">
        <f t="shared" si="7"/>
        <v>31</v>
      </c>
      <c r="AG9" s="75">
        <f t="shared" si="16"/>
        <v>0.70710678118654757</v>
      </c>
      <c r="AH9" s="75">
        <f t="shared" si="8"/>
        <v>30</v>
      </c>
      <c r="AI9" s="114">
        <f t="shared" si="17"/>
        <v>1.5599999999999987</v>
      </c>
      <c r="AJ9" s="113">
        <v>51</v>
      </c>
      <c r="AK9" s="75">
        <v>53</v>
      </c>
      <c r="AL9" s="75">
        <v>52</v>
      </c>
      <c r="AM9" s="75">
        <v>52</v>
      </c>
      <c r="AN9" s="112">
        <v>53</v>
      </c>
      <c r="AO9" s="113">
        <f t="shared" si="9"/>
        <v>51</v>
      </c>
      <c r="AP9" s="75">
        <f t="shared" si="10"/>
        <v>53</v>
      </c>
      <c r="AQ9" s="75">
        <f t="shared" si="18"/>
        <v>0.83666002653407556</v>
      </c>
      <c r="AR9" s="75">
        <f t="shared" si="11"/>
        <v>52.2</v>
      </c>
      <c r="AS9" s="115">
        <f t="shared" si="19"/>
        <v>23.76</v>
      </c>
      <c r="AT9" s="104">
        <f>without_protection!$B9</f>
        <v>25</v>
      </c>
      <c r="AU9" s="105">
        <f>without_protection!$C9</f>
        <v>28.44</v>
      </c>
    </row>
    <row r="10" spans="2:47" customFormat="1" ht="15">
      <c r="B10" s="104">
        <f>without_protection!$B10</f>
        <v>30</v>
      </c>
      <c r="C10" s="105">
        <f>without_protection!$C10</f>
        <v>33.44</v>
      </c>
      <c r="D10" s="111">
        <v>28</v>
      </c>
      <c r="E10" s="75">
        <v>27</v>
      </c>
      <c r="F10" s="75">
        <v>27</v>
      </c>
      <c r="G10" s="75">
        <v>27</v>
      </c>
      <c r="H10" s="112">
        <v>29</v>
      </c>
      <c r="I10" s="113">
        <f t="shared" si="0"/>
        <v>27</v>
      </c>
      <c r="J10" s="75">
        <f t="shared" si="1"/>
        <v>29</v>
      </c>
      <c r="K10" s="75">
        <f t="shared" si="12"/>
        <v>0.89442719099991586</v>
      </c>
      <c r="L10" s="75">
        <f t="shared" si="2"/>
        <v>27.6</v>
      </c>
      <c r="M10" s="114">
        <f t="shared" si="13"/>
        <v>5.8399999999999963</v>
      </c>
      <c r="N10" s="113">
        <v>35</v>
      </c>
      <c r="O10" s="75">
        <v>35</v>
      </c>
      <c r="P10" s="75">
        <v>35</v>
      </c>
      <c r="Q10" s="75">
        <v>36</v>
      </c>
      <c r="R10" s="112">
        <v>36</v>
      </c>
      <c r="S10" s="113">
        <f t="shared" si="3"/>
        <v>35</v>
      </c>
      <c r="T10" s="75">
        <f t="shared" si="4"/>
        <v>36</v>
      </c>
      <c r="U10" s="75">
        <f t="shared" si="14"/>
        <v>0.54772255750516607</v>
      </c>
      <c r="V10" s="75">
        <f t="shared" si="5"/>
        <v>35.4</v>
      </c>
      <c r="W10" s="115">
        <f t="shared" si="15"/>
        <v>1.9600000000000009</v>
      </c>
      <c r="X10" s="104">
        <f>without_protection!$B10</f>
        <v>30</v>
      </c>
      <c r="Y10" s="105">
        <f>without_protection!$C10</f>
        <v>33.44</v>
      </c>
      <c r="Z10" s="111">
        <v>36</v>
      </c>
      <c r="AA10" s="75">
        <v>32</v>
      </c>
      <c r="AB10" s="75">
        <v>37</v>
      </c>
      <c r="AC10" s="75">
        <v>37</v>
      </c>
      <c r="AD10" s="112">
        <v>32</v>
      </c>
      <c r="AE10" s="113">
        <f t="shared" si="6"/>
        <v>32</v>
      </c>
      <c r="AF10" s="75">
        <f t="shared" si="7"/>
        <v>37</v>
      </c>
      <c r="AG10" s="75">
        <f t="shared" si="16"/>
        <v>2.5884358211089569</v>
      </c>
      <c r="AH10" s="75">
        <f t="shared" si="8"/>
        <v>34.799999999999997</v>
      </c>
      <c r="AI10" s="114">
        <f t="shared" si="17"/>
        <v>1.3599999999999994</v>
      </c>
      <c r="AJ10" s="113">
        <v>62</v>
      </c>
      <c r="AK10" s="75">
        <v>51</v>
      </c>
      <c r="AL10" s="75">
        <v>65</v>
      </c>
      <c r="AM10" s="75">
        <v>50</v>
      </c>
      <c r="AN10" s="112">
        <v>65</v>
      </c>
      <c r="AO10" s="113">
        <f t="shared" si="9"/>
        <v>50</v>
      </c>
      <c r="AP10" s="75">
        <f t="shared" si="10"/>
        <v>65</v>
      </c>
      <c r="AQ10" s="75">
        <f t="shared" si="18"/>
        <v>7.5033325929216401</v>
      </c>
      <c r="AR10" s="75">
        <f t="shared" si="11"/>
        <v>58.6</v>
      </c>
      <c r="AS10" s="115">
        <f t="shared" si="19"/>
        <v>25.160000000000004</v>
      </c>
      <c r="AT10" s="104">
        <f>without_protection!$B10</f>
        <v>30</v>
      </c>
      <c r="AU10" s="105">
        <f>without_protection!$C10</f>
        <v>33.44</v>
      </c>
    </row>
    <row r="11" spans="2:47" customFormat="1" ht="15">
      <c r="B11" s="104">
        <f>without_protection!$B11</f>
        <v>35</v>
      </c>
      <c r="C11" s="105">
        <f>without_protection!$C11</f>
        <v>38.44</v>
      </c>
      <c r="D11" s="111">
        <v>21</v>
      </c>
      <c r="E11" s="75">
        <v>22</v>
      </c>
      <c r="F11" s="75">
        <v>20</v>
      </c>
      <c r="G11" s="75">
        <v>21</v>
      </c>
      <c r="H11" s="112">
        <v>22</v>
      </c>
      <c r="I11" s="113">
        <f t="shared" si="0"/>
        <v>20</v>
      </c>
      <c r="J11" s="75">
        <f t="shared" si="1"/>
        <v>22</v>
      </c>
      <c r="K11" s="75">
        <f t="shared" si="12"/>
        <v>0.83666002653407556</v>
      </c>
      <c r="L11" s="75">
        <f t="shared" si="2"/>
        <v>21.2</v>
      </c>
      <c r="M11" s="114">
        <f t="shared" si="13"/>
        <v>17.239999999999998</v>
      </c>
      <c r="N11" s="113">
        <v>43</v>
      </c>
      <c r="O11" s="75">
        <v>43</v>
      </c>
      <c r="P11" s="75">
        <v>45</v>
      </c>
      <c r="Q11" s="75">
        <v>47</v>
      </c>
      <c r="R11" s="112">
        <v>42</v>
      </c>
      <c r="S11" s="113">
        <f t="shared" si="3"/>
        <v>42</v>
      </c>
      <c r="T11" s="75">
        <f t="shared" si="4"/>
        <v>47</v>
      </c>
      <c r="U11" s="75">
        <f t="shared" si="14"/>
        <v>2</v>
      </c>
      <c r="V11" s="75">
        <f t="shared" si="5"/>
        <v>44</v>
      </c>
      <c r="W11" s="115">
        <f t="shared" si="15"/>
        <v>5.5600000000000023</v>
      </c>
      <c r="X11" s="104">
        <f>without_protection!$B11</f>
        <v>35</v>
      </c>
      <c r="Y11" s="105">
        <f>without_protection!$C11</f>
        <v>38.44</v>
      </c>
      <c r="Z11" s="111">
        <v>46</v>
      </c>
      <c r="AA11" s="75">
        <v>30</v>
      </c>
      <c r="AB11" s="75">
        <v>27</v>
      </c>
      <c r="AC11" s="75">
        <v>44</v>
      </c>
      <c r="AD11" s="112">
        <v>45</v>
      </c>
      <c r="AE11" s="113">
        <f t="shared" si="6"/>
        <v>27</v>
      </c>
      <c r="AF11" s="75">
        <f t="shared" si="7"/>
        <v>46</v>
      </c>
      <c r="AG11" s="75">
        <f t="shared" si="16"/>
        <v>9.1268833672837051</v>
      </c>
      <c r="AH11" s="75">
        <f t="shared" si="8"/>
        <v>38.4</v>
      </c>
      <c r="AI11" s="114">
        <f t="shared" si="17"/>
        <v>3.9999999999999147E-2</v>
      </c>
      <c r="AJ11" s="113">
        <v>55</v>
      </c>
      <c r="AK11" s="75">
        <v>59</v>
      </c>
      <c r="AL11" s="75">
        <v>57</v>
      </c>
      <c r="AM11" s="75">
        <v>61</v>
      </c>
      <c r="AN11" s="112">
        <v>59</v>
      </c>
      <c r="AO11" s="113">
        <f t="shared" si="9"/>
        <v>55</v>
      </c>
      <c r="AP11" s="75">
        <f t="shared" si="10"/>
        <v>61</v>
      </c>
      <c r="AQ11" s="75">
        <f t="shared" si="18"/>
        <v>2.2803508501982761</v>
      </c>
      <c r="AR11" s="75">
        <f t="shared" si="11"/>
        <v>58.2</v>
      </c>
      <c r="AS11" s="115">
        <f t="shared" si="19"/>
        <v>19.760000000000005</v>
      </c>
      <c r="AT11" s="104">
        <f>without_protection!$B11</f>
        <v>35</v>
      </c>
      <c r="AU11" s="105">
        <f>without_protection!$C11</f>
        <v>38.44</v>
      </c>
    </row>
    <row r="12" spans="2:47" customFormat="1" ht="15">
      <c r="B12" s="104">
        <f>without_protection!$B12</f>
        <v>40</v>
      </c>
      <c r="C12" s="105">
        <f>without_protection!$C12</f>
        <v>43.44</v>
      </c>
      <c r="D12" s="111">
        <v>60</v>
      </c>
      <c r="E12" s="75">
        <v>34</v>
      </c>
      <c r="F12" s="75">
        <v>57</v>
      </c>
      <c r="G12" s="75">
        <v>32</v>
      </c>
      <c r="H12" s="112">
        <v>58</v>
      </c>
      <c r="I12" s="113">
        <f t="shared" si="0"/>
        <v>32</v>
      </c>
      <c r="J12" s="75">
        <f t="shared" si="1"/>
        <v>60</v>
      </c>
      <c r="K12" s="75">
        <f t="shared" si="12"/>
        <v>13.935566009315869</v>
      </c>
      <c r="L12" s="75">
        <f t="shared" si="2"/>
        <v>48.2</v>
      </c>
      <c r="M12" s="114">
        <f t="shared" si="13"/>
        <v>4.7600000000000051</v>
      </c>
      <c r="N12" s="113">
        <v>52</v>
      </c>
      <c r="O12" s="75">
        <v>50</v>
      </c>
      <c r="P12" s="75">
        <v>51</v>
      </c>
      <c r="Q12" s="75">
        <v>49</v>
      </c>
      <c r="R12" s="112">
        <v>53</v>
      </c>
      <c r="S12" s="113">
        <f t="shared" si="3"/>
        <v>49</v>
      </c>
      <c r="T12" s="75">
        <f t="shared" si="4"/>
        <v>53</v>
      </c>
      <c r="U12" s="75">
        <f t="shared" si="14"/>
        <v>1.5811388300841898</v>
      </c>
      <c r="V12" s="75">
        <f t="shared" si="5"/>
        <v>51</v>
      </c>
      <c r="W12" s="115">
        <f t="shared" si="15"/>
        <v>7.5600000000000023</v>
      </c>
      <c r="X12" s="104">
        <f>without_protection!$B12</f>
        <v>40</v>
      </c>
      <c r="Y12" s="105">
        <f>without_protection!$C12</f>
        <v>43.44</v>
      </c>
      <c r="Z12" s="111">
        <v>52</v>
      </c>
      <c r="AA12" s="75">
        <v>43</v>
      </c>
      <c r="AB12" s="75">
        <v>40</v>
      </c>
      <c r="AC12" s="75">
        <v>54</v>
      </c>
      <c r="AD12" s="112">
        <v>44</v>
      </c>
      <c r="AE12" s="113">
        <f t="shared" si="6"/>
        <v>40</v>
      </c>
      <c r="AF12" s="75">
        <f t="shared" si="7"/>
        <v>54</v>
      </c>
      <c r="AG12" s="75">
        <f t="shared" si="16"/>
        <v>6.0663003552412551</v>
      </c>
      <c r="AH12" s="75">
        <f t="shared" si="8"/>
        <v>46.6</v>
      </c>
      <c r="AI12" s="114">
        <f t="shared" si="17"/>
        <v>3.1600000000000037</v>
      </c>
      <c r="AJ12" s="113">
        <v>36</v>
      </c>
      <c r="AK12" s="75">
        <v>76</v>
      </c>
      <c r="AL12" s="75">
        <v>75</v>
      </c>
      <c r="AM12" s="75">
        <v>38</v>
      </c>
      <c r="AN12" s="112">
        <v>37</v>
      </c>
      <c r="AO12" s="113">
        <f t="shared" si="9"/>
        <v>36</v>
      </c>
      <c r="AP12" s="75">
        <f t="shared" si="10"/>
        <v>76</v>
      </c>
      <c r="AQ12" s="75">
        <f t="shared" si="18"/>
        <v>21.102132593650342</v>
      </c>
      <c r="AR12" s="75">
        <f t="shared" si="11"/>
        <v>52.4</v>
      </c>
      <c r="AS12" s="115">
        <f t="shared" si="19"/>
        <v>8.9600000000000009</v>
      </c>
      <c r="AT12" s="104">
        <f>without_protection!$B12</f>
        <v>40</v>
      </c>
      <c r="AU12" s="105">
        <f>without_protection!$C12</f>
        <v>43.44</v>
      </c>
    </row>
    <row r="13" spans="2:47" customFormat="1" ht="15">
      <c r="B13" s="104">
        <f>without_protection!$B13</f>
        <v>45</v>
      </c>
      <c r="C13" s="105">
        <f>without_protection!$C13</f>
        <v>48.44</v>
      </c>
      <c r="D13" s="111">
        <v>52</v>
      </c>
      <c r="E13" s="75">
        <v>53</v>
      </c>
      <c r="F13" s="75">
        <v>50</v>
      </c>
      <c r="G13" s="75">
        <v>50</v>
      </c>
      <c r="H13" s="112">
        <v>52</v>
      </c>
      <c r="I13" s="113">
        <f t="shared" si="0"/>
        <v>50</v>
      </c>
      <c r="J13" s="75">
        <f t="shared" si="1"/>
        <v>53</v>
      </c>
      <c r="K13" s="75">
        <f t="shared" si="12"/>
        <v>1.3416407864998738</v>
      </c>
      <c r="L13" s="75">
        <f t="shared" si="2"/>
        <v>51.4</v>
      </c>
      <c r="M13" s="114">
        <f t="shared" si="13"/>
        <v>2.9600000000000009</v>
      </c>
      <c r="N13" s="113">
        <v>52</v>
      </c>
      <c r="O13" s="75">
        <v>52</v>
      </c>
      <c r="P13" s="75">
        <v>46</v>
      </c>
      <c r="Q13" s="75">
        <v>45</v>
      </c>
      <c r="R13" s="112">
        <v>54</v>
      </c>
      <c r="S13" s="113">
        <f t="shared" si="3"/>
        <v>45</v>
      </c>
      <c r="T13" s="75">
        <f t="shared" si="4"/>
        <v>54</v>
      </c>
      <c r="U13" s="75">
        <f t="shared" si="14"/>
        <v>4.0249223594996222</v>
      </c>
      <c r="V13" s="75">
        <f t="shared" si="5"/>
        <v>49.8</v>
      </c>
      <c r="W13" s="115">
        <f t="shared" si="15"/>
        <v>1.3599999999999994</v>
      </c>
      <c r="X13" s="104">
        <f>without_protection!$B13</f>
        <v>45</v>
      </c>
      <c r="Y13" s="105">
        <f>without_protection!$C13</f>
        <v>48.44</v>
      </c>
      <c r="Z13" s="111">
        <v>48</v>
      </c>
      <c r="AA13" s="75">
        <v>48</v>
      </c>
      <c r="AB13" s="75">
        <v>49</v>
      </c>
      <c r="AC13" s="75">
        <v>47</v>
      </c>
      <c r="AD13" s="112">
        <v>45</v>
      </c>
      <c r="AE13" s="113">
        <f t="shared" si="6"/>
        <v>45</v>
      </c>
      <c r="AF13" s="75">
        <f t="shared" si="7"/>
        <v>49</v>
      </c>
      <c r="AG13" s="75">
        <f t="shared" si="16"/>
        <v>1.51657508881031</v>
      </c>
      <c r="AH13" s="75">
        <f t="shared" si="8"/>
        <v>47.4</v>
      </c>
      <c r="AI13" s="114">
        <f t="shared" si="17"/>
        <v>1.0399999999999991</v>
      </c>
      <c r="AJ13" s="113">
        <v>76</v>
      </c>
      <c r="AK13" s="75">
        <v>35</v>
      </c>
      <c r="AL13" s="75">
        <v>72</v>
      </c>
      <c r="AM13" s="75">
        <v>35</v>
      </c>
      <c r="AN13" s="112">
        <v>71</v>
      </c>
      <c r="AO13" s="113">
        <f t="shared" si="9"/>
        <v>35</v>
      </c>
      <c r="AP13" s="75">
        <f t="shared" si="10"/>
        <v>76</v>
      </c>
      <c r="AQ13" s="75">
        <f t="shared" si="18"/>
        <v>20.897368255356938</v>
      </c>
      <c r="AR13" s="75">
        <f t="shared" si="11"/>
        <v>57.8</v>
      </c>
      <c r="AS13" s="115">
        <f t="shared" si="19"/>
        <v>9.36</v>
      </c>
      <c r="AT13" s="104">
        <f>without_protection!$B13</f>
        <v>45</v>
      </c>
      <c r="AU13" s="105">
        <f>without_protection!$C13</f>
        <v>48.44</v>
      </c>
    </row>
    <row r="14" spans="2:47" customFormat="1" ht="15">
      <c r="B14" s="104">
        <f>without_protection!$B14</f>
        <v>50</v>
      </c>
      <c r="C14" s="105">
        <f>without_protection!$C14</f>
        <v>53.44</v>
      </c>
      <c r="D14" s="111">
        <v>76</v>
      </c>
      <c r="E14" s="75">
        <v>39</v>
      </c>
      <c r="F14" s="75">
        <v>64</v>
      </c>
      <c r="G14" s="75">
        <v>41</v>
      </c>
      <c r="H14" s="112">
        <v>77</v>
      </c>
      <c r="I14" s="113">
        <f t="shared" si="0"/>
        <v>39</v>
      </c>
      <c r="J14" s="75">
        <f t="shared" si="1"/>
        <v>77</v>
      </c>
      <c r="K14" s="75">
        <f t="shared" si="12"/>
        <v>18.44722201308371</v>
      </c>
      <c r="L14" s="75">
        <f t="shared" si="2"/>
        <v>59.4</v>
      </c>
      <c r="M14" s="114">
        <f t="shared" si="13"/>
        <v>5.9600000000000009</v>
      </c>
      <c r="N14" s="113">
        <v>62</v>
      </c>
      <c r="O14" s="75">
        <v>62</v>
      </c>
      <c r="P14" s="75">
        <v>61</v>
      </c>
      <c r="Q14" s="75">
        <v>60</v>
      </c>
      <c r="R14" s="112">
        <v>60</v>
      </c>
      <c r="S14" s="113">
        <f t="shared" si="3"/>
        <v>60</v>
      </c>
      <c r="T14" s="75">
        <f t="shared" si="4"/>
        <v>62</v>
      </c>
      <c r="U14" s="75">
        <f t="shared" si="14"/>
        <v>1</v>
      </c>
      <c r="V14" s="75">
        <f t="shared" si="5"/>
        <v>61</v>
      </c>
      <c r="W14" s="115">
        <f t="shared" si="15"/>
        <v>7.5600000000000023</v>
      </c>
      <c r="X14" s="104">
        <f>without_protection!$B14</f>
        <v>50</v>
      </c>
      <c r="Y14" s="105">
        <f>without_protection!$C14</f>
        <v>53.44</v>
      </c>
      <c r="Z14" s="111">
        <v>55</v>
      </c>
      <c r="AA14" s="75">
        <v>55</v>
      </c>
      <c r="AB14" s="75">
        <v>56</v>
      </c>
      <c r="AC14" s="75">
        <v>55</v>
      </c>
      <c r="AD14" s="112">
        <v>56</v>
      </c>
      <c r="AE14" s="113">
        <f t="shared" si="6"/>
        <v>55</v>
      </c>
      <c r="AF14" s="75">
        <f t="shared" si="7"/>
        <v>56</v>
      </c>
      <c r="AG14" s="75">
        <f t="shared" si="16"/>
        <v>0.54772255750516607</v>
      </c>
      <c r="AH14" s="75">
        <f t="shared" si="8"/>
        <v>55.4</v>
      </c>
      <c r="AI14" s="114">
        <f t="shared" si="17"/>
        <v>1.9600000000000009</v>
      </c>
      <c r="AJ14" s="113">
        <v>61</v>
      </c>
      <c r="AK14" s="75">
        <v>64</v>
      </c>
      <c r="AL14" s="75">
        <v>66</v>
      </c>
      <c r="AM14" s="75">
        <v>64</v>
      </c>
      <c r="AN14" s="112">
        <v>64</v>
      </c>
      <c r="AO14" s="113">
        <f t="shared" si="9"/>
        <v>61</v>
      </c>
      <c r="AP14" s="75">
        <f t="shared" si="10"/>
        <v>66</v>
      </c>
      <c r="AQ14" s="75">
        <f t="shared" si="18"/>
        <v>1.7888543819998317</v>
      </c>
      <c r="AR14" s="75">
        <f t="shared" si="11"/>
        <v>63.8</v>
      </c>
      <c r="AS14" s="115">
        <f t="shared" si="19"/>
        <v>10.36</v>
      </c>
      <c r="AT14" s="104">
        <f>without_protection!$B14</f>
        <v>50</v>
      </c>
      <c r="AU14" s="105">
        <f>without_protection!$C14</f>
        <v>53.44</v>
      </c>
    </row>
    <row r="15" spans="2:47" customFormat="1" ht="15">
      <c r="B15" s="104">
        <f>without_protection!$B15</f>
        <v>60</v>
      </c>
      <c r="C15" s="105">
        <f>without_protection!$C15</f>
        <v>63.44</v>
      </c>
      <c r="D15" s="111">
        <v>58</v>
      </c>
      <c r="E15" s="75">
        <v>59</v>
      </c>
      <c r="F15" s="75">
        <v>59</v>
      </c>
      <c r="G15" s="75">
        <v>57</v>
      </c>
      <c r="H15" s="112">
        <v>56</v>
      </c>
      <c r="I15" s="113">
        <f t="shared" si="0"/>
        <v>56</v>
      </c>
      <c r="J15" s="75">
        <f t="shared" si="1"/>
        <v>59</v>
      </c>
      <c r="K15" s="75">
        <f t="shared" si="12"/>
        <v>1.3038404810405297</v>
      </c>
      <c r="L15" s="75">
        <f t="shared" si="2"/>
        <v>57.8</v>
      </c>
      <c r="M15" s="114">
        <f t="shared" si="13"/>
        <v>5.6400000000000006</v>
      </c>
      <c r="N15" s="113">
        <v>63</v>
      </c>
      <c r="O15" s="75">
        <v>61</v>
      </c>
      <c r="P15" s="75">
        <v>58</v>
      </c>
      <c r="Q15" s="75">
        <v>59</v>
      </c>
      <c r="R15" s="112">
        <v>62</v>
      </c>
      <c r="S15" s="113">
        <f t="shared" si="3"/>
        <v>58</v>
      </c>
      <c r="T15" s="75">
        <f t="shared" si="4"/>
        <v>63</v>
      </c>
      <c r="U15" s="75">
        <f t="shared" si="14"/>
        <v>2.0736441353327719</v>
      </c>
      <c r="V15" s="75">
        <f t="shared" si="5"/>
        <v>60.6</v>
      </c>
      <c r="W15" s="115">
        <f t="shared" si="15"/>
        <v>2.8399999999999963</v>
      </c>
      <c r="X15" s="104">
        <f>without_protection!$B15</f>
        <v>60</v>
      </c>
      <c r="Y15" s="105">
        <f>without_protection!$C15</f>
        <v>63.44</v>
      </c>
      <c r="Z15" s="111">
        <v>69</v>
      </c>
      <c r="AA15" s="75">
        <v>67</v>
      </c>
      <c r="AB15" s="75">
        <v>70</v>
      </c>
      <c r="AC15" s="75">
        <v>72</v>
      </c>
      <c r="AD15" s="112">
        <v>69</v>
      </c>
      <c r="AE15" s="113">
        <f t="shared" si="6"/>
        <v>67</v>
      </c>
      <c r="AF15" s="75">
        <f t="shared" si="7"/>
        <v>72</v>
      </c>
      <c r="AG15" s="75">
        <f t="shared" si="16"/>
        <v>1.8165902124584949</v>
      </c>
      <c r="AH15" s="75">
        <f t="shared" si="8"/>
        <v>69.400000000000006</v>
      </c>
      <c r="AI15" s="114">
        <f t="shared" si="17"/>
        <v>5.960000000000008</v>
      </c>
      <c r="AJ15" s="113">
        <v>78</v>
      </c>
      <c r="AK15" s="75">
        <v>78</v>
      </c>
      <c r="AL15" s="75">
        <v>81</v>
      </c>
      <c r="AM15" s="75">
        <v>77</v>
      </c>
      <c r="AN15" s="112">
        <v>77</v>
      </c>
      <c r="AO15" s="113">
        <f t="shared" si="9"/>
        <v>77</v>
      </c>
      <c r="AP15" s="75">
        <f t="shared" si="10"/>
        <v>81</v>
      </c>
      <c r="AQ15" s="75">
        <f t="shared" si="18"/>
        <v>1.6431676725154982</v>
      </c>
      <c r="AR15" s="75">
        <f t="shared" si="11"/>
        <v>78.2</v>
      </c>
      <c r="AS15" s="115">
        <f t="shared" si="19"/>
        <v>14.760000000000005</v>
      </c>
      <c r="AT15" s="104">
        <f>without_protection!$B15</f>
        <v>60</v>
      </c>
      <c r="AU15" s="105">
        <f>without_protection!$C15</f>
        <v>63.44</v>
      </c>
    </row>
    <row r="16" spans="2:47" customFormat="1" ht="15">
      <c r="B16" s="104">
        <f>without_protection!$B16</f>
        <v>70</v>
      </c>
      <c r="C16" s="105">
        <f>without_protection!$C16</f>
        <v>73.44</v>
      </c>
      <c r="D16" s="111">
        <v>76</v>
      </c>
      <c r="E16" s="75">
        <v>76</v>
      </c>
      <c r="F16" s="75">
        <v>72</v>
      </c>
      <c r="G16" s="75">
        <v>75</v>
      </c>
      <c r="H16" s="112">
        <v>75</v>
      </c>
      <c r="I16" s="113">
        <f t="shared" si="0"/>
        <v>72</v>
      </c>
      <c r="J16" s="75">
        <f t="shared" si="1"/>
        <v>76</v>
      </c>
      <c r="K16" s="75">
        <f t="shared" si="12"/>
        <v>1.6431676725154982</v>
      </c>
      <c r="L16" s="75">
        <f t="shared" si="2"/>
        <v>74.8</v>
      </c>
      <c r="M16" s="114">
        <f t="shared" si="13"/>
        <v>1.3599999999999994</v>
      </c>
      <c r="N16" s="113">
        <v>76</v>
      </c>
      <c r="O16" s="75">
        <v>66</v>
      </c>
      <c r="P16" s="75">
        <v>75</v>
      </c>
      <c r="Q16" s="75">
        <v>65</v>
      </c>
      <c r="R16" s="112">
        <v>72</v>
      </c>
      <c r="S16" s="113">
        <f t="shared" si="3"/>
        <v>65</v>
      </c>
      <c r="T16" s="75">
        <f t="shared" si="4"/>
        <v>76</v>
      </c>
      <c r="U16" s="75">
        <f t="shared" si="14"/>
        <v>5.0695167422546303</v>
      </c>
      <c r="V16" s="75">
        <f t="shared" si="5"/>
        <v>70.8</v>
      </c>
      <c r="W16" s="115">
        <f t="shared" si="15"/>
        <v>2.6400000000000006</v>
      </c>
      <c r="X16" s="104">
        <f>without_protection!$B16</f>
        <v>70</v>
      </c>
      <c r="Y16" s="105">
        <f>without_protection!$C16</f>
        <v>73.44</v>
      </c>
      <c r="Z16" s="111">
        <v>79</v>
      </c>
      <c r="AA16" s="75">
        <v>83</v>
      </c>
      <c r="AB16" s="75">
        <v>72</v>
      </c>
      <c r="AC16" s="75">
        <v>77</v>
      </c>
      <c r="AD16" s="112">
        <v>77</v>
      </c>
      <c r="AE16" s="113">
        <f t="shared" si="6"/>
        <v>72</v>
      </c>
      <c r="AF16" s="75">
        <f t="shared" si="7"/>
        <v>83</v>
      </c>
      <c r="AG16" s="75">
        <f t="shared" si="16"/>
        <v>3.9749213828703578</v>
      </c>
      <c r="AH16" s="75">
        <f t="shared" si="8"/>
        <v>77.599999999999994</v>
      </c>
      <c r="AI16" s="114">
        <f t="shared" si="17"/>
        <v>4.1599999999999966</v>
      </c>
      <c r="AJ16" s="113">
        <v>81</v>
      </c>
      <c r="AK16" s="75">
        <v>82</v>
      </c>
      <c r="AL16" s="75">
        <v>84</v>
      </c>
      <c r="AM16" s="75">
        <v>85</v>
      </c>
      <c r="AN16" s="112">
        <v>82</v>
      </c>
      <c r="AO16" s="113">
        <f t="shared" si="9"/>
        <v>81</v>
      </c>
      <c r="AP16" s="75">
        <f t="shared" si="10"/>
        <v>85</v>
      </c>
      <c r="AQ16" s="75">
        <f t="shared" si="18"/>
        <v>1.6431676725154982</v>
      </c>
      <c r="AR16" s="75">
        <f t="shared" si="11"/>
        <v>82.8</v>
      </c>
      <c r="AS16" s="115">
        <f t="shared" si="19"/>
        <v>9.36</v>
      </c>
      <c r="AT16" s="104">
        <f>without_protection!$B16</f>
        <v>70</v>
      </c>
      <c r="AU16" s="105">
        <f>without_protection!$C16</f>
        <v>73.44</v>
      </c>
    </row>
    <row r="17" spans="2:47" customFormat="1" ht="15">
      <c r="B17" s="104">
        <f>without_protection!$B17</f>
        <v>80</v>
      </c>
      <c r="C17" s="105">
        <f>without_protection!$C17</f>
        <v>83.44</v>
      </c>
      <c r="D17" s="111">
        <v>82</v>
      </c>
      <c r="E17" s="75">
        <v>83</v>
      </c>
      <c r="F17" s="75">
        <v>82</v>
      </c>
      <c r="G17" s="75">
        <v>79</v>
      </c>
      <c r="H17" s="112">
        <v>82</v>
      </c>
      <c r="I17" s="113">
        <f t="shared" si="0"/>
        <v>79</v>
      </c>
      <c r="J17" s="75">
        <f t="shared" si="1"/>
        <v>83</v>
      </c>
      <c r="K17" s="75">
        <f t="shared" si="12"/>
        <v>1.51657508881031</v>
      </c>
      <c r="L17" s="75">
        <f t="shared" si="2"/>
        <v>81.599999999999994</v>
      </c>
      <c r="M17" s="114">
        <f t="shared" si="13"/>
        <v>1.8400000000000034</v>
      </c>
      <c r="N17" s="113">
        <v>80</v>
      </c>
      <c r="O17" s="75">
        <v>77</v>
      </c>
      <c r="P17" s="75">
        <v>81</v>
      </c>
      <c r="Q17" s="75">
        <v>80</v>
      </c>
      <c r="R17" s="112">
        <v>75</v>
      </c>
      <c r="S17" s="113">
        <f t="shared" si="3"/>
        <v>75</v>
      </c>
      <c r="T17" s="75">
        <f t="shared" si="4"/>
        <v>81</v>
      </c>
      <c r="U17" s="75">
        <f t="shared" si="14"/>
        <v>2.5099800796022267</v>
      </c>
      <c r="V17" s="75">
        <f t="shared" si="5"/>
        <v>78.599999999999994</v>
      </c>
      <c r="W17" s="115">
        <f t="shared" si="15"/>
        <v>4.8400000000000034</v>
      </c>
      <c r="X17" s="104">
        <f>without_protection!$B17</f>
        <v>80</v>
      </c>
      <c r="Y17" s="105">
        <f>without_protection!$C17</f>
        <v>83.44</v>
      </c>
      <c r="Z17" s="111">
        <v>66</v>
      </c>
      <c r="AA17" s="75">
        <v>78</v>
      </c>
      <c r="AB17" s="75">
        <v>85</v>
      </c>
      <c r="AC17" s="75">
        <v>83</v>
      </c>
      <c r="AD17" s="112">
        <v>76</v>
      </c>
      <c r="AE17" s="113">
        <f t="shared" si="6"/>
        <v>66</v>
      </c>
      <c r="AF17" s="75">
        <f t="shared" si="7"/>
        <v>85</v>
      </c>
      <c r="AG17" s="75">
        <f t="shared" si="16"/>
        <v>7.4363969770312819</v>
      </c>
      <c r="AH17" s="75">
        <f t="shared" si="8"/>
        <v>77.599999999999994</v>
      </c>
      <c r="AI17" s="114">
        <f t="shared" si="17"/>
        <v>5.8400000000000034</v>
      </c>
      <c r="AJ17" s="113">
        <v>99</v>
      </c>
      <c r="AK17" s="75">
        <v>96</v>
      </c>
      <c r="AL17" s="75">
        <v>97</v>
      </c>
      <c r="AM17" s="75">
        <v>98</v>
      </c>
      <c r="AN17" s="112">
        <v>98</v>
      </c>
      <c r="AO17" s="113">
        <f t="shared" si="9"/>
        <v>96</v>
      </c>
      <c r="AP17" s="75">
        <f t="shared" si="10"/>
        <v>99</v>
      </c>
      <c r="AQ17" s="75">
        <f t="shared" si="18"/>
        <v>1.1401754250991381</v>
      </c>
      <c r="AR17" s="75">
        <f t="shared" si="11"/>
        <v>97.6</v>
      </c>
      <c r="AS17" s="115">
        <f t="shared" si="19"/>
        <v>14.159999999999997</v>
      </c>
      <c r="AT17" s="104">
        <f>without_protection!$B17</f>
        <v>80</v>
      </c>
      <c r="AU17" s="105">
        <f>without_protection!$C17</f>
        <v>83.44</v>
      </c>
    </row>
    <row r="18" spans="2:47" customFormat="1" ht="15">
      <c r="B18" s="104">
        <f>without_protection!$B18</f>
        <v>90</v>
      </c>
      <c r="C18" s="105">
        <f>without_protection!$C18</f>
        <v>93.44</v>
      </c>
      <c r="D18" s="111">
        <v>91</v>
      </c>
      <c r="E18" s="75">
        <v>91</v>
      </c>
      <c r="F18" s="75">
        <v>91</v>
      </c>
      <c r="G18" s="75">
        <v>91</v>
      </c>
      <c r="H18" s="112">
        <v>91</v>
      </c>
      <c r="I18" s="113">
        <f t="shared" si="0"/>
        <v>91</v>
      </c>
      <c r="J18" s="75">
        <f t="shared" si="1"/>
        <v>91</v>
      </c>
      <c r="K18" s="75">
        <f t="shared" si="12"/>
        <v>0</v>
      </c>
      <c r="L18" s="75">
        <f t="shared" si="2"/>
        <v>91</v>
      </c>
      <c r="M18" s="114">
        <f t="shared" si="13"/>
        <v>2.4399999999999977</v>
      </c>
      <c r="N18" s="113">
        <v>87</v>
      </c>
      <c r="O18" s="75">
        <v>85</v>
      </c>
      <c r="P18" s="75">
        <v>85</v>
      </c>
      <c r="Q18" s="75">
        <v>85</v>
      </c>
      <c r="R18" s="112">
        <v>85</v>
      </c>
      <c r="S18" s="113">
        <f t="shared" si="3"/>
        <v>85</v>
      </c>
      <c r="T18" s="75">
        <f t="shared" si="4"/>
        <v>87</v>
      </c>
      <c r="U18" s="75">
        <f t="shared" si="14"/>
        <v>0.89442719099991586</v>
      </c>
      <c r="V18" s="75">
        <f t="shared" si="5"/>
        <v>85.4</v>
      </c>
      <c r="W18" s="115">
        <f t="shared" si="15"/>
        <v>8.039999999999992</v>
      </c>
      <c r="X18" s="104">
        <f>without_protection!$B18</f>
        <v>90</v>
      </c>
      <c r="Y18" s="105">
        <f>without_protection!$C18</f>
        <v>93.44</v>
      </c>
      <c r="Z18" s="111">
        <v>99</v>
      </c>
      <c r="AA18" s="75">
        <v>81</v>
      </c>
      <c r="AB18" s="75">
        <v>84</v>
      </c>
      <c r="AC18" s="75">
        <v>85</v>
      </c>
      <c r="AD18" s="112">
        <v>94</v>
      </c>
      <c r="AE18" s="113">
        <f t="shared" si="6"/>
        <v>81</v>
      </c>
      <c r="AF18" s="75">
        <f t="shared" si="7"/>
        <v>99</v>
      </c>
      <c r="AG18" s="75">
        <f t="shared" si="16"/>
        <v>7.5696763471102244</v>
      </c>
      <c r="AH18" s="75">
        <f t="shared" si="8"/>
        <v>88.6</v>
      </c>
      <c r="AI18" s="114">
        <f t="shared" si="17"/>
        <v>4.8400000000000034</v>
      </c>
      <c r="AJ18" s="113">
        <v>104</v>
      </c>
      <c r="AK18" s="75">
        <v>105</v>
      </c>
      <c r="AL18" s="75">
        <v>105</v>
      </c>
      <c r="AM18" s="75">
        <v>105</v>
      </c>
      <c r="AN18" s="112">
        <v>102</v>
      </c>
      <c r="AO18" s="113">
        <f t="shared" si="9"/>
        <v>102</v>
      </c>
      <c r="AP18" s="75">
        <f t="shared" si="10"/>
        <v>105</v>
      </c>
      <c r="AQ18" s="75">
        <f t="shared" si="18"/>
        <v>1.3038404810405297</v>
      </c>
      <c r="AR18" s="75">
        <f t="shared" si="11"/>
        <v>104.2</v>
      </c>
      <c r="AS18" s="115">
        <f t="shared" si="19"/>
        <v>10.760000000000005</v>
      </c>
      <c r="AT18" s="104">
        <f>without_protection!$B18</f>
        <v>90</v>
      </c>
      <c r="AU18" s="105">
        <f>without_protection!$C18</f>
        <v>93.44</v>
      </c>
    </row>
    <row r="19" spans="2:47" customFormat="1" ht="15">
      <c r="B19" s="104">
        <f>without_protection!$B19</f>
        <v>100</v>
      </c>
      <c r="C19" s="105">
        <f>without_protection!$C19</f>
        <v>103.44</v>
      </c>
      <c r="D19" s="111">
        <v>106</v>
      </c>
      <c r="E19" s="75">
        <v>107</v>
      </c>
      <c r="F19" s="75">
        <v>106</v>
      </c>
      <c r="G19" s="75">
        <v>107</v>
      </c>
      <c r="H19" s="112">
        <v>105</v>
      </c>
      <c r="I19" s="113">
        <f t="shared" si="0"/>
        <v>105</v>
      </c>
      <c r="J19" s="75">
        <f t="shared" si="1"/>
        <v>107</v>
      </c>
      <c r="K19" s="75">
        <f t="shared" si="12"/>
        <v>0.83666002653407556</v>
      </c>
      <c r="L19" s="75">
        <f t="shared" si="2"/>
        <v>106.2</v>
      </c>
      <c r="M19" s="114">
        <f t="shared" si="13"/>
        <v>2.7600000000000051</v>
      </c>
      <c r="N19" s="113">
        <v>94</v>
      </c>
      <c r="O19" s="75">
        <v>102</v>
      </c>
      <c r="P19" s="75">
        <v>93</v>
      </c>
      <c r="Q19" s="75">
        <v>101</v>
      </c>
      <c r="R19" s="112">
        <v>95</v>
      </c>
      <c r="S19" s="113">
        <f t="shared" si="3"/>
        <v>93</v>
      </c>
      <c r="T19" s="75">
        <f t="shared" si="4"/>
        <v>102</v>
      </c>
      <c r="U19" s="75">
        <f t="shared" si="14"/>
        <v>4.1833001326703778</v>
      </c>
      <c r="V19" s="75">
        <f t="shared" si="5"/>
        <v>97</v>
      </c>
      <c r="W19" s="115">
        <f t="shared" si="15"/>
        <v>6.4399999999999977</v>
      </c>
      <c r="X19" s="104">
        <f>without_protection!$B19</f>
        <v>100</v>
      </c>
      <c r="Y19" s="105">
        <f>without_protection!$C19</f>
        <v>103.44</v>
      </c>
      <c r="Z19" s="111">
        <v>129</v>
      </c>
      <c r="AA19" s="75">
        <v>121</v>
      </c>
      <c r="AB19" s="75">
        <v>89</v>
      </c>
      <c r="AC19" s="75">
        <v>98</v>
      </c>
      <c r="AD19" s="112">
        <v>82</v>
      </c>
      <c r="AE19" s="113">
        <f t="shared" si="6"/>
        <v>82</v>
      </c>
      <c r="AF19" s="75">
        <f t="shared" si="7"/>
        <v>129</v>
      </c>
      <c r="AG19" s="75">
        <f t="shared" si="16"/>
        <v>20.364184245876405</v>
      </c>
      <c r="AH19" s="75">
        <f t="shared" si="8"/>
        <v>103.8</v>
      </c>
      <c r="AI19" s="114">
        <f t="shared" si="17"/>
        <v>0.35999999999999943</v>
      </c>
      <c r="AJ19" s="113">
        <v>120</v>
      </c>
      <c r="AK19" s="75">
        <v>118</v>
      </c>
      <c r="AL19" s="75">
        <v>120</v>
      </c>
      <c r="AM19" s="75">
        <v>120</v>
      </c>
      <c r="AN19" s="112">
        <v>116</v>
      </c>
      <c r="AO19" s="113">
        <f t="shared" si="9"/>
        <v>116</v>
      </c>
      <c r="AP19" s="75">
        <f t="shared" si="10"/>
        <v>120</v>
      </c>
      <c r="AQ19" s="75">
        <f t="shared" si="18"/>
        <v>1.7888543819998317</v>
      </c>
      <c r="AR19" s="75">
        <f t="shared" si="11"/>
        <v>118.8</v>
      </c>
      <c r="AS19" s="115">
        <f t="shared" si="19"/>
        <v>15.36</v>
      </c>
      <c r="AT19" s="104">
        <f>without_protection!$B19</f>
        <v>100</v>
      </c>
      <c r="AU19" s="105">
        <f>without_protection!$C19</f>
        <v>103.44</v>
      </c>
    </row>
    <row r="20" spans="2:47" customFormat="1" ht="15">
      <c r="B20" s="104">
        <f>without_protection!$B20</f>
        <v>150</v>
      </c>
      <c r="C20" s="105">
        <f>without_protection!$C20</f>
        <v>153.44</v>
      </c>
      <c r="D20" s="111">
        <v>146</v>
      </c>
      <c r="E20" s="75">
        <v>145</v>
      </c>
      <c r="F20" s="75">
        <v>143</v>
      </c>
      <c r="G20" s="75">
        <v>145</v>
      </c>
      <c r="H20" s="112">
        <v>143</v>
      </c>
      <c r="I20" s="113">
        <f t="shared" si="0"/>
        <v>143</v>
      </c>
      <c r="J20" s="75">
        <f t="shared" si="1"/>
        <v>146</v>
      </c>
      <c r="K20" s="75">
        <f t="shared" si="12"/>
        <v>1.3416407864998738</v>
      </c>
      <c r="L20" s="75">
        <f t="shared" si="2"/>
        <v>144.4</v>
      </c>
      <c r="M20" s="114">
        <f t="shared" si="13"/>
        <v>9.039999999999992</v>
      </c>
      <c r="N20" s="113">
        <v>141</v>
      </c>
      <c r="O20" s="75">
        <v>141</v>
      </c>
      <c r="P20" s="75">
        <v>149</v>
      </c>
      <c r="Q20" s="75">
        <v>148</v>
      </c>
      <c r="R20" s="112">
        <v>152</v>
      </c>
      <c r="S20" s="113">
        <f t="shared" si="3"/>
        <v>141</v>
      </c>
      <c r="T20" s="75">
        <f t="shared" si="4"/>
        <v>152</v>
      </c>
      <c r="U20" s="75">
        <f t="shared" si="14"/>
        <v>4.9699094559156709</v>
      </c>
      <c r="V20" s="75">
        <f t="shared" si="5"/>
        <v>146.19999999999999</v>
      </c>
      <c r="W20" s="115">
        <f t="shared" si="15"/>
        <v>7.2400000000000091</v>
      </c>
      <c r="X20" s="104">
        <f>without_protection!$B20</f>
        <v>150</v>
      </c>
      <c r="Y20" s="105">
        <f>without_protection!$C20</f>
        <v>153.44</v>
      </c>
      <c r="Z20" s="111">
        <v>174</v>
      </c>
      <c r="AA20" s="75">
        <v>214</v>
      </c>
      <c r="AB20" s="75">
        <v>187</v>
      </c>
      <c r="AC20" s="75">
        <v>136</v>
      </c>
      <c r="AD20" s="112">
        <v>162</v>
      </c>
      <c r="AE20" s="113">
        <f t="shared" si="6"/>
        <v>136</v>
      </c>
      <c r="AF20" s="75">
        <f t="shared" si="7"/>
        <v>214</v>
      </c>
      <c r="AG20" s="75">
        <f t="shared" si="16"/>
        <v>28.962044126753259</v>
      </c>
      <c r="AH20" s="75">
        <f t="shared" si="8"/>
        <v>174.6</v>
      </c>
      <c r="AI20" s="114">
        <f>ABS(AH20-$C20)</f>
        <v>21.159999999999997</v>
      </c>
      <c r="AJ20" s="113">
        <v>150</v>
      </c>
      <c r="AK20" s="75">
        <v>153</v>
      </c>
      <c r="AL20" s="75">
        <v>151</v>
      </c>
      <c r="AM20" s="75">
        <v>151</v>
      </c>
      <c r="AN20" s="112">
        <v>152</v>
      </c>
      <c r="AO20" s="113">
        <f t="shared" si="9"/>
        <v>150</v>
      </c>
      <c r="AP20" s="75">
        <f t="shared" si="10"/>
        <v>153</v>
      </c>
      <c r="AQ20" s="75">
        <f t="shared" si="18"/>
        <v>1.1401754250991381</v>
      </c>
      <c r="AR20" s="75">
        <f t="shared" si="11"/>
        <v>151.4</v>
      </c>
      <c r="AS20" s="115">
        <f t="shared" si="19"/>
        <v>2.039999999999992</v>
      </c>
      <c r="AT20" s="104">
        <f>without_protection!$B20</f>
        <v>150</v>
      </c>
      <c r="AU20" s="105">
        <f>without_protection!$C20</f>
        <v>153.44</v>
      </c>
    </row>
    <row r="21" spans="2:47" customFormat="1" ht="15">
      <c r="B21" s="104">
        <f>without_protection!$B21</f>
        <v>200</v>
      </c>
      <c r="C21" s="105">
        <f>without_protection!$C21</f>
        <v>203.44</v>
      </c>
      <c r="D21" s="111">
        <v>174</v>
      </c>
      <c r="E21" s="75">
        <v>174</v>
      </c>
      <c r="F21" s="75">
        <v>178</v>
      </c>
      <c r="G21" s="75">
        <v>179</v>
      </c>
      <c r="H21" s="112">
        <v>177</v>
      </c>
      <c r="I21" s="113">
        <f t="shared" si="0"/>
        <v>174</v>
      </c>
      <c r="J21" s="75">
        <f t="shared" si="1"/>
        <v>179</v>
      </c>
      <c r="K21" s="75">
        <f t="shared" si="12"/>
        <v>2.3021728866442674</v>
      </c>
      <c r="L21" s="75">
        <f t="shared" si="2"/>
        <v>176.4</v>
      </c>
      <c r="M21" s="114">
        <f t="shared" si="13"/>
        <v>27.039999999999992</v>
      </c>
      <c r="N21" s="113">
        <v>181</v>
      </c>
      <c r="O21" s="75">
        <v>178</v>
      </c>
      <c r="P21" s="75">
        <v>179</v>
      </c>
      <c r="Q21" s="75">
        <v>179</v>
      </c>
      <c r="R21" s="112">
        <v>183</v>
      </c>
      <c r="S21" s="113">
        <f t="shared" si="3"/>
        <v>178</v>
      </c>
      <c r="T21" s="75">
        <f t="shared" si="4"/>
        <v>183</v>
      </c>
      <c r="U21" s="75">
        <f t="shared" si="14"/>
        <v>2</v>
      </c>
      <c r="V21" s="75">
        <f t="shared" si="5"/>
        <v>180</v>
      </c>
      <c r="W21" s="115">
        <f t="shared" si="15"/>
        <v>23.439999999999998</v>
      </c>
      <c r="X21" s="104">
        <f>without_protection!$B21</f>
        <v>200</v>
      </c>
      <c r="Y21" s="105">
        <f>without_protection!$C21</f>
        <v>203.44</v>
      </c>
      <c r="Z21" s="111">
        <v>209</v>
      </c>
      <c r="AA21" s="75">
        <v>155</v>
      </c>
      <c r="AB21" s="75">
        <v>177</v>
      </c>
      <c r="AC21" s="75">
        <v>179</v>
      </c>
      <c r="AD21" s="112">
        <v>171</v>
      </c>
      <c r="AE21" s="113">
        <f t="shared" si="6"/>
        <v>155</v>
      </c>
      <c r="AF21" s="75">
        <f t="shared" si="7"/>
        <v>209</v>
      </c>
      <c r="AG21" s="75">
        <f t="shared" si="16"/>
        <v>19.626512680555351</v>
      </c>
      <c r="AH21" s="75">
        <f t="shared" si="8"/>
        <v>178.2</v>
      </c>
      <c r="AI21" s="114">
        <f t="shared" si="17"/>
        <v>25.240000000000009</v>
      </c>
      <c r="AJ21" s="113">
        <v>188</v>
      </c>
      <c r="AK21" s="75">
        <v>184</v>
      </c>
      <c r="AL21" s="75">
        <v>183</v>
      </c>
      <c r="AM21" s="75">
        <v>187</v>
      </c>
      <c r="AN21" s="112">
        <v>185</v>
      </c>
      <c r="AO21" s="113">
        <f t="shared" si="9"/>
        <v>183</v>
      </c>
      <c r="AP21" s="75">
        <f t="shared" si="10"/>
        <v>188</v>
      </c>
      <c r="AQ21" s="75">
        <f t="shared" si="18"/>
        <v>2.0736441353327719</v>
      </c>
      <c r="AR21" s="75">
        <f t="shared" si="11"/>
        <v>185.4</v>
      </c>
      <c r="AS21" s="115">
        <f t="shared" si="19"/>
        <v>18.039999999999992</v>
      </c>
      <c r="AT21" s="104">
        <f>without_protection!$B21</f>
        <v>200</v>
      </c>
      <c r="AU21" s="105">
        <f>without_protection!$C21</f>
        <v>203.44</v>
      </c>
    </row>
    <row r="22" spans="2:47" customFormat="1" ht="15">
      <c r="B22" s="104">
        <f>without_protection!$B22</f>
        <v>250</v>
      </c>
      <c r="C22" s="105">
        <f>without_protection!$C22</f>
        <v>253.44</v>
      </c>
      <c r="D22" s="111">
        <v>196</v>
      </c>
      <c r="E22" s="75">
        <v>198</v>
      </c>
      <c r="F22" s="75">
        <v>198</v>
      </c>
      <c r="G22" s="75">
        <v>198</v>
      </c>
      <c r="H22" s="112">
        <v>193</v>
      </c>
      <c r="I22" s="113">
        <f t="shared" si="0"/>
        <v>193</v>
      </c>
      <c r="J22" s="75">
        <f t="shared" si="1"/>
        <v>198</v>
      </c>
      <c r="K22" s="75">
        <f t="shared" si="12"/>
        <v>2.1908902300206643</v>
      </c>
      <c r="L22" s="75">
        <f t="shared" si="2"/>
        <v>196.6</v>
      </c>
      <c r="M22" s="114">
        <f t="shared" si="13"/>
        <v>56.84</v>
      </c>
      <c r="N22" s="113">
        <v>198</v>
      </c>
      <c r="O22" s="75">
        <v>200</v>
      </c>
      <c r="P22" s="75">
        <v>200</v>
      </c>
      <c r="Q22" s="75">
        <v>198</v>
      </c>
      <c r="R22" s="112">
        <v>294</v>
      </c>
      <c r="S22" s="113">
        <f t="shared" si="3"/>
        <v>198</v>
      </c>
      <c r="T22" s="75">
        <f t="shared" si="4"/>
        <v>294</v>
      </c>
      <c r="U22" s="75">
        <f t="shared" si="14"/>
        <v>42.497058721751557</v>
      </c>
      <c r="V22" s="75">
        <f t="shared" si="5"/>
        <v>218</v>
      </c>
      <c r="W22" s="115">
        <f t="shared" si="15"/>
        <v>35.44</v>
      </c>
      <c r="X22" s="104">
        <f>without_protection!$B22</f>
        <v>250</v>
      </c>
      <c r="Y22" s="105">
        <f>without_protection!$C22</f>
        <v>253.44</v>
      </c>
      <c r="Z22" s="111">
        <v>195</v>
      </c>
      <c r="AA22" s="75">
        <v>220</v>
      </c>
      <c r="AB22" s="75">
        <v>211</v>
      </c>
      <c r="AC22" s="75">
        <v>211</v>
      </c>
      <c r="AD22" s="112">
        <v>208</v>
      </c>
      <c r="AE22" s="113">
        <f t="shared" si="6"/>
        <v>195</v>
      </c>
      <c r="AF22" s="75">
        <f t="shared" si="7"/>
        <v>220</v>
      </c>
      <c r="AG22" s="75">
        <f t="shared" si="16"/>
        <v>9.0277350426338945</v>
      </c>
      <c r="AH22" s="75">
        <f t="shared" si="8"/>
        <v>209</v>
      </c>
      <c r="AI22" s="114">
        <f t="shared" si="17"/>
        <v>44.44</v>
      </c>
      <c r="AJ22" s="113">
        <v>209</v>
      </c>
      <c r="AK22" s="75">
        <v>214</v>
      </c>
      <c r="AL22" s="75">
        <v>216</v>
      </c>
      <c r="AM22" s="75">
        <v>213</v>
      </c>
      <c r="AN22" s="112">
        <v>215</v>
      </c>
      <c r="AO22" s="113">
        <f t="shared" si="9"/>
        <v>209</v>
      </c>
      <c r="AP22" s="75">
        <f t="shared" si="10"/>
        <v>216</v>
      </c>
      <c r="AQ22" s="75">
        <f t="shared" si="18"/>
        <v>2.7018512172212592</v>
      </c>
      <c r="AR22" s="75">
        <f t="shared" si="11"/>
        <v>213.4</v>
      </c>
      <c r="AS22" s="115">
        <f t="shared" si="19"/>
        <v>40.039999999999992</v>
      </c>
      <c r="AT22" s="104">
        <f>without_protection!$B22</f>
        <v>250</v>
      </c>
      <c r="AU22" s="105">
        <f>without_protection!$C22</f>
        <v>253.44</v>
      </c>
    </row>
    <row r="23" spans="2:47" customFormat="1" ht="15">
      <c r="B23" s="104">
        <f>without_protection!$B23</f>
        <v>300</v>
      </c>
      <c r="C23" s="105">
        <f>without_protection!$C23</f>
        <v>303.44</v>
      </c>
      <c r="D23" s="111">
        <v>220</v>
      </c>
      <c r="E23" s="75">
        <v>219</v>
      </c>
      <c r="F23" s="75">
        <v>220</v>
      </c>
      <c r="G23" s="75">
        <v>218</v>
      </c>
      <c r="H23" s="112">
        <v>219</v>
      </c>
      <c r="I23" s="113">
        <f t="shared" si="0"/>
        <v>218</v>
      </c>
      <c r="J23" s="75">
        <f t="shared" si="1"/>
        <v>220</v>
      </c>
      <c r="K23" s="75">
        <f t="shared" si="12"/>
        <v>0.83666002653407556</v>
      </c>
      <c r="L23" s="75">
        <f t="shared" si="2"/>
        <v>219.2</v>
      </c>
      <c r="M23" s="114">
        <f t="shared" si="13"/>
        <v>84.240000000000009</v>
      </c>
      <c r="N23" s="113">
        <v>247</v>
      </c>
      <c r="O23" s="75">
        <v>244</v>
      </c>
      <c r="P23" s="75">
        <v>241</v>
      </c>
      <c r="Q23" s="75">
        <v>238</v>
      </c>
      <c r="R23" s="112">
        <v>248</v>
      </c>
      <c r="S23" s="113">
        <f t="shared" si="3"/>
        <v>238</v>
      </c>
      <c r="T23" s="75">
        <f t="shared" si="4"/>
        <v>248</v>
      </c>
      <c r="U23" s="75">
        <f t="shared" si="14"/>
        <v>4.1593268686170841</v>
      </c>
      <c r="V23" s="75">
        <f t="shared" si="5"/>
        <v>243.6</v>
      </c>
      <c r="W23" s="115">
        <f t="shared" si="15"/>
        <v>59.84</v>
      </c>
      <c r="X23" s="104">
        <f>without_protection!$B23</f>
        <v>300</v>
      </c>
      <c r="Y23" s="105">
        <f>without_protection!$C23</f>
        <v>303.44</v>
      </c>
      <c r="Z23" s="111">
        <v>261</v>
      </c>
      <c r="AA23" s="75">
        <v>270</v>
      </c>
      <c r="AB23" s="75">
        <v>263</v>
      </c>
      <c r="AC23" s="75">
        <v>264</v>
      </c>
      <c r="AD23" s="112">
        <v>262</v>
      </c>
      <c r="AE23" s="113">
        <f t="shared" si="6"/>
        <v>261</v>
      </c>
      <c r="AF23" s="75">
        <f t="shared" si="7"/>
        <v>270</v>
      </c>
      <c r="AG23" s="75">
        <f t="shared" si="16"/>
        <v>3.5355339059327378</v>
      </c>
      <c r="AH23" s="75">
        <f t="shared" si="8"/>
        <v>264</v>
      </c>
      <c r="AI23" s="114">
        <f t="shared" si="17"/>
        <v>39.44</v>
      </c>
      <c r="AJ23" s="113">
        <v>240</v>
      </c>
      <c r="AK23" s="75">
        <v>243</v>
      </c>
      <c r="AL23" s="75">
        <v>243</v>
      </c>
      <c r="AM23" s="75">
        <v>244</v>
      </c>
      <c r="AN23" s="112">
        <v>245</v>
      </c>
      <c r="AO23" s="113">
        <f t="shared" si="9"/>
        <v>240</v>
      </c>
      <c r="AP23" s="75">
        <f t="shared" si="10"/>
        <v>245</v>
      </c>
      <c r="AQ23" s="75">
        <f t="shared" si="18"/>
        <v>1.8708286933869707</v>
      </c>
      <c r="AR23" s="75">
        <f t="shared" si="11"/>
        <v>243</v>
      </c>
      <c r="AS23" s="115">
        <f t="shared" si="19"/>
        <v>60.44</v>
      </c>
      <c r="AT23" s="104">
        <f>without_protection!$B23</f>
        <v>300</v>
      </c>
      <c r="AU23" s="105">
        <f>without_protection!$C23</f>
        <v>303.44</v>
      </c>
    </row>
    <row r="24" spans="2:47" customFormat="1" ht="15">
      <c r="B24" s="104">
        <f>without_protection!$B24</f>
        <v>350</v>
      </c>
      <c r="C24" s="105">
        <f>without_protection!$C24</f>
        <v>353.44</v>
      </c>
      <c r="D24" s="111">
        <v>241</v>
      </c>
      <c r="E24" s="75">
        <v>239</v>
      </c>
      <c r="F24" s="75">
        <v>237</v>
      </c>
      <c r="G24" s="75">
        <v>239</v>
      </c>
      <c r="H24" s="112">
        <v>239</v>
      </c>
      <c r="I24" s="113">
        <f t="shared" si="0"/>
        <v>237</v>
      </c>
      <c r="J24" s="75">
        <f t="shared" si="1"/>
        <v>241</v>
      </c>
      <c r="K24" s="75">
        <f t="shared" si="12"/>
        <v>1.4142135623730951</v>
      </c>
      <c r="L24" s="75">
        <f t="shared" si="2"/>
        <v>239</v>
      </c>
      <c r="M24" s="114">
        <f t="shared" si="13"/>
        <v>114.44</v>
      </c>
      <c r="N24" s="113">
        <v>281</v>
      </c>
      <c r="O24" s="75">
        <v>274</v>
      </c>
      <c r="P24" s="75">
        <v>276</v>
      </c>
      <c r="Q24" s="75">
        <v>277</v>
      </c>
      <c r="R24" s="112">
        <v>279</v>
      </c>
      <c r="S24" s="113">
        <f t="shared" si="3"/>
        <v>274</v>
      </c>
      <c r="T24" s="75">
        <f t="shared" si="4"/>
        <v>281</v>
      </c>
      <c r="U24" s="75">
        <f t="shared" si="14"/>
        <v>2.7018512172212592</v>
      </c>
      <c r="V24" s="75">
        <f t="shared" si="5"/>
        <v>277.39999999999998</v>
      </c>
      <c r="W24" s="115">
        <f t="shared" si="15"/>
        <v>76.04000000000002</v>
      </c>
      <c r="X24" s="104">
        <f>without_protection!$B24</f>
        <v>350</v>
      </c>
      <c r="Y24" s="105">
        <f>without_protection!$C24</f>
        <v>353.44</v>
      </c>
      <c r="Z24" s="111">
        <v>264</v>
      </c>
      <c r="AA24" s="75">
        <v>249</v>
      </c>
      <c r="AB24" s="75">
        <v>277</v>
      </c>
      <c r="AC24" s="75">
        <v>296</v>
      </c>
      <c r="AD24" s="112">
        <v>258</v>
      </c>
      <c r="AE24" s="113">
        <f t="shared" si="6"/>
        <v>249</v>
      </c>
      <c r="AF24" s="75">
        <f t="shared" si="7"/>
        <v>296</v>
      </c>
      <c r="AG24" s="75">
        <f t="shared" si="16"/>
        <v>18.294808006644946</v>
      </c>
      <c r="AH24" s="75">
        <f t="shared" si="8"/>
        <v>268.8</v>
      </c>
      <c r="AI24" s="114">
        <f t="shared" si="17"/>
        <v>84.639999999999986</v>
      </c>
      <c r="AJ24" s="113">
        <v>252</v>
      </c>
      <c r="AK24" s="75">
        <v>247</v>
      </c>
      <c r="AL24" s="75">
        <v>246</v>
      </c>
      <c r="AM24" s="75">
        <v>251</v>
      </c>
      <c r="AN24" s="112">
        <v>249</v>
      </c>
      <c r="AO24" s="113">
        <f t="shared" si="9"/>
        <v>246</v>
      </c>
      <c r="AP24" s="75">
        <f t="shared" si="10"/>
        <v>252</v>
      </c>
      <c r="AQ24" s="75">
        <f t="shared" si="18"/>
        <v>2.5495097567963922</v>
      </c>
      <c r="AR24" s="75">
        <f t="shared" si="11"/>
        <v>249</v>
      </c>
      <c r="AS24" s="115">
        <f t="shared" si="19"/>
        <v>104.44</v>
      </c>
      <c r="AT24" s="104">
        <f>without_protection!$B24</f>
        <v>350</v>
      </c>
      <c r="AU24" s="105">
        <f>without_protection!$C24</f>
        <v>353.44</v>
      </c>
    </row>
    <row r="25" spans="2:47" customFormat="1" ht="15">
      <c r="B25" s="104">
        <f>without_protection!$B25</f>
        <v>400</v>
      </c>
      <c r="C25" s="105">
        <f>without_protection!$C25</f>
        <v>403.44</v>
      </c>
      <c r="D25" s="111">
        <v>220</v>
      </c>
      <c r="E25" s="75">
        <v>218</v>
      </c>
      <c r="F25" s="75">
        <v>219</v>
      </c>
      <c r="G25" s="75">
        <v>221</v>
      </c>
      <c r="H25" s="112">
        <v>220</v>
      </c>
      <c r="I25" s="113">
        <f t="shared" si="0"/>
        <v>218</v>
      </c>
      <c r="J25" s="75">
        <f t="shared" si="1"/>
        <v>221</v>
      </c>
      <c r="K25" s="75">
        <f t="shared" si="12"/>
        <v>1.1401754250991381</v>
      </c>
      <c r="L25" s="75">
        <f t="shared" si="2"/>
        <v>219.6</v>
      </c>
      <c r="M25" s="114">
        <f t="shared" si="13"/>
        <v>183.84</v>
      </c>
      <c r="N25" s="113">
        <v>252</v>
      </c>
      <c r="O25" s="75">
        <v>253</v>
      </c>
      <c r="P25" s="75">
        <v>253</v>
      </c>
      <c r="Q25" s="75">
        <v>252</v>
      </c>
      <c r="R25" s="112">
        <v>258</v>
      </c>
      <c r="S25" s="113">
        <f t="shared" si="3"/>
        <v>252</v>
      </c>
      <c r="T25" s="75">
        <f t="shared" si="4"/>
        <v>258</v>
      </c>
      <c r="U25" s="75">
        <f t="shared" si="14"/>
        <v>2.5099800796022267</v>
      </c>
      <c r="V25" s="75">
        <f t="shared" si="5"/>
        <v>253.6</v>
      </c>
      <c r="W25" s="115">
        <f t="shared" si="15"/>
        <v>149.84</v>
      </c>
      <c r="X25" s="104">
        <f>without_protection!$B25</f>
        <v>400</v>
      </c>
      <c r="Y25" s="105">
        <f>without_protection!$C25</f>
        <v>403.44</v>
      </c>
      <c r="Z25" s="111">
        <v>265</v>
      </c>
      <c r="AA25" s="75">
        <v>269</v>
      </c>
      <c r="AB25" s="75">
        <v>267</v>
      </c>
      <c r="AC25" s="75">
        <v>259</v>
      </c>
      <c r="AD25" s="112">
        <v>259</v>
      </c>
      <c r="AE25" s="113">
        <f t="shared" si="6"/>
        <v>259</v>
      </c>
      <c r="AF25" s="75">
        <f t="shared" si="7"/>
        <v>269</v>
      </c>
      <c r="AG25" s="75">
        <f t="shared" si="16"/>
        <v>4.6043457732885349</v>
      </c>
      <c r="AH25" s="75">
        <f t="shared" si="8"/>
        <v>263.8</v>
      </c>
      <c r="AI25" s="114">
        <f t="shared" si="17"/>
        <v>139.63999999999999</v>
      </c>
      <c r="AJ25" s="113">
        <v>214</v>
      </c>
      <c r="AK25" s="75">
        <v>210</v>
      </c>
      <c r="AL25" s="75">
        <v>213</v>
      </c>
      <c r="AM25" s="75">
        <v>217</v>
      </c>
      <c r="AN25" s="112">
        <v>212</v>
      </c>
      <c r="AO25" s="113">
        <f t="shared" si="9"/>
        <v>210</v>
      </c>
      <c r="AP25" s="75">
        <f t="shared" si="10"/>
        <v>217</v>
      </c>
      <c r="AQ25" s="75">
        <f t="shared" si="18"/>
        <v>2.5884358211089569</v>
      </c>
      <c r="AR25" s="75">
        <f t="shared" si="11"/>
        <v>213.2</v>
      </c>
      <c r="AS25" s="115">
        <f t="shared" si="19"/>
        <v>190.24</v>
      </c>
      <c r="AT25" s="104">
        <f>without_protection!$B25</f>
        <v>400</v>
      </c>
      <c r="AU25" s="105">
        <f>without_protection!$C25</f>
        <v>403.44</v>
      </c>
    </row>
    <row r="26" spans="2:47" customFormat="1" ht="15">
      <c r="B26" s="104">
        <f>without_protection!$B26</f>
        <v>450</v>
      </c>
      <c r="C26" s="105">
        <f>without_protection!$C26</f>
        <v>453.44</v>
      </c>
      <c r="D26" s="111">
        <v>220</v>
      </c>
      <c r="E26" s="75">
        <v>219</v>
      </c>
      <c r="F26" s="75">
        <v>220</v>
      </c>
      <c r="G26" s="75">
        <v>221</v>
      </c>
      <c r="H26" s="112">
        <v>218</v>
      </c>
      <c r="I26" s="113">
        <f t="shared" si="0"/>
        <v>218</v>
      </c>
      <c r="J26" s="75">
        <f t="shared" si="1"/>
        <v>221</v>
      </c>
      <c r="K26" s="75">
        <f t="shared" si="12"/>
        <v>1.1401754250991381</v>
      </c>
      <c r="L26" s="75">
        <f t="shared" si="2"/>
        <v>219.6</v>
      </c>
      <c r="M26" s="114">
        <f t="shared" si="13"/>
        <v>233.84</v>
      </c>
      <c r="N26" s="113">
        <v>318</v>
      </c>
      <c r="O26" s="75">
        <v>316</v>
      </c>
      <c r="P26" s="75">
        <v>318</v>
      </c>
      <c r="Q26" s="75">
        <v>318</v>
      </c>
      <c r="R26" s="112">
        <v>316</v>
      </c>
      <c r="S26" s="113">
        <f t="shared" si="3"/>
        <v>316</v>
      </c>
      <c r="T26" s="75">
        <f t="shared" si="4"/>
        <v>318</v>
      </c>
      <c r="U26" s="75">
        <f t="shared" si="14"/>
        <v>1.0954451150103321</v>
      </c>
      <c r="V26" s="75">
        <f t="shared" si="5"/>
        <v>317.2</v>
      </c>
      <c r="W26" s="115">
        <f t="shared" si="15"/>
        <v>136.24</v>
      </c>
      <c r="X26" s="104">
        <f>without_protection!$B26</f>
        <v>450</v>
      </c>
      <c r="Y26" s="105">
        <f>without_protection!$C26</f>
        <v>453.44</v>
      </c>
      <c r="Z26" s="111">
        <v>265</v>
      </c>
      <c r="AA26" s="75">
        <v>268</v>
      </c>
      <c r="AB26" s="75">
        <v>276</v>
      </c>
      <c r="AC26" s="75">
        <v>274</v>
      </c>
      <c r="AD26" s="112">
        <v>266</v>
      </c>
      <c r="AE26" s="113">
        <f t="shared" si="6"/>
        <v>265</v>
      </c>
      <c r="AF26" s="75">
        <f t="shared" si="7"/>
        <v>276</v>
      </c>
      <c r="AG26" s="75">
        <f t="shared" si="16"/>
        <v>4.919349550499537</v>
      </c>
      <c r="AH26" s="75">
        <f t="shared" si="8"/>
        <v>269.8</v>
      </c>
      <c r="AI26" s="114">
        <f t="shared" si="17"/>
        <v>183.64</v>
      </c>
      <c r="AJ26" s="113">
        <v>222</v>
      </c>
      <c r="AK26" s="75">
        <v>218</v>
      </c>
      <c r="AL26" s="75">
        <v>216</v>
      </c>
      <c r="AM26" s="75">
        <v>212</v>
      </c>
      <c r="AN26" s="112">
        <v>213</v>
      </c>
      <c r="AO26" s="113">
        <f t="shared" si="9"/>
        <v>212</v>
      </c>
      <c r="AP26" s="75">
        <f t="shared" si="10"/>
        <v>222</v>
      </c>
      <c r="AQ26" s="75">
        <f t="shared" si="18"/>
        <v>4.0249223594996213</v>
      </c>
      <c r="AR26" s="75">
        <f t="shared" si="11"/>
        <v>216.2</v>
      </c>
      <c r="AS26" s="115">
        <f t="shared" si="19"/>
        <v>237.24</v>
      </c>
      <c r="AT26" s="104">
        <f>without_protection!$B26</f>
        <v>450</v>
      </c>
      <c r="AU26" s="105">
        <f>without_protection!$C26</f>
        <v>453.44</v>
      </c>
    </row>
    <row r="27" spans="2:47" customFormat="1" ht="15">
      <c r="B27" s="104">
        <f>without_protection!$B27</f>
        <v>500</v>
      </c>
      <c r="C27" s="105">
        <f>without_protection!$C27</f>
        <v>503.44</v>
      </c>
      <c r="D27" s="111">
        <v>212</v>
      </c>
      <c r="E27" s="75">
        <v>211</v>
      </c>
      <c r="F27" s="75">
        <v>216</v>
      </c>
      <c r="G27" s="75">
        <v>210</v>
      </c>
      <c r="H27" s="112">
        <v>211</v>
      </c>
      <c r="I27" s="113">
        <f t="shared" si="0"/>
        <v>210</v>
      </c>
      <c r="J27" s="75">
        <f t="shared" si="1"/>
        <v>216</v>
      </c>
      <c r="K27" s="75">
        <f t="shared" si="12"/>
        <v>2.3452078799117149</v>
      </c>
      <c r="L27" s="75">
        <f t="shared" si="2"/>
        <v>212</v>
      </c>
      <c r="M27" s="114">
        <f t="shared" si="13"/>
        <v>291.44</v>
      </c>
      <c r="N27" s="113">
        <v>299</v>
      </c>
      <c r="O27" s="75">
        <v>307</v>
      </c>
      <c r="P27" s="75">
        <v>311</v>
      </c>
      <c r="Q27" s="75">
        <v>305</v>
      </c>
      <c r="R27" s="112">
        <v>308</v>
      </c>
      <c r="S27" s="113">
        <f t="shared" si="3"/>
        <v>299</v>
      </c>
      <c r="T27" s="75">
        <f t="shared" si="4"/>
        <v>311</v>
      </c>
      <c r="U27" s="75">
        <f t="shared" si="14"/>
        <v>4.4721359549995796</v>
      </c>
      <c r="V27" s="75">
        <f t="shared" si="5"/>
        <v>306</v>
      </c>
      <c r="W27" s="115">
        <f t="shared" si="15"/>
        <v>197.44</v>
      </c>
      <c r="X27" s="104">
        <f>without_protection!$B27</f>
        <v>500</v>
      </c>
      <c r="Y27" s="105">
        <f>without_protection!$C27</f>
        <v>503.44</v>
      </c>
      <c r="Z27" s="111">
        <v>288</v>
      </c>
      <c r="AA27" s="75">
        <v>298</v>
      </c>
      <c r="AB27" s="75">
        <v>281</v>
      </c>
      <c r="AC27" s="75">
        <v>293</v>
      </c>
      <c r="AD27" s="112">
        <v>263</v>
      </c>
      <c r="AE27" s="113">
        <f t="shared" si="6"/>
        <v>263</v>
      </c>
      <c r="AF27" s="75">
        <f t="shared" si="7"/>
        <v>298</v>
      </c>
      <c r="AG27" s="75">
        <f t="shared" si="16"/>
        <v>13.612494260788505</v>
      </c>
      <c r="AH27" s="75">
        <f t="shared" si="8"/>
        <v>284.60000000000002</v>
      </c>
      <c r="AI27" s="114">
        <f t="shared" si="17"/>
        <v>218.83999999999997</v>
      </c>
      <c r="AJ27" s="113">
        <v>226</v>
      </c>
      <c r="AK27" s="75">
        <v>227</v>
      </c>
      <c r="AL27" s="75">
        <v>211</v>
      </c>
      <c r="AM27" s="75">
        <v>224</v>
      </c>
      <c r="AN27" s="112">
        <v>219</v>
      </c>
      <c r="AO27" s="113">
        <f t="shared" si="9"/>
        <v>211</v>
      </c>
      <c r="AP27" s="75">
        <f t="shared" si="10"/>
        <v>227</v>
      </c>
      <c r="AQ27" s="75">
        <f t="shared" si="18"/>
        <v>6.58027355054484</v>
      </c>
      <c r="AR27" s="75">
        <f t="shared" si="11"/>
        <v>221.4</v>
      </c>
      <c r="AS27" s="115">
        <f t="shared" si="19"/>
        <v>282.03999999999996</v>
      </c>
      <c r="AT27" s="104">
        <f>without_protection!$B27</f>
        <v>500</v>
      </c>
      <c r="AU27" s="105">
        <f>without_protection!$C27</f>
        <v>503.44</v>
      </c>
    </row>
    <row r="28" spans="2:47" customFormat="1" ht="15">
      <c r="B28" s="15"/>
      <c r="C28" s="16"/>
      <c r="D28" s="17"/>
      <c r="E28" s="18"/>
      <c r="F28" s="18"/>
      <c r="G28" s="18"/>
      <c r="H28" s="19"/>
      <c r="I28" s="20"/>
      <c r="J28" s="18"/>
      <c r="K28" s="18"/>
      <c r="L28" s="18"/>
      <c r="M28" s="22"/>
      <c r="N28" s="20"/>
      <c r="O28" s="18"/>
      <c r="P28" s="18"/>
      <c r="Q28" s="18"/>
      <c r="R28" s="19"/>
      <c r="S28" s="20"/>
      <c r="T28" s="18"/>
      <c r="U28" s="18"/>
      <c r="V28" s="18"/>
      <c r="W28" s="23"/>
      <c r="X28" s="15"/>
      <c r="Y28" s="16"/>
      <c r="Z28" s="17"/>
      <c r="AA28" s="18"/>
      <c r="AB28" s="18"/>
      <c r="AC28" s="18"/>
      <c r="AD28" s="19"/>
      <c r="AE28" s="20"/>
      <c r="AF28" s="18"/>
      <c r="AG28" s="18"/>
      <c r="AH28" s="18"/>
      <c r="AI28" s="22"/>
      <c r="AJ28" s="20"/>
      <c r="AK28" s="18"/>
      <c r="AL28" s="18"/>
      <c r="AM28" s="18"/>
      <c r="AN28" s="19"/>
      <c r="AO28" s="20"/>
      <c r="AP28" s="18"/>
      <c r="AQ28" s="18"/>
      <c r="AR28" s="18"/>
      <c r="AS28" s="23"/>
      <c r="AT28" s="15"/>
      <c r="AU28" s="16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4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4"/>
      <c r="AT29" s="2"/>
      <c r="AU29" s="9"/>
    </row>
    <row r="30" spans="2:47" customFormat="1" ht="16.5" thickTop="1" thickBot="1">
      <c r="B30" s="25" t="str">
        <f>without_protection!B30</f>
        <v>offset</v>
      </c>
      <c r="C30" s="26">
        <f>without_protection!C30</f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7"/>
      <c r="Y30" s="2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7"/>
      <c r="AU30" s="27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W1" zoomScale="55" zoomScaleNormal="55" workbookViewId="0">
      <selection activeCell="W78" sqref="W78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6" zoomScale="70" zoomScaleNormal="70" workbookViewId="0">
      <selection activeCell="N82" sqref="N82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8"/>
  <sheetViews>
    <sheetView tabSelected="1" topLeftCell="A61" workbookViewId="0">
      <selection activeCell="C26" sqref="C26"/>
    </sheetView>
  </sheetViews>
  <sheetFormatPr baseColWidth="10" defaultRowHeight="14.25"/>
  <cols>
    <col min="1" max="11" width="11" customWidth="1"/>
    <col min="12" max="12" width="25.5" customWidth="1"/>
    <col min="13" max="13" width="11" customWidth="1"/>
  </cols>
  <sheetData>
    <row r="1" spans="2:14" ht="15" thickBot="1"/>
    <row r="2" spans="2:14" ht="16.5" thickTop="1" thickBot="1">
      <c r="B2" s="147" t="s">
        <v>12</v>
      </c>
      <c r="C2" s="148" t="str">
        <f>without_protection!$B3</f>
        <v>distance in mm</v>
      </c>
      <c r="D2" s="148"/>
      <c r="E2" s="149" t="s">
        <v>13</v>
      </c>
      <c r="F2" s="149"/>
      <c r="G2" s="149"/>
      <c r="H2" s="149"/>
      <c r="I2" s="149"/>
      <c r="J2" s="149"/>
      <c r="K2" s="149"/>
      <c r="L2" s="149"/>
      <c r="M2" s="149"/>
      <c r="N2" s="149"/>
    </row>
    <row r="3" spans="2:14" ht="16.5" thickTop="1" thickBot="1">
      <c r="B3" s="147"/>
      <c r="C3" s="28" t="str">
        <f>without_protection!$B4</f>
        <v>measured</v>
      </c>
      <c r="D3" s="3" t="str">
        <f>without_protection!$C4</f>
        <v>real</v>
      </c>
      <c r="E3" s="4">
        <f>without_protection!$D4</f>
        <v>1</v>
      </c>
      <c r="F3" s="5">
        <f>without_protection!$E4</f>
        <v>2</v>
      </c>
      <c r="G3" s="5">
        <f>without_protection!$F4</f>
        <v>3</v>
      </c>
      <c r="H3" s="5">
        <f>without_protection!$G4</f>
        <v>4</v>
      </c>
      <c r="I3" s="6">
        <f>without_protection!$H4</f>
        <v>5</v>
      </c>
      <c r="J3" s="7" t="str">
        <f>without_protection!$I4</f>
        <v>min</v>
      </c>
      <c r="K3" s="5" t="str">
        <f>without_protection!$J4</f>
        <v>max</v>
      </c>
      <c r="L3" s="5" t="str">
        <f>without_protection!$K4</f>
        <v>standard deviation</v>
      </c>
      <c r="M3" s="5" t="str">
        <f>without_protection!$L4</f>
        <v>mean</v>
      </c>
      <c r="N3" s="29" t="str">
        <f>without_protection!$M4</f>
        <v>error</v>
      </c>
    </row>
    <row r="4" spans="2:14" ht="16.5" thickTop="1" thickBot="1">
      <c r="B4" s="150" t="s">
        <v>14</v>
      </c>
      <c r="C4" s="30">
        <f>50</f>
        <v>50</v>
      </c>
      <c r="D4" s="10">
        <f t="shared" ref="D4:D9" si="0">C4+$D$37</f>
        <v>53.44</v>
      </c>
      <c r="E4" s="11">
        <v>59</v>
      </c>
      <c r="F4" s="12">
        <v>62</v>
      </c>
      <c r="G4" s="12">
        <v>61</v>
      </c>
      <c r="H4" s="12">
        <v>63</v>
      </c>
      <c r="I4" s="13">
        <v>60</v>
      </c>
      <c r="J4" s="14">
        <f t="shared" ref="J4:J33" si="1">MIN(E4:I4)</f>
        <v>59</v>
      </c>
      <c r="K4" s="12">
        <f t="shared" ref="K4:K33" si="2">MAX(E4:I4)</f>
        <v>63</v>
      </c>
      <c r="L4" s="12">
        <f t="shared" ref="L4:L33" si="3">_xlfn.STDEV.S(E4:I4)/$D4</f>
        <v>2.9587178706665229E-2</v>
      </c>
      <c r="M4" s="12">
        <f t="shared" ref="M4:M33" si="4">AVERAGE(E4:I4)</f>
        <v>61</v>
      </c>
      <c r="N4" s="31">
        <f t="shared" ref="N4:N33" si="5">(M4-$D4)/$D4</f>
        <v>0.14146706586826352</v>
      </c>
    </row>
    <row r="5" spans="2:14" ht="16.5" thickTop="1" thickBot="1">
      <c r="B5" s="150"/>
      <c r="C5" s="30">
        <f>100</f>
        <v>100</v>
      </c>
      <c r="D5" s="10">
        <f t="shared" si="0"/>
        <v>103.44</v>
      </c>
      <c r="E5" s="17">
        <v>118</v>
      </c>
      <c r="F5" s="18">
        <v>116</v>
      </c>
      <c r="G5" s="18">
        <v>116</v>
      </c>
      <c r="H5" s="18">
        <v>117</v>
      </c>
      <c r="I5" s="19">
        <v>118</v>
      </c>
      <c r="J5" s="20">
        <f t="shared" si="1"/>
        <v>116</v>
      </c>
      <c r="K5" s="18">
        <f t="shared" si="2"/>
        <v>118</v>
      </c>
      <c r="L5" s="18">
        <f t="shared" si="3"/>
        <v>9.6674400618716166E-3</v>
      </c>
      <c r="M5" s="21">
        <f t="shared" si="4"/>
        <v>117</v>
      </c>
      <c r="N5" s="32">
        <f t="shared" si="5"/>
        <v>0.13109048723897915</v>
      </c>
    </row>
    <row r="6" spans="2:14" ht="16.5" thickTop="1" thickBot="1">
      <c r="B6" s="150"/>
      <c r="C6" s="30">
        <f>150</f>
        <v>150</v>
      </c>
      <c r="D6" s="10">
        <f t="shared" si="0"/>
        <v>153.44</v>
      </c>
      <c r="E6" s="17">
        <v>133</v>
      </c>
      <c r="F6" s="18">
        <v>132</v>
      </c>
      <c r="G6" s="18">
        <v>134</v>
      </c>
      <c r="H6" s="18">
        <v>132</v>
      </c>
      <c r="I6" s="19">
        <v>133</v>
      </c>
      <c r="J6" s="20">
        <f t="shared" si="1"/>
        <v>132</v>
      </c>
      <c r="K6" s="18">
        <f t="shared" si="2"/>
        <v>134</v>
      </c>
      <c r="L6" s="18">
        <f t="shared" si="3"/>
        <v>5.4526852615620148E-3</v>
      </c>
      <c r="M6" s="21">
        <f t="shared" si="4"/>
        <v>132.80000000000001</v>
      </c>
      <c r="N6" s="32">
        <f t="shared" si="5"/>
        <v>-0.13451511991657969</v>
      </c>
    </row>
    <row r="7" spans="2:14" ht="16.5" thickTop="1" thickBot="1">
      <c r="B7" s="150"/>
      <c r="C7" s="30">
        <f>200</f>
        <v>200</v>
      </c>
      <c r="D7" s="10">
        <f t="shared" si="0"/>
        <v>203.44</v>
      </c>
      <c r="E7" s="17">
        <v>131</v>
      </c>
      <c r="F7" s="18">
        <v>133</v>
      </c>
      <c r="G7" s="18">
        <v>130</v>
      </c>
      <c r="H7" s="18">
        <v>131</v>
      </c>
      <c r="I7" s="19">
        <v>133</v>
      </c>
      <c r="J7" s="20">
        <f t="shared" si="1"/>
        <v>130</v>
      </c>
      <c r="K7" s="18">
        <f t="shared" si="2"/>
        <v>133</v>
      </c>
      <c r="L7" s="18">
        <f t="shared" si="3"/>
        <v>6.5947738227481022E-3</v>
      </c>
      <c r="M7" s="21">
        <f t="shared" si="4"/>
        <v>131.6</v>
      </c>
      <c r="N7" s="32">
        <f t="shared" si="5"/>
        <v>-0.353126228863547</v>
      </c>
    </row>
    <row r="8" spans="2:14" ht="16.5" thickTop="1" thickBot="1">
      <c r="B8" s="150"/>
      <c r="C8" s="30">
        <v>250</v>
      </c>
      <c r="D8" s="10">
        <f t="shared" si="0"/>
        <v>253.44</v>
      </c>
      <c r="E8" s="17">
        <v>134</v>
      </c>
      <c r="F8" s="18">
        <v>135</v>
      </c>
      <c r="G8" s="18">
        <v>134</v>
      </c>
      <c r="H8" s="18">
        <v>136</v>
      </c>
      <c r="I8" s="19">
        <v>133</v>
      </c>
      <c r="J8" s="20">
        <f t="shared" si="1"/>
        <v>133</v>
      </c>
      <c r="K8" s="18">
        <f t="shared" si="2"/>
        <v>136</v>
      </c>
      <c r="L8" s="18">
        <f t="shared" si="3"/>
        <v>4.4987982366601091E-3</v>
      </c>
      <c r="M8" s="21">
        <f t="shared" si="4"/>
        <v>134.4</v>
      </c>
      <c r="N8" s="32">
        <f t="shared" si="5"/>
        <v>-0.46969696969696967</v>
      </c>
    </row>
    <row r="9" spans="2:14" ht="16.5" thickTop="1" thickBot="1">
      <c r="B9" s="150"/>
      <c r="C9" s="33">
        <v>300</v>
      </c>
      <c r="D9" s="34">
        <f t="shared" si="0"/>
        <v>303.44</v>
      </c>
      <c r="E9" s="35">
        <v>137</v>
      </c>
      <c r="F9" s="36">
        <v>136</v>
      </c>
      <c r="G9" s="36">
        <v>137</v>
      </c>
      <c r="H9" s="36">
        <v>136</v>
      </c>
      <c r="I9" s="37">
        <v>136</v>
      </c>
      <c r="J9" s="38">
        <f t="shared" si="1"/>
        <v>136</v>
      </c>
      <c r="K9" s="36">
        <f t="shared" si="2"/>
        <v>137</v>
      </c>
      <c r="L9" s="36">
        <f t="shared" si="3"/>
        <v>1.8050440202516678E-3</v>
      </c>
      <c r="M9" s="39">
        <f t="shared" si="4"/>
        <v>136.4</v>
      </c>
      <c r="N9" s="40">
        <f t="shared" si="5"/>
        <v>-0.55048774057474292</v>
      </c>
    </row>
    <row r="10" spans="2:14" ht="15.75" thickBot="1">
      <c r="B10" s="151" t="s">
        <v>15</v>
      </c>
      <c r="C10" s="41">
        <f t="shared" ref="C10:D15" si="6">C4</f>
        <v>50</v>
      </c>
      <c r="D10" s="42">
        <f t="shared" si="6"/>
        <v>53.44</v>
      </c>
      <c r="E10" s="43">
        <v>83</v>
      </c>
      <c r="F10" s="44">
        <v>83</v>
      </c>
      <c r="G10" s="44">
        <v>82</v>
      </c>
      <c r="H10" s="44">
        <v>84</v>
      </c>
      <c r="I10" s="45">
        <v>84</v>
      </c>
      <c r="J10" s="46">
        <f t="shared" si="1"/>
        <v>82</v>
      </c>
      <c r="K10" s="44">
        <f t="shared" si="2"/>
        <v>84</v>
      </c>
      <c r="L10" s="44">
        <f t="shared" si="3"/>
        <v>1.5656063370772372E-2</v>
      </c>
      <c r="M10" s="47">
        <f t="shared" si="4"/>
        <v>83.2</v>
      </c>
      <c r="N10" s="48">
        <f t="shared" si="5"/>
        <v>0.55688622754491035</v>
      </c>
    </row>
    <row r="11" spans="2:14" ht="15.75" thickBot="1">
      <c r="B11" s="151"/>
      <c r="C11" s="30">
        <f t="shared" si="6"/>
        <v>100</v>
      </c>
      <c r="D11" s="10">
        <f t="shared" si="6"/>
        <v>103.44</v>
      </c>
      <c r="E11" s="11">
        <v>130</v>
      </c>
      <c r="F11" s="12">
        <v>130</v>
      </c>
      <c r="G11" s="12">
        <v>128</v>
      </c>
      <c r="H11" s="12">
        <v>128</v>
      </c>
      <c r="I11" s="13">
        <v>126</v>
      </c>
      <c r="J11" s="14">
        <f t="shared" si="1"/>
        <v>126</v>
      </c>
      <c r="K11" s="12">
        <f t="shared" si="2"/>
        <v>130</v>
      </c>
      <c r="L11" s="12">
        <f t="shared" si="3"/>
        <v>1.6176721317364185E-2</v>
      </c>
      <c r="M11" s="49">
        <f t="shared" si="4"/>
        <v>128.4</v>
      </c>
      <c r="N11" s="31">
        <f t="shared" si="5"/>
        <v>0.24129930394431562</v>
      </c>
    </row>
    <row r="12" spans="2:14" ht="15.75" thickBot="1">
      <c r="B12" s="151"/>
      <c r="C12" s="30">
        <f t="shared" si="6"/>
        <v>150</v>
      </c>
      <c r="D12" s="10">
        <f t="shared" si="6"/>
        <v>153.44</v>
      </c>
      <c r="E12" s="17">
        <v>176</v>
      </c>
      <c r="F12" s="18">
        <v>173</v>
      </c>
      <c r="G12" s="18">
        <v>176</v>
      </c>
      <c r="H12" s="18">
        <v>177</v>
      </c>
      <c r="I12" s="19">
        <v>177</v>
      </c>
      <c r="J12" s="20">
        <f t="shared" si="1"/>
        <v>173</v>
      </c>
      <c r="K12" s="18">
        <f t="shared" si="2"/>
        <v>177</v>
      </c>
      <c r="L12" s="18">
        <f t="shared" si="3"/>
        <v>1.070886126509058E-2</v>
      </c>
      <c r="M12" s="21">
        <f t="shared" si="4"/>
        <v>175.8</v>
      </c>
      <c r="N12" s="32">
        <f t="shared" si="5"/>
        <v>0.14572471324296152</v>
      </c>
    </row>
    <row r="13" spans="2:14" ht="15.75" thickBot="1">
      <c r="B13" s="151"/>
      <c r="C13" s="30">
        <f t="shared" si="6"/>
        <v>200</v>
      </c>
      <c r="D13" s="10">
        <f t="shared" si="6"/>
        <v>203.44</v>
      </c>
      <c r="E13" s="17">
        <v>190</v>
      </c>
      <c r="F13" s="18">
        <v>191</v>
      </c>
      <c r="G13" s="18">
        <v>187</v>
      </c>
      <c r="H13" s="18">
        <v>189</v>
      </c>
      <c r="I13" s="19">
        <v>186</v>
      </c>
      <c r="J13" s="20">
        <f t="shared" si="1"/>
        <v>186</v>
      </c>
      <c r="K13" s="18">
        <f t="shared" si="2"/>
        <v>191</v>
      </c>
      <c r="L13" s="18">
        <f t="shared" si="3"/>
        <v>1.0192902749374616E-2</v>
      </c>
      <c r="M13" s="21">
        <f t="shared" si="4"/>
        <v>188.6</v>
      </c>
      <c r="N13" s="32">
        <f t="shared" si="5"/>
        <v>-7.2945340149429827E-2</v>
      </c>
    </row>
    <row r="14" spans="2:14" ht="15.75" thickBot="1">
      <c r="B14" s="151"/>
      <c r="C14" s="30">
        <f t="shared" si="6"/>
        <v>250</v>
      </c>
      <c r="D14" s="10">
        <f t="shared" si="6"/>
        <v>253.44</v>
      </c>
      <c r="E14" s="17">
        <v>229</v>
      </c>
      <c r="F14" s="18">
        <v>227</v>
      </c>
      <c r="G14" s="18">
        <v>229</v>
      </c>
      <c r="H14" s="18">
        <v>229</v>
      </c>
      <c r="I14" s="19">
        <v>230</v>
      </c>
      <c r="J14" s="20">
        <f t="shared" si="1"/>
        <v>227</v>
      </c>
      <c r="K14" s="18">
        <f t="shared" si="2"/>
        <v>230</v>
      </c>
      <c r="L14" s="18">
        <f t="shared" si="3"/>
        <v>4.3223055358677888E-3</v>
      </c>
      <c r="M14" s="21">
        <f t="shared" si="4"/>
        <v>228.8</v>
      </c>
      <c r="N14" s="32">
        <f t="shared" si="5"/>
        <v>-9.7222222222222168E-2</v>
      </c>
    </row>
    <row r="15" spans="2:14" ht="15.75" thickBot="1">
      <c r="B15" s="151"/>
      <c r="C15" s="50">
        <f t="shared" si="6"/>
        <v>300</v>
      </c>
      <c r="D15" s="51">
        <f t="shared" si="6"/>
        <v>303.44</v>
      </c>
      <c r="E15" s="52">
        <v>273</v>
      </c>
      <c r="F15" s="53">
        <v>275</v>
      </c>
      <c r="G15" s="53">
        <v>275</v>
      </c>
      <c r="H15" s="53">
        <v>274</v>
      </c>
      <c r="I15" s="54">
        <v>273</v>
      </c>
      <c r="J15" s="55">
        <f t="shared" si="1"/>
        <v>273</v>
      </c>
      <c r="K15" s="53">
        <f t="shared" si="2"/>
        <v>275</v>
      </c>
      <c r="L15" s="53">
        <f t="shared" si="3"/>
        <v>3.2955444239388346E-3</v>
      </c>
      <c r="M15" s="56">
        <f t="shared" si="4"/>
        <v>274</v>
      </c>
      <c r="N15" s="57">
        <f t="shared" si="5"/>
        <v>-9.7020827840759286E-2</v>
      </c>
    </row>
    <row r="16" spans="2:14" ht="15.75" thickBot="1">
      <c r="B16" s="146" t="s">
        <v>16</v>
      </c>
      <c r="C16" s="30">
        <f t="shared" ref="C16:D21" si="7">C4</f>
        <v>50</v>
      </c>
      <c r="D16" s="10">
        <f t="shared" si="7"/>
        <v>53.44</v>
      </c>
      <c r="E16" s="11">
        <v>72</v>
      </c>
      <c r="F16" s="12">
        <v>72</v>
      </c>
      <c r="G16" s="12">
        <v>71</v>
      </c>
      <c r="H16" s="12">
        <v>72</v>
      </c>
      <c r="I16" s="13">
        <v>73</v>
      </c>
      <c r="J16" s="14">
        <f t="shared" si="1"/>
        <v>71</v>
      </c>
      <c r="K16" s="12">
        <f t="shared" si="2"/>
        <v>73</v>
      </c>
      <c r="L16" s="12">
        <f t="shared" si="3"/>
        <v>1.3231788570107553E-2</v>
      </c>
      <c r="M16" s="49">
        <f t="shared" si="4"/>
        <v>72</v>
      </c>
      <c r="N16" s="31">
        <f t="shared" si="5"/>
        <v>0.34730538922155696</v>
      </c>
    </row>
    <row r="17" spans="2:14" ht="15.75" thickBot="1">
      <c r="B17" s="146"/>
      <c r="C17" s="30">
        <f t="shared" si="7"/>
        <v>100</v>
      </c>
      <c r="D17" s="10">
        <f t="shared" si="7"/>
        <v>103.44</v>
      </c>
      <c r="E17" s="17">
        <v>126</v>
      </c>
      <c r="F17" s="18">
        <v>125</v>
      </c>
      <c r="G17" s="18">
        <v>124</v>
      </c>
      <c r="H17" s="18">
        <v>124</v>
      </c>
      <c r="I17" s="19">
        <v>122</v>
      </c>
      <c r="J17" s="20">
        <f t="shared" si="1"/>
        <v>122</v>
      </c>
      <c r="K17" s="18">
        <f t="shared" si="2"/>
        <v>126</v>
      </c>
      <c r="L17" s="18">
        <f t="shared" si="3"/>
        <v>1.4339130872188055E-2</v>
      </c>
      <c r="M17" s="21">
        <f t="shared" si="4"/>
        <v>124.2</v>
      </c>
      <c r="N17" s="32">
        <f t="shared" si="5"/>
        <v>0.20069605568445481</v>
      </c>
    </row>
    <row r="18" spans="2:14" ht="15.75" thickBot="1">
      <c r="B18" s="146"/>
      <c r="C18" s="30">
        <f t="shared" si="7"/>
        <v>150</v>
      </c>
      <c r="D18" s="10">
        <f t="shared" si="7"/>
        <v>153.44</v>
      </c>
      <c r="E18" s="17">
        <v>165</v>
      </c>
      <c r="F18" s="18">
        <v>167</v>
      </c>
      <c r="G18" s="18">
        <v>165</v>
      </c>
      <c r="H18" s="18">
        <v>168</v>
      </c>
      <c r="I18" s="19">
        <v>163</v>
      </c>
      <c r="J18" s="20">
        <f t="shared" si="1"/>
        <v>163</v>
      </c>
      <c r="K18" s="18">
        <f t="shared" si="2"/>
        <v>168</v>
      </c>
      <c r="L18" s="18">
        <f t="shared" si="3"/>
        <v>1.2704372190835459E-2</v>
      </c>
      <c r="M18" s="21">
        <f t="shared" si="4"/>
        <v>165.6</v>
      </c>
      <c r="N18" s="32">
        <f t="shared" si="5"/>
        <v>7.9249217935349295E-2</v>
      </c>
    </row>
    <row r="19" spans="2:14" ht="15.75" thickBot="1">
      <c r="B19" s="146"/>
      <c r="C19" s="30">
        <f t="shared" si="7"/>
        <v>200</v>
      </c>
      <c r="D19" s="10">
        <f t="shared" si="7"/>
        <v>203.44</v>
      </c>
      <c r="E19" s="17">
        <v>184</v>
      </c>
      <c r="F19" s="18">
        <v>186</v>
      </c>
      <c r="G19" s="18">
        <v>184</v>
      </c>
      <c r="H19" s="18">
        <v>185</v>
      </c>
      <c r="I19" s="19">
        <v>187</v>
      </c>
      <c r="J19" s="20">
        <f t="shared" si="1"/>
        <v>184</v>
      </c>
      <c r="K19" s="18">
        <f t="shared" si="2"/>
        <v>187</v>
      </c>
      <c r="L19" s="18">
        <f t="shared" si="3"/>
        <v>6.4089681529715383E-3</v>
      </c>
      <c r="M19" s="21">
        <f t="shared" si="4"/>
        <v>185.2</v>
      </c>
      <c r="N19" s="32">
        <f t="shared" si="5"/>
        <v>-8.9657884388517545E-2</v>
      </c>
    </row>
    <row r="20" spans="2:14" ht="15.75" thickBot="1">
      <c r="B20" s="146"/>
      <c r="C20" s="30">
        <f t="shared" si="7"/>
        <v>250</v>
      </c>
      <c r="D20" s="10">
        <f t="shared" si="7"/>
        <v>253.44</v>
      </c>
      <c r="E20" s="17">
        <v>207</v>
      </c>
      <c r="F20" s="18">
        <v>204</v>
      </c>
      <c r="G20" s="18">
        <v>208</v>
      </c>
      <c r="H20" s="18">
        <v>209</v>
      </c>
      <c r="I20" s="19">
        <v>207</v>
      </c>
      <c r="J20" s="20">
        <f t="shared" si="1"/>
        <v>204</v>
      </c>
      <c r="K20" s="18">
        <f t="shared" si="2"/>
        <v>209</v>
      </c>
      <c r="L20" s="18">
        <f t="shared" si="3"/>
        <v>7.381742003578641E-3</v>
      </c>
      <c r="M20" s="21">
        <f t="shared" si="4"/>
        <v>207</v>
      </c>
      <c r="N20" s="32">
        <f t="shared" si="5"/>
        <v>-0.18323863636363635</v>
      </c>
    </row>
    <row r="21" spans="2:14" ht="15.75" thickBot="1">
      <c r="B21" s="146"/>
      <c r="C21" s="50">
        <f t="shared" si="7"/>
        <v>300</v>
      </c>
      <c r="D21" s="51">
        <f t="shared" si="7"/>
        <v>303.44</v>
      </c>
      <c r="E21" s="52">
        <v>229</v>
      </c>
      <c r="F21" s="53">
        <v>222</v>
      </c>
      <c r="G21" s="53">
        <v>224</v>
      </c>
      <c r="H21" s="53">
        <v>225</v>
      </c>
      <c r="I21" s="54">
        <v>224</v>
      </c>
      <c r="J21" s="55">
        <f t="shared" si="1"/>
        <v>222</v>
      </c>
      <c r="K21" s="53">
        <f t="shared" si="2"/>
        <v>229</v>
      </c>
      <c r="L21" s="53">
        <f t="shared" si="3"/>
        <v>8.5303052369791622E-3</v>
      </c>
      <c r="M21" s="53">
        <f t="shared" si="4"/>
        <v>224.8</v>
      </c>
      <c r="N21" s="57">
        <f t="shared" si="5"/>
        <v>-0.25916161349854994</v>
      </c>
    </row>
    <row r="22" spans="2:14" ht="15.75" thickBot="1">
      <c r="B22" s="146" t="s">
        <v>17</v>
      </c>
      <c r="C22" s="30">
        <f t="shared" ref="C22:C27" si="8">C16</f>
        <v>50</v>
      </c>
      <c r="D22" s="10">
        <f t="shared" ref="D22:D27" si="9">D4</f>
        <v>53.44</v>
      </c>
      <c r="E22" s="11">
        <v>93</v>
      </c>
      <c r="F22" s="12">
        <v>95</v>
      </c>
      <c r="G22" s="12">
        <v>83</v>
      </c>
      <c r="H22" s="12">
        <v>81</v>
      </c>
      <c r="I22" s="13">
        <v>98</v>
      </c>
      <c r="J22" s="14">
        <f t="shared" si="1"/>
        <v>81</v>
      </c>
      <c r="K22" s="12">
        <f t="shared" si="2"/>
        <v>98</v>
      </c>
      <c r="L22" s="12">
        <f t="shared" si="3"/>
        <v>0.14127684197737181</v>
      </c>
      <c r="M22" s="12">
        <f t="shared" si="4"/>
        <v>90</v>
      </c>
      <c r="N22" s="31">
        <f t="shared" si="5"/>
        <v>0.68413173652694614</v>
      </c>
    </row>
    <row r="23" spans="2:14" ht="15.75" thickBot="1">
      <c r="B23" s="146"/>
      <c r="C23" s="30">
        <f t="shared" si="8"/>
        <v>100</v>
      </c>
      <c r="D23" s="10">
        <f t="shared" si="9"/>
        <v>103.44</v>
      </c>
      <c r="E23" s="17">
        <v>148</v>
      </c>
      <c r="F23" s="18">
        <v>148</v>
      </c>
      <c r="G23" s="18">
        <v>145</v>
      </c>
      <c r="H23" s="18">
        <v>146</v>
      </c>
      <c r="I23" s="19">
        <v>149</v>
      </c>
      <c r="J23" s="20">
        <f t="shared" si="1"/>
        <v>145</v>
      </c>
      <c r="K23" s="18">
        <f t="shared" si="2"/>
        <v>149</v>
      </c>
      <c r="L23" s="18">
        <f t="shared" si="3"/>
        <v>1.588522498564867E-2</v>
      </c>
      <c r="M23" s="18">
        <f t="shared" si="4"/>
        <v>147.19999999999999</v>
      </c>
      <c r="N23" s="32">
        <f t="shared" si="5"/>
        <v>0.42304717710750184</v>
      </c>
    </row>
    <row r="24" spans="2:14" ht="15.75" thickBot="1">
      <c r="B24" s="146"/>
      <c r="C24" s="30">
        <f t="shared" si="8"/>
        <v>150</v>
      </c>
      <c r="D24" s="10">
        <f t="shared" si="9"/>
        <v>153.44</v>
      </c>
      <c r="E24" s="17">
        <v>200</v>
      </c>
      <c r="F24" s="18">
        <v>196</v>
      </c>
      <c r="G24" s="18">
        <v>202</v>
      </c>
      <c r="H24" s="18">
        <v>197</v>
      </c>
      <c r="I24" s="19">
        <v>199</v>
      </c>
      <c r="J24" s="20">
        <f t="shared" si="1"/>
        <v>196</v>
      </c>
      <c r="K24" s="18">
        <f t="shared" si="2"/>
        <v>202</v>
      </c>
      <c r="L24" s="18">
        <f t="shared" si="3"/>
        <v>1.5559614684975654E-2</v>
      </c>
      <c r="M24" s="18">
        <f t="shared" si="4"/>
        <v>198.8</v>
      </c>
      <c r="N24" s="32">
        <f t="shared" si="5"/>
        <v>0.29562043795620446</v>
      </c>
    </row>
    <row r="25" spans="2:14" ht="15.75" thickBot="1">
      <c r="B25" s="146"/>
      <c r="C25" s="30">
        <f t="shared" si="8"/>
        <v>200</v>
      </c>
      <c r="D25" s="10">
        <f t="shared" si="9"/>
        <v>203.44</v>
      </c>
      <c r="E25" s="17">
        <v>208</v>
      </c>
      <c r="F25" s="18">
        <v>200</v>
      </c>
      <c r="G25" s="18">
        <v>208</v>
      </c>
      <c r="H25" s="18">
        <v>203</v>
      </c>
      <c r="I25" s="19">
        <v>208</v>
      </c>
      <c r="J25" s="20">
        <f t="shared" si="1"/>
        <v>200</v>
      </c>
      <c r="K25" s="18">
        <f t="shared" si="2"/>
        <v>208</v>
      </c>
      <c r="L25" s="18">
        <f t="shared" si="3"/>
        <v>1.8260101868862278E-2</v>
      </c>
      <c r="M25" s="18">
        <f t="shared" si="4"/>
        <v>205.4</v>
      </c>
      <c r="N25" s="32">
        <f t="shared" si="5"/>
        <v>9.6342902084152974E-3</v>
      </c>
    </row>
    <row r="26" spans="2:14" ht="15.75" thickBot="1">
      <c r="B26" s="146"/>
      <c r="C26" s="30">
        <f t="shared" si="8"/>
        <v>250</v>
      </c>
      <c r="D26" s="10">
        <f t="shared" si="9"/>
        <v>253.44</v>
      </c>
      <c r="E26" s="17">
        <v>248</v>
      </c>
      <c r="F26" s="18">
        <v>253</v>
      </c>
      <c r="G26" s="18">
        <v>250</v>
      </c>
      <c r="H26" s="18">
        <v>255</v>
      </c>
      <c r="I26" s="19">
        <v>247</v>
      </c>
      <c r="J26" s="20">
        <f t="shared" si="1"/>
        <v>247</v>
      </c>
      <c r="K26" s="18">
        <f t="shared" si="2"/>
        <v>255</v>
      </c>
      <c r="L26" s="18">
        <f t="shared" si="3"/>
        <v>1.3263680803323557E-2</v>
      </c>
      <c r="M26" s="18">
        <f t="shared" si="4"/>
        <v>250.6</v>
      </c>
      <c r="N26" s="32">
        <f t="shared" si="5"/>
        <v>-1.1205808080808094E-2</v>
      </c>
    </row>
    <row r="27" spans="2:14" ht="15.75" thickBot="1">
      <c r="B27" s="146"/>
      <c r="C27" s="50">
        <f t="shared" si="8"/>
        <v>300</v>
      </c>
      <c r="D27" s="51">
        <f t="shared" si="9"/>
        <v>303.44</v>
      </c>
      <c r="E27" s="52">
        <v>281</v>
      </c>
      <c r="F27" s="53">
        <v>279</v>
      </c>
      <c r="G27" s="53">
        <v>285</v>
      </c>
      <c r="H27" s="53">
        <v>278</v>
      </c>
      <c r="I27" s="54">
        <v>281</v>
      </c>
      <c r="J27" s="55">
        <f t="shared" si="1"/>
        <v>278</v>
      </c>
      <c r="K27" s="53">
        <f t="shared" si="2"/>
        <v>285</v>
      </c>
      <c r="L27" s="53">
        <f t="shared" si="3"/>
        <v>8.8428736257571434E-3</v>
      </c>
      <c r="M27" s="53">
        <f t="shared" si="4"/>
        <v>280.8</v>
      </c>
      <c r="N27" s="58">
        <f t="shared" si="5"/>
        <v>-7.4611125757975169E-2</v>
      </c>
    </row>
    <row r="28" spans="2:14" ht="15.75" thickBot="1">
      <c r="B28" s="146" t="s">
        <v>18</v>
      </c>
      <c r="C28" s="59">
        <f t="shared" ref="C28:D33" si="10">C4</f>
        <v>50</v>
      </c>
      <c r="D28" s="42">
        <f t="shared" si="10"/>
        <v>53.44</v>
      </c>
      <c r="E28" s="46">
        <v>61</v>
      </c>
      <c r="F28" s="44">
        <v>61</v>
      </c>
      <c r="G28" s="44">
        <v>63</v>
      </c>
      <c r="H28" s="44">
        <v>58</v>
      </c>
      <c r="I28" s="45">
        <v>61</v>
      </c>
      <c r="J28" s="46">
        <f t="shared" si="1"/>
        <v>58</v>
      </c>
      <c r="K28" s="46">
        <f t="shared" si="2"/>
        <v>63</v>
      </c>
      <c r="L28" s="44">
        <f t="shared" si="3"/>
        <v>3.3474071519457929E-2</v>
      </c>
      <c r="M28" s="44">
        <f t="shared" si="4"/>
        <v>60.8</v>
      </c>
      <c r="N28" s="60">
        <f t="shared" si="5"/>
        <v>0.1377245508982036</v>
      </c>
    </row>
    <row r="29" spans="2:14" ht="15.75" thickBot="1">
      <c r="B29" s="146"/>
      <c r="C29" s="61">
        <f t="shared" si="10"/>
        <v>100</v>
      </c>
      <c r="D29" s="10">
        <f t="shared" si="10"/>
        <v>103.44</v>
      </c>
      <c r="E29" s="14">
        <v>114</v>
      </c>
      <c r="F29" s="12">
        <v>110</v>
      </c>
      <c r="G29" s="12">
        <v>110</v>
      </c>
      <c r="H29" s="12">
        <v>108</v>
      </c>
      <c r="I29" s="13">
        <v>113</v>
      </c>
      <c r="J29" s="14">
        <f t="shared" si="1"/>
        <v>108</v>
      </c>
      <c r="K29" s="12">
        <f t="shared" si="2"/>
        <v>114</v>
      </c>
      <c r="L29" s="12">
        <f t="shared" si="3"/>
        <v>2.3680295270525696E-2</v>
      </c>
      <c r="M29" s="12">
        <f t="shared" si="4"/>
        <v>111</v>
      </c>
      <c r="N29" s="62">
        <f t="shared" si="5"/>
        <v>7.3085846867749438E-2</v>
      </c>
    </row>
    <row r="30" spans="2:14" ht="15.75" thickBot="1">
      <c r="B30" s="146"/>
      <c r="C30" s="61">
        <f t="shared" si="10"/>
        <v>150</v>
      </c>
      <c r="D30" s="10">
        <f t="shared" si="10"/>
        <v>153.44</v>
      </c>
      <c r="E30" s="14">
        <v>144</v>
      </c>
      <c r="F30" s="12">
        <v>141</v>
      </c>
      <c r="G30" s="12">
        <v>156</v>
      </c>
      <c r="H30" s="12">
        <v>150</v>
      </c>
      <c r="I30" s="13">
        <v>144</v>
      </c>
      <c r="J30" s="14">
        <f t="shared" si="1"/>
        <v>141</v>
      </c>
      <c r="K30" s="12">
        <f t="shared" si="2"/>
        <v>156</v>
      </c>
      <c r="L30" s="12">
        <f t="shared" si="3"/>
        <v>3.9103232533889469E-2</v>
      </c>
      <c r="M30" s="12">
        <f t="shared" si="4"/>
        <v>147</v>
      </c>
      <c r="N30" s="62">
        <f t="shared" si="5"/>
        <v>-4.1970802919708013E-2</v>
      </c>
    </row>
    <row r="31" spans="2:14" ht="15.75" thickBot="1">
      <c r="B31" s="146"/>
      <c r="C31" s="61">
        <f t="shared" si="10"/>
        <v>200</v>
      </c>
      <c r="D31" s="10">
        <f t="shared" si="10"/>
        <v>203.44</v>
      </c>
      <c r="E31" s="14">
        <v>165</v>
      </c>
      <c r="F31" s="12">
        <v>166</v>
      </c>
      <c r="G31" s="12">
        <v>166</v>
      </c>
      <c r="H31" s="12">
        <v>164</v>
      </c>
      <c r="I31" s="13">
        <v>165</v>
      </c>
      <c r="J31" s="14">
        <f t="shared" si="1"/>
        <v>164</v>
      </c>
      <c r="K31" s="12">
        <f t="shared" si="2"/>
        <v>166</v>
      </c>
      <c r="L31" s="12">
        <f t="shared" si="3"/>
        <v>4.1125640313314765E-3</v>
      </c>
      <c r="M31" s="12">
        <f t="shared" si="4"/>
        <v>165.2</v>
      </c>
      <c r="N31" s="62">
        <f t="shared" si="5"/>
        <v>-0.18796696814785691</v>
      </c>
    </row>
    <row r="32" spans="2:14" ht="15.75" thickBot="1">
      <c r="B32" s="146"/>
      <c r="C32" s="63">
        <f t="shared" si="10"/>
        <v>250</v>
      </c>
      <c r="D32" s="16">
        <f t="shared" si="10"/>
        <v>253.44</v>
      </c>
      <c r="E32" s="20">
        <v>192</v>
      </c>
      <c r="F32" s="18">
        <v>192</v>
      </c>
      <c r="G32" s="18">
        <v>195</v>
      </c>
      <c r="H32" s="18">
        <v>192</v>
      </c>
      <c r="I32" s="19">
        <v>192</v>
      </c>
      <c r="J32" s="14">
        <f t="shared" si="1"/>
        <v>192</v>
      </c>
      <c r="K32" s="12">
        <f t="shared" si="2"/>
        <v>195</v>
      </c>
      <c r="L32" s="12">
        <f t="shared" si="3"/>
        <v>5.293721537641548E-3</v>
      </c>
      <c r="M32" s="12">
        <f t="shared" si="4"/>
        <v>192.6</v>
      </c>
      <c r="N32" s="62">
        <f t="shared" si="5"/>
        <v>-0.2400568181818182</v>
      </c>
    </row>
    <row r="33" spans="2:14" ht="15.75" thickBot="1">
      <c r="B33" s="146"/>
      <c r="C33" s="64">
        <f t="shared" si="10"/>
        <v>300</v>
      </c>
      <c r="D33" s="51">
        <f t="shared" si="10"/>
        <v>303.44</v>
      </c>
      <c r="E33" s="55">
        <v>210</v>
      </c>
      <c r="F33" s="53">
        <v>213</v>
      </c>
      <c r="G33" s="53">
        <v>211</v>
      </c>
      <c r="H33" s="53">
        <v>210</v>
      </c>
      <c r="I33" s="54">
        <v>210</v>
      </c>
      <c r="J33" s="65">
        <f t="shared" si="1"/>
        <v>210</v>
      </c>
      <c r="K33" s="66">
        <f t="shared" si="2"/>
        <v>213</v>
      </c>
      <c r="L33" s="66">
        <f t="shared" si="3"/>
        <v>4.296864226998846E-3</v>
      </c>
      <c r="M33" s="53">
        <f t="shared" si="4"/>
        <v>210.8</v>
      </c>
      <c r="N33" s="58">
        <f t="shared" si="5"/>
        <v>-0.30529923543369358</v>
      </c>
    </row>
    <row r="34" spans="2:14" ht="15">
      <c r="B34" s="67"/>
      <c r="C34" s="61"/>
      <c r="D34" s="10"/>
      <c r="E34" s="14"/>
      <c r="F34" s="12"/>
      <c r="G34" s="12"/>
      <c r="H34" s="12"/>
      <c r="I34" s="13"/>
      <c r="J34" s="14"/>
      <c r="K34" s="12"/>
      <c r="L34" s="12"/>
      <c r="M34" s="12"/>
      <c r="N34" s="62"/>
    </row>
    <row r="35" spans="2:14" ht="15">
      <c r="B35" s="68"/>
      <c r="C35" s="63"/>
      <c r="D35" s="16"/>
      <c r="E35" s="20"/>
      <c r="F35" s="18"/>
      <c r="G35" s="18"/>
      <c r="H35" s="18"/>
      <c r="I35" s="19"/>
      <c r="J35" s="20"/>
      <c r="K35" s="18"/>
      <c r="L35" s="18"/>
      <c r="M35" s="18"/>
      <c r="N35" s="69"/>
    </row>
    <row r="36" spans="2:14" ht="15.75" thickBot="1">
      <c r="B36" s="70"/>
      <c r="C36" s="71"/>
      <c r="D36" s="9"/>
      <c r="E36" s="7"/>
      <c r="F36" s="5"/>
      <c r="G36" s="5"/>
      <c r="H36" s="5"/>
      <c r="I36" s="6"/>
      <c r="J36" s="7"/>
      <c r="K36" s="5"/>
      <c r="L36" s="5"/>
      <c r="M36" s="5"/>
      <c r="N36" s="29"/>
    </row>
    <row r="37" spans="2:14" ht="16.5" thickTop="1" thickBot="1">
      <c r="C37" s="72" t="str">
        <f>without_protection!B30</f>
        <v>offset</v>
      </c>
      <c r="D37" s="73">
        <f>without_protection!C30</f>
        <v>3.44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" thickTop="1"/>
  </sheetData>
  <mergeCells count="8">
    <mergeCell ref="B22:B27"/>
    <mergeCell ref="B28:B33"/>
    <mergeCell ref="B2:B3"/>
    <mergeCell ref="C2:D2"/>
    <mergeCell ref="E2:N2"/>
    <mergeCell ref="B4:B9"/>
    <mergeCell ref="B10:B15"/>
    <mergeCell ref="B16:B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without_protection</vt:lpstr>
      <vt:lpstr>with_protection</vt:lpstr>
      <vt:lpstr>comparisons_with-out_protection</vt:lpstr>
      <vt:lpstr>comparisons_each_sensors</vt:lpstr>
      <vt:lpstr>comparision_different_materials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HUBERT</cp:lastModifiedBy>
  <cp:revision>1</cp:revision>
  <dcterms:created xsi:type="dcterms:W3CDTF">2019-06-07T14:04:35Z</dcterms:created>
  <dcterms:modified xsi:type="dcterms:W3CDTF">2019-07-22T12:26:15Z</dcterms:modified>
</cp:coreProperties>
</file>