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gilmar\Desktop\seer\seer_models\src\W3-600B\"/>
    </mc:Choice>
  </mc:AlternateContent>
  <xr:revisionPtr revIDLastSave="0" documentId="13_ncr:1_{4AB3FE8E-0538-4EA5-9B6F-6B9A3C64036F}" xr6:coauthVersionLast="47" xr6:coauthVersionMax="47" xr10:uidLastSave="{00000000-0000-0000-0000-000000000000}"/>
  <bookViews>
    <workbookView xWindow="-120" yWindow="-120" windowWidth="29040" windowHeight="15720" xr2:uid="{070FAD60-F9A7-45B8-9AE9-B92C9C8EB45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I24" i="1"/>
  <c r="I25" i="1"/>
  <c r="I23" i="1"/>
  <c r="I19" i="1"/>
  <c r="E19" i="1"/>
  <c r="F19" i="1"/>
  <c r="J19" i="1" s="1"/>
  <c r="G19" i="1"/>
  <c r="K19" i="1" s="1"/>
  <c r="F7" i="1"/>
  <c r="F27" i="1"/>
  <c r="F28" i="1"/>
  <c r="F29" i="1"/>
  <c r="F30" i="1"/>
  <c r="F31" i="1"/>
  <c r="F32" i="1"/>
  <c r="F33" i="1"/>
  <c r="F34" i="1"/>
  <c r="F26" i="1"/>
  <c r="E15" i="1"/>
  <c r="F15" i="1" s="1"/>
  <c r="F5" i="1" s="1"/>
  <c r="G20" i="1"/>
  <c r="K20" i="1" s="1"/>
  <c r="F20" i="1"/>
  <c r="J20" i="1" s="1"/>
  <c r="E20" i="1"/>
  <c r="I20" i="1" s="1"/>
  <c r="F9" i="1" l="1"/>
  <c r="F4" i="1"/>
  <c r="F6" i="1"/>
</calcChain>
</file>

<file path=xl/sharedStrings.xml><?xml version="1.0" encoding="utf-8"?>
<sst xmlns="http://schemas.openxmlformats.org/spreadsheetml/2006/main" count="54" uniqueCount="44">
  <si>
    <t>General</t>
  </si>
  <si>
    <t>Part Number</t>
  </si>
  <si>
    <t>Part Name</t>
  </si>
  <si>
    <t>Description</t>
  </si>
  <si>
    <t>Material Name</t>
  </si>
  <si>
    <t>Steel</t>
  </si>
  <si>
    <t>Manage</t>
  </si>
  <si>
    <t>Item Number</t>
  </si>
  <si>
    <t>Lifecycle</t>
  </si>
  <si>
    <t>Revision</t>
  </si>
  <si>
    <t>State</t>
  </si>
  <si>
    <t>Change Order</t>
  </si>
  <si>
    <t>Physical</t>
  </si>
  <si>
    <t>Mass</t>
  </si>
  <si>
    <t>Volume</t>
  </si>
  <si>
    <t>Density</t>
  </si>
  <si>
    <t>0.008 g / mm^3</t>
  </si>
  <si>
    <t>Area</t>
  </si>
  <si>
    <t>World X,Y,Z</t>
  </si>
  <si>
    <t>Center of Mass</t>
  </si>
  <si>
    <t>Bounding Box</t>
  </si>
  <si>
    <t>Length</t>
  </si>
  <si>
    <t>Width</t>
  </si>
  <si>
    <t>Height</t>
  </si>
  <si>
    <t>Moment of Inertia at Center of Mass   (g mm^2)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</si>
  <si>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</si>
  <si>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</si>
  <si>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</si>
  <si>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</si>
  <si>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</si>
  <si>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</si>
  <si>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</si>
  <si>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</si>
  <si>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</si>
  <si>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Moment of Inertia at Origin   (g mm^2)</t>
  </si>
  <si>
    <t>JZ2023070-S-17 Ïà»úÖ§¼Ü</t>
  </si>
  <si>
    <t>340.526 g</t>
  </si>
  <si>
    <t>43379.167 mm^3</t>
  </si>
  <si>
    <t>40610.982 mm^2</t>
  </si>
  <si>
    <t>0.00 mm, 17.00 mm, -38.00 mm</t>
  </si>
  <si>
    <t>0.00 mm, 79.096 mm, -50.997 mm</t>
  </si>
  <si>
    <t>70.00 mm</t>
  </si>
  <si>
    <t>155.00 mm</t>
  </si>
  <si>
    <t>45.00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</si>
</sst>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0815-2E78-4A6F-BAC8-00BB0217491D}">
  <dimension ref="A1:K44"/>
  <sheetViews>
    <sheetView tabSelected="1" workbookViewId="0">
      <selection activeCell="J24" sqref="J24"/>
    </sheetView>
  </sheetViews>
  <sheetFormatPr defaultRowHeight="15" x14ac:dyDescent="0.25"/>
  <cols>
    <col min="2" max="2" width="19.5703125" customWidth="1"/>
    <col min="3" max="3" width="31.85546875" customWidth="1"/>
    <col min="4" max="4" width="28.28515625" customWidth="1"/>
    <col min="5" max="5" width="21.42578125" customWidth="1"/>
    <col min="6" max="6" width="72.140625" customWidth="1"/>
  </cols>
  <sheetData>
    <row r="1" spans="1:6" x14ac:dyDescent="0.25">
      <c r="A1" t="s">
        <v>0</v>
      </c>
    </row>
    <row r="2" spans="1:6" x14ac:dyDescent="0.25">
      <c r="B2" t="s">
        <v>1</v>
      </c>
      <c r="C2" t="s">
        <v>35</v>
      </c>
      <c r="F2" s="3"/>
    </row>
    <row r="3" spans="1:6" x14ac:dyDescent="0.25">
      <c r="B3" t="s">
        <v>2</v>
      </c>
      <c r="C3" t="s">
        <v>35</v>
      </c>
    </row>
    <row r="4" spans="1:6" x14ac:dyDescent="0.25">
      <c r="B4" t="s">
        <v>3</v>
      </c>
      <c r="F4" t="str">
        <f>CONCATENATE("&lt;origin xyz=""",I20," ",J20," ",K20,""" ","rpy=""0 0 0""/&gt;")</f>
        <v>&lt;origin xyz="0 0.079096 -0.050997" rpy="0 0 0"/&gt;</v>
      </c>
    </row>
    <row r="5" spans="1:6" x14ac:dyDescent="0.25">
      <c r="B5" t="s">
        <v>4</v>
      </c>
      <c r="C5" t="s">
        <v>5</v>
      </c>
      <c r="F5" t="str">
        <f>CONCATENATE("&lt;mass value=""",F15,"""/&gt;")</f>
        <v>&lt;mass value="0.340526"/&gt;</v>
      </c>
    </row>
    <row r="6" spans="1:6" x14ac:dyDescent="0.25">
      <c r="F6" t="str">
        <f>CONCATENATE("&lt;inertia ixx=""",F26,""" ixy=""",F27, """ ixz=""",F28, """ iyx=""",F29, """ iyy=""",F30,""" iyz=""",F31,""" izx=""",F32,""" izy=""",F33,""" izz=""",F34,"""/&gt;")</f>
        <v>&lt;inertia ixx="0.0007119" ixy="-1.748E-19" ixz="0" iyx="-1.748E-19" iyy="0.0003175" iyz="-0.0001125" izx="0" izy="-0.0001125" izz="0.0009268"/&gt;</v>
      </c>
    </row>
    <row r="7" spans="1:6" x14ac:dyDescent="0.25">
      <c r="A7" t="s">
        <v>6</v>
      </c>
      <c r="F7" t="str">
        <f>CONCATENATE("&lt;mesh filename=""package://W3-600B/meshes/",C3,".stl"" scale=""0.001 0.001 0.001""/&gt;")</f>
        <v>&lt;mesh filename="package://W3-600B/meshes/JZ2023070-S-17 Ïà»úÖ§¼Ü.stl" scale="0.001 0.001 0.001"/&gt;</v>
      </c>
    </row>
    <row r="8" spans="1:6" x14ac:dyDescent="0.25">
      <c r="B8" t="s">
        <v>7</v>
      </c>
    </row>
    <row r="9" spans="1:6" x14ac:dyDescent="0.25">
      <c r="B9" t="s">
        <v>8</v>
      </c>
      <c r="F9" t="str">
        <f>CONCATENATE("&lt;origin xyz=""",I19," ",J19," ",K19,""" ","rpy=""0 0 0""/&gt;")</f>
        <v>&lt;origin xyz="0 0.017 -0.038" rpy="0 0 0"/&gt;</v>
      </c>
    </row>
    <row r="10" spans="1:6" x14ac:dyDescent="0.25">
      <c r="B10" t="s">
        <v>9</v>
      </c>
    </row>
    <row r="11" spans="1:6" x14ac:dyDescent="0.25">
      <c r="B11" t="s">
        <v>10</v>
      </c>
    </row>
    <row r="12" spans="1:6" x14ac:dyDescent="0.25">
      <c r="B12" t="s">
        <v>11</v>
      </c>
    </row>
    <row r="14" spans="1:6" x14ac:dyDescent="0.25">
      <c r="A14" t="s">
        <v>12</v>
      </c>
    </row>
    <row r="15" spans="1:6" x14ac:dyDescent="0.25">
      <c r="B15" t="s">
        <v>13</v>
      </c>
      <c r="C15" t="s">
        <v>36</v>
      </c>
      <c r="E15" t="str">
        <f>MID(C15,1,FIND("g",C15)-1)</f>
        <v xml:space="preserve">340.526 </v>
      </c>
      <c r="F15">
        <f t="shared" ref="F15:F19" si="0">VALUE(SUBSTITUTE(E15," mm",""))/1000</f>
        <v>0.340526</v>
      </c>
    </row>
    <row r="16" spans="1:6" x14ac:dyDescent="0.25">
      <c r="B16" t="s">
        <v>14</v>
      </c>
      <c r="C16" t="s">
        <v>37</v>
      </c>
    </row>
    <row r="17" spans="2:11" x14ac:dyDescent="0.25">
      <c r="B17" t="s">
        <v>15</v>
      </c>
      <c r="C17" t="s">
        <v>16</v>
      </c>
    </row>
    <row r="18" spans="2:11" x14ac:dyDescent="0.25">
      <c r="B18" t="s">
        <v>17</v>
      </c>
      <c r="C18" t="s">
        <v>38</v>
      </c>
    </row>
    <row r="19" spans="2:11" x14ac:dyDescent="0.25">
      <c r="B19" t="s">
        <v>18</v>
      </c>
      <c r="C19" t="s">
        <v>39</v>
      </c>
      <c r="E19" t="str">
        <f>MID(C19,1,FIND(",",C19)-1)</f>
        <v>0.00 mm</v>
      </c>
      <c r="F19" t="str">
        <f>MID(C19,FIND(",",C19)+2,FIND(",",C19,FIND(",",C19)+1)-FIND(",",C19)-2)</f>
        <v>17.00 mm</v>
      </c>
      <c r="G19" t="str">
        <f>MID(C19,FIND(",",C19,FIND(",",C19)+1)+2,255)</f>
        <v>-38.00 mm</v>
      </c>
      <c r="I19">
        <f>VALUE(SUBSTITUTE(E19," mm",""))/1000</f>
        <v>0</v>
      </c>
      <c r="J19">
        <f>VALUE(SUBSTITUTE(F19," mm",""))/1000</f>
        <v>1.7000000000000001E-2</v>
      </c>
      <c r="K19">
        <f>VALUE(SUBSTITUTE(G19," mm",""))/1000</f>
        <v>-3.7999999999999999E-2</v>
      </c>
    </row>
    <row r="20" spans="2:11" x14ac:dyDescent="0.25">
      <c r="B20" t="s">
        <v>19</v>
      </c>
      <c r="C20" t="s">
        <v>40</v>
      </c>
      <c r="E20" t="str">
        <f>MID(C20,1,FIND(",",C20)-1)</f>
        <v>0.00 mm</v>
      </c>
      <c r="F20" t="str">
        <f>MID(C20,FIND(",",C20)+2,FIND(",",C20,FIND(",",C20)+1)-FIND(",",C20)-2)</f>
        <v>79.096 mm</v>
      </c>
      <c r="G20" t="str">
        <f>MID(C20,FIND(",",C20,FIND(",",C20)+1)+2,255)</f>
        <v>-50.997 mm</v>
      </c>
      <c r="I20">
        <f>VALUE(SUBSTITUTE(E20," mm",""))/1000</f>
        <v>0</v>
      </c>
      <c r="J20">
        <f>VALUE(SUBSTITUTE(F20," mm",""))/1000</f>
        <v>7.9096E-2</v>
      </c>
      <c r="K20">
        <f>VALUE(SUBSTITUTE(G20," mm",""))/1000</f>
        <v>-5.0997000000000001E-2</v>
      </c>
    </row>
    <row r="21" spans="2:11" x14ac:dyDescent="0.25">
      <c r="B21" t="s">
        <v>20</v>
      </c>
    </row>
    <row r="22" spans="2:11" x14ac:dyDescent="0.25">
      <c r="C22" t="s">
        <v>21</v>
      </c>
      <c r="D22" t="s">
        <v>41</v>
      </c>
    </row>
    <row r="23" spans="2:11" x14ac:dyDescent="0.25">
      <c r="C23" t="s">
        <v>22</v>
      </c>
      <c r="D23" t="s">
        <v>42</v>
      </c>
      <c r="I23">
        <f>VALUE(SUBSTITUTE(D22," mm",""))/1000</f>
        <v>7.0000000000000007E-2</v>
      </c>
    </row>
    <row r="24" spans="2:11" x14ac:dyDescent="0.25">
      <c r="C24" t="s">
        <v>23</v>
      </c>
      <c r="D24" t="s">
        <v>43</v>
      </c>
      <c r="I24">
        <f t="shared" ref="I24:I25" si="1">VALUE(SUBSTITUTE(D23," mm",""))/1000</f>
        <v>0.155</v>
      </c>
      <c r="J24">
        <f>I24/2</f>
        <v>7.7499999999999999E-2</v>
      </c>
    </row>
    <row r="25" spans="2:11" x14ac:dyDescent="0.25">
      <c r="B25" t="s">
        <v>24</v>
      </c>
      <c r="I25">
        <f t="shared" si="1"/>
        <v>4.4999999999999998E-2</v>
      </c>
    </row>
    <row r="26" spans="2:11" x14ac:dyDescent="0.25">
      <c r="C26" t="s">
        <v>25</v>
      </c>
      <c r="D26" s="1">
        <v>711900</v>
      </c>
      <c r="F26" s="1">
        <f>D26*0.000000001</f>
        <v>7.1190000000000001E-4</v>
      </c>
    </row>
    <row r="27" spans="2:11" x14ac:dyDescent="0.25">
      <c r="C27" t="s">
        <v>26</v>
      </c>
      <c r="D27" s="1">
        <v>-1.7480000000000001E-10</v>
      </c>
      <c r="F27" s="1">
        <f t="shared" ref="F27:F34" si="2">D27*0.000000001</f>
        <v>-1.7480000000000003E-19</v>
      </c>
    </row>
    <row r="28" spans="2:11" x14ac:dyDescent="0.25">
      <c r="C28" t="s">
        <v>27</v>
      </c>
      <c r="D28" s="2">
        <v>0</v>
      </c>
      <c r="F28" s="1">
        <f t="shared" si="2"/>
        <v>0</v>
      </c>
    </row>
    <row r="29" spans="2:11" x14ac:dyDescent="0.25">
      <c r="C29" t="s">
        <v>28</v>
      </c>
      <c r="D29" s="1">
        <v>-1.7480000000000001E-10</v>
      </c>
      <c r="F29" s="1">
        <f t="shared" si="2"/>
        <v>-1.7480000000000003E-19</v>
      </c>
    </row>
    <row r="30" spans="2:11" x14ac:dyDescent="0.25">
      <c r="C30" t="s">
        <v>29</v>
      </c>
      <c r="D30" s="1">
        <v>317500</v>
      </c>
      <c r="F30" s="1">
        <f t="shared" si="2"/>
        <v>3.1750000000000002E-4</v>
      </c>
    </row>
    <row r="31" spans="2:11" x14ac:dyDescent="0.25">
      <c r="C31" t="s">
        <v>30</v>
      </c>
      <c r="D31" s="1">
        <v>-112500</v>
      </c>
      <c r="F31" s="1">
        <f t="shared" si="2"/>
        <v>-1.1250000000000001E-4</v>
      </c>
    </row>
    <row r="32" spans="2:11" x14ac:dyDescent="0.25">
      <c r="C32" t="s">
        <v>31</v>
      </c>
      <c r="D32" s="2">
        <v>0</v>
      </c>
      <c r="F32" s="1">
        <f t="shared" si="2"/>
        <v>0</v>
      </c>
    </row>
    <row r="33" spans="2:6" x14ac:dyDescent="0.25">
      <c r="C33" t="s">
        <v>32</v>
      </c>
      <c r="D33" s="1">
        <v>-112500</v>
      </c>
      <c r="F33" s="1">
        <f t="shared" si="2"/>
        <v>-1.1250000000000001E-4</v>
      </c>
    </row>
    <row r="34" spans="2:6" x14ac:dyDescent="0.25">
      <c r="C34" t="s">
        <v>33</v>
      </c>
      <c r="D34" s="1">
        <v>926800</v>
      </c>
      <c r="F34" s="1">
        <f t="shared" si="2"/>
        <v>9.2680000000000008E-4</v>
      </c>
    </row>
    <row r="35" spans="2:6" x14ac:dyDescent="0.25">
      <c r="B35" t="s">
        <v>34</v>
      </c>
    </row>
    <row r="36" spans="2:6" x14ac:dyDescent="0.25">
      <c r="C36" t="s">
        <v>25</v>
      </c>
      <c r="D36" s="1">
        <v>3728000</v>
      </c>
    </row>
    <row r="37" spans="2:6" x14ac:dyDescent="0.25">
      <c r="C37" t="s">
        <v>26</v>
      </c>
      <c r="D37" s="1">
        <v>3.017E-10</v>
      </c>
    </row>
    <row r="38" spans="2:6" x14ac:dyDescent="0.25">
      <c r="C38" t="s">
        <v>27</v>
      </c>
      <c r="D38" s="2">
        <v>-3.2879999999999999E-10</v>
      </c>
    </row>
    <row r="39" spans="2:6" x14ac:dyDescent="0.25">
      <c r="C39" t="s">
        <v>28</v>
      </c>
      <c r="D39" s="1">
        <v>3.017E-10</v>
      </c>
    </row>
    <row r="40" spans="2:6" x14ac:dyDescent="0.25">
      <c r="C40" t="s">
        <v>29</v>
      </c>
      <c r="D40" s="1">
        <v>1203000</v>
      </c>
    </row>
    <row r="41" spans="2:6" x14ac:dyDescent="0.25">
      <c r="C41" t="s">
        <v>30</v>
      </c>
      <c r="D41" s="2">
        <v>1261000</v>
      </c>
    </row>
    <row r="42" spans="2:6" x14ac:dyDescent="0.25">
      <c r="C42" t="s">
        <v>31</v>
      </c>
      <c r="D42" s="2">
        <v>-3.2879999999999999E-10</v>
      </c>
    </row>
    <row r="43" spans="2:6" x14ac:dyDescent="0.25">
      <c r="C43" t="s">
        <v>32</v>
      </c>
      <c r="D43" s="2">
        <v>1261000</v>
      </c>
    </row>
    <row r="44" spans="2:6" x14ac:dyDescent="0.25">
      <c r="C44" t="s">
        <v>33</v>
      </c>
      <c r="D44" s="1">
        <v>3057000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Correia Jeronimo</dc:creator>
  <cp:lastModifiedBy>Gilmar Correia Jeronimo</cp:lastModifiedBy>
  <dcterms:created xsi:type="dcterms:W3CDTF">2025-04-25T17:20:34Z</dcterms:created>
  <dcterms:modified xsi:type="dcterms:W3CDTF">2025-04-25T19:53:32Z</dcterms:modified>
</cp:coreProperties>
</file>