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\Desktop\Excel_AI\"/>
    </mc:Choice>
  </mc:AlternateContent>
  <xr:revisionPtr revIDLastSave="0" documentId="8_{8DBE63B9-36CE-46A5-A4D6-915D6429C155}" xr6:coauthVersionLast="47" xr6:coauthVersionMax="47" xr10:uidLastSave="{00000000-0000-0000-0000-000000000000}"/>
  <bookViews>
    <workbookView xWindow="-120" yWindow="-120" windowWidth="20730" windowHeight="11160" xr2:uid="{DF21D038-A535-40DD-816D-FD96C40C8713}"/>
  </bookViews>
  <sheets>
    <sheet name="APP" sheetId="1" r:id="rId1"/>
    <sheet name="dados" sheetId="2" r:id="rId2"/>
  </sheets>
  <definedNames>
    <definedName name="aporte">APP!$D$17</definedName>
    <definedName name="cinco_anos">APP!$A$29</definedName>
    <definedName name="dez_anos">APP!$A$30</definedName>
    <definedName name="dois_anos">APP!$A$28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rinta_anos">APP!$A$32</definedName>
    <definedName name="vinte_anos">APP!$A$31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40" i="1"/>
  <c r="C39" i="1"/>
  <c r="C38" i="1"/>
  <c r="C37" i="1"/>
  <c r="C36" i="1"/>
  <c r="C35" i="1"/>
  <c r="C32" i="1"/>
  <c r="D39" i="1" s="1"/>
  <c r="C28" i="1"/>
  <c r="D28" i="1" s="1"/>
  <c r="C27" i="1"/>
  <c r="D27" i="1" s="1"/>
  <c r="C26" i="1"/>
  <c r="D26" i="1" s="1"/>
  <c r="C25" i="1"/>
  <c r="D25" i="1" s="1"/>
  <c r="C24" i="1"/>
  <c r="D24" i="1" s="1"/>
  <c r="D20" i="1"/>
  <c r="D21" i="1" s="1"/>
  <c r="D19" i="1"/>
  <c r="D14" i="1"/>
  <c r="D36" i="1" l="1"/>
  <c r="D38" i="1"/>
  <c r="D40" i="1"/>
  <c r="D35" i="1"/>
  <c r="D41" i="1" s="1"/>
  <c r="D37" i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<sst xmlns="http://schemas.openxmlformats.org/spreadsheetml/2006/main" count="69" uniqueCount="33">
  <si>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</si>
  <si>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</si>
  <si>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</si>
  <si>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</si>
  <si>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</si>
  <si>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</si>
  <si>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</si>
  <si>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Cenários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</si>
  <si>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</si>
  <si>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</si>
  <si>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</si>
  <si>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</si>
  <si>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</si>
  <si>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</si>
  <si>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Rendimento Carteira</t>
  </si>
  <si>
    <t>Salário</t>
  </si>
  <si>
    <t>Sugestão de Investimento</t>
  </si>
  <si>
    <t>PERFIL</t>
  </si>
  <si>
    <t>VALOR A SER INVESTIDO POR MÊS</t>
  </si>
  <si>
    <t>TIPO DE FII</t>
  </si>
  <si>
    <t>%SUGERIDO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</si>
  <si>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</si>
  <si>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</si>
  <si>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</si>
  <si>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</si>
  <si>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</si>
  <si>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</si>
  <si>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</si>
  <si>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Moderado</t>
  </si>
  <si>
    <t>Conservador</t>
  </si>
  <si>
    <t>Agressivo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</si>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</sst>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10" fontId="0" fillId="0" borderId="4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  <xf numFmtId="0" fontId="6" fillId="4" borderId="8" xfId="0" applyFont="1" applyFill="1" applyBorder="1" applyAlignment="1">
      <alignment horizontal="center" vertical="center"/>
    </xf>
    <xf numFmtId="8" fontId="0" fillId="3" borderId="11" xfId="0" applyNumberFormat="1" applyFill="1" applyBorder="1" applyAlignment="1">
      <alignment horizontal="right" vertical="center"/>
    </xf>
    <xf numFmtId="8" fontId="0" fillId="3" borderId="13" xfId="0" applyNumberFormat="1" applyFill="1" applyBorder="1" applyAlignment="1">
      <alignment horizontal="right" vertical="center"/>
    </xf>
    <xf numFmtId="8" fontId="0" fillId="3" borderId="14" xfId="0" applyNumberFormat="1" applyFill="1" applyBorder="1" applyAlignment="1">
      <alignment horizontal="right" vertical="center"/>
    </xf>
    <xf numFmtId="164" fontId="0" fillId="0" borderId="2" xfId="1" applyNumberFormat="1" applyFont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/>
    </xf>
    <xf numFmtId="8" fontId="0" fillId="3" borderId="12" xfId="0" applyNumberFormat="1" applyFill="1" applyBorder="1" applyAlignment="1">
      <alignment horizontal="center" vertical="center"/>
    </xf>
    <xf numFmtId="8" fontId="0" fillId="3" borderId="4" xfId="0" applyNumberFormat="1" applyFill="1" applyBorder="1" applyAlignment="1">
      <alignment horizontal="center" vertical="center"/>
    </xf>
    <xf numFmtId="8" fontId="0" fillId="3" borderId="6" xfId="0" applyNumberForma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8" fillId="3" borderId="10" xfId="0" applyFont="1" applyFill="1" applyBorder="1" applyAlignment="1">
      <alignment horizontal="left" indent="2"/>
    </xf>
    <xf numFmtId="0" fontId="8" fillId="3" borderId="3" xfId="0" applyFont="1" applyFill="1" applyBorder="1" applyAlignment="1">
      <alignment horizontal="left" indent="2"/>
    </xf>
    <xf numFmtId="0" fontId="8" fillId="3" borderId="5" xfId="0" applyFont="1" applyFill="1" applyBorder="1" applyAlignment="1">
      <alignment horizontal="left" indent="2"/>
    </xf>
    <xf numFmtId="0" fontId="2" fillId="2" borderId="0" xfId="3" applyBorder="1" applyAlignment="1">
      <alignment horizontal="left" indent="2"/>
    </xf>
    <xf numFmtId="0" fontId="2" fillId="2" borderId="0" xfId="3"/>
    <xf numFmtId="0" fontId="10" fillId="0" borderId="0" xfId="0" applyFont="1"/>
    <xf numFmtId="0" fontId="2" fillId="2" borderId="0" xfId="3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0" fillId="0" borderId="16" xfId="0" applyBorder="1"/>
    <xf numFmtId="9" fontId="0" fillId="0" borderId="16" xfId="0" applyNumberFormat="1" applyBorder="1" applyAlignment="1">
      <alignment horizontal="center" vertical="center"/>
    </xf>
    <xf numFmtId="0" fontId="0" fillId="7" borderId="0" xfId="0" applyFill="1"/>
    <xf numFmtId="164" fontId="3" fillId="7" borderId="0" xfId="0" applyNumberFormat="1" applyFont="1" applyFill="1" applyAlignment="1">
      <alignment horizontal="center"/>
    </xf>
    <xf numFmtId="0" fontId="5" fillId="4" borderId="7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indent="2"/>
    </xf>
    <xf numFmtId="0" fontId="8" fillId="0" borderId="15" xfId="0" applyFont="1" applyBorder="1" applyAlignment="1">
      <alignment horizontal="left" indent="2"/>
    </xf>
    <xf numFmtId="0" fontId="8" fillId="0" borderId="3" xfId="0" applyFont="1" applyBorder="1" applyAlignment="1">
      <alignment horizontal="left" indent="2"/>
    </xf>
    <xf numFmtId="0" fontId="8" fillId="0" borderId="13" xfId="0" applyFont="1" applyBorder="1" applyAlignment="1">
      <alignment horizontal="left" indent="2"/>
    </xf>
    <xf numFmtId="0" fontId="9" fillId="3" borderId="5" xfId="0" applyFont="1" applyFill="1" applyBorder="1" applyAlignment="1">
      <alignment horizontal="left" indent="2"/>
    </xf>
    <xf numFmtId="0" fontId="9" fillId="3" borderId="14" xfId="0" applyFont="1" applyFill="1" applyBorder="1" applyAlignment="1">
      <alignment horizontal="left" indent="2"/>
    </xf>
    <xf numFmtId="0" fontId="8" fillId="0" borderId="5" xfId="0" applyFont="1" applyBorder="1" applyAlignment="1">
      <alignment horizontal="left" indent="2"/>
    </xf>
    <xf numFmtId="0" fontId="8" fillId="0" borderId="14" xfId="0" applyFont="1" applyBorder="1" applyAlignment="1">
      <alignment horizontal="left" indent="2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indent="2"/>
    </xf>
    <xf numFmtId="0" fontId="9" fillId="3" borderId="13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</a:t>
            </a:r>
            <a:r>
              <a:rPr lang="en-US" baseline="0"/>
              <a:t> de Valores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APP!$D$34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1-4644-A405-C746813B3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1-4644-A405-C746813B3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61-4644-A405-C746813B3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APP!$D$35:$D$40</c:f>
              <c:numCache>
                <c:formatCode>"R$"\ #,##0.00</c:formatCode>
                <c:ptCount val="6"/>
                <c:pt idx="0">
                  <c:v>421.5</c:v>
                </c:pt>
                <c:pt idx="1">
                  <c:v>84.300000000000011</c:v>
                </c:pt>
                <c:pt idx="2">
                  <c:v>42.150000000000006</c:v>
                </c:pt>
                <c:pt idx="3">
                  <c:v>42.150000000000006</c:v>
                </c:pt>
                <c:pt idx="4">
                  <c:v>168.60000000000002</c:v>
                </c:pt>
                <c:pt idx="5">
                  <c:v>84.300000000000011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1-4644-A405-C746813B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123826</xdr:rowOff>
    </xdr:from>
    <xdr:ext cx="3809999" cy="1609241"/>
    <xdr:pic>
      <xdr:nvPicPr>
        <xdr:cNvPr id="3" name="Imagem 2" descr="Cotações do mercado de ações na tela no centro financeiro">
          <a:extLst>
            <a:ext uri="{FF2B5EF4-FFF2-40B4-BE49-F238E27FC236}">
              <a16:creationId xmlns:a16="http://schemas.microsoft.com/office/drawing/2014/main" id="{039BF526-5F09-825D-5C76-CAA12CEF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50000"/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3826"/>
          <a:ext cx="3809999" cy="160924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oneCellAnchor>
  <xdr:oneCellAnchor>
    <xdr:from>
      <xdr:col>1</xdr:col>
      <xdr:colOff>723900</xdr:colOff>
      <xdr:row>3</xdr:row>
      <xdr:rowOff>19050</xdr:rowOff>
    </xdr:from>
    <xdr:ext cx="2663111" cy="71853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8C79B97-B23B-6A7A-FE8A-A0EB179B8AEF}"/>
            </a:ext>
          </a:extLst>
        </xdr:cNvPr>
        <xdr:cNvSpPr txBox="1"/>
      </xdr:nvSpPr>
      <xdr:spPr>
        <a:xfrm>
          <a:off x="866775" y="590550"/>
          <a:ext cx="2663111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4000" b="1">
              <a:solidFill>
                <a:srgbClr val="FF0000"/>
              </a:solidFill>
            </a:rPr>
            <a:t>Z</a:t>
          </a:r>
          <a:r>
            <a:rPr lang="pt-BR" sz="1400" b="1">
              <a:solidFill>
                <a:srgbClr val="FF0000"/>
              </a:solidFill>
            </a:rPr>
            <a:t>and</a:t>
          </a:r>
          <a:r>
            <a:rPr lang="pt-BR" sz="4000" b="1">
              <a:solidFill>
                <a:srgbClr val="FF0000"/>
              </a:solidFill>
            </a:rPr>
            <a:t>Z INVEST</a:t>
          </a:r>
        </a:p>
      </xdr:txBody>
    </xdr:sp>
    <xdr:clientData/>
  </xdr:oneCellAnchor>
  <xdr:twoCellAnchor>
    <xdr:from>
      <xdr:col>1</xdr:col>
      <xdr:colOff>0</xdr:colOff>
      <xdr:row>42</xdr:row>
      <xdr:rowOff>33336</xdr:rowOff>
    </xdr:from>
    <xdr:to>
      <xdr:col>3</xdr:col>
      <xdr:colOff>942974</xdr:colOff>
      <xdr:row>56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2B175-98CF-FC73-02C6-ED41676E1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06C2-15D1-4C51-B0E5-995F3E613394}">
  <dimension ref="A1:XET1048575"/>
  <sheetViews>
    <sheetView showGridLines="0" tabSelected="1" topLeftCell="A35" zoomScaleNormal="100" workbookViewId="0">
      <selection activeCell="A61" sqref="A61:XFD1048575"/>
    </sheetView>
  </sheetViews>
  <sheetFormatPr defaultColWidth="9.140625" defaultRowHeight="15" zeroHeight="1" x14ac:dyDescent="0.25"/>
  <cols>
    <col min="1" max="1" width="2.140625" customWidth="1"/>
    <col min="2" max="2" width="28.5703125" bestFit="1" customWidth="1"/>
    <col min="3" max="3" width="14.42578125" bestFit="1" customWidth="1"/>
    <col min="4" max="4" width="14.5703125" customWidth="1"/>
    <col min="5" max="5" width="1.85546875" customWidth="1"/>
    <col min="6" max="6" width="3.42578125" hidden="1" customWidth="1"/>
    <col min="7" max="7" width="3.28515625" hidden="1" customWidth="1"/>
    <col min="8" max="8" width="3.140625" hidden="1" customWidth="1"/>
    <col min="9" max="9" width="4.28515625" hidden="1" customWidth="1"/>
    <col min="10" max="10" width="6.5703125" hidden="1" customWidth="1"/>
    <col min="11" max="16374" width="0" hidden="1" customWidth="1"/>
    <col min="16375" max="16383" width="0.7109375" hidden="1"/>
    <col min="16384" max="16384" width="0.7109375" hidden="1" customWidth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19.5" thickBot="1" x14ac:dyDescent="0.3">
      <c r="B11" s="35" t="s">
        <v>13</v>
      </c>
      <c r="C11" s="36"/>
      <c r="D11" s="37"/>
    </row>
    <row r="12" spans="2:4" ht="15.75" x14ac:dyDescent="0.25">
      <c r="B12" s="38" t="s">
        <v>15</v>
      </c>
      <c r="C12" s="39"/>
      <c r="D12" s="14">
        <v>5000</v>
      </c>
    </row>
    <row r="13" spans="2:4" ht="15.75" x14ac:dyDescent="0.25">
      <c r="B13" s="40" t="s">
        <v>14</v>
      </c>
      <c r="C13" s="41"/>
      <c r="D13" s="15">
        <v>0.01</v>
      </c>
    </row>
    <row r="14" spans="2:4" ht="16.5" thickBot="1" x14ac:dyDescent="0.3">
      <c r="B14" s="44" t="s">
        <v>16</v>
      </c>
      <c r="C14" s="45"/>
      <c r="D14" s="16">
        <f>D12*30%</f>
        <v>1500</v>
      </c>
    </row>
    <row r="15" spans="2:4" ht="15.75" thickBot="1" x14ac:dyDescent="0.3"/>
    <row r="16" spans="2:4" ht="19.5" thickBot="1" x14ac:dyDescent="0.3">
      <c r="B16" s="46" t="s">
        <v>0</v>
      </c>
      <c r="C16" s="47"/>
      <c r="D16" s="48"/>
    </row>
    <row r="17" spans="1:4" ht="15.75" x14ac:dyDescent="0.25">
      <c r="B17" s="38" t="s">
        <v>1</v>
      </c>
      <c r="C17" s="39"/>
      <c r="D17" s="8">
        <v>843</v>
      </c>
    </row>
    <row r="18" spans="1:4" ht="15.75" x14ac:dyDescent="0.25">
      <c r="B18" s="40" t="s">
        <v>2</v>
      </c>
      <c r="C18" s="41"/>
      <c r="D18" s="2">
        <v>5</v>
      </c>
    </row>
    <row r="19" spans="1:4" ht="15.75" x14ac:dyDescent="0.25">
      <c r="B19" s="40" t="s">
        <v>3</v>
      </c>
      <c r="C19" s="41"/>
      <c r="D19" s="1">
        <f>rendimento_carteira</f>
        <v>0.01</v>
      </c>
    </row>
    <row r="20" spans="1:4" ht="15.75" x14ac:dyDescent="0.25">
      <c r="B20" s="49" t="s">
        <v>4</v>
      </c>
      <c r="C20" s="50"/>
      <c r="D20" s="10">
        <f>FV(rendimento_carteira,qtd_anos*12,aporte*-1)</f>
        <v>68847.531688952891</v>
      </c>
    </row>
    <row r="21" spans="1:4" ht="16.5" thickBot="1" x14ac:dyDescent="0.3">
      <c r="B21" s="42" t="s">
        <v>5</v>
      </c>
      <c r="C21" s="43"/>
      <c r="D21" s="9">
        <f>D20*rendimento_carteira</f>
        <v>688.47531688952893</v>
      </c>
    </row>
    <row r="22" spans="1:4" ht="15.75" thickBot="1" x14ac:dyDescent="0.3"/>
    <row r="23" spans="1:4" ht="19.5" thickBot="1" x14ac:dyDescent="0.3">
      <c r="B23" s="33" t="s">
        <v>7</v>
      </c>
      <c r="C23" s="34"/>
      <c r="D23" s="4" t="s">
        <v>12</v>
      </c>
    </row>
    <row r="24" spans="1:4" ht="15.75" x14ac:dyDescent="0.25">
      <c r="B24" s="17" t="s">
        <v>6</v>
      </c>
      <c r="C24" s="5">
        <f>FV(rendimento_carteira,dois_anos*12,aporte*-1)</f>
        <v>22738.630871240432</v>
      </c>
      <c r="D24" s="11">
        <f>C24*rendimento_carteira</f>
        <v>227.38630871240431</v>
      </c>
    </row>
    <row r="25" spans="1:4" ht="15.75" x14ac:dyDescent="0.25">
      <c r="B25" s="18" t="s">
        <v>8</v>
      </c>
      <c r="C25" s="6">
        <f>FV(rendimento_carteira,cinco_anos*12,aporte*-1)</f>
        <v>68847.531688952891</v>
      </c>
      <c r="D25" s="12">
        <f>C25*rendimento_carteira</f>
        <v>688.47531688952893</v>
      </c>
    </row>
    <row r="26" spans="1:4" ht="15.75" x14ac:dyDescent="0.25">
      <c r="B26" s="18" t="s">
        <v>9</v>
      </c>
      <c r="C26" s="6">
        <f>FV(rendimento_carteira,dez_anos*12,aporte*-1)</f>
        <v>193922.61521256037</v>
      </c>
      <c r="D26" s="12">
        <f>C26*rendimento_carteira</f>
        <v>1939.2261521256037</v>
      </c>
    </row>
    <row r="27" spans="1:4" ht="15.75" x14ac:dyDescent="0.25">
      <c r="B27" s="18" t="s">
        <v>10</v>
      </c>
      <c r="C27" s="6">
        <f>FV(rendimento_carteira,vinte_anos*12,aporte*-1)</f>
        <v>833942.27302154701</v>
      </c>
      <c r="D27" s="12">
        <f>C27*rendimento_carteira</f>
        <v>8339.4227302154704</v>
      </c>
    </row>
    <row r="28" spans="1:4" ht="16.5" thickBot="1" x14ac:dyDescent="0.3">
      <c r="A28" s="3">
        <v>2</v>
      </c>
      <c r="B28" s="19" t="s">
        <v>11</v>
      </c>
      <c r="C28" s="7">
        <f>FV(rendimento_carteira,trinta_anos*12,aporte*-1)</f>
        <v>2946254.7639238508</v>
      </c>
      <c r="D28" s="13">
        <f>C28*rendimento_carteira</f>
        <v>29462.54763923851</v>
      </c>
    </row>
    <row r="29" spans="1:4" x14ac:dyDescent="0.25">
      <c r="A29" s="3">
        <v>5</v>
      </c>
    </row>
    <row r="30" spans="1:4" x14ac:dyDescent="0.25">
      <c r="A30" s="3">
        <v>10</v>
      </c>
    </row>
    <row r="31" spans="1:4" x14ac:dyDescent="0.25">
      <c r="A31" s="3">
        <v>20</v>
      </c>
      <c r="B31" s="20" t="s">
        <v>17</v>
      </c>
      <c r="C31" s="23" t="s">
        <v>30</v>
      </c>
      <c r="D31" s="21"/>
    </row>
    <row r="32" spans="1:4" x14ac:dyDescent="0.25">
      <c r="A32" s="3">
        <v>30</v>
      </c>
      <c r="B32" s="22" t="s">
        <v>18</v>
      </c>
      <c r="C32" s="24">
        <f>aporte</f>
        <v>843</v>
      </c>
    </row>
    <row r="33" spans="2:4" x14ac:dyDescent="0.25"/>
    <row r="34" spans="2:4" x14ac:dyDescent="0.25">
      <c r="B34" s="27" t="s">
        <v>19</v>
      </c>
      <c r="C34" s="28" t="s">
        <v>20</v>
      </c>
      <c r="D34" s="28" t="s">
        <v>21</v>
      </c>
    </row>
    <row r="35" spans="2:4" x14ac:dyDescent="0.25">
      <c r="B35" t="s">
        <v>22</v>
      </c>
      <c r="C35" s="25">
        <f>VLOOKUP($C$31&amp;"-"&amp;B35,dados!A:D,4,0)</f>
        <v>0.5</v>
      </c>
      <c r="D35" s="26">
        <f t="shared" ref="D35:D40" si="0">C35*$C$32</f>
        <v>421.5</v>
      </c>
    </row>
    <row r="36" spans="2:4" x14ac:dyDescent="0.25">
      <c r="B36" t="s">
        <v>23</v>
      </c>
      <c r="C36" s="25">
        <f>VLOOKUP($C$31&amp;"-"&amp;B36,dados!A:D,4,0)</f>
        <v>0.1</v>
      </c>
      <c r="D36" s="26">
        <f t="shared" si="0"/>
        <v>84.300000000000011</v>
      </c>
    </row>
    <row r="37" spans="2:4" x14ac:dyDescent="0.25">
      <c r="B37" t="s">
        <v>24</v>
      </c>
      <c r="C37" s="25">
        <f>VLOOKUP($C$31&amp;"-"&amp;B37,dados!A:D,4,0)</f>
        <v>0.05</v>
      </c>
      <c r="D37" s="26">
        <f t="shared" si="0"/>
        <v>42.150000000000006</v>
      </c>
    </row>
    <row r="38" spans="2:4" x14ac:dyDescent="0.25">
      <c r="B38" t="s">
        <v>25</v>
      </c>
      <c r="C38" s="25">
        <f>VLOOKUP($C$31&amp;"-"&amp;B38,dados!A:D,4,0)</f>
        <v>0.05</v>
      </c>
      <c r="D38" s="26">
        <f t="shared" si="0"/>
        <v>42.150000000000006</v>
      </c>
    </row>
    <row r="39" spans="2:4" x14ac:dyDescent="0.25">
      <c r="B39" t="s">
        <v>26</v>
      </c>
      <c r="C39" s="25">
        <f>VLOOKUP($C$31&amp;"-"&amp;B39,dados!A:D,4,0)</f>
        <v>0.2</v>
      </c>
      <c r="D39" s="26">
        <f t="shared" si="0"/>
        <v>168.60000000000002</v>
      </c>
    </row>
    <row r="40" spans="2:4" x14ac:dyDescent="0.25">
      <c r="B40" t="s">
        <v>27</v>
      </c>
      <c r="C40" s="25">
        <f>VLOOKUP($C$31&amp;"-"&amp;B40,dados!A:D,4,0)</f>
        <v>0.1</v>
      </c>
      <c r="D40" s="26">
        <f t="shared" si="0"/>
        <v>84.300000000000011</v>
      </c>
    </row>
    <row r="41" spans="2:4" x14ac:dyDescent="0.25">
      <c r="B41" s="31"/>
      <c r="C41" s="31"/>
      <c r="D41" s="32">
        <f>SUM(D35:D40)</f>
        <v>843</v>
      </c>
    </row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1048571" ht="15" hidden="1" customHeight="1" x14ac:dyDescent="0.25"/>
    <row r="1048572" ht="19.5" hidden="1" customHeight="1" x14ac:dyDescent="0.25"/>
    <row r="1048573" ht="15" hidden="1" customHeight="1" x14ac:dyDescent="0.25"/>
    <row r="1048574" ht="22.5" hidden="1" customHeight="1" x14ac:dyDescent="0.25"/>
    <row r="1048575" ht="13.5" hidden="1" customHeight="1" x14ac:dyDescent="0.25"/>
  </sheetData>
  <mergeCells count="11">
    <mergeCell ref="B23:C23"/>
    <mergeCell ref="B11:D11"/>
    <mergeCell ref="B12:C12"/>
    <mergeCell ref="B13:C13"/>
    <mergeCell ref="B21:C21"/>
    <mergeCell ref="B14:C14"/>
    <mergeCell ref="B16:D16"/>
    <mergeCell ref="B17:C17"/>
    <mergeCell ref="B18:C18"/>
    <mergeCell ref="B19:C19"/>
    <mergeCell ref="B20:C20"/>
  </mergeCells>
  <dataValidations count="1">
    <dataValidation type="list" allowBlank="1" showInputMessage="1" showErrorMessage="1" sqref="C31" xr:uid="{6C2289BD-16D2-46CB-A826-845CDB25793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EB73-F99A-48FA-9239-27F5E6A3FAC0}">
  <dimension ref="A2:D20"/>
  <sheetViews>
    <sheetView workbookViewId="0">
      <selection activeCell="H18" sqref="H18"/>
    </sheetView>
  </sheetViews>
  <sheetFormatPr defaultRowHeight="15" x14ac:dyDescent="0.25"/>
  <cols>
    <col min="1" max="1" width="30.85546875" bestFit="1" customWidth="1"/>
    <col min="2" max="2" width="14.42578125" bestFit="1" customWidth="1"/>
    <col min="3" max="3" width="18.5703125" bestFit="1" customWidth="1"/>
  </cols>
  <sheetData>
    <row r="2" spans="1:4" x14ac:dyDescent="0.25">
      <c r="A2" t="s">
        <v>32</v>
      </c>
      <c r="B2" t="s">
        <v>17</v>
      </c>
      <c r="C2" t="s">
        <v>19</v>
      </c>
      <c r="D2" t="s">
        <v>31</v>
      </c>
    </row>
    <row r="3" spans="1:4" x14ac:dyDescent="0.25">
      <c r="A3" t="str">
        <f>B3&amp;"-"&amp;C3</f>
        <v>Conservador-PAPEL</v>
      </c>
      <c r="B3" t="s">
        <v>29</v>
      </c>
      <c r="C3" t="s">
        <v>22</v>
      </c>
      <c r="D3" s="25">
        <v>0.3</v>
      </c>
    </row>
    <row r="4" spans="1:4" x14ac:dyDescent="0.25">
      <c r="A4" t="str">
        <f t="shared" ref="A4:A20" si="0">B4&amp;"-"&amp;C4</f>
        <v>Conservador-TIJOLO</v>
      </c>
      <c r="B4" t="s">
        <v>29</v>
      </c>
      <c r="C4" t="s">
        <v>23</v>
      </c>
      <c r="D4" s="25">
        <v>0.5</v>
      </c>
    </row>
    <row r="5" spans="1:4" x14ac:dyDescent="0.25">
      <c r="A5" t="str">
        <f t="shared" si="0"/>
        <v>Conservador-HÍBRIDOS</v>
      </c>
      <c r="B5" t="s">
        <v>29</v>
      </c>
      <c r="C5" t="s">
        <v>24</v>
      </c>
      <c r="D5" s="25">
        <v>0.1</v>
      </c>
    </row>
    <row r="6" spans="1:4" x14ac:dyDescent="0.25">
      <c r="A6" t="str">
        <f t="shared" si="0"/>
        <v>Conservador-FOFs</v>
      </c>
      <c r="B6" t="s">
        <v>29</v>
      </c>
      <c r="C6" t="s">
        <v>25</v>
      </c>
      <c r="D6" s="25">
        <v>0.1</v>
      </c>
    </row>
    <row r="7" spans="1:4" x14ac:dyDescent="0.25">
      <c r="A7" t="str">
        <f t="shared" si="0"/>
        <v>Conservador-DESENVOLVIMENTO</v>
      </c>
      <c r="B7" t="s">
        <v>29</v>
      </c>
      <c r="C7" t="s">
        <v>26</v>
      </c>
      <c r="D7" s="25">
        <v>0</v>
      </c>
    </row>
    <row r="8" spans="1:4" ht="15.75" thickBot="1" x14ac:dyDescent="0.3">
      <c r="A8" s="29" t="str">
        <f t="shared" si="0"/>
        <v>Conservador-HOTELARIAS</v>
      </c>
      <c r="B8" s="29" t="s">
        <v>29</v>
      </c>
      <c r="C8" s="29" t="s">
        <v>27</v>
      </c>
      <c r="D8" s="30">
        <v>0</v>
      </c>
    </row>
    <row r="9" spans="1:4" x14ac:dyDescent="0.25">
      <c r="A9" t="str">
        <f t="shared" si="0"/>
        <v>Moderado-PAPEL</v>
      </c>
      <c r="B9" t="s">
        <v>28</v>
      </c>
      <c r="C9" t="s">
        <v>22</v>
      </c>
      <c r="D9" s="25">
        <v>0.32</v>
      </c>
    </row>
    <row r="10" spans="1:4" x14ac:dyDescent="0.25">
      <c r="A10" t="str">
        <f t="shared" si="0"/>
        <v>Moderado-TIJOLO</v>
      </c>
      <c r="B10" t="s">
        <v>28</v>
      </c>
      <c r="C10" t="s">
        <v>23</v>
      </c>
      <c r="D10" s="25">
        <v>0.4</v>
      </c>
    </row>
    <row r="11" spans="1:4" x14ac:dyDescent="0.25">
      <c r="A11" t="str">
        <f t="shared" si="0"/>
        <v>Moderado-HÍBRIDOS</v>
      </c>
      <c r="B11" t="s">
        <v>28</v>
      </c>
      <c r="C11" t="s">
        <v>24</v>
      </c>
      <c r="D11" s="25">
        <v>0.08</v>
      </c>
    </row>
    <row r="12" spans="1:4" x14ac:dyDescent="0.25">
      <c r="A12" t="str">
        <f t="shared" si="0"/>
        <v>Moderado-FOFs</v>
      </c>
      <c r="B12" t="s">
        <v>28</v>
      </c>
      <c r="C12" t="s">
        <v>25</v>
      </c>
      <c r="D12" s="25">
        <v>0.1</v>
      </c>
    </row>
    <row r="13" spans="1:4" x14ac:dyDescent="0.25">
      <c r="A13" t="str">
        <f t="shared" si="0"/>
        <v>Moderado-DESENVOLVIMENTO</v>
      </c>
      <c r="B13" t="s">
        <v>28</v>
      </c>
      <c r="C13" t="s">
        <v>26</v>
      </c>
      <c r="D13" s="25">
        <v>0.1</v>
      </c>
    </row>
    <row r="14" spans="1:4" ht="15.75" thickBot="1" x14ac:dyDescent="0.3">
      <c r="A14" s="29" t="str">
        <f t="shared" si="0"/>
        <v>Moderado-HOTELARIAS</v>
      </c>
      <c r="B14" s="29" t="s">
        <v>28</v>
      </c>
      <c r="C14" s="29" t="s">
        <v>27</v>
      </c>
      <c r="D14" s="30">
        <v>0.1</v>
      </c>
    </row>
    <row r="15" spans="1:4" x14ac:dyDescent="0.25">
      <c r="A15" t="str">
        <f t="shared" si="0"/>
        <v>Agressivo-PAPEL</v>
      </c>
      <c r="B15" t="s">
        <v>30</v>
      </c>
      <c r="C15" t="s">
        <v>22</v>
      </c>
      <c r="D15" s="25">
        <v>0.5</v>
      </c>
    </row>
    <row r="16" spans="1:4" x14ac:dyDescent="0.25">
      <c r="A16" t="str">
        <f t="shared" si="0"/>
        <v>Agressivo-TIJOLO</v>
      </c>
      <c r="B16" t="s">
        <v>30</v>
      </c>
      <c r="C16" t="s">
        <v>23</v>
      </c>
      <c r="D16" s="25">
        <v>0.1</v>
      </c>
    </row>
    <row r="17" spans="1:4" x14ac:dyDescent="0.25">
      <c r="A17" t="str">
        <f t="shared" si="0"/>
        <v>Agressivo-HÍBRIDOS</v>
      </c>
      <c r="B17" t="s">
        <v>30</v>
      </c>
      <c r="C17" t="s">
        <v>24</v>
      </c>
      <c r="D17" s="25">
        <v>0.05</v>
      </c>
    </row>
    <row r="18" spans="1:4" x14ac:dyDescent="0.25">
      <c r="A18" t="str">
        <f t="shared" si="0"/>
        <v>Agressivo-FOFs</v>
      </c>
      <c r="B18" t="s">
        <v>30</v>
      </c>
      <c r="C18" t="s">
        <v>25</v>
      </c>
      <c r="D18" s="25">
        <v>0.05</v>
      </c>
    </row>
    <row r="19" spans="1:4" x14ac:dyDescent="0.25">
      <c r="A19" t="str">
        <f t="shared" si="0"/>
        <v>Agressivo-DESENVOLVIMENTO</v>
      </c>
      <c r="B19" t="s">
        <v>30</v>
      </c>
      <c r="C19" t="s">
        <v>26</v>
      </c>
      <c r="D19" s="25">
        <v>0.2</v>
      </c>
    </row>
    <row r="20" spans="1:4" x14ac:dyDescent="0.25">
      <c r="A20" t="str">
        <f t="shared" si="0"/>
        <v>Agressivo-HOTELARIAS</v>
      </c>
      <c r="B20" t="s">
        <v>30</v>
      </c>
      <c r="C20" t="s">
        <v>27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APP</vt:lpstr>
      <vt:lpstr>dados</vt:lpstr>
      <vt:lpstr>aporte</vt:lpstr>
      <vt:lpstr>cinco_anos</vt:lpstr>
      <vt:lpstr>dez_anos</vt:lpstr>
      <vt:lpstr>dois_anos</vt:lpstr>
      <vt:lpstr>qtd_anos</vt:lpstr>
      <vt:lpstr>rendimento_carteira</vt:lpstr>
      <vt:lpstr>salario</vt:lpstr>
      <vt:lpstr>sugestao_investimento</vt:lpstr>
      <vt:lpstr>trinta_anos</vt:lpstr>
      <vt:lpstr>vinte_anos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 Lima</dc:creator>
  <cp:lastModifiedBy>Gilson Lima</cp:lastModifiedBy>
  <dcterms:created xsi:type="dcterms:W3CDTF">2025-06-17T00:12:37Z</dcterms:created>
  <dcterms:modified xsi:type="dcterms:W3CDTF">2025-06-17T11:11:27Z</dcterms:modified>
</cp:coreProperties>
</file>