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1/Documents/UNIVERSIDAD/estadisticas/"/>
    </mc:Choice>
  </mc:AlternateContent>
  <xr:revisionPtr revIDLastSave="0" documentId="13_ncr:1_{F0BA24F7-C571-554B-B47A-C49A8E9F6691}" xr6:coauthVersionLast="47" xr6:coauthVersionMax="47" xr10:uidLastSave="{00000000-0000-0000-0000-000000000000}"/>
  <bookViews>
    <workbookView xWindow="5100" yWindow="2880" windowWidth="27640" windowHeight="16940" xr2:uid="{9E9DDB16-2F4B-6548-BA9C-9B091BC11702}"/>
  </bookViews>
  <sheets>
    <sheet name="Hoja1" sheetId="1" r:id="rId1"/>
  </sheets>
  <definedNames>
    <definedName name="_xlnm._FilterDatabase" localSheetId="0" hidden="1">Hoja1!$A$1:$F$861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9" i="1" l="1"/>
  <c r="E858" i="1"/>
  <c r="E846" i="1"/>
  <c r="E844" i="1"/>
  <c r="E839" i="1"/>
  <c r="E826" i="1"/>
  <c r="E816" i="1"/>
  <c r="E808" i="1"/>
  <c r="E802" i="1"/>
  <c r="E801" i="1"/>
  <c r="E793" i="1"/>
  <c r="E791" i="1"/>
  <c r="E788" i="1"/>
  <c r="E782" i="1"/>
  <c r="E767" i="1"/>
  <c r="E762" i="1"/>
  <c r="E761" i="1"/>
  <c r="E757" i="1"/>
  <c r="E753" i="1"/>
  <c r="E748" i="1"/>
  <c r="E747" i="1"/>
  <c r="E744" i="1"/>
  <c r="E734" i="1"/>
  <c r="E727" i="1"/>
  <c r="E714" i="1"/>
  <c r="E711" i="1"/>
  <c r="E704" i="1"/>
  <c r="E692" i="1"/>
  <c r="E691" i="1"/>
  <c r="E690" i="1"/>
  <c r="E681" i="1"/>
  <c r="E677" i="1"/>
  <c r="E670" i="1"/>
  <c r="E665" i="1"/>
  <c r="E664" i="1"/>
  <c r="E630" i="1"/>
  <c r="E629" i="1"/>
  <c r="E627" i="1"/>
  <c r="E626" i="1"/>
  <c r="E624" i="1"/>
  <c r="E616" i="1"/>
  <c r="E610" i="1"/>
  <c r="E603" i="1"/>
  <c r="E598" i="1"/>
  <c r="E597" i="1"/>
  <c r="E592" i="1"/>
  <c r="E591" i="1"/>
  <c r="E586" i="1"/>
  <c r="E585" i="1"/>
  <c r="E583" i="1"/>
  <c r="E582" i="1"/>
  <c r="E579" i="1"/>
  <c r="E577" i="1"/>
  <c r="E576" i="1"/>
  <c r="E569" i="1"/>
  <c r="E564" i="1"/>
  <c r="E563" i="1"/>
  <c r="E561" i="1"/>
  <c r="E556" i="1"/>
  <c r="E550" i="1"/>
  <c r="E549" i="1"/>
  <c r="E535" i="1"/>
  <c r="E529" i="1"/>
  <c r="E527" i="1"/>
  <c r="E526" i="1"/>
  <c r="E521" i="1"/>
  <c r="E516" i="1"/>
  <c r="E514" i="1"/>
  <c r="E507" i="1"/>
  <c r="E506" i="1"/>
  <c r="E504" i="1"/>
  <c r="E502" i="1"/>
  <c r="E501" i="1"/>
  <c r="E493" i="1"/>
  <c r="E492" i="1"/>
  <c r="E491" i="1"/>
  <c r="E489" i="1"/>
  <c r="E472" i="1"/>
  <c r="E466" i="1"/>
  <c r="E465" i="1"/>
  <c r="E463" i="1"/>
  <c r="E462" i="1"/>
  <c r="E461" i="1"/>
  <c r="E459" i="1"/>
  <c r="E458" i="1"/>
  <c r="E442" i="1"/>
  <c r="E436" i="1"/>
  <c r="E428" i="1"/>
  <c r="E393" i="1"/>
  <c r="E392" i="1"/>
  <c r="E386" i="1"/>
  <c r="E364" i="1"/>
  <c r="E287" i="1"/>
  <c r="E283" i="1"/>
  <c r="E270" i="1"/>
  <c r="E239" i="1"/>
  <c r="E224" i="1"/>
  <c r="E212" i="1"/>
  <c r="E207" i="1"/>
  <c r="E194" i="1"/>
  <c r="E178" i="1"/>
  <c r="E164" i="1"/>
  <c r="E162" i="1"/>
  <c r="E161" i="1"/>
  <c r="E159" i="1"/>
  <c r="E158" i="1"/>
  <c r="E157" i="1"/>
  <c r="E150" i="1"/>
  <c r="E145" i="1"/>
  <c r="E134" i="1"/>
  <c r="E132" i="1"/>
  <c r="E126" i="1"/>
  <c r="E113" i="1"/>
  <c r="E111" i="1"/>
  <c r="E105" i="1"/>
  <c r="E104" i="1"/>
  <c r="E100" i="1"/>
  <c r="E85" i="1"/>
  <c r="E84" i="1"/>
  <c r="E74" i="1"/>
  <c r="E72" i="1"/>
  <c r="E69" i="1"/>
  <c r="E60" i="1"/>
  <c r="E54" i="1"/>
  <c r="E53" i="1"/>
  <c r="E48" i="1"/>
  <c r="E42" i="1"/>
  <c r="E40" i="1"/>
  <c r="E38" i="1"/>
  <c r="E35" i="1"/>
  <c r="E34" i="1"/>
  <c r="E32" i="1"/>
</calcChain>
</file>

<file path=xl/sharedStrings.xml><?xml version="1.0" encoding="utf-8"?>
<sst xmlns="http://schemas.openxmlformats.org/spreadsheetml/2006/main" count="2586" uniqueCount="569">
  <si>
    <t>SEMILLA</t>
  </si>
  <si>
    <t>MONTO INICIAL</t>
  </si>
  <si>
    <t>PACIFICO</t>
  </si>
  <si>
    <t>PRODUBANCO</t>
  </si>
  <si>
    <t>EFECTIVO</t>
  </si>
  <si>
    <t>PICHINCHA</t>
  </si>
  <si>
    <t>TARJETA METROVIA</t>
  </si>
  <si>
    <t>ERIKA HERNANDEZ</t>
  </si>
  <si>
    <t>PASAJE</t>
  </si>
  <si>
    <t>pasaje y comida de espol</t>
  </si>
  <si>
    <t>CELULAR</t>
  </si>
  <si>
    <t>RECARGA CELULAR</t>
  </si>
  <si>
    <t>compra de gas</t>
  </si>
  <si>
    <t>SUELDO LOGIGA</t>
  </si>
  <si>
    <t>QUINCENA DE OCTUBRE</t>
  </si>
  <si>
    <t>NETFLIX</t>
  </si>
  <si>
    <t>TRANSFERENCIA</t>
  </si>
  <si>
    <t>transferencia</t>
  </si>
  <si>
    <t>ALIMENTACION</t>
  </si>
  <si>
    <t>helado</t>
  </si>
  <si>
    <t>TRANSPORTE</t>
  </si>
  <si>
    <t>pasaje</t>
  </si>
  <si>
    <t>huevo</t>
  </si>
  <si>
    <t>comida</t>
  </si>
  <si>
    <t>GASTO</t>
  </si>
  <si>
    <t>centavitos</t>
  </si>
  <si>
    <t>compra de hambuerguesa</t>
  </si>
  <si>
    <t>compra de queke</t>
  </si>
  <si>
    <t>alimentacion</t>
  </si>
  <si>
    <t>compra de medicina y shampoo</t>
  </si>
  <si>
    <t>BANCO</t>
  </si>
  <si>
    <t>comida espol</t>
  </si>
  <si>
    <t>pasaje espol</t>
  </si>
  <si>
    <t>mama erika</t>
  </si>
  <si>
    <t>compra de chifle y tortilla</t>
  </si>
  <si>
    <t>gastos espol</t>
  </si>
  <si>
    <t>compra de 1 huevo</t>
  </si>
  <si>
    <t>FIN DE MES DE OCTUBRE</t>
  </si>
  <si>
    <t>gasto de mama</t>
  </si>
  <si>
    <t>EDUCACION</t>
  </si>
  <si>
    <t>gasto universidad</t>
  </si>
  <si>
    <t xml:space="preserve">apple </t>
  </si>
  <si>
    <t>interest de banco</t>
  </si>
  <si>
    <t>compra del Tia</t>
  </si>
  <si>
    <t>pasaje y compra de helado</t>
  </si>
  <si>
    <t xml:space="preserve"> COMPRA DE CARNES</t>
  </si>
  <si>
    <t>INTERNET</t>
  </si>
  <si>
    <t>PAGO SE SERVICIO</t>
  </si>
  <si>
    <t>COMPRA DE ALIEMENTOS</t>
  </si>
  <si>
    <t>compra de comida</t>
  </si>
  <si>
    <t>comida casa</t>
  </si>
  <si>
    <t>transferencia a mama</t>
  </si>
  <si>
    <t>PASAJE ESPOL</t>
  </si>
  <si>
    <t>JUEGOS</t>
  </si>
  <si>
    <t>COMPRA DE EMPANADAS</t>
  </si>
  <si>
    <t>COMPRA DE COMIDA</t>
  </si>
  <si>
    <t>PAGO DE UBER</t>
  </si>
  <si>
    <t>COMPRA DE PIZZA MEDIANA</t>
  </si>
  <si>
    <t>PASAJE DE TAXI RUTA Y BUS</t>
  </si>
  <si>
    <t>vuelto</t>
  </si>
  <si>
    <t>vuelto UBER</t>
  </si>
  <si>
    <t>QUINCENA DE NOVIEMBRE</t>
  </si>
  <si>
    <t>ESPOL</t>
  </si>
  <si>
    <t>ALMUERZO ESPOL</t>
  </si>
  <si>
    <t>CHIFLES</t>
  </si>
  <si>
    <t>pasaje a espol</t>
  </si>
  <si>
    <t>TRASPASO</t>
  </si>
  <si>
    <t>compra de golosinas</t>
  </si>
  <si>
    <t>COMPRA DE DEJA</t>
  </si>
  <si>
    <t>almuerzo en espol</t>
  </si>
  <si>
    <t>TRANSFERENCIAS</t>
  </si>
  <si>
    <t>COMPRA DE CARNES</t>
  </si>
  <si>
    <t>COMPRA DE YOGURT PRESA</t>
  </si>
  <si>
    <t>TRANFERENCIA</t>
  </si>
  <si>
    <t>COMPRA TIA</t>
  </si>
  <si>
    <t>COMPRA DE CORAL</t>
  </si>
  <si>
    <t>COMISION BANRED POR RETIRO CAJERO</t>
  </si>
  <si>
    <t>APPLE CLOUD</t>
  </si>
  <si>
    <t>COBRO DE SERVICIOS BANCARIOS</t>
  </si>
  <si>
    <t>COMPRA DE SERVEZA</t>
  </si>
  <si>
    <t>COMPRA DE MATERIAL</t>
  </si>
  <si>
    <t>compra de comida en espol</t>
  </si>
  <si>
    <t>TRANSFERENCIA DE JAIRO SANTILLAN</t>
  </si>
  <si>
    <t>DADOS A PAPA POR SANTILLAN</t>
  </si>
  <si>
    <t>COMPRA DE HELADO Y PASAJE</t>
  </si>
  <si>
    <t>compra de regalo amigo secreto</t>
  </si>
  <si>
    <t>PASAJE a logiga</t>
  </si>
  <si>
    <t>DADOS A MAMA</t>
  </si>
  <si>
    <t>COMPRA DE BOLLO</t>
  </si>
  <si>
    <t>BOQUILLA DE GAS</t>
  </si>
  <si>
    <t>COMPRA DE GAS</t>
  </si>
  <si>
    <t>RETORNO DE MAMA</t>
  </si>
  <si>
    <t>compra de verduras</t>
  </si>
  <si>
    <t>dado por espol</t>
  </si>
  <si>
    <t>PAGO DE INTERNET</t>
  </si>
  <si>
    <t>PAGO DE CELULAR</t>
  </si>
  <si>
    <t>COMPRAS DE INSUMO</t>
  </si>
  <si>
    <t>COMPRA DE COMIDA DE ARROZ</t>
  </si>
  <si>
    <t>COMPRA DE COMIDA EN ESPOL</t>
  </si>
  <si>
    <t>DECIMO HUBILOGIST</t>
  </si>
  <si>
    <t>compras de comisariato</t>
  </si>
  <si>
    <t>compra de pollo y pulpa fileteada</t>
  </si>
  <si>
    <t>compra de pollo , chorizo y chuleta de pavo</t>
  </si>
  <si>
    <t>VESTIMENTA</t>
  </si>
  <si>
    <t>pantalon y camisa en comisariato</t>
  </si>
  <si>
    <t>TRANSFERENCIA A MAMA</t>
  </si>
  <si>
    <t>LUZ</t>
  </si>
  <si>
    <t>PAGO DE LUZ</t>
  </si>
  <si>
    <t>compra de zapatos</t>
  </si>
  <si>
    <t>compra de correa café claro</t>
  </si>
  <si>
    <t>compra de presente</t>
  </si>
  <si>
    <t>PASAJE A ESPOL</t>
  </si>
  <si>
    <t>primera quincena</t>
  </si>
  <si>
    <t>taxi</t>
  </si>
  <si>
    <t>compra de tuti</t>
  </si>
  <si>
    <t>compra</t>
  </si>
  <si>
    <t>transaccion</t>
  </si>
  <si>
    <t>mantenimiento de banco</t>
  </si>
  <si>
    <t>consumo de apple clud</t>
  </si>
  <si>
    <t>dados a mama</t>
  </si>
  <si>
    <t>PASAJE A OFICINA PARA VER LA LAPTOP</t>
  </si>
  <si>
    <t>LIQUIDACION</t>
  </si>
  <si>
    <t>liquidacion comextweb</t>
  </si>
  <si>
    <t>tranferencia a mama</t>
  </si>
  <si>
    <t>sueldo logiga</t>
  </si>
  <si>
    <t>beca espol</t>
  </si>
  <si>
    <t>HELADO DEL TUTI</t>
  </si>
  <si>
    <t>COMPRAS DEL TIA</t>
  </si>
  <si>
    <t>COMPRAS AKI</t>
  </si>
  <si>
    <t>PAGO DE INTERNET TELESYSTEM</t>
  </si>
  <si>
    <t>transferencia de Adrian Hernandez</t>
  </si>
  <si>
    <t>COMPRA DE HUEVO</t>
  </si>
  <si>
    <t>compra de chifle</t>
  </si>
  <si>
    <t>compra de refrigeradora indurama en artefacta</t>
  </si>
  <si>
    <t>COMPRA DE COSAS PLASTICAS Y PROTECTOR DE LUZ</t>
  </si>
  <si>
    <t>INTEREST GANADO</t>
  </si>
  <si>
    <t>COMPRA DE CHIFLES Y ALIMENTOS</t>
  </si>
  <si>
    <t>compra de pollo</t>
  </si>
  <si>
    <t>compra de cubeta de huevo</t>
  </si>
  <si>
    <t>compra de carnes en Fernandez</t>
  </si>
  <si>
    <t>recargar celular combo</t>
  </si>
  <si>
    <t>compra de arroz</t>
  </si>
  <si>
    <t>PAGO DE PREDIOS</t>
  </si>
  <si>
    <t>SALUD</t>
  </si>
  <si>
    <t>compra de alcohol</t>
  </si>
  <si>
    <t>COMPRA DE CUVETA DE HUEVO</t>
  </si>
  <si>
    <t>APPLE</t>
  </si>
  <si>
    <t>PAGO DE CLOUD</t>
  </si>
  <si>
    <t>PASAJE PARA COMPRAR</t>
  </si>
  <si>
    <t>COMPRA DE HAMBUERGUEZA</t>
  </si>
  <si>
    <t>COMPRA DE BANDEJAS</t>
  </si>
  <si>
    <t>compra de cremas de cuidado de la piel</t>
  </si>
  <si>
    <t>compra de pastillas y cremas</t>
  </si>
  <si>
    <t>CHICFLE</t>
  </si>
  <si>
    <t>SUELDO</t>
  </si>
  <si>
    <t>SEGUNDA QUINCENA</t>
  </si>
  <si>
    <t>TELSYSNET</t>
  </si>
  <si>
    <t>COMPRA DE CUBETA DE HUEVO</t>
  </si>
  <si>
    <t>COMPRA DE ALIMENTOS</t>
  </si>
  <si>
    <t xml:space="preserve">TRANSPORTE </t>
  </si>
  <si>
    <t>INTEREST</t>
  </si>
  <si>
    <t>AMAZON PRIME</t>
  </si>
  <si>
    <t>RECARGA CECULAR</t>
  </si>
  <si>
    <t>salida a mr joy ceibos</t>
  </si>
  <si>
    <t>paso a mama cynthia a transferencia</t>
  </si>
  <si>
    <t>AHORRO</t>
  </si>
  <si>
    <t>COMPRA DE MEGAS CLARO</t>
  </si>
  <si>
    <t>PARA MAMA ERIKA DE SUS LENTES</t>
  </si>
  <si>
    <t>PRIMERA QUINCENA</t>
  </si>
  <si>
    <t>COMPRA DE CUADERNO SUPERPACO</t>
  </si>
  <si>
    <t>COMPRA DE AURICULARES</t>
  </si>
  <si>
    <t>TRANSFERENCIA A GUAYAQUIL</t>
  </si>
  <si>
    <t>REPOSICION DE TRANSFERENCIA</t>
  </si>
  <si>
    <t>no se en que lo gaste</t>
  </si>
  <si>
    <t xml:space="preserve"> </t>
  </si>
  <si>
    <t>TRANSPORTE A PANAMERICANA</t>
  </si>
  <si>
    <t>COMPRA DE CHIFLES</t>
  </si>
  <si>
    <t>COMSUMIBLES DE CASA BANO</t>
  </si>
  <si>
    <t>COMPRA DE DOS AGUACATES</t>
  </si>
  <si>
    <t>COMPRA DE HUEVOS</t>
  </si>
  <si>
    <t xml:space="preserve">COMPRA DE DEJA </t>
  </si>
  <si>
    <t xml:space="preserve">PAGO DE PANAMERICANA </t>
  </si>
  <si>
    <t>COMPRA DE GALLETAS</t>
  </si>
  <si>
    <t>COMPRA DE BAJILLA</t>
  </si>
  <si>
    <t>compra de teclado logitech mx keys 60% EN https://www.fpcstore.com/</t>
  </si>
  <si>
    <t>COMPRA DE DOS GUITTI</t>
  </si>
  <si>
    <t>COMPRA DE CHIFLE</t>
  </si>
  <si>
    <t>COMPRA DE CHIFLE Y TORTILLAS DE MAIZ</t>
  </si>
  <si>
    <t>COMPRA DE COSAS DE LIMPIEZA</t>
  </si>
  <si>
    <t>DADOS A ERIKA HERNANDEZ</t>
  </si>
  <si>
    <t>COMPRA DE SNACK CHIFLE</t>
  </si>
  <si>
    <t>INTERES DE BANCO</t>
  </si>
  <si>
    <t>CONSUMO DE APPLE</t>
  </si>
  <si>
    <t>PAGO DE INTERNET TELSYSTEM</t>
  </si>
  <si>
    <t>COMPRA DE ARROZ Y CHIFLE</t>
  </si>
  <si>
    <t>PAGO MATRICULA ESPOL</t>
  </si>
  <si>
    <t>PAGO MATERIA MATEMATICA DISCRETA TERCERA MATRICULA</t>
  </si>
  <si>
    <t>COMPRA DE SNACK</t>
  </si>
  <si>
    <t>DECIMO CUERTO SUELDO</t>
  </si>
  <si>
    <t>RACARGA CELULLAR</t>
  </si>
  <si>
    <t>INVITACION A COMER A RUKITO GRILL AND DRINK</t>
  </si>
  <si>
    <t>PROPINA</t>
  </si>
  <si>
    <t>COMPRA DE CREMA DE PEINAR</t>
  </si>
  <si>
    <t>COMPRA DE SHAMPOO ANTICASP</t>
  </si>
  <si>
    <t xml:space="preserve">RECARGA DE TARJETA </t>
  </si>
  <si>
    <t xml:space="preserve">PASAJE DE METRO VIA </t>
  </si>
  <si>
    <t>PASAJE BUS DURAN</t>
  </si>
  <si>
    <t>PASAJE TAXI RUTA</t>
  </si>
  <si>
    <t>COMPRA DE MEDICINA</t>
  </si>
  <si>
    <t>FOTOS PARA IVIS</t>
  </si>
  <si>
    <t>COMPRA DE BOXERS</t>
  </si>
  <si>
    <t>COMPRA DE CHIFLE Y GUIITTE</t>
  </si>
  <si>
    <t>COMPRA DE DATOS CLARO</t>
  </si>
  <si>
    <t>PRIMERA QUINCENA DE MARZO</t>
  </si>
  <si>
    <t xml:space="preserve">compra de pan </t>
  </si>
  <si>
    <t>pasaje de metrovia</t>
  </si>
  <si>
    <t>recarga de tarjeta</t>
  </si>
  <si>
    <t xml:space="preserve">compra de pila  y tualla de cara </t>
  </si>
  <si>
    <t>compra de agua mineral guetti</t>
  </si>
  <si>
    <t>compra de estropajo para lavar platos y regalo de camila</t>
  </si>
  <si>
    <t>taxi ruta</t>
  </si>
  <si>
    <t>no se es  que se gasto</t>
  </si>
  <si>
    <t>compra de guitti de 2L</t>
  </si>
  <si>
    <t>recarga de tarjeta de metrovia</t>
  </si>
  <si>
    <t>pasaje de metro via</t>
  </si>
  <si>
    <t>pasaje de taxi ruta</t>
  </si>
  <si>
    <t>compra de medicamentos</t>
  </si>
  <si>
    <t>COMPRA DE TUTI</t>
  </si>
  <si>
    <t>COMPRA DE RASURADORA</t>
  </si>
  <si>
    <t>COMPRA DE POLLO</t>
  </si>
  <si>
    <t>PASAJE DE METROVIA</t>
  </si>
  <si>
    <t>TAXI RUTA</t>
  </si>
  <si>
    <t>TRANSFERENCIA A ELISABET BALLADARES</t>
  </si>
  <si>
    <t>TRANSFERENCIA OREANA</t>
  </si>
  <si>
    <t>GASTO CASA</t>
  </si>
  <si>
    <t>COMPRA DE MATERIALES PARA CASA</t>
  </si>
  <si>
    <t>SEGUNDA QUINCENA DE MARZO</t>
  </si>
  <si>
    <t>COMISION DE TRANFERENCIA</t>
  </si>
  <si>
    <t>APPLE ALMACENAMIENTO</t>
  </si>
  <si>
    <t>GASOLINA ECOPAIS</t>
  </si>
  <si>
    <t>COMPRA  DE PALILLOS</t>
  </si>
  <si>
    <t>COMPRA DE MEDICAMENTOS</t>
  </si>
  <si>
    <t>INTERES GANADO</t>
  </si>
  <si>
    <t>DEVOLUCION EN LA COMPRA DE FARMACIA</t>
  </si>
  <si>
    <t>COMPRA DE MATERIALES DE CASA</t>
  </si>
  <si>
    <t xml:space="preserve">COMPRA DE COMIDA DE CASA </t>
  </si>
  <si>
    <t>PASO A MAMA CINTHYA</t>
  </si>
  <si>
    <t>COMPRA DE PALILLOS DE SOLDAR</t>
  </si>
  <si>
    <t>COMPRA DE INSUMO DE BAÑOS</t>
  </si>
  <si>
    <t>COMPRA DE SEVICHE</t>
  </si>
  <si>
    <t>TRANSACCIONES</t>
  </si>
  <si>
    <t>PAGO DE YOUTUBE MUSIC</t>
  </si>
  <si>
    <t>COMPRA DE UTILES ESCOLARES</t>
  </si>
  <si>
    <t>TRANSACCION</t>
  </si>
  <si>
    <t>COMPRA DE QUESO Y HUEVO</t>
  </si>
  <si>
    <t>COMPRA DE CEVICHE</t>
  </si>
  <si>
    <t>PRIMERA QUINCENA DE ABRIL</t>
  </si>
  <si>
    <t>COMPRA DE CAMISAS ERICK</t>
  </si>
  <si>
    <t>COMPRA DE CREMA DE CARA</t>
  </si>
  <si>
    <t xml:space="preserve">COMPRA DE MEDICINAS PARA IVIS </t>
  </si>
  <si>
    <t>PRESTAMO A HERMANO DUGLAS</t>
  </si>
  <si>
    <t>COMPRA DE HELADO MC</t>
  </si>
  <si>
    <t>PASAJE DE SALIDA AL MALL DE SOL CON LOS CHICOS</t>
  </si>
  <si>
    <t>COMPRA DE PESCADO Y QUESO SALITREÑO</t>
  </si>
  <si>
    <t>COMPRA DE SALDO CELULAR POR 30 DIAS</t>
  </si>
  <si>
    <t>DEVOLUCION DE LOS 40$ PARA COMPRA DE QUESO</t>
  </si>
  <si>
    <t>TECNOLOGIA</t>
  </si>
  <si>
    <t>COMPRA DE CARGADOR INALAMBRICO</t>
  </si>
  <si>
    <t>COMPRA DE AMBURGUESA</t>
  </si>
  <si>
    <t>PASAJE PARA EL SUFRAGIO DE REFERENDUM</t>
  </si>
  <si>
    <t>COMPRA DE ESPACIO CLOUD APPLE</t>
  </si>
  <si>
    <t>PAGO DE PIZZA DOMINOS</t>
  </si>
  <si>
    <t>FIRMA ELECTRONICA</t>
  </si>
  <si>
    <t>RENOVACION DE FIRMA ELECTRONICA</t>
  </si>
  <si>
    <t>TRANSPORTE TAXI RUTA</t>
  </si>
  <si>
    <t>COMPRA DE SHAMPOO ANTICASPA + VITAMINA C</t>
  </si>
  <si>
    <t>COMPRA DE LICENCIA EXCHANGE ONLINE 1</t>
  </si>
  <si>
    <t>COMPRA DE LICENCIA EXCAHBGE ONLINE 12</t>
  </si>
  <si>
    <t>HELADO</t>
  </si>
  <si>
    <t>SEGUNDA QUINCENA DE MES ABRIL</t>
  </si>
  <si>
    <t>TRANSFERENCIA TIA DIDIMA</t>
  </si>
  <si>
    <t>TRANSACCION TIA DIDIMA</t>
  </si>
  <si>
    <t>COMPRA DE PAN</t>
  </si>
  <si>
    <t>COMPRA DE CHIFLE Y HELADO</t>
  </si>
  <si>
    <t>INTEREST A FAVOR</t>
  </si>
  <si>
    <t>COMPRA DE LIMON</t>
  </si>
  <si>
    <t>PAGO DE MATRICULA DE JOSE PONCE</t>
  </si>
  <si>
    <t xml:space="preserve">REPOSISCION DE PAGO DE MATRICULA DE JOSE PONCE </t>
  </si>
  <si>
    <t>VUELTO A PAPA CON PERDIDA DE .62 CTV</t>
  </si>
  <si>
    <t>COMPRA DE COMIDA UBER EATS</t>
  </si>
  <si>
    <t>DOS RECARGAS CELULAR IVIS DE 1,05 y una de 2,05</t>
  </si>
  <si>
    <t>COMPRA DE SUAVIZANTE</t>
  </si>
  <si>
    <t xml:space="preserve">GASTO </t>
  </si>
  <si>
    <t>HUEVOS</t>
  </si>
  <si>
    <t>YOUTUBE MUSIC</t>
  </si>
  <si>
    <t>COMPRA DE ROPA EN SUPEREXITO</t>
  </si>
  <si>
    <t>COMPRA DE MINOXIDIL</t>
  </si>
  <si>
    <t>COMPRA DE DULCES Y CHUCHERIAS</t>
  </si>
  <si>
    <t>PASAJE DE BUS</t>
  </si>
  <si>
    <t>COMPRA DE CESTOS</t>
  </si>
  <si>
    <t>COMPRA DE HELADO</t>
  </si>
  <si>
    <t>COMPRA DE MATERIALES</t>
  </si>
  <si>
    <t xml:space="preserve">GASTO CASA </t>
  </si>
  <si>
    <t>COMPRA DE PINTURA PARA EL CUARTO</t>
  </si>
  <si>
    <t>COMPRA DE PRODUCTOS DE PIEL</t>
  </si>
  <si>
    <t>PAGO DE PANAMERICANDIESEL</t>
  </si>
  <si>
    <t xml:space="preserve">COMPRA DE COMIDA EN EL GRILL </t>
  </si>
  <si>
    <t>SALLY SALAS ME DEBE</t>
  </si>
  <si>
    <t>NOVARED</t>
  </si>
  <si>
    <t>COMPRA DE LASAÑA DE CARNE ESPOL</t>
  </si>
  <si>
    <t>COBRO DE APPLE</t>
  </si>
  <si>
    <t>TAXI Y COMPRA DE GUIITI</t>
  </si>
  <si>
    <t>COMPRA DE LASAÑA DE CARNE</t>
  </si>
  <si>
    <t>COMPRA DE HERRAMIENTAS</t>
  </si>
  <si>
    <t>DADOS A MAMA ERIKA HERNANDEZ</t>
  </si>
  <si>
    <t>GASTO GASOLINA</t>
  </si>
  <si>
    <t>GALOSINA</t>
  </si>
  <si>
    <t xml:space="preserve">SUELDO LOGIGDA </t>
  </si>
  <si>
    <t>INSTERES GANADO POR BANCO</t>
  </si>
  <si>
    <t>TRANSFERENCIA A JAYRON CATAGUA</t>
  </si>
  <si>
    <t>PASAJE DE TRANSPORTE</t>
  </si>
  <si>
    <t>GASTO DE BANCO</t>
  </si>
  <si>
    <t>TRANSFERENCIA DE ADRIAN LEON</t>
  </si>
  <si>
    <t>OPEN IA</t>
  </si>
  <si>
    <t>Suscripcion OPENIA 3$ de impuesto</t>
  </si>
  <si>
    <t>TRABAJO DE PANTALLA LED</t>
  </si>
  <si>
    <t>PAGO INTERNET</t>
  </si>
  <si>
    <t>COMBRO DE MICROSOFT</t>
  </si>
  <si>
    <t>COMPRA DE DOS EMPRANAS Y AGUA</t>
  </si>
  <si>
    <t>PAGO LOGIGA POR PUNTO DE RED</t>
  </si>
  <si>
    <t>TRANSPORTE A ESPOL</t>
  </si>
  <si>
    <t>PRIMERA QUINCENA DE JUNIO</t>
  </si>
  <si>
    <t>YOUTUBE</t>
  </si>
  <si>
    <t>COMPRA DE DOMINIO NOVARED</t>
  </si>
  <si>
    <t>COMIDA ESPOL</t>
  </si>
  <si>
    <t>COMPRA DE RESATURANTE GRILL</t>
  </si>
  <si>
    <t>CLARO PLAN BASICO</t>
  </si>
  <si>
    <t>EFECTICO</t>
  </si>
  <si>
    <t>RECARGA A IVIS</t>
  </si>
  <si>
    <t>prestamo</t>
  </si>
  <si>
    <t>COMPRA DE SALSAS Y CONDIMENTOS</t>
  </si>
  <si>
    <t xml:space="preserve">COMPRA DE MEDICINAS </t>
  </si>
  <si>
    <t>APPLE BILL</t>
  </si>
  <si>
    <t>COMPRA DE CHIFLE Y EMPANADA</t>
  </si>
  <si>
    <t>PAGO DE NOVARED</t>
  </si>
  <si>
    <t>OPENIA</t>
  </si>
  <si>
    <t>PAGO DE OPENIA</t>
  </si>
  <si>
    <t>TRASLADO A NOVARED</t>
  </si>
  <si>
    <t>IMPUESTO GANADO</t>
  </si>
  <si>
    <t>COMPRA DE PLATOS</t>
  </si>
  <si>
    <t>DIOS SABRA EN QUE GASTE</t>
  </si>
  <si>
    <t>RENOVACION DE SERVICIO</t>
  </si>
  <si>
    <t>RECARGA CELULAR IVIS</t>
  </si>
  <si>
    <t>COBRO DE CORREO</t>
  </si>
  <si>
    <t>COMPRA DE VARIOS</t>
  </si>
  <si>
    <t>COMPRA DE YOGURT</t>
  </si>
  <si>
    <t>INGRESO</t>
  </si>
  <si>
    <t>PAGO PAGINA WEB</t>
  </si>
  <si>
    <t>TELESYSTEM</t>
  </si>
  <si>
    <t>TRANSPORTE LOGIGA ESPOL</t>
  </si>
  <si>
    <t>TRANSFERENCIA A ILLESCA ASHELY (LORENA HERNANDESZ)</t>
  </si>
  <si>
    <t>TRABAJO DE NOVARED</t>
  </si>
  <si>
    <t>SUELDO LOGIGA QUINCENA DE JULIO</t>
  </si>
  <si>
    <t>COBRO DE IMPUESTO SRI</t>
  </si>
  <si>
    <t>COMPRA DE EMPANDAS Y PAN DE YUCA</t>
  </si>
  <si>
    <t>COMPRA DE MAGNESIO</t>
  </si>
  <si>
    <t>COMPRA DE PAN DE MAIZ</t>
  </si>
  <si>
    <t>COMPRA DE ARROZ</t>
  </si>
  <si>
    <t>COMPRA DE JABON, PASTA, PAN DE CANELA, PAN INTEGRAL TUTI</t>
  </si>
  <si>
    <t>COMPRA DE TILAPIA y CHULETA</t>
  </si>
  <si>
    <t>COMPRA DE HAMBURGUEZA</t>
  </si>
  <si>
    <t xml:space="preserve">NO SE EN QUE GASTE </t>
  </si>
  <si>
    <t>PRESTAMO A PAPA PARA COMPRA DE TELEVISOR DE ABUELA</t>
  </si>
  <si>
    <t>COBRO DE SERVICIOS NOVARED AWS</t>
  </si>
  <si>
    <t>PAGO CLARO PLAN CELULAR</t>
  </si>
  <si>
    <t>TRANSPORTE A ESPOL COMUNITARIAS</t>
  </si>
  <si>
    <t>RECARGA DE TELEFONO A PAPA</t>
  </si>
  <si>
    <t>DEVOLUCION DE RECARGA DE TELEFONO</t>
  </si>
  <si>
    <t>PASAJE TRANSPORTE</t>
  </si>
  <si>
    <t>TRANSPORTE Y COMIDA</t>
  </si>
  <si>
    <t>COMPRA DE MACBOOK</t>
  </si>
  <si>
    <t>SEGUNDA QUINCENA DE LOGIGA</t>
  </si>
  <si>
    <t>UBER</t>
  </si>
  <si>
    <t>COMPRA DE COMIDAS CASA</t>
  </si>
  <si>
    <t>COMPRA DE PLUMAS</t>
  </si>
  <si>
    <t>DEVOLUCION DE TELEVISOR ABUELA</t>
  </si>
  <si>
    <t>AWS</t>
  </si>
  <si>
    <t>COMPRA DE BOLETO MR JOY</t>
  </si>
  <si>
    <t>COMPRA DE PIZZA</t>
  </si>
  <si>
    <t>COMPRA DE MEDICINAS, PROTECTOR SOLAR Y MAGNESIO</t>
  </si>
  <si>
    <t>PAGO DE IMPUESTO A MUNICIPIO</t>
  </si>
  <si>
    <t>COMPRA DE GASEOSA COCACOLA</t>
  </si>
  <si>
    <t>PASAJE A PANAMERICANDIESEL</t>
  </si>
  <si>
    <t>GASTO VIAJE</t>
  </si>
  <si>
    <t>AIRBINB</t>
  </si>
  <si>
    <t>SACO DE DINERO PAPA IMPRESION DE TICKET</t>
  </si>
  <si>
    <t>VIAJE A CUENCA</t>
  </si>
  <si>
    <t>PRESTAMO</t>
  </si>
  <si>
    <t>COBRO DE COMPRA DE TV PARA ABAJO</t>
  </si>
  <si>
    <t>PAPA</t>
  </si>
  <si>
    <t>DINERO DE PAPA</t>
  </si>
  <si>
    <t>JOSE PONCE</t>
  </si>
  <si>
    <t>RECARGA CELULAR PAPA JOSE PONCE</t>
  </si>
  <si>
    <t>fecha</t>
  </si>
  <si>
    <t>categoria</t>
  </si>
  <si>
    <t>detalle</t>
  </si>
  <si>
    <t>entra</t>
  </si>
  <si>
    <t>sale</t>
  </si>
  <si>
    <t>cuenta</t>
  </si>
  <si>
    <t>LIBRO</t>
  </si>
  <si>
    <t>ALMUERZO</t>
  </si>
  <si>
    <t>BUS</t>
  </si>
  <si>
    <t>SUPER</t>
  </si>
  <si>
    <t>INICIO</t>
  </si>
  <si>
    <t>2 QUINCENA DE APRIL</t>
  </si>
  <si>
    <t xml:space="preserve">TAXI </t>
  </si>
  <si>
    <t>GOLOSINAS</t>
  </si>
  <si>
    <t>CUVETA DE HUEVOS</t>
  </si>
  <si>
    <t>CERVEZA</t>
  </si>
  <si>
    <t>MONTES</t>
  </si>
  <si>
    <t>PRODUCTOS DE LIMPIEZA HOGAR</t>
  </si>
  <si>
    <t>QUINCENA DE MAYO</t>
  </si>
  <si>
    <t>SUMINISTRO OFICINA</t>
  </si>
  <si>
    <t>DOS BARRAS DE SILICON</t>
  </si>
  <si>
    <t>SHAMPOO BETAPIROX</t>
  </si>
  <si>
    <t>1 GLUCERNA,1 CAJA 30 PAST. PREDNISONA, 5 SOBRES SMECTA</t>
  </si>
  <si>
    <t>1 GILLETTE, 5 PRETOBARBA, 6 CEPILLOS COLGATE</t>
  </si>
  <si>
    <t>22 SOBRES PARA EL DOLOR DE HUESOS</t>
  </si>
  <si>
    <t>1 SOBRE SMECTA</t>
  </si>
  <si>
    <t>GAS</t>
  </si>
  <si>
    <t>Iphone 11 mini</t>
  </si>
  <si>
    <t>cambio de mica liquida de celulares</t>
  </si>
  <si>
    <t>compra de pluma pilot</t>
  </si>
  <si>
    <t>recarga celular</t>
  </si>
  <si>
    <t>icloud</t>
  </si>
  <si>
    <t>CELULAR IVIS</t>
  </si>
  <si>
    <t>COMIDA</t>
  </si>
  <si>
    <t>ZINC</t>
  </si>
  <si>
    <t>TAXI</t>
  </si>
  <si>
    <t>EMPANADAS</t>
  </si>
  <si>
    <t>SERVICIOS DE REPARACION</t>
  </si>
  <si>
    <t>COMPRA DE LIMPIADOR, TOALLA Y ESPONJA</t>
  </si>
  <si>
    <t>2 QUINCENA DE MAYO</t>
  </si>
  <si>
    <t>COMPRAS MICOMISARIATO</t>
  </si>
  <si>
    <t>COMPRAS TUTI</t>
  </si>
  <si>
    <t>DEUDA</t>
  </si>
  <si>
    <t>MONEDITAS</t>
  </si>
  <si>
    <t>NO SE EN QUE LO GASTE</t>
  </si>
  <si>
    <t>MATERIALES PARA CAMA</t>
  </si>
  <si>
    <t>1 QUINCENA DE JUNIO</t>
  </si>
  <si>
    <t>PRESTAMO - 166</t>
  </si>
  <si>
    <t>CAMISETA GYM ADRIANITA</t>
  </si>
  <si>
    <t>2 PARES DE ZAPATOS</t>
  </si>
  <si>
    <t>PATALONES Y CAMISETAS Y MEDIAS</t>
  </si>
  <si>
    <t>TAXI RUTA Y PASAJE DE LA UNIVERSIDAD</t>
  </si>
  <si>
    <t>COMPRA DE ALICATES PARA UÑAS</t>
  </si>
  <si>
    <t>PRESTAMO - 167</t>
  </si>
  <si>
    <t>CENTAVOS</t>
  </si>
  <si>
    <t>PRESTAMO - 167/166</t>
  </si>
  <si>
    <t>TRABAJO DE VENDIBOX</t>
  </si>
  <si>
    <t>JOSEPH</t>
  </si>
  <si>
    <t>TAXI RUTA Y BUS</t>
  </si>
  <si>
    <t>FILTRO DE AGUA</t>
  </si>
  <si>
    <t>CAMISAS</t>
  </si>
  <si>
    <t>compras de insumos</t>
  </si>
  <si>
    <t>GANANCIA</t>
  </si>
  <si>
    <t>Interes de banco</t>
  </si>
  <si>
    <t>internet telesystem</t>
  </si>
  <si>
    <t>Transferencia a Pichincha Pacifico (Demora medio dia)</t>
  </si>
  <si>
    <t>curso de reforzamiento de matematicas discretas</t>
  </si>
  <si>
    <t>gas</t>
  </si>
  <si>
    <t>compra de alimentos</t>
  </si>
  <si>
    <t>naturisimo</t>
  </si>
  <si>
    <t>INVERSION</t>
  </si>
  <si>
    <t>BINANCE</t>
  </si>
  <si>
    <t>primera quincena de julio</t>
  </si>
  <si>
    <t>compra de daptador hdmi a vga y cable 7mtr vga</t>
  </si>
  <si>
    <t>dos taxiruta a bahia 1,25</t>
  </si>
  <si>
    <t>pan integral</t>
  </si>
  <si>
    <t>chifles</t>
  </si>
  <si>
    <t>apple cloud</t>
  </si>
  <si>
    <t>compra de pizza</t>
  </si>
  <si>
    <t>casa</t>
  </si>
  <si>
    <t>casa comida</t>
  </si>
  <si>
    <t>pago a mama</t>
  </si>
  <si>
    <t xml:space="preserve">fin de mes de julio </t>
  </si>
  <si>
    <t>bus espol</t>
  </si>
  <si>
    <t>papi pollo y alita</t>
  </si>
  <si>
    <t xml:space="preserve">pasaje </t>
  </si>
  <si>
    <t>recarga</t>
  </si>
  <si>
    <t>alimentacion espol</t>
  </si>
  <si>
    <t>recoleccion en feria de emprendimiento</t>
  </si>
  <si>
    <t>pago de internet</t>
  </si>
  <si>
    <t>pasaje a espol con taxi y bebeida a cenaim</t>
  </si>
  <si>
    <t>prestamo de mesa plastica</t>
  </si>
  <si>
    <t>dulce</t>
  </si>
  <si>
    <t>tuti</t>
  </si>
  <si>
    <t>fernandez</t>
  </si>
  <si>
    <t>carne fk</t>
  </si>
  <si>
    <t>mini comisiariato</t>
  </si>
  <si>
    <t>para comida del momento</t>
  </si>
  <si>
    <t>compra de pescado y arroz</t>
  </si>
  <si>
    <t>ivis juliana</t>
  </si>
  <si>
    <t>PRIMERA QUINCENA DE AGOSTO</t>
  </si>
  <si>
    <t>compra de insumo comida</t>
  </si>
  <si>
    <t>pago de cedula ivis</t>
  </si>
  <si>
    <t>compra de cubeta de huevo y queso</t>
  </si>
  <si>
    <t>cobro por tranferencia</t>
  </si>
  <si>
    <t>mama cinthya briones</t>
  </si>
  <si>
    <t>compra de dos gorra</t>
  </si>
  <si>
    <t>Tarifa de renovacion anual produbanco</t>
  </si>
  <si>
    <t>ayuda deber de la universidad</t>
  </si>
  <si>
    <t>juegos recreativos</t>
  </si>
  <si>
    <t>compra de tostito</t>
  </si>
  <si>
    <t>valor matricula espol</t>
  </si>
  <si>
    <t>pago por segunda matricula matematicas discretas</t>
  </si>
  <si>
    <t>comision de banco por pago de matricula y materia seg. Vez</t>
  </si>
  <si>
    <t>comprar pan</t>
  </si>
  <si>
    <t>deja</t>
  </si>
  <si>
    <t>INTERNET telesystem</t>
  </si>
  <si>
    <t>SEGUNDA QUINCENA DE AGOSTO</t>
  </si>
  <si>
    <t>compra de panaderia</t>
  </si>
  <si>
    <t>pasaje a ESPOL</t>
  </si>
  <si>
    <t xml:space="preserve">Recarga en saldo movil </t>
  </si>
  <si>
    <t>compra de camisas</t>
  </si>
  <si>
    <t>donacion</t>
  </si>
  <si>
    <t>$1 de papa - mas de una libra</t>
  </si>
  <si>
    <t>compra de cerave, protector solar y retinoic</t>
  </si>
  <si>
    <t>pan</t>
  </si>
  <si>
    <t>chifles y ceviche</t>
  </si>
  <si>
    <t>panes</t>
  </si>
  <si>
    <t>consumo de tarjeta</t>
  </si>
  <si>
    <t>alimentos</t>
  </si>
  <si>
    <t>chifle</t>
  </si>
  <si>
    <t>Quincena de septiembre</t>
  </si>
  <si>
    <t>GASTO OFICINA</t>
  </si>
  <si>
    <t>compra de tinta 504 para impresora epson l4150</t>
  </si>
  <si>
    <t>pago de consumo de tarjeta</t>
  </si>
  <si>
    <t>CENEL PAGO LUZ DE MAMA CY</t>
  </si>
  <si>
    <t>pago de registro de la propiedad</t>
  </si>
  <si>
    <t>PAGO AGUA DE MAMA CY</t>
  </si>
  <si>
    <t>reposicion de gass</t>
  </si>
  <si>
    <t>pago saldo papa</t>
  </si>
  <si>
    <t>compra de queso y 8 granadillas</t>
  </si>
  <si>
    <t>compra de maleta</t>
  </si>
  <si>
    <t>compra de chompa</t>
  </si>
  <si>
    <t xml:space="preserve">PASAJE DE TAXI RUTA </t>
  </si>
  <si>
    <t>SUAVITEL</t>
  </si>
  <si>
    <t>compra de KFC cumple de papa</t>
  </si>
  <si>
    <t>pasaje a oficina</t>
  </si>
  <si>
    <t>sueldo</t>
  </si>
  <si>
    <t>GASTO DE VIAJE</t>
  </si>
  <si>
    <t>COMPRA DE MOCHILA</t>
  </si>
  <si>
    <t>COMPRA DE ROPA</t>
  </si>
  <si>
    <t>pago de internet TELESYSTEM</t>
  </si>
  <si>
    <t>recargar celular ivis</t>
  </si>
  <si>
    <t>compra de panes</t>
  </si>
  <si>
    <t>Recarga Celular ivis</t>
  </si>
  <si>
    <t>compra de helado por peso</t>
  </si>
  <si>
    <t>pasaje a parque samanes</t>
  </si>
  <si>
    <t>compra de bebidas</t>
  </si>
  <si>
    <t>compra de libros</t>
  </si>
  <si>
    <t>DOMINIO</t>
  </si>
  <si>
    <t>RENOVACION DE DOMINIO</t>
  </si>
  <si>
    <t>IMPUESTO SRI</t>
  </si>
  <si>
    <t>cuadre</t>
  </si>
  <si>
    <t>COMPRA DE MATERIALES novared</t>
  </si>
  <si>
    <t>musica</t>
  </si>
  <si>
    <t>transferencia mama cinthya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</si>
</sst>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2" fontId="0" fillId="0" borderId="3" xfId="0" applyNumberFormat="1" applyBorder="1"/>
    <xf numFmtId="14" fontId="0" fillId="0" borderId="1" xfId="0" applyNumberFormat="1" applyBorder="1" applyAlignment="1">
      <alignment horizontal="right"/>
    </xf>
    <xf numFmtId="164" fontId="0" fillId="0" borderId="2" xfId="1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0" fontId="3" fillId="0" borderId="3" xfId="0" applyFont="1" applyBorder="1"/>
    <xf numFmtId="0" fontId="4" fillId="0" borderId="2" xfId="0" applyFont="1" applyBorder="1"/>
    <xf numFmtId="14" fontId="5" fillId="0" borderId="1" xfId="0" applyNumberFormat="1" applyFont="1" applyBorder="1"/>
    <xf numFmtId="0" fontId="5" fillId="0" borderId="2" xfId="0" applyFont="1" applyBorder="1"/>
    <xf numFmtId="14" fontId="6" fillId="0" borderId="1" xfId="0" applyNumberFormat="1" applyFont="1" applyBorder="1"/>
    <xf numFmtId="14" fontId="6" fillId="0" borderId="2" xfId="0" applyNumberFormat="1" applyFont="1" applyBorder="1"/>
    <xf numFmtId="0" fontId="6" fillId="0" borderId="2" xfId="0" applyFont="1" applyBorder="1"/>
    <xf numFmtId="2" fontId="6" fillId="0" borderId="2" xfId="0" applyNumberFormat="1" applyFont="1" applyBorder="1"/>
    <xf numFmtId="2" fontId="6" fillId="0" borderId="3" xfId="0" applyNumberFormat="1" applyFont="1" applyBorder="1"/>
    <xf numFmtId="0" fontId="6" fillId="0" borderId="3" xfId="0" applyFont="1" applyBorder="1"/>
    <xf numFmtId="0" fontId="7" fillId="0" borderId="2" xfId="0" applyFont="1" applyBorder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6" fillId="0" borderId="0" xfId="0" applyFont="1"/>
    <xf numFmtId="2" fontId="6" fillId="0" borderId="0" xfId="0" applyNumberFormat="1" applyFont="1"/>
    <xf numFmtId="0" fontId="0" fillId="0" borderId="4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3E76-A885-2444-BB90-BAD4879FD900}">
  <sheetPr filterMode="1"/>
  <dimension ref="A1:F861"/>
  <sheetViews>
    <sheetView tabSelected="1" topLeftCell="A743" workbookViewId="0">
      <selection activeCell="B846" sqref="B846"/>
    </sheetView>
  </sheetViews>
  <sheetFormatPr baseColWidth="10" defaultRowHeight="16" x14ac:dyDescent="0.2"/>
  <cols>
    <col min="1" max="1" width="18.83203125" customWidth="1"/>
    <col min="2" max="2" width="22.33203125" customWidth="1"/>
    <col min="3" max="3" width="38.6640625" customWidth="1"/>
    <col min="4" max="4" width="12.6640625" customWidth="1"/>
    <col min="5" max="5" width="16.83203125" customWidth="1"/>
    <col min="6" max="6" width="25.33203125" customWidth="1"/>
  </cols>
  <sheetData>
    <row r="1" spans="1:6" x14ac:dyDescent="0.2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</row>
    <row r="2" spans="1:6" hidden="1" x14ac:dyDescent="0.2">
      <c r="A2" s="1">
        <v>45209</v>
      </c>
      <c r="B2" s="2" t="s">
        <v>0</v>
      </c>
      <c r="C2" s="3" t="s">
        <v>1</v>
      </c>
      <c r="D2" s="3">
        <v>84.72</v>
      </c>
      <c r="E2" s="3"/>
      <c r="F2" s="4" t="s">
        <v>2</v>
      </c>
    </row>
    <row r="3" spans="1:6" hidden="1" x14ac:dyDescent="0.2">
      <c r="A3" s="1">
        <v>45209</v>
      </c>
      <c r="B3" s="2" t="s">
        <v>0</v>
      </c>
      <c r="C3" s="3" t="s">
        <v>1</v>
      </c>
      <c r="D3" s="3">
        <v>29.57</v>
      </c>
      <c r="E3" s="3"/>
      <c r="F3" s="4" t="s">
        <v>3</v>
      </c>
    </row>
    <row r="4" spans="1:6" hidden="1" x14ac:dyDescent="0.2">
      <c r="A4" s="1">
        <v>45209</v>
      </c>
      <c r="B4" s="2" t="s">
        <v>0</v>
      </c>
      <c r="C4" s="3" t="s">
        <v>1</v>
      </c>
      <c r="D4" s="3">
        <v>20.91</v>
      </c>
      <c r="E4" s="3"/>
      <c r="F4" s="4" t="s">
        <v>4</v>
      </c>
    </row>
    <row r="5" spans="1:6" hidden="1" x14ac:dyDescent="0.2">
      <c r="A5" s="1">
        <v>45209</v>
      </c>
      <c r="B5" s="2" t="s">
        <v>0</v>
      </c>
      <c r="C5" s="3" t="s">
        <v>1</v>
      </c>
      <c r="D5" s="3">
        <v>306.32</v>
      </c>
      <c r="E5" s="5"/>
      <c r="F5" s="6" t="s">
        <v>5</v>
      </c>
    </row>
    <row r="6" spans="1:6" hidden="1" x14ac:dyDescent="0.2">
      <c r="A6" s="1">
        <v>45209</v>
      </c>
      <c r="B6" s="2" t="s">
        <v>0</v>
      </c>
      <c r="C6" s="3" t="s">
        <v>1</v>
      </c>
      <c r="D6" s="3">
        <v>1.2</v>
      </c>
      <c r="E6" s="5"/>
      <c r="F6" s="6" t="s">
        <v>6</v>
      </c>
    </row>
    <row r="7" spans="1:6" hidden="1" x14ac:dyDescent="0.2">
      <c r="A7" s="1">
        <v>45209</v>
      </c>
      <c r="B7" s="2" t="s">
        <v>0</v>
      </c>
      <c r="C7" s="3" t="s">
        <v>1</v>
      </c>
      <c r="D7" s="5">
        <v>700</v>
      </c>
      <c r="E7" s="5"/>
      <c r="F7" s="6" t="s">
        <v>7</v>
      </c>
    </row>
    <row r="8" spans="1:6" x14ac:dyDescent="0.2">
      <c r="A8" s="1">
        <v>45210</v>
      </c>
      <c r="B8" s="2" t="s">
        <v>20</v>
      </c>
      <c r="C8" s="3" t="s">
        <v>9</v>
      </c>
      <c r="D8" s="3"/>
      <c r="E8" s="5">
        <v>5.7</v>
      </c>
      <c r="F8" s="6" t="s">
        <v>4</v>
      </c>
    </row>
    <row r="9" spans="1:6" hidden="1" x14ac:dyDescent="0.2">
      <c r="A9" s="1">
        <v>45211</v>
      </c>
      <c r="B9" s="2" t="s">
        <v>10</v>
      </c>
      <c r="C9" s="3" t="s">
        <v>11</v>
      </c>
      <c r="D9" s="3"/>
      <c r="E9" s="5">
        <v>1</v>
      </c>
      <c r="F9" s="6" t="s">
        <v>3</v>
      </c>
    </row>
    <row r="10" spans="1:6" hidden="1" x14ac:dyDescent="0.2">
      <c r="A10" s="1">
        <v>45211</v>
      </c>
      <c r="B10" s="3" t="s">
        <v>234</v>
      </c>
      <c r="C10" s="3" t="s">
        <v>12</v>
      </c>
      <c r="D10" s="3"/>
      <c r="E10" s="5">
        <v>2.75</v>
      </c>
      <c r="F10" s="6" t="s">
        <v>4</v>
      </c>
    </row>
    <row r="11" spans="1:6" hidden="1" x14ac:dyDescent="0.2">
      <c r="A11" s="1">
        <v>45212</v>
      </c>
      <c r="B11" s="2" t="s">
        <v>10</v>
      </c>
      <c r="C11" s="3" t="s">
        <v>11</v>
      </c>
      <c r="D11" s="3">
        <v>2</v>
      </c>
      <c r="E11" s="5"/>
      <c r="F11" s="6" t="s">
        <v>4</v>
      </c>
    </row>
    <row r="12" spans="1:6" hidden="1" x14ac:dyDescent="0.2">
      <c r="A12" s="7">
        <v>45212</v>
      </c>
      <c r="B12" s="2" t="s">
        <v>13</v>
      </c>
      <c r="C12" s="3" t="s">
        <v>14</v>
      </c>
      <c r="D12" s="5">
        <v>240</v>
      </c>
      <c r="E12" s="5"/>
      <c r="F12" s="6" t="s">
        <v>5</v>
      </c>
    </row>
    <row r="13" spans="1:6" hidden="1" x14ac:dyDescent="0.2">
      <c r="A13" s="1">
        <v>45214</v>
      </c>
      <c r="B13" s="2" t="s">
        <v>24</v>
      </c>
      <c r="C13" s="3" t="s">
        <v>15</v>
      </c>
      <c r="D13" s="3"/>
      <c r="E13" s="5">
        <v>7.99</v>
      </c>
      <c r="F13" s="6" t="s">
        <v>2</v>
      </c>
    </row>
    <row r="14" spans="1:6" hidden="1" x14ac:dyDescent="0.2">
      <c r="A14" s="1">
        <v>45214</v>
      </c>
      <c r="B14" s="2" t="s">
        <v>30</v>
      </c>
      <c r="C14" s="3" t="s">
        <v>17</v>
      </c>
      <c r="D14" s="3"/>
      <c r="E14" s="5">
        <v>40</v>
      </c>
      <c r="F14" s="6" t="s">
        <v>2</v>
      </c>
    </row>
    <row r="15" spans="1:6" hidden="1" x14ac:dyDescent="0.2">
      <c r="A15" s="1">
        <v>45214</v>
      </c>
      <c r="B15" s="2" t="s">
        <v>30</v>
      </c>
      <c r="C15" s="3" t="s">
        <v>17</v>
      </c>
      <c r="D15" s="3">
        <v>40</v>
      </c>
      <c r="E15" s="5"/>
      <c r="F15" s="6" t="s">
        <v>4</v>
      </c>
    </row>
    <row r="16" spans="1:6" hidden="1" x14ac:dyDescent="0.2">
      <c r="A16" s="1">
        <v>45214</v>
      </c>
      <c r="B16" s="2" t="s">
        <v>18</v>
      </c>
      <c r="C16" s="3" t="s">
        <v>19</v>
      </c>
      <c r="D16" s="3"/>
      <c r="E16" s="5">
        <v>3.6</v>
      </c>
      <c r="F16" s="6" t="s">
        <v>4</v>
      </c>
    </row>
    <row r="17" spans="1:6" x14ac:dyDescent="0.2">
      <c r="A17" s="1">
        <v>45214</v>
      </c>
      <c r="B17" s="2" t="s">
        <v>20</v>
      </c>
      <c r="C17" s="3" t="s">
        <v>21</v>
      </c>
      <c r="D17" s="8"/>
      <c r="E17" s="5">
        <v>1.8</v>
      </c>
      <c r="F17" s="6" t="s">
        <v>4</v>
      </c>
    </row>
    <row r="18" spans="1:6" hidden="1" x14ac:dyDescent="0.2">
      <c r="A18" s="1">
        <v>45214</v>
      </c>
      <c r="B18" s="2" t="s">
        <v>18</v>
      </c>
      <c r="C18" s="3" t="s">
        <v>22</v>
      </c>
      <c r="D18" s="3"/>
      <c r="E18" s="5">
        <v>1</v>
      </c>
      <c r="F18" s="6" t="s">
        <v>4</v>
      </c>
    </row>
    <row r="19" spans="1:6" hidden="1" x14ac:dyDescent="0.2">
      <c r="A19" s="1">
        <v>45214</v>
      </c>
      <c r="B19" s="2" t="s">
        <v>18</v>
      </c>
      <c r="C19" s="3" t="s">
        <v>23</v>
      </c>
      <c r="D19" s="3"/>
      <c r="E19" s="5">
        <v>5.2</v>
      </c>
      <c r="F19" s="6" t="s">
        <v>4</v>
      </c>
    </row>
    <row r="20" spans="1:6" hidden="1" x14ac:dyDescent="0.2">
      <c r="A20" s="1">
        <v>45214</v>
      </c>
      <c r="B20" s="2" t="s">
        <v>24</v>
      </c>
      <c r="C20" s="2" t="s">
        <v>25</v>
      </c>
      <c r="D20" s="3"/>
      <c r="E20" s="5">
        <v>0.21</v>
      </c>
      <c r="F20" s="6" t="s">
        <v>4</v>
      </c>
    </row>
    <row r="21" spans="1:6" x14ac:dyDescent="0.2">
      <c r="A21" s="1">
        <v>45218</v>
      </c>
      <c r="B21" s="2" t="s">
        <v>20</v>
      </c>
      <c r="C21" s="3" t="s">
        <v>21</v>
      </c>
      <c r="D21" s="3"/>
      <c r="E21" s="5">
        <v>0.5</v>
      </c>
      <c r="F21" s="6" t="s">
        <v>4</v>
      </c>
    </row>
    <row r="22" spans="1:6" hidden="1" x14ac:dyDescent="0.2">
      <c r="A22" s="1">
        <v>45218</v>
      </c>
      <c r="B22" s="2" t="s">
        <v>18</v>
      </c>
      <c r="C22" s="3" t="s">
        <v>26</v>
      </c>
      <c r="D22" s="3"/>
      <c r="E22" s="5">
        <v>3</v>
      </c>
      <c r="F22" s="6" t="s">
        <v>4</v>
      </c>
    </row>
    <row r="23" spans="1:6" x14ac:dyDescent="0.2">
      <c r="A23" s="1">
        <v>45218</v>
      </c>
      <c r="B23" s="2" t="s">
        <v>20</v>
      </c>
      <c r="C23" s="3" t="s">
        <v>21</v>
      </c>
      <c r="D23" s="3"/>
      <c r="E23" s="5">
        <v>0.3</v>
      </c>
      <c r="F23" s="6" t="s">
        <v>4</v>
      </c>
    </row>
    <row r="24" spans="1:6" hidden="1" x14ac:dyDescent="0.2">
      <c r="A24" s="1">
        <v>45218</v>
      </c>
      <c r="B24" s="2" t="s">
        <v>18</v>
      </c>
      <c r="C24" s="3" t="s">
        <v>27</v>
      </c>
      <c r="D24" s="3"/>
      <c r="E24" s="5">
        <v>1</v>
      </c>
      <c r="F24" s="6" t="s">
        <v>4</v>
      </c>
    </row>
    <row r="25" spans="1:6" hidden="1" x14ac:dyDescent="0.2">
      <c r="A25" s="1">
        <v>45218</v>
      </c>
      <c r="B25" s="2" t="s">
        <v>18</v>
      </c>
      <c r="C25" s="3" t="s">
        <v>28</v>
      </c>
      <c r="D25" s="3"/>
      <c r="E25" s="5">
        <v>1</v>
      </c>
      <c r="F25" s="6" t="s">
        <v>4</v>
      </c>
    </row>
    <row r="26" spans="1:6" x14ac:dyDescent="0.2">
      <c r="A26" s="1">
        <v>45218</v>
      </c>
      <c r="B26" s="2" t="s">
        <v>20</v>
      </c>
      <c r="C26" s="3" t="s">
        <v>21</v>
      </c>
      <c r="D26" s="3"/>
      <c r="E26" s="5">
        <v>0.6</v>
      </c>
      <c r="F26" s="6" t="s">
        <v>4</v>
      </c>
    </row>
    <row r="27" spans="1:6" hidden="1" x14ac:dyDescent="0.2">
      <c r="A27" s="1">
        <v>45218</v>
      </c>
      <c r="B27" s="2" t="s">
        <v>18</v>
      </c>
      <c r="C27" s="3" t="s">
        <v>23</v>
      </c>
      <c r="D27" s="3"/>
      <c r="E27" s="5">
        <v>2</v>
      </c>
      <c r="F27" s="6" t="s">
        <v>4</v>
      </c>
    </row>
    <row r="28" spans="1:6" hidden="1" x14ac:dyDescent="0.2">
      <c r="A28" s="1">
        <v>45220</v>
      </c>
      <c r="B28" s="2" t="s">
        <v>143</v>
      </c>
      <c r="C28" s="3" t="s">
        <v>29</v>
      </c>
      <c r="D28" s="3"/>
      <c r="E28" s="5">
        <v>20</v>
      </c>
      <c r="F28" s="6" t="s">
        <v>4</v>
      </c>
    </row>
    <row r="29" spans="1:6" hidden="1" x14ac:dyDescent="0.2">
      <c r="A29" s="1">
        <v>45222</v>
      </c>
      <c r="B29" s="2" t="s">
        <v>30</v>
      </c>
      <c r="C29" s="3" t="s">
        <v>17</v>
      </c>
      <c r="D29" s="3"/>
      <c r="E29" s="5">
        <v>30</v>
      </c>
      <c r="F29" s="6" t="s">
        <v>2</v>
      </c>
    </row>
    <row r="30" spans="1:6" hidden="1" x14ac:dyDescent="0.2">
      <c r="A30" s="1">
        <v>45222</v>
      </c>
      <c r="B30" s="2" t="s">
        <v>30</v>
      </c>
      <c r="C30" s="3" t="s">
        <v>17</v>
      </c>
      <c r="D30" s="3">
        <v>30</v>
      </c>
      <c r="E30" s="5"/>
      <c r="F30" s="6" t="s">
        <v>4</v>
      </c>
    </row>
    <row r="31" spans="1:6" hidden="1" x14ac:dyDescent="0.2">
      <c r="A31" s="1">
        <v>45222</v>
      </c>
      <c r="B31" s="2" t="s">
        <v>18</v>
      </c>
      <c r="C31" s="3" t="s">
        <v>31</v>
      </c>
      <c r="D31" s="3"/>
      <c r="E31" s="5">
        <v>5</v>
      </c>
      <c r="F31" s="6" t="s">
        <v>4</v>
      </c>
    </row>
    <row r="32" spans="1:6" x14ac:dyDescent="0.2">
      <c r="A32" s="1">
        <v>45222</v>
      </c>
      <c r="B32" s="2" t="s">
        <v>20</v>
      </c>
      <c r="C32" s="3" t="s">
        <v>32</v>
      </c>
      <c r="D32" s="3"/>
      <c r="E32" s="5">
        <f>0.3+0.3+0.3</f>
        <v>0.89999999999999991</v>
      </c>
      <c r="F32" s="6" t="s">
        <v>4</v>
      </c>
    </row>
    <row r="33" spans="1:6" hidden="1" x14ac:dyDescent="0.2">
      <c r="A33" s="1">
        <v>45223</v>
      </c>
      <c r="B33" s="2" t="s">
        <v>24</v>
      </c>
      <c r="C33" s="3" t="s">
        <v>33</v>
      </c>
      <c r="D33" s="3"/>
      <c r="E33" s="5">
        <v>5</v>
      </c>
      <c r="F33" s="6" t="s">
        <v>4</v>
      </c>
    </row>
    <row r="34" spans="1:6" hidden="1" x14ac:dyDescent="0.2">
      <c r="A34" s="1">
        <v>45223</v>
      </c>
      <c r="B34" s="2" t="s">
        <v>18</v>
      </c>
      <c r="C34" s="9" t="s">
        <v>34</v>
      </c>
      <c r="D34" s="3"/>
      <c r="E34" s="5">
        <f>0.7+0.5</f>
        <v>1.2</v>
      </c>
      <c r="F34" s="6" t="s">
        <v>4</v>
      </c>
    </row>
    <row r="35" spans="1:6" hidden="1" x14ac:dyDescent="0.2">
      <c r="A35" s="1">
        <v>45224</v>
      </c>
      <c r="B35" s="2" t="s">
        <v>18</v>
      </c>
      <c r="C35" s="3" t="s">
        <v>35</v>
      </c>
      <c r="D35" s="5"/>
      <c r="E35" s="5">
        <f>2.5+0.5+0.5+0.3+0.45+0.7+0.45+0.3+0.3</f>
        <v>6</v>
      </c>
      <c r="F35" s="6" t="s">
        <v>4</v>
      </c>
    </row>
    <row r="36" spans="1:6" hidden="1" x14ac:dyDescent="0.2">
      <c r="A36" s="1">
        <v>45226</v>
      </c>
      <c r="B36" s="2" t="s">
        <v>18</v>
      </c>
      <c r="C36" s="3" t="s">
        <v>36</v>
      </c>
      <c r="D36" s="3"/>
      <c r="E36" s="5">
        <v>0.2</v>
      </c>
      <c r="F36" s="6" t="s">
        <v>4</v>
      </c>
    </row>
    <row r="37" spans="1:6" hidden="1" x14ac:dyDescent="0.2">
      <c r="A37" s="1">
        <v>45230</v>
      </c>
      <c r="B37" s="2" t="s">
        <v>13</v>
      </c>
      <c r="C37" s="3" t="s">
        <v>37</v>
      </c>
      <c r="D37" s="3">
        <v>303.3</v>
      </c>
      <c r="E37" s="5"/>
      <c r="F37" s="6" t="s">
        <v>5</v>
      </c>
    </row>
    <row r="38" spans="1:6" x14ac:dyDescent="0.2">
      <c r="A38" s="1">
        <v>45231</v>
      </c>
      <c r="B38" s="2" t="s">
        <v>20</v>
      </c>
      <c r="C38" s="3" t="s">
        <v>32</v>
      </c>
      <c r="D38" s="3"/>
      <c r="E38" s="5">
        <f>0.1+0.3+0.45+0.3+0.5</f>
        <v>1.6500000000000001</v>
      </c>
      <c r="F38" s="6" t="s">
        <v>4</v>
      </c>
    </row>
    <row r="39" spans="1:6" x14ac:dyDescent="0.2">
      <c r="A39" s="1">
        <v>45231</v>
      </c>
      <c r="B39" s="2" t="s">
        <v>20</v>
      </c>
      <c r="C39" s="3" t="s">
        <v>38</v>
      </c>
      <c r="D39" s="3"/>
      <c r="E39" s="3">
        <v>10</v>
      </c>
      <c r="F39" s="6" t="s">
        <v>4</v>
      </c>
    </row>
    <row r="40" spans="1:6" x14ac:dyDescent="0.2">
      <c r="A40" s="1">
        <v>45231</v>
      </c>
      <c r="B40" s="2" t="s">
        <v>20</v>
      </c>
      <c r="C40" s="3" t="s">
        <v>32</v>
      </c>
      <c r="D40" s="5"/>
      <c r="E40" s="5">
        <f>0.3+0.4+0.3+0.3</f>
        <v>1.3</v>
      </c>
      <c r="F40" s="6" t="s">
        <v>4</v>
      </c>
    </row>
    <row r="41" spans="1:6" hidden="1" x14ac:dyDescent="0.2">
      <c r="A41" s="1">
        <v>45231</v>
      </c>
      <c r="B41" s="2" t="s">
        <v>39</v>
      </c>
      <c r="C41" s="3" t="s">
        <v>40</v>
      </c>
      <c r="D41" s="3"/>
      <c r="E41" s="5">
        <v>10.5</v>
      </c>
      <c r="F41" s="6" t="s">
        <v>4</v>
      </c>
    </row>
    <row r="42" spans="1:6" hidden="1" x14ac:dyDescent="0.2">
      <c r="A42" s="1">
        <v>45220</v>
      </c>
      <c r="B42" s="2" t="s">
        <v>10</v>
      </c>
      <c r="C42" s="3" t="s">
        <v>41</v>
      </c>
      <c r="D42" s="3"/>
      <c r="E42" s="5">
        <f>0.99+0.12</f>
        <v>1.1099999999999999</v>
      </c>
      <c r="F42" s="6" t="s">
        <v>2</v>
      </c>
    </row>
    <row r="43" spans="1:6" hidden="1" x14ac:dyDescent="0.2">
      <c r="A43" s="1">
        <v>45231</v>
      </c>
      <c r="B43" s="2" t="s">
        <v>30</v>
      </c>
      <c r="C43" s="3" t="s">
        <v>42</v>
      </c>
      <c r="D43" s="3">
        <v>0.01</v>
      </c>
      <c r="E43" s="5"/>
      <c r="F43" s="6" t="s">
        <v>5</v>
      </c>
    </row>
    <row r="44" spans="1:6" hidden="1" x14ac:dyDescent="0.2">
      <c r="A44" s="1">
        <v>45232</v>
      </c>
      <c r="B44" s="2" t="s">
        <v>30</v>
      </c>
      <c r="C44" s="3" t="s">
        <v>17</v>
      </c>
      <c r="D44" s="3"/>
      <c r="E44" s="5">
        <v>200</v>
      </c>
      <c r="F44" s="6" t="s">
        <v>5</v>
      </c>
    </row>
    <row r="45" spans="1:6" hidden="1" x14ac:dyDescent="0.2">
      <c r="A45" s="1">
        <v>45232</v>
      </c>
      <c r="B45" s="2" t="s">
        <v>30</v>
      </c>
      <c r="C45" s="3" t="s">
        <v>17</v>
      </c>
      <c r="D45" s="3">
        <v>100</v>
      </c>
      <c r="E45" s="5"/>
      <c r="F45" s="6" t="s">
        <v>2</v>
      </c>
    </row>
    <row r="46" spans="1:6" hidden="1" x14ac:dyDescent="0.2">
      <c r="A46" s="1">
        <v>45232</v>
      </c>
      <c r="B46" s="3" t="s">
        <v>234</v>
      </c>
      <c r="C46" s="3" t="s">
        <v>43</v>
      </c>
      <c r="D46" s="3"/>
      <c r="E46" s="5">
        <v>31.92</v>
      </c>
      <c r="F46" s="6" t="s">
        <v>2</v>
      </c>
    </row>
    <row r="47" spans="1:6" hidden="1" x14ac:dyDescent="0.2">
      <c r="A47" s="1">
        <v>45232</v>
      </c>
      <c r="B47" s="2" t="s">
        <v>30</v>
      </c>
      <c r="C47" s="3" t="s">
        <v>17</v>
      </c>
      <c r="D47" s="3">
        <v>100</v>
      </c>
      <c r="E47" s="5"/>
      <c r="F47" s="6" t="s">
        <v>4</v>
      </c>
    </row>
    <row r="48" spans="1:6" x14ac:dyDescent="0.2">
      <c r="A48" s="1">
        <v>45232</v>
      </c>
      <c r="B48" s="2" t="s">
        <v>20</v>
      </c>
      <c r="C48" s="3" t="s">
        <v>44</v>
      </c>
      <c r="D48" s="3"/>
      <c r="E48" s="5">
        <f>1+0.3</f>
        <v>1.3</v>
      </c>
      <c r="F48" s="6" t="s">
        <v>4</v>
      </c>
    </row>
    <row r="49" spans="1:6" x14ac:dyDescent="0.2">
      <c r="A49" s="1">
        <v>45232</v>
      </c>
      <c r="B49" s="2" t="s">
        <v>20</v>
      </c>
      <c r="C49" s="3" t="s">
        <v>21</v>
      </c>
      <c r="D49" s="3"/>
      <c r="E49" s="5">
        <v>0.3</v>
      </c>
      <c r="F49" s="6" t="s">
        <v>6</v>
      </c>
    </row>
    <row r="50" spans="1:6" hidden="1" x14ac:dyDescent="0.2">
      <c r="A50" s="1">
        <v>45232</v>
      </c>
      <c r="B50" s="2" t="s">
        <v>10</v>
      </c>
      <c r="C50" s="3" t="s">
        <v>11</v>
      </c>
      <c r="D50" s="3"/>
      <c r="E50" s="5">
        <v>12</v>
      </c>
      <c r="F50" s="6" t="s">
        <v>3</v>
      </c>
    </row>
    <row r="51" spans="1:6" hidden="1" x14ac:dyDescent="0.2">
      <c r="A51" s="1">
        <v>45232</v>
      </c>
      <c r="B51" s="2" t="s">
        <v>18</v>
      </c>
      <c r="C51" s="3" t="s">
        <v>45</v>
      </c>
      <c r="D51" s="3"/>
      <c r="E51" s="5">
        <v>20</v>
      </c>
      <c r="F51" s="6" t="s">
        <v>4</v>
      </c>
    </row>
    <row r="52" spans="1:6" hidden="1" x14ac:dyDescent="0.2">
      <c r="A52" s="1">
        <v>45232</v>
      </c>
      <c r="B52" s="2" t="s">
        <v>46</v>
      </c>
      <c r="C52" s="3" t="s">
        <v>47</v>
      </c>
      <c r="D52" s="3"/>
      <c r="E52" s="5">
        <v>25</v>
      </c>
      <c r="F52" s="6" t="s">
        <v>2</v>
      </c>
    </row>
    <row r="53" spans="1:6" hidden="1" x14ac:dyDescent="0.2">
      <c r="A53" s="1">
        <v>45234</v>
      </c>
      <c r="B53" s="2" t="s">
        <v>18</v>
      </c>
      <c r="C53" s="3" t="s">
        <v>48</v>
      </c>
      <c r="D53" s="3"/>
      <c r="E53" s="5">
        <f>0.5+1.6</f>
        <v>2.1</v>
      </c>
      <c r="F53" s="6" t="s">
        <v>4</v>
      </c>
    </row>
    <row r="54" spans="1:6" x14ac:dyDescent="0.2">
      <c r="A54" s="1">
        <v>45236</v>
      </c>
      <c r="B54" s="2" t="s">
        <v>20</v>
      </c>
      <c r="C54" s="3" t="s">
        <v>32</v>
      </c>
      <c r="D54" s="3"/>
      <c r="E54" s="5">
        <f>0.3+0.5+0.3</f>
        <v>1.1000000000000001</v>
      </c>
      <c r="F54" s="6" t="s">
        <v>4</v>
      </c>
    </row>
    <row r="55" spans="1:6" hidden="1" x14ac:dyDescent="0.2">
      <c r="A55" s="1">
        <v>45236</v>
      </c>
      <c r="B55" s="2" t="s">
        <v>18</v>
      </c>
      <c r="C55" s="3" t="s">
        <v>49</v>
      </c>
      <c r="D55" s="3"/>
      <c r="E55" s="5">
        <v>3.8</v>
      </c>
      <c r="F55" s="6" t="s">
        <v>4</v>
      </c>
    </row>
    <row r="56" spans="1:6" hidden="1" x14ac:dyDescent="0.2">
      <c r="A56" s="1">
        <v>45236</v>
      </c>
      <c r="B56" s="2" t="s">
        <v>30</v>
      </c>
      <c r="C56" s="3" t="s">
        <v>17</v>
      </c>
      <c r="D56" s="3"/>
      <c r="E56" s="5">
        <v>30</v>
      </c>
      <c r="F56" s="6" t="s">
        <v>2</v>
      </c>
    </row>
    <row r="57" spans="1:6" hidden="1" x14ac:dyDescent="0.2">
      <c r="A57" s="1">
        <v>45236</v>
      </c>
      <c r="B57" s="2" t="s">
        <v>30</v>
      </c>
      <c r="C57" s="3" t="s">
        <v>17</v>
      </c>
      <c r="D57" s="5">
        <v>30</v>
      </c>
      <c r="E57" s="5"/>
      <c r="F57" s="6" t="s">
        <v>4</v>
      </c>
    </row>
    <row r="58" spans="1:6" hidden="1" x14ac:dyDescent="0.2">
      <c r="A58" s="1">
        <v>45236</v>
      </c>
      <c r="B58" s="2" t="s">
        <v>18</v>
      </c>
      <c r="C58" s="3" t="s">
        <v>50</v>
      </c>
      <c r="D58" s="3"/>
      <c r="E58" s="5">
        <v>70</v>
      </c>
      <c r="F58" s="6" t="s">
        <v>4</v>
      </c>
    </row>
    <row r="59" spans="1:6" hidden="1" x14ac:dyDescent="0.2">
      <c r="A59" s="1">
        <v>45238</v>
      </c>
      <c r="B59" s="2" t="s">
        <v>30</v>
      </c>
      <c r="C59" s="3" t="s">
        <v>51</v>
      </c>
      <c r="D59" s="3"/>
      <c r="E59" s="5">
        <v>40</v>
      </c>
      <c r="F59" s="6" t="s">
        <v>5</v>
      </c>
    </row>
    <row r="60" spans="1:6" x14ac:dyDescent="0.2">
      <c r="A60" s="1">
        <v>45238</v>
      </c>
      <c r="B60" s="2" t="s">
        <v>20</v>
      </c>
      <c r="C60" s="3" t="s">
        <v>52</v>
      </c>
      <c r="D60" s="3"/>
      <c r="E60" s="5">
        <f>0.3+0.3+0.7+0.3+0.3</f>
        <v>1.9</v>
      </c>
      <c r="F60" s="6" t="s">
        <v>4</v>
      </c>
    </row>
    <row r="61" spans="1:6" hidden="1" x14ac:dyDescent="0.2">
      <c r="A61" s="1">
        <v>45238</v>
      </c>
      <c r="B61" s="2" t="s">
        <v>18</v>
      </c>
      <c r="C61" s="3" t="s">
        <v>18</v>
      </c>
      <c r="D61" s="3"/>
      <c r="E61" s="5">
        <v>3</v>
      </c>
      <c r="F61" s="6" t="s">
        <v>4</v>
      </c>
    </row>
    <row r="62" spans="1:6" hidden="1" x14ac:dyDescent="0.2">
      <c r="A62" s="1">
        <v>45242</v>
      </c>
      <c r="B62" s="2" t="s">
        <v>30</v>
      </c>
      <c r="C62" s="3" t="s">
        <v>16</v>
      </c>
      <c r="D62" s="3"/>
      <c r="E62" s="5">
        <v>50</v>
      </c>
      <c r="F62" s="6" t="s">
        <v>5</v>
      </c>
    </row>
    <row r="63" spans="1:6" hidden="1" x14ac:dyDescent="0.2">
      <c r="A63" s="1">
        <v>45242</v>
      </c>
      <c r="B63" s="2" t="s">
        <v>30</v>
      </c>
      <c r="C63" s="3" t="s">
        <v>16</v>
      </c>
      <c r="D63" s="5">
        <v>50</v>
      </c>
      <c r="E63" s="5"/>
      <c r="F63" s="6" t="s">
        <v>4</v>
      </c>
    </row>
    <row r="64" spans="1:6" hidden="1" x14ac:dyDescent="0.2">
      <c r="A64" s="1">
        <v>45242</v>
      </c>
      <c r="B64" s="2" t="s">
        <v>24</v>
      </c>
      <c r="C64" s="3" t="s">
        <v>53</v>
      </c>
      <c r="D64" s="3"/>
      <c r="E64" s="5">
        <v>5.65</v>
      </c>
      <c r="F64" s="6" t="s">
        <v>4</v>
      </c>
    </row>
    <row r="65" spans="1:6" hidden="1" x14ac:dyDescent="0.2">
      <c r="A65" s="1">
        <v>45242</v>
      </c>
      <c r="B65" s="2" t="s">
        <v>18</v>
      </c>
      <c r="C65" s="3" t="s">
        <v>54</v>
      </c>
      <c r="D65" s="3"/>
      <c r="E65" s="5">
        <v>5</v>
      </c>
      <c r="F65" s="6" t="s">
        <v>4</v>
      </c>
    </row>
    <row r="66" spans="1:6" hidden="1" x14ac:dyDescent="0.2">
      <c r="A66" s="1">
        <v>45242</v>
      </c>
      <c r="B66" s="2" t="s">
        <v>18</v>
      </c>
      <c r="C66" s="3" t="s">
        <v>55</v>
      </c>
      <c r="D66" s="3"/>
      <c r="E66" s="5">
        <v>40</v>
      </c>
      <c r="F66" s="6" t="s">
        <v>4</v>
      </c>
    </row>
    <row r="67" spans="1:6" x14ac:dyDescent="0.2">
      <c r="A67" s="1">
        <v>45242</v>
      </c>
      <c r="B67" s="2" t="s">
        <v>20</v>
      </c>
      <c r="C67" s="3" t="s">
        <v>56</v>
      </c>
      <c r="D67" s="3"/>
      <c r="E67" s="5">
        <v>5</v>
      </c>
      <c r="F67" s="6" t="s">
        <v>4</v>
      </c>
    </row>
    <row r="68" spans="1:6" hidden="1" x14ac:dyDescent="0.2">
      <c r="A68" s="1">
        <v>45242</v>
      </c>
      <c r="B68" s="2" t="s">
        <v>18</v>
      </c>
      <c r="C68" s="3" t="s">
        <v>57</v>
      </c>
      <c r="D68" s="3"/>
      <c r="E68" s="5">
        <v>12</v>
      </c>
      <c r="F68" s="6" t="s">
        <v>4</v>
      </c>
    </row>
    <row r="69" spans="1:6" x14ac:dyDescent="0.2">
      <c r="A69" s="1">
        <v>45242</v>
      </c>
      <c r="B69" s="2" t="s">
        <v>20</v>
      </c>
      <c r="C69" s="3" t="s">
        <v>58</v>
      </c>
      <c r="D69" s="3"/>
      <c r="E69" s="5">
        <f>1.25+0.3</f>
        <v>1.55</v>
      </c>
      <c r="F69" s="6" t="s">
        <v>4</v>
      </c>
    </row>
    <row r="70" spans="1:6" hidden="1" x14ac:dyDescent="0.2">
      <c r="A70" s="1">
        <v>45242</v>
      </c>
      <c r="B70" s="2" t="s">
        <v>18</v>
      </c>
      <c r="C70" s="3" t="s">
        <v>59</v>
      </c>
      <c r="D70" s="5">
        <v>5</v>
      </c>
      <c r="E70" s="5"/>
      <c r="F70" s="6" t="s">
        <v>4</v>
      </c>
    </row>
    <row r="71" spans="1:6" x14ac:dyDescent="0.2">
      <c r="A71" s="1">
        <v>45242</v>
      </c>
      <c r="B71" s="2" t="s">
        <v>20</v>
      </c>
      <c r="C71" s="3" t="s">
        <v>60</v>
      </c>
      <c r="D71" s="3">
        <v>2.5</v>
      </c>
      <c r="E71" s="5"/>
      <c r="F71" s="6" t="s">
        <v>5</v>
      </c>
    </row>
    <row r="72" spans="1:6" hidden="1" x14ac:dyDescent="0.2">
      <c r="A72" s="1">
        <v>45243</v>
      </c>
      <c r="B72" s="2" t="s">
        <v>18</v>
      </c>
      <c r="C72" s="3" t="s">
        <v>28</v>
      </c>
      <c r="D72" s="5"/>
      <c r="E72" s="3">
        <f>0.3+0.5+1.25+2.5+0.3</f>
        <v>4.8499999999999996</v>
      </c>
      <c r="F72" s="6" t="s">
        <v>4</v>
      </c>
    </row>
    <row r="73" spans="1:6" hidden="1" x14ac:dyDescent="0.2">
      <c r="A73" s="1">
        <v>45245</v>
      </c>
      <c r="B73" s="2" t="s">
        <v>13</v>
      </c>
      <c r="C73" s="3" t="s">
        <v>61</v>
      </c>
      <c r="D73" s="3">
        <v>240</v>
      </c>
      <c r="E73" s="5"/>
      <c r="F73" s="6" t="s">
        <v>5</v>
      </c>
    </row>
    <row r="74" spans="1:6" x14ac:dyDescent="0.2">
      <c r="A74" s="1">
        <v>45245</v>
      </c>
      <c r="B74" s="2" t="s">
        <v>20</v>
      </c>
      <c r="C74" s="3" t="s">
        <v>62</v>
      </c>
      <c r="D74" s="3"/>
      <c r="E74" s="5">
        <f>0.3+0.5+0.65+0.3</f>
        <v>1.7500000000000002</v>
      </c>
      <c r="F74" s="6" t="s">
        <v>4</v>
      </c>
    </row>
    <row r="75" spans="1:6" hidden="1" x14ac:dyDescent="0.2">
      <c r="A75" s="1">
        <v>45245</v>
      </c>
      <c r="B75" s="2" t="s">
        <v>30</v>
      </c>
      <c r="C75" s="3" t="s">
        <v>16</v>
      </c>
      <c r="D75" s="3"/>
      <c r="E75" s="5">
        <v>10</v>
      </c>
      <c r="F75" s="6" t="s">
        <v>2</v>
      </c>
    </row>
    <row r="76" spans="1:6" hidden="1" x14ac:dyDescent="0.2">
      <c r="A76" s="1">
        <v>45245</v>
      </c>
      <c r="B76" s="2" t="s">
        <v>30</v>
      </c>
      <c r="C76" s="3" t="s">
        <v>16</v>
      </c>
      <c r="D76" s="3">
        <v>10</v>
      </c>
      <c r="E76" s="5"/>
      <c r="F76" s="6" t="s">
        <v>4</v>
      </c>
    </row>
    <row r="77" spans="1:6" hidden="1" x14ac:dyDescent="0.2">
      <c r="A77" s="1">
        <v>45245</v>
      </c>
      <c r="B77" s="2" t="s">
        <v>18</v>
      </c>
      <c r="C77" s="3" t="s">
        <v>63</v>
      </c>
      <c r="D77" s="3"/>
      <c r="E77" s="5">
        <v>2.5</v>
      </c>
      <c r="F77" s="6" t="s">
        <v>4</v>
      </c>
    </row>
    <row r="78" spans="1:6" hidden="1" x14ac:dyDescent="0.2">
      <c r="A78" s="1">
        <v>45247</v>
      </c>
      <c r="B78" s="2" t="s">
        <v>18</v>
      </c>
      <c r="C78" s="3" t="s">
        <v>64</v>
      </c>
      <c r="D78" s="3"/>
      <c r="E78" s="5">
        <v>0.7</v>
      </c>
      <c r="F78" s="6" t="s">
        <v>4</v>
      </c>
    </row>
    <row r="79" spans="1:6" hidden="1" x14ac:dyDescent="0.2">
      <c r="A79" s="1">
        <v>45252</v>
      </c>
      <c r="B79" s="2" t="s">
        <v>18</v>
      </c>
      <c r="C79" s="3" t="s">
        <v>64</v>
      </c>
      <c r="D79" s="3"/>
      <c r="E79" s="5">
        <v>0.9</v>
      </c>
      <c r="F79" s="6" t="s">
        <v>4</v>
      </c>
    </row>
    <row r="80" spans="1:6" x14ac:dyDescent="0.2">
      <c r="A80" s="1">
        <v>45254</v>
      </c>
      <c r="B80" s="2" t="s">
        <v>20</v>
      </c>
      <c r="C80" s="3" t="s">
        <v>65</v>
      </c>
      <c r="D80" s="3"/>
      <c r="E80" s="5">
        <v>1.2</v>
      </c>
      <c r="F80" s="6" t="s">
        <v>4</v>
      </c>
    </row>
    <row r="81" spans="1:6" hidden="1" x14ac:dyDescent="0.2">
      <c r="A81" s="1">
        <v>45254</v>
      </c>
      <c r="B81" s="2" t="s">
        <v>30</v>
      </c>
      <c r="C81" s="3" t="s">
        <v>66</v>
      </c>
      <c r="D81" s="3"/>
      <c r="E81" s="5">
        <v>100.4</v>
      </c>
      <c r="F81" s="6" t="s">
        <v>5</v>
      </c>
    </row>
    <row r="82" spans="1:6" hidden="1" x14ac:dyDescent="0.2">
      <c r="A82" s="1">
        <v>45254</v>
      </c>
      <c r="B82" s="2" t="s">
        <v>30</v>
      </c>
      <c r="C82" s="3" t="s">
        <v>66</v>
      </c>
      <c r="D82" s="3">
        <v>100</v>
      </c>
      <c r="E82" s="5"/>
      <c r="F82" s="6" t="s">
        <v>3</v>
      </c>
    </row>
    <row r="83" spans="1:6" hidden="1" x14ac:dyDescent="0.2">
      <c r="A83" s="1">
        <v>45233</v>
      </c>
      <c r="B83" s="2" t="s">
        <v>10</v>
      </c>
      <c r="C83" s="3" t="s">
        <v>11</v>
      </c>
      <c r="D83" s="3"/>
      <c r="E83" s="5">
        <v>1</v>
      </c>
      <c r="F83" s="6" t="s">
        <v>3</v>
      </c>
    </row>
    <row r="84" spans="1:6" hidden="1" x14ac:dyDescent="0.2">
      <c r="A84" s="1">
        <v>45254</v>
      </c>
      <c r="B84" s="2" t="s">
        <v>18</v>
      </c>
      <c r="C84" s="3" t="s">
        <v>67</v>
      </c>
      <c r="D84" s="3"/>
      <c r="E84" s="5">
        <f>1+0.5</f>
        <v>1.5</v>
      </c>
      <c r="F84" s="6" t="s">
        <v>4</v>
      </c>
    </row>
    <row r="85" spans="1:6" x14ac:dyDescent="0.2">
      <c r="A85" s="1">
        <v>45254</v>
      </c>
      <c r="B85" s="2" t="s">
        <v>20</v>
      </c>
      <c r="C85" s="3" t="s">
        <v>21</v>
      </c>
      <c r="D85" s="3"/>
      <c r="E85" s="5">
        <f>0.3+0.5+0.3</f>
        <v>1.1000000000000001</v>
      </c>
      <c r="F85" s="6" t="s">
        <v>4</v>
      </c>
    </row>
    <row r="86" spans="1:6" hidden="1" x14ac:dyDescent="0.2">
      <c r="A86" s="1">
        <v>45255</v>
      </c>
      <c r="B86" s="2" t="s">
        <v>24</v>
      </c>
      <c r="C86" s="3" t="s">
        <v>568</v>
      </c>
      <c r="D86" s="3"/>
      <c r="E86" s="5">
        <v>71</v>
      </c>
      <c r="F86" s="6" t="s">
        <v>5</v>
      </c>
    </row>
    <row r="87" spans="1:6" hidden="1" x14ac:dyDescent="0.2">
      <c r="A87" s="1">
        <v>45255</v>
      </c>
      <c r="B87" s="3" t="s">
        <v>234</v>
      </c>
      <c r="C87" s="3" t="s">
        <v>68</v>
      </c>
      <c r="D87" s="3"/>
      <c r="E87" s="5">
        <v>1</v>
      </c>
      <c r="F87" s="6" t="s">
        <v>4</v>
      </c>
    </row>
    <row r="88" spans="1:6" hidden="1" x14ac:dyDescent="0.2">
      <c r="A88" s="1">
        <v>45255</v>
      </c>
      <c r="B88" s="2" t="s">
        <v>18</v>
      </c>
      <c r="C88" s="3" t="s">
        <v>69</v>
      </c>
      <c r="D88" s="3"/>
      <c r="E88" s="5">
        <v>2.5</v>
      </c>
      <c r="F88" s="6" t="s">
        <v>4</v>
      </c>
    </row>
    <row r="89" spans="1:6" x14ac:dyDescent="0.2">
      <c r="A89" s="1">
        <v>45255</v>
      </c>
      <c r="B89" s="2" t="s">
        <v>20</v>
      </c>
      <c r="C89" s="3" t="s">
        <v>65</v>
      </c>
      <c r="D89" s="3"/>
      <c r="E89" s="5">
        <v>1.25</v>
      </c>
      <c r="F89" s="6" t="s">
        <v>4</v>
      </c>
    </row>
    <row r="90" spans="1:6" hidden="1" x14ac:dyDescent="0.2">
      <c r="A90" s="1">
        <v>45256</v>
      </c>
      <c r="B90" s="2" t="s">
        <v>30</v>
      </c>
      <c r="C90" s="3" t="s">
        <v>70</v>
      </c>
      <c r="D90" s="3"/>
      <c r="E90" s="5">
        <v>100.4</v>
      </c>
      <c r="F90" s="6" t="s">
        <v>5</v>
      </c>
    </row>
    <row r="91" spans="1:6" hidden="1" x14ac:dyDescent="0.2">
      <c r="A91" s="1">
        <v>45256</v>
      </c>
      <c r="B91" s="2" t="s">
        <v>30</v>
      </c>
      <c r="C91" s="3" t="s">
        <v>70</v>
      </c>
      <c r="D91" s="3">
        <v>100</v>
      </c>
      <c r="E91" s="5"/>
      <c r="F91" s="6" t="s">
        <v>3</v>
      </c>
    </row>
    <row r="92" spans="1:6" hidden="1" x14ac:dyDescent="0.2">
      <c r="A92" s="1">
        <v>45256</v>
      </c>
      <c r="B92" s="2" t="s">
        <v>18</v>
      </c>
      <c r="C92" s="3" t="s">
        <v>71</v>
      </c>
      <c r="D92" s="3"/>
      <c r="E92" s="5">
        <v>13</v>
      </c>
      <c r="F92" s="6" t="s">
        <v>4</v>
      </c>
    </row>
    <row r="93" spans="1:6" hidden="1" x14ac:dyDescent="0.2">
      <c r="A93" s="1">
        <v>45256</v>
      </c>
      <c r="B93" s="2" t="s">
        <v>18</v>
      </c>
      <c r="C93" s="3" t="s">
        <v>72</v>
      </c>
      <c r="D93" s="3"/>
      <c r="E93" s="5">
        <v>8.8800000000000008</v>
      </c>
      <c r="F93" s="6" t="s">
        <v>3</v>
      </c>
    </row>
    <row r="94" spans="1:6" hidden="1" x14ac:dyDescent="0.2">
      <c r="A94" s="1">
        <v>45256</v>
      </c>
      <c r="B94" s="2" t="s">
        <v>30</v>
      </c>
      <c r="C94" s="3" t="s">
        <v>73</v>
      </c>
      <c r="D94" s="3"/>
      <c r="E94" s="5">
        <v>20.5</v>
      </c>
      <c r="F94" s="6" t="s">
        <v>3</v>
      </c>
    </row>
    <row r="95" spans="1:6" hidden="1" x14ac:dyDescent="0.2">
      <c r="A95" s="1">
        <v>45256</v>
      </c>
      <c r="B95" s="2" t="s">
        <v>30</v>
      </c>
      <c r="C95" s="3" t="s">
        <v>16</v>
      </c>
      <c r="D95" s="3">
        <v>20</v>
      </c>
      <c r="E95" s="5"/>
      <c r="F95" s="6" t="s">
        <v>4</v>
      </c>
    </row>
    <row r="96" spans="1:6" hidden="1" x14ac:dyDescent="0.2">
      <c r="A96" s="1">
        <v>45256</v>
      </c>
      <c r="B96" s="3" t="s">
        <v>234</v>
      </c>
      <c r="C96" s="3" t="s">
        <v>74</v>
      </c>
      <c r="D96" s="3"/>
      <c r="E96" s="5">
        <v>44.66</v>
      </c>
      <c r="F96" s="6" t="s">
        <v>3</v>
      </c>
    </row>
    <row r="97" spans="1:6" hidden="1" x14ac:dyDescent="0.2">
      <c r="A97" s="1">
        <v>45256</v>
      </c>
      <c r="B97" s="3" t="s">
        <v>234</v>
      </c>
      <c r="C97" s="3" t="s">
        <v>71</v>
      </c>
      <c r="D97" s="3"/>
      <c r="E97" s="5">
        <v>27.03</v>
      </c>
      <c r="F97" s="6" t="s">
        <v>3</v>
      </c>
    </row>
    <row r="98" spans="1:6" hidden="1" x14ac:dyDescent="0.2">
      <c r="A98" s="1">
        <v>45256</v>
      </c>
      <c r="B98" s="3" t="s">
        <v>234</v>
      </c>
      <c r="C98" s="3" t="s">
        <v>75</v>
      </c>
      <c r="D98" s="3"/>
      <c r="E98" s="5">
        <v>8.1999999999999993</v>
      </c>
      <c r="F98" s="6" t="s">
        <v>3</v>
      </c>
    </row>
    <row r="99" spans="1:6" hidden="1" x14ac:dyDescent="0.2">
      <c r="A99" s="1">
        <v>45256</v>
      </c>
      <c r="B99" s="2" t="s">
        <v>30</v>
      </c>
      <c r="C99" s="3" t="s">
        <v>76</v>
      </c>
      <c r="D99" s="3"/>
      <c r="E99" s="5">
        <v>0.5</v>
      </c>
      <c r="F99" s="6" t="s">
        <v>3</v>
      </c>
    </row>
    <row r="100" spans="1:6" hidden="1" x14ac:dyDescent="0.2">
      <c r="A100" s="1">
        <v>45256</v>
      </c>
      <c r="B100" s="2" t="s">
        <v>10</v>
      </c>
      <c r="C100" s="3" t="s">
        <v>77</v>
      </c>
      <c r="D100" s="3"/>
      <c r="E100" s="5">
        <f>0.99+0.12</f>
        <v>1.1099999999999999</v>
      </c>
      <c r="F100" s="6" t="s">
        <v>2</v>
      </c>
    </row>
    <row r="101" spans="1:6" hidden="1" x14ac:dyDescent="0.2">
      <c r="A101" s="1">
        <v>45256</v>
      </c>
      <c r="B101" s="2" t="s">
        <v>30</v>
      </c>
      <c r="C101" s="3" t="s">
        <v>78</v>
      </c>
      <c r="D101" s="3"/>
      <c r="E101" s="5">
        <v>3.36</v>
      </c>
      <c r="F101" s="6" t="s">
        <v>2</v>
      </c>
    </row>
    <row r="102" spans="1:6" hidden="1" x14ac:dyDescent="0.2">
      <c r="A102" s="1">
        <v>45256</v>
      </c>
      <c r="B102" s="3" t="s">
        <v>234</v>
      </c>
      <c r="C102" s="3" t="s">
        <v>79</v>
      </c>
      <c r="D102" s="3"/>
      <c r="E102" s="5">
        <v>5</v>
      </c>
      <c r="F102" s="6" t="s">
        <v>4</v>
      </c>
    </row>
    <row r="103" spans="1:6" hidden="1" x14ac:dyDescent="0.2">
      <c r="A103" s="1">
        <v>45256</v>
      </c>
      <c r="B103" s="2" t="s">
        <v>39</v>
      </c>
      <c r="C103" s="3" t="s">
        <v>80</v>
      </c>
      <c r="D103" s="3"/>
      <c r="E103" s="5">
        <v>30</v>
      </c>
      <c r="F103" s="6" t="s">
        <v>5</v>
      </c>
    </row>
    <row r="104" spans="1:6" hidden="1" x14ac:dyDescent="0.2">
      <c r="A104" s="1">
        <v>45257</v>
      </c>
      <c r="B104" s="2" t="s">
        <v>18</v>
      </c>
      <c r="C104" s="3" t="s">
        <v>81</v>
      </c>
      <c r="D104" s="3"/>
      <c r="E104" s="5">
        <f>1.3+1.3+2.5</f>
        <v>5.0999999999999996</v>
      </c>
      <c r="F104" s="6" t="s">
        <v>4</v>
      </c>
    </row>
    <row r="105" spans="1:6" x14ac:dyDescent="0.2">
      <c r="A105" s="1">
        <v>45257</v>
      </c>
      <c r="B105" s="2" t="s">
        <v>20</v>
      </c>
      <c r="C105" s="3" t="s">
        <v>52</v>
      </c>
      <c r="D105" s="3"/>
      <c r="E105" s="5">
        <f>0.3+0.35+0.5+0.3</f>
        <v>1.45</v>
      </c>
      <c r="F105" s="6" t="s">
        <v>4</v>
      </c>
    </row>
    <row r="106" spans="1:6" hidden="1" x14ac:dyDescent="0.2">
      <c r="A106" s="1">
        <v>45257</v>
      </c>
      <c r="B106" s="2" t="s">
        <v>30</v>
      </c>
      <c r="C106" s="3" t="s">
        <v>82</v>
      </c>
      <c r="D106" s="3">
        <v>40</v>
      </c>
      <c r="E106" s="5"/>
      <c r="F106" s="6" t="s">
        <v>5</v>
      </c>
    </row>
    <row r="107" spans="1:6" hidden="1" x14ac:dyDescent="0.2">
      <c r="A107" s="1">
        <v>45258</v>
      </c>
      <c r="B107" s="2" t="s">
        <v>30</v>
      </c>
      <c r="C107" s="3" t="s">
        <v>83</v>
      </c>
      <c r="D107" s="3"/>
      <c r="E107" s="5">
        <v>40</v>
      </c>
      <c r="F107" s="6" t="s">
        <v>4</v>
      </c>
    </row>
    <row r="108" spans="1:6" hidden="1" x14ac:dyDescent="0.2">
      <c r="A108" s="1">
        <v>45258</v>
      </c>
      <c r="B108" s="2" t="s">
        <v>30</v>
      </c>
      <c r="C108" s="3" t="s">
        <v>16</v>
      </c>
      <c r="D108" s="3"/>
      <c r="E108" s="5">
        <v>300</v>
      </c>
      <c r="F108" s="6" t="s">
        <v>5</v>
      </c>
    </row>
    <row r="109" spans="1:6" hidden="1" x14ac:dyDescent="0.2">
      <c r="A109" s="1">
        <v>45258</v>
      </c>
      <c r="B109" s="2" t="s">
        <v>30</v>
      </c>
      <c r="C109" s="3" t="s">
        <v>16</v>
      </c>
      <c r="D109" s="3">
        <v>200</v>
      </c>
      <c r="E109" s="5"/>
      <c r="F109" s="6" t="s">
        <v>2</v>
      </c>
    </row>
    <row r="110" spans="1:6" hidden="1" x14ac:dyDescent="0.2">
      <c r="A110" s="1">
        <v>45258</v>
      </c>
      <c r="B110" s="2" t="s">
        <v>30</v>
      </c>
      <c r="C110" s="3" t="s">
        <v>16</v>
      </c>
      <c r="D110" s="3">
        <v>100</v>
      </c>
      <c r="E110" s="5"/>
      <c r="F110" s="6" t="s">
        <v>4</v>
      </c>
    </row>
    <row r="111" spans="1:6" x14ac:dyDescent="0.2">
      <c r="A111" s="1">
        <v>45258</v>
      </c>
      <c r="B111" s="2" t="s">
        <v>20</v>
      </c>
      <c r="C111" s="3" t="s">
        <v>84</v>
      </c>
      <c r="D111" s="3"/>
      <c r="E111" s="5">
        <f>1.3+2.5+0.3</f>
        <v>4.0999999999999996</v>
      </c>
      <c r="F111" s="6" t="s">
        <v>4</v>
      </c>
    </row>
    <row r="112" spans="1:6" hidden="1" x14ac:dyDescent="0.2">
      <c r="A112" s="1">
        <v>45260</v>
      </c>
      <c r="B112" s="2" t="s">
        <v>24</v>
      </c>
      <c r="C112" s="3" t="s">
        <v>85</v>
      </c>
      <c r="D112" s="3"/>
      <c r="E112" s="5">
        <v>5</v>
      </c>
      <c r="F112" s="6" t="s">
        <v>3</v>
      </c>
    </row>
    <row r="113" spans="1:6" x14ac:dyDescent="0.2">
      <c r="A113" s="1">
        <v>45260</v>
      </c>
      <c r="B113" s="2" t="s">
        <v>20</v>
      </c>
      <c r="C113" s="3" t="s">
        <v>86</v>
      </c>
      <c r="D113" s="3"/>
      <c r="E113" s="5">
        <f>1.25+0.3+0.3+0.3</f>
        <v>2.15</v>
      </c>
      <c r="F113" s="6" t="s">
        <v>4</v>
      </c>
    </row>
    <row r="114" spans="1:6" hidden="1" x14ac:dyDescent="0.2">
      <c r="A114" s="1">
        <v>45260</v>
      </c>
      <c r="B114" s="2" t="s">
        <v>13</v>
      </c>
      <c r="C114" s="3" t="s">
        <v>37</v>
      </c>
      <c r="D114" s="3">
        <v>303.3</v>
      </c>
      <c r="E114" s="5"/>
      <c r="F114" s="6" t="s">
        <v>5</v>
      </c>
    </row>
    <row r="115" spans="1:6" hidden="1" x14ac:dyDescent="0.2">
      <c r="A115" s="1">
        <v>45262</v>
      </c>
      <c r="B115" s="2" t="s">
        <v>24</v>
      </c>
      <c r="C115" s="3" t="s">
        <v>87</v>
      </c>
      <c r="D115" s="3"/>
      <c r="E115" s="5">
        <v>10</v>
      </c>
      <c r="F115" s="6" t="s">
        <v>4</v>
      </c>
    </row>
    <row r="116" spans="1:6" hidden="1" x14ac:dyDescent="0.2">
      <c r="A116" s="1">
        <v>45262</v>
      </c>
      <c r="B116" s="2" t="s">
        <v>18</v>
      </c>
      <c r="C116" s="3" t="s">
        <v>88</v>
      </c>
      <c r="D116" s="3"/>
      <c r="E116" s="5">
        <v>6.25</v>
      </c>
      <c r="F116" s="6" t="s">
        <v>4</v>
      </c>
    </row>
    <row r="117" spans="1:6" hidden="1" x14ac:dyDescent="0.2">
      <c r="A117" s="1">
        <v>45262</v>
      </c>
      <c r="B117" s="3" t="s">
        <v>234</v>
      </c>
      <c r="C117" s="3" t="s">
        <v>89</v>
      </c>
      <c r="D117" s="3"/>
      <c r="E117" s="5">
        <v>9</v>
      </c>
      <c r="F117" s="6" t="s">
        <v>4</v>
      </c>
    </row>
    <row r="118" spans="1:6" hidden="1" x14ac:dyDescent="0.2">
      <c r="A118" s="1">
        <v>45262</v>
      </c>
      <c r="B118" s="3" t="s">
        <v>234</v>
      </c>
      <c r="C118" s="3" t="s">
        <v>90</v>
      </c>
      <c r="D118" s="3"/>
      <c r="E118" s="5">
        <v>2.5</v>
      </c>
      <c r="F118" s="6" t="s">
        <v>4</v>
      </c>
    </row>
    <row r="119" spans="1:6" hidden="1" x14ac:dyDescent="0.2">
      <c r="A119" s="1">
        <v>45262</v>
      </c>
      <c r="B119" s="2" t="s">
        <v>24</v>
      </c>
      <c r="C119" s="3" t="s">
        <v>91</v>
      </c>
      <c r="D119" s="3">
        <v>5</v>
      </c>
      <c r="E119" s="5"/>
      <c r="F119" s="6" t="s">
        <v>4</v>
      </c>
    </row>
    <row r="120" spans="1:6" hidden="1" x14ac:dyDescent="0.2">
      <c r="A120" s="1">
        <v>45263</v>
      </c>
      <c r="B120" s="2" t="s">
        <v>30</v>
      </c>
      <c r="C120" s="3" t="s">
        <v>42</v>
      </c>
      <c r="D120" s="3">
        <v>0.01</v>
      </c>
      <c r="E120" s="5"/>
      <c r="F120" s="6" t="s">
        <v>5</v>
      </c>
    </row>
    <row r="121" spans="1:6" hidden="1" x14ac:dyDescent="0.2">
      <c r="A121" s="1">
        <v>45263</v>
      </c>
      <c r="B121" s="2" t="s">
        <v>18</v>
      </c>
      <c r="C121" s="3" t="s">
        <v>67</v>
      </c>
      <c r="D121" s="3"/>
      <c r="E121" s="5">
        <v>20</v>
      </c>
      <c r="F121" s="6" t="s">
        <v>4</v>
      </c>
    </row>
    <row r="122" spans="1:6" hidden="1" x14ac:dyDescent="0.2">
      <c r="A122" s="1">
        <v>45263</v>
      </c>
      <c r="B122" s="2" t="s">
        <v>18</v>
      </c>
      <c r="C122" s="3" t="s">
        <v>67</v>
      </c>
      <c r="D122" s="3">
        <v>14.81</v>
      </c>
      <c r="E122" s="5"/>
      <c r="F122" s="6" t="s">
        <v>4</v>
      </c>
    </row>
    <row r="123" spans="1:6" hidden="1" x14ac:dyDescent="0.2">
      <c r="A123" s="1">
        <v>45263</v>
      </c>
      <c r="B123" s="2" t="s">
        <v>18</v>
      </c>
      <c r="C123" s="3" t="s">
        <v>92</v>
      </c>
      <c r="D123" s="3"/>
      <c r="E123" s="5">
        <v>3</v>
      </c>
      <c r="F123" s="6" t="s">
        <v>4</v>
      </c>
    </row>
    <row r="124" spans="1:6" hidden="1" x14ac:dyDescent="0.2">
      <c r="A124" s="1">
        <v>45264</v>
      </c>
      <c r="B124" s="2" t="s">
        <v>39</v>
      </c>
      <c r="C124" s="3" t="s">
        <v>93</v>
      </c>
      <c r="D124" s="3">
        <v>157.33000000000001</v>
      </c>
      <c r="E124" s="5"/>
      <c r="F124" s="6" t="s">
        <v>2</v>
      </c>
    </row>
    <row r="125" spans="1:6" hidden="1" x14ac:dyDescent="0.2">
      <c r="A125" s="1">
        <v>45264</v>
      </c>
      <c r="B125" s="2" t="s">
        <v>46</v>
      </c>
      <c r="C125" s="3" t="s">
        <v>94</v>
      </c>
      <c r="D125" s="3"/>
      <c r="E125" s="5">
        <v>25</v>
      </c>
      <c r="F125" s="6" t="s">
        <v>2</v>
      </c>
    </row>
    <row r="126" spans="1:6" x14ac:dyDescent="0.2">
      <c r="A126" s="1">
        <v>45264</v>
      </c>
      <c r="B126" s="2" t="s">
        <v>20</v>
      </c>
      <c r="C126" s="3" t="s">
        <v>8</v>
      </c>
      <c r="D126" s="3"/>
      <c r="E126" s="5">
        <f>0.3+0.3+0.5+0.25</f>
        <v>1.35</v>
      </c>
      <c r="F126" s="6" t="s">
        <v>4</v>
      </c>
    </row>
    <row r="127" spans="1:6" hidden="1" x14ac:dyDescent="0.2">
      <c r="A127" s="1">
        <v>45264</v>
      </c>
      <c r="B127" s="2" t="s">
        <v>10</v>
      </c>
      <c r="C127" s="3" t="s">
        <v>95</v>
      </c>
      <c r="D127" s="3"/>
      <c r="E127" s="5">
        <v>1</v>
      </c>
      <c r="F127" s="6" t="s">
        <v>3</v>
      </c>
    </row>
    <row r="128" spans="1:6" hidden="1" x14ac:dyDescent="0.2">
      <c r="A128" s="1">
        <v>45266</v>
      </c>
      <c r="B128" s="2" t="s">
        <v>10</v>
      </c>
      <c r="C128" s="3" t="s">
        <v>11</v>
      </c>
      <c r="D128" s="3"/>
      <c r="E128" s="5">
        <v>12</v>
      </c>
      <c r="F128" s="6" t="s">
        <v>3</v>
      </c>
    </row>
    <row r="129" spans="1:6" hidden="1" x14ac:dyDescent="0.2">
      <c r="A129" s="1">
        <v>45266</v>
      </c>
      <c r="B129" s="3" t="s">
        <v>234</v>
      </c>
      <c r="C129" s="3" t="s">
        <v>96</v>
      </c>
      <c r="D129" s="3"/>
      <c r="E129" s="5">
        <v>23.66</v>
      </c>
      <c r="F129" s="6" t="s">
        <v>3</v>
      </c>
    </row>
    <row r="130" spans="1:6" hidden="1" x14ac:dyDescent="0.2">
      <c r="A130" s="1">
        <v>45266</v>
      </c>
      <c r="B130" s="2" t="s">
        <v>30</v>
      </c>
      <c r="C130" s="3" t="s">
        <v>73</v>
      </c>
      <c r="D130" s="3"/>
      <c r="E130" s="5">
        <v>100</v>
      </c>
      <c r="F130" s="6" t="s">
        <v>2</v>
      </c>
    </row>
    <row r="131" spans="1:6" hidden="1" x14ac:dyDescent="0.2">
      <c r="A131" s="1">
        <v>45266</v>
      </c>
      <c r="B131" s="2" t="s">
        <v>30</v>
      </c>
      <c r="C131" s="3" t="s">
        <v>73</v>
      </c>
      <c r="D131" s="3">
        <v>100</v>
      </c>
      <c r="E131" s="5"/>
      <c r="F131" s="6" t="s">
        <v>4</v>
      </c>
    </row>
    <row r="132" spans="1:6" x14ac:dyDescent="0.2">
      <c r="A132" s="1">
        <v>45266</v>
      </c>
      <c r="B132" s="2" t="s">
        <v>20</v>
      </c>
      <c r="C132" s="3" t="s">
        <v>8</v>
      </c>
      <c r="D132" s="5"/>
      <c r="E132" s="3">
        <f>0.3+0.3+0.3</f>
        <v>0.89999999999999991</v>
      </c>
      <c r="F132" s="6" t="s">
        <v>4</v>
      </c>
    </row>
    <row r="133" spans="1:6" hidden="1" x14ac:dyDescent="0.2">
      <c r="A133" s="1">
        <v>45266</v>
      </c>
      <c r="B133" s="2" t="s">
        <v>18</v>
      </c>
      <c r="C133" s="3" t="s">
        <v>97</v>
      </c>
      <c r="D133" s="3"/>
      <c r="E133" s="5">
        <v>10</v>
      </c>
      <c r="F133" s="6" t="s">
        <v>4</v>
      </c>
    </row>
    <row r="134" spans="1:6" hidden="1" x14ac:dyDescent="0.2">
      <c r="A134" s="1">
        <v>45266</v>
      </c>
      <c r="B134" s="10" t="s">
        <v>18</v>
      </c>
      <c r="C134" s="9" t="s">
        <v>98</v>
      </c>
      <c r="D134" s="9"/>
      <c r="E134" s="11">
        <f>2.5+1.3+0.6</f>
        <v>4.3999999999999995</v>
      </c>
      <c r="F134" s="12" t="s">
        <v>4</v>
      </c>
    </row>
    <row r="135" spans="1:6" hidden="1" x14ac:dyDescent="0.2">
      <c r="A135" s="1">
        <v>45268</v>
      </c>
      <c r="B135" s="2" t="s">
        <v>30</v>
      </c>
      <c r="C135" s="3" t="s">
        <v>73</v>
      </c>
      <c r="D135" s="3">
        <v>500</v>
      </c>
      <c r="E135" s="5"/>
      <c r="F135" s="6" t="s">
        <v>7</v>
      </c>
    </row>
    <row r="136" spans="1:6" hidden="1" x14ac:dyDescent="0.2">
      <c r="A136" s="1">
        <v>45268</v>
      </c>
      <c r="B136" s="2" t="s">
        <v>18</v>
      </c>
      <c r="C136" s="3" t="s">
        <v>48</v>
      </c>
      <c r="D136" s="3"/>
      <c r="E136" s="5">
        <v>1</v>
      </c>
      <c r="F136" s="6" t="s">
        <v>4</v>
      </c>
    </row>
    <row r="137" spans="1:6" hidden="1" x14ac:dyDescent="0.2">
      <c r="A137" s="1">
        <v>45268</v>
      </c>
      <c r="B137" s="2" t="s">
        <v>13</v>
      </c>
      <c r="C137" s="3" t="s">
        <v>99</v>
      </c>
      <c r="D137" s="3">
        <v>150</v>
      </c>
      <c r="E137" s="5"/>
      <c r="F137" s="6" t="s">
        <v>5</v>
      </c>
    </row>
    <row r="138" spans="1:6" hidden="1" x14ac:dyDescent="0.2">
      <c r="A138" s="1">
        <v>45269</v>
      </c>
      <c r="B138" s="2" t="s">
        <v>24</v>
      </c>
      <c r="C138" s="3" t="s">
        <v>87</v>
      </c>
      <c r="D138" s="3"/>
      <c r="E138" s="3">
        <v>5</v>
      </c>
      <c r="F138" s="6" t="s">
        <v>4</v>
      </c>
    </row>
    <row r="139" spans="1:6" hidden="1" x14ac:dyDescent="0.2">
      <c r="A139" s="1">
        <v>45270</v>
      </c>
      <c r="B139" s="2" t="s">
        <v>18</v>
      </c>
      <c r="C139" s="3" t="s">
        <v>100</v>
      </c>
      <c r="D139" s="3"/>
      <c r="E139" s="5">
        <v>65.16</v>
      </c>
      <c r="F139" s="6" t="s">
        <v>2</v>
      </c>
    </row>
    <row r="140" spans="1:6" hidden="1" x14ac:dyDescent="0.2">
      <c r="A140" s="1">
        <v>45270</v>
      </c>
      <c r="B140" s="2" t="s">
        <v>18</v>
      </c>
      <c r="C140" s="3" t="s">
        <v>101</v>
      </c>
      <c r="D140" s="3"/>
      <c r="E140" s="5">
        <v>19.350000000000001</v>
      </c>
      <c r="F140" s="6" t="s">
        <v>4</v>
      </c>
    </row>
    <row r="141" spans="1:6" hidden="1" x14ac:dyDescent="0.2">
      <c r="A141" s="1">
        <v>45270</v>
      </c>
      <c r="B141" s="2" t="s">
        <v>18</v>
      </c>
      <c r="C141" s="3" t="s">
        <v>102</v>
      </c>
      <c r="D141" s="3"/>
      <c r="E141" s="5">
        <v>26.14</v>
      </c>
      <c r="F141" s="6" t="s">
        <v>3</v>
      </c>
    </row>
    <row r="142" spans="1:6" hidden="1" x14ac:dyDescent="0.2">
      <c r="A142" s="1">
        <v>45270</v>
      </c>
      <c r="B142" s="2" t="s">
        <v>103</v>
      </c>
      <c r="C142" s="3" t="s">
        <v>104</v>
      </c>
      <c r="D142" s="3"/>
      <c r="E142" s="5">
        <v>63.88</v>
      </c>
      <c r="F142" s="6" t="s">
        <v>2</v>
      </c>
    </row>
    <row r="143" spans="1:6" hidden="1" x14ac:dyDescent="0.2">
      <c r="A143" s="1">
        <v>45270</v>
      </c>
      <c r="B143" s="2" t="s">
        <v>30</v>
      </c>
      <c r="C143" s="3" t="s">
        <v>105</v>
      </c>
      <c r="D143" s="3">
        <v>62</v>
      </c>
      <c r="E143" s="5"/>
      <c r="F143" s="6" t="s">
        <v>7</v>
      </c>
    </row>
    <row r="144" spans="1:6" hidden="1" x14ac:dyDescent="0.2">
      <c r="A144" s="1">
        <v>45270</v>
      </c>
      <c r="B144" s="2" t="s">
        <v>18</v>
      </c>
      <c r="C144" s="3" t="s">
        <v>81</v>
      </c>
      <c r="D144" s="3"/>
      <c r="E144" s="5">
        <v>5.36</v>
      </c>
      <c r="F144" s="6" t="s">
        <v>4</v>
      </c>
    </row>
    <row r="145" spans="1:6" hidden="1" x14ac:dyDescent="0.2">
      <c r="A145" s="1">
        <v>45272</v>
      </c>
      <c r="B145" s="2" t="s">
        <v>106</v>
      </c>
      <c r="C145" s="3" t="s">
        <v>107</v>
      </c>
      <c r="D145" s="3"/>
      <c r="E145" s="5">
        <f>10+0.44</f>
        <v>10.44</v>
      </c>
      <c r="F145" s="6" t="s">
        <v>3</v>
      </c>
    </row>
    <row r="146" spans="1:6" hidden="1" x14ac:dyDescent="0.2">
      <c r="A146" s="1">
        <v>45274</v>
      </c>
      <c r="B146" s="2" t="s">
        <v>103</v>
      </c>
      <c r="C146" s="3" t="s">
        <v>108</v>
      </c>
      <c r="D146" s="3"/>
      <c r="E146" s="5">
        <v>42.99</v>
      </c>
      <c r="F146" s="6" t="s">
        <v>2</v>
      </c>
    </row>
    <row r="147" spans="1:6" hidden="1" x14ac:dyDescent="0.2">
      <c r="A147" s="1">
        <v>45274</v>
      </c>
      <c r="B147" s="2" t="s">
        <v>103</v>
      </c>
      <c r="C147" s="3" t="s">
        <v>109</v>
      </c>
      <c r="D147" s="3"/>
      <c r="E147" s="5">
        <v>12</v>
      </c>
      <c r="F147" s="6" t="s">
        <v>4</v>
      </c>
    </row>
    <row r="148" spans="1:6" hidden="1" x14ac:dyDescent="0.2">
      <c r="A148" s="1">
        <v>45274</v>
      </c>
      <c r="B148" s="2" t="s">
        <v>24</v>
      </c>
      <c r="C148" s="3" t="s">
        <v>110</v>
      </c>
      <c r="D148" s="3"/>
      <c r="E148" s="5">
        <v>3.95</v>
      </c>
      <c r="F148" s="6" t="s">
        <v>3</v>
      </c>
    </row>
    <row r="149" spans="1:6" hidden="1" x14ac:dyDescent="0.2">
      <c r="A149" s="1">
        <v>45274</v>
      </c>
      <c r="B149" s="2" t="s">
        <v>18</v>
      </c>
      <c r="C149" s="3" t="s">
        <v>54</v>
      </c>
      <c r="D149" s="3"/>
      <c r="E149" s="5">
        <v>2.6</v>
      </c>
      <c r="F149" s="6" t="s">
        <v>4</v>
      </c>
    </row>
    <row r="150" spans="1:6" x14ac:dyDescent="0.2">
      <c r="A150" s="1">
        <v>45274</v>
      </c>
      <c r="B150" s="2" t="s">
        <v>20</v>
      </c>
      <c r="C150" s="3" t="s">
        <v>111</v>
      </c>
      <c r="D150" s="3"/>
      <c r="E150" s="5">
        <f>0.3+0.5+0.3+0.3+0.3+0.3</f>
        <v>2</v>
      </c>
      <c r="F150" s="6" t="s">
        <v>4</v>
      </c>
    </row>
    <row r="151" spans="1:6" hidden="1" x14ac:dyDescent="0.2">
      <c r="A151" s="1">
        <v>45275</v>
      </c>
      <c r="B151" s="2" t="s">
        <v>13</v>
      </c>
      <c r="C151" s="3" t="s">
        <v>112</v>
      </c>
      <c r="D151" s="3">
        <v>240</v>
      </c>
      <c r="E151" s="5"/>
      <c r="F151" s="6" t="s">
        <v>5</v>
      </c>
    </row>
    <row r="152" spans="1:6" x14ac:dyDescent="0.2">
      <c r="A152" s="1">
        <v>45276</v>
      </c>
      <c r="B152" s="2" t="s">
        <v>20</v>
      </c>
      <c r="C152" s="3" t="s">
        <v>113</v>
      </c>
      <c r="D152" s="3"/>
      <c r="E152" s="5">
        <v>4.3</v>
      </c>
      <c r="F152" s="6" t="s">
        <v>4</v>
      </c>
    </row>
    <row r="153" spans="1:6" hidden="1" x14ac:dyDescent="0.2">
      <c r="A153" s="1">
        <v>45277</v>
      </c>
      <c r="B153" s="2" t="s">
        <v>18</v>
      </c>
      <c r="C153" s="3" t="s">
        <v>114</v>
      </c>
      <c r="D153" s="3"/>
      <c r="E153" s="5">
        <v>19.760000000000002</v>
      </c>
      <c r="F153" s="6" t="s">
        <v>4</v>
      </c>
    </row>
    <row r="154" spans="1:6" hidden="1" x14ac:dyDescent="0.2">
      <c r="A154" s="1">
        <v>45280</v>
      </c>
      <c r="B154" s="2" t="s">
        <v>24</v>
      </c>
      <c r="C154" s="3" t="s">
        <v>115</v>
      </c>
      <c r="D154" s="3"/>
      <c r="E154" s="5">
        <v>18.29</v>
      </c>
      <c r="F154" s="6" t="s">
        <v>4</v>
      </c>
    </row>
    <row r="155" spans="1:6" hidden="1" x14ac:dyDescent="0.2">
      <c r="A155" s="1">
        <v>45280</v>
      </c>
      <c r="B155" s="2" t="s">
        <v>30</v>
      </c>
      <c r="C155" s="3" t="s">
        <v>116</v>
      </c>
      <c r="D155" s="3"/>
      <c r="E155" s="5">
        <v>60</v>
      </c>
      <c r="F155" s="6" t="s">
        <v>2</v>
      </c>
    </row>
    <row r="156" spans="1:6" hidden="1" x14ac:dyDescent="0.2">
      <c r="A156" s="1">
        <v>45280</v>
      </c>
      <c r="B156" s="2" t="s">
        <v>30</v>
      </c>
      <c r="C156" s="3" t="s">
        <v>116</v>
      </c>
      <c r="D156" s="3">
        <v>60</v>
      </c>
      <c r="E156" s="5"/>
      <c r="F156" s="6" t="s">
        <v>4</v>
      </c>
    </row>
    <row r="157" spans="1:6" hidden="1" x14ac:dyDescent="0.2">
      <c r="A157" s="1">
        <v>45280</v>
      </c>
      <c r="B157" s="2" t="s">
        <v>18</v>
      </c>
      <c r="C157" s="3" t="s">
        <v>28</v>
      </c>
      <c r="D157" s="3"/>
      <c r="E157" s="5">
        <f>2.5+1.3+0.6</f>
        <v>4.3999999999999995</v>
      </c>
      <c r="F157" s="6" t="s">
        <v>4</v>
      </c>
    </row>
    <row r="158" spans="1:6" x14ac:dyDescent="0.2">
      <c r="A158" s="1">
        <v>45280</v>
      </c>
      <c r="B158" s="2" t="s">
        <v>20</v>
      </c>
      <c r="C158" s="3" t="s">
        <v>21</v>
      </c>
      <c r="D158" s="3"/>
      <c r="E158" s="5">
        <f>0.5+0.3+0.3+0.3</f>
        <v>1.4000000000000001</v>
      </c>
      <c r="F158" s="6" t="s">
        <v>4</v>
      </c>
    </row>
    <row r="159" spans="1:6" x14ac:dyDescent="0.2">
      <c r="A159" s="1">
        <v>45280</v>
      </c>
      <c r="B159" s="2" t="s">
        <v>20</v>
      </c>
      <c r="C159" s="3" t="s">
        <v>21</v>
      </c>
      <c r="D159" s="3"/>
      <c r="E159" s="5">
        <f>0.3+0.3+0.3</f>
        <v>0.89999999999999991</v>
      </c>
      <c r="F159" s="6" t="s">
        <v>4</v>
      </c>
    </row>
    <row r="160" spans="1:6" hidden="1" x14ac:dyDescent="0.2">
      <c r="A160" s="1">
        <v>45280</v>
      </c>
      <c r="B160" s="2" t="s">
        <v>18</v>
      </c>
      <c r="C160" s="3" t="s">
        <v>18</v>
      </c>
      <c r="D160" s="3"/>
      <c r="E160" s="5">
        <v>4.4000000000000004</v>
      </c>
      <c r="F160" s="6" t="s">
        <v>4</v>
      </c>
    </row>
    <row r="161" spans="1:6" hidden="1" x14ac:dyDescent="0.2">
      <c r="A161" s="1">
        <v>45281</v>
      </c>
      <c r="B161" s="2" t="s">
        <v>30</v>
      </c>
      <c r="C161" s="3" t="s">
        <v>117</v>
      </c>
      <c r="D161" s="3"/>
      <c r="E161" s="5">
        <f>1.57+0.19</f>
        <v>1.76</v>
      </c>
      <c r="F161" s="6" t="s">
        <v>2</v>
      </c>
    </row>
    <row r="162" spans="1:6" hidden="1" x14ac:dyDescent="0.2">
      <c r="A162" s="1">
        <v>45281</v>
      </c>
      <c r="B162" s="2" t="s">
        <v>10</v>
      </c>
      <c r="C162" s="3" t="s">
        <v>118</v>
      </c>
      <c r="D162" s="3"/>
      <c r="E162" s="5">
        <f>0.99+0.12</f>
        <v>1.1099999999999999</v>
      </c>
      <c r="F162" s="6" t="s">
        <v>2</v>
      </c>
    </row>
    <row r="163" spans="1:6" hidden="1" x14ac:dyDescent="0.2">
      <c r="A163" s="1">
        <v>45282</v>
      </c>
      <c r="B163" s="2" t="s">
        <v>24</v>
      </c>
      <c r="C163" s="3" t="s">
        <v>119</v>
      </c>
      <c r="D163" s="3"/>
      <c r="E163" s="5">
        <v>40</v>
      </c>
      <c r="F163" s="6" t="s">
        <v>4</v>
      </c>
    </row>
    <row r="164" spans="1:6" x14ac:dyDescent="0.2">
      <c r="A164" s="1">
        <v>45282</v>
      </c>
      <c r="B164" s="2" t="s">
        <v>20</v>
      </c>
      <c r="C164" s="3" t="s">
        <v>120</v>
      </c>
      <c r="D164" s="3"/>
      <c r="E164" s="5">
        <f>5+7+1.25+0.3</f>
        <v>13.55</v>
      </c>
      <c r="F164" s="6" t="s">
        <v>4</v>
      </c>
    </row>
    <row r="165" spans="1:6" hidden="1" x14ac:dyDescent="0.2">
      <c r="A165" s="1">
        <v>45283</v>
      </c>
      <c r="B165" s="2" t="s">
        <v>121</v>
      </c>
      <c r="C165" s="3" t="s">
        <v>122</v>
      </c>
      <c r="D165" s="3">
        <v>469.65</v>
      </c>
      <c r="E165" s="5"/>
      <c r="F165" s="6" t="s">
        <v>2</v>
      </c>
    </row>
    <row r="166" spans="1:6" hidden="1" x14ac:dyDescent="0.2">
      <c r="A166" s="1">
        <v>45288</v>
      </c>
      <c r="B166" s="2" t="s">
        <v>24</v>
      </c>
      <c r="C166" s="3" t="s">
        <v>123</v>
      </c>
      <c r="D166" s="3"/>
      <c r="E166" s="5">
        <v>70</v>
      </c>
      <c r="F166" s="6" t="s">
        <v>5</v>
      </c>
    </row>
    <row r="167" spans="1:6" hidden="1" x14ac:dyDescent="0.2">
      <c r="A167" s="1">
        <v>45288</v>
      </c>
      <c r="B167" s="2" t="s">
        <v>18</v>
      </c>
      <c r="C167" s="2" t="s">
        <v>18</v>
      </c>
      <c r="D167" s="3"/>
      <c r="E167" s="3">
        <v>4</v>
      </c>
      <c r="F167" s="4" t="s">
        <v>4</v>
      </c>
    </row>
    <row r="168" spans="1:6" hidden="1" x14ac:dyDescent="0.2">
      <c r="A168" s="1">
        <v>45289</v>
      </c>
      <c r="B168" s="2" t="s">
        <v>13</v>
      </c>
      <c r="C168" s="3" t="s">
        <v>124</v>
      </c>
      <c r="D168" s="3">
        <v>303.3</v>
      </c>
      <c r="E168" s="5"/>
      <c r="F168" s="6" t="s">
        <v>5</v>
      </c>
    </row>
    <row r="169" spans="1:6" hidden="1" x14ac:dyDescent="0.2">
      <c r="A169" s="1">
        <v>45290</v>
      </c>
      <c r="B169" s="2" t="s">
        <v>18</v>
      </c>
      <c r="C169" s="3" t="s">
        <v>18</v>
      </c>
      <c r="D169" s="3"/>
      <c r="E169" s="5">
        <v>1.3</v>
      </c>
      <c r="F169" s="6" t="s">
        <v>4</v>
      </c>
    </row>
    <row r="170" spans="1:6" hidden="1" x14ac:dyDescent="0.2">
      <c r="A170" s="1">
        <v>45290</v>
      </c>
      <c r="B170" s="2" t="s">
        <v>39</v>
      </c>
      <c r="C170" s="3" t="s">
        <v>125</v>
      </c>
      <c r="D170" s="3">
        <v>202.67</v>
      </c>
      <c r="E170" s="5"/>
      <c r="F170" s="6" t="s">
        <v>2</v>
      </c>
    </row>
    <row r="171" spans="1:6" hidden="1" x14ac:dyDescent="0.2">
      <c r="A171" s="1">
        <v>45290</v>
      </c>
      <c r="B171" s="2" t="s">
        <v>18</v>
      </c>
      <c r="C171" s="3" t="s">
        <v>126</v>
      </c>
      <c r="D171" s="3"/>
      <c r="E171" s="5">
        <v>2.2799999999999998</v>
      </c>
      <c r="F171" s="6" t="s">
        <v>4</v>
      </c>
    </row>
    <row r="172" spans="1:6" hidden="1" x14ac:dyDescent="0.2">
      <c r="A172" s="1">
        <v>45290</v>
      </c>
      <c r="B172" s="2" t="s">
        <v>18</v>
      </c>
      <c r="C172" s="3" t="s">
        <v>127</v>
      </c>
      <c r="D172" s="3"/>
      <c r="E172" s="3">
        <v>33.58</v>
      </c>
      <c r="F172" s="6" t="s">
        <v>2</v>
      </c>
    </row>
    <row r="173" spans="1:6" hidden="1" x14ac:dyDescent="0.2">
      <c r="A173" s="1">
        <v>45290</v>
      </c>
      <c r="B173" s="2" t="s">
        <v>18</v>
      </c>
      <c r="C173" s="3" t="s">
        <v>128</v>
      </c>
      <c r="D173" s="3"/>
      <c r="E173" s="5">
        <v>64.13</v>
      </c>
      <c r="F173" s="6" t="s">
        <v>2</v>
      </c>
    </row>
    <row r="174" spans="1:6" hidden="1" x14ac:dyDescent="0.2">
      <c r="A174" s="1">
        <v>45323</v>
      </c>
      <c r="B174" s="2" t="s">
        <v>46</v>
      </c>
      <c r="C174" s="3" t="s">
        <v>129</v>
      </c>
      <c r="D174" s="3"/>
      <c r="E174" s="5">
        <v>25</v>
      </c>
      <c r="F174" s="6" t="s">
        <v>2</v>
      </c>
    </row>
    <row r="175" spans="1:6" hidden="1" x14ac:dyDescent="0.2">
      <c r="A175" s="1">
        <v>45294</v>
      </c>
      <c r="B175" s="2" t="s">
        <v>30</v>
      </c>
      <c r="C175" s="3" t="s">
        <v>130</v>
      </c>
      <c r="D175" s="3">
        <v>50</v>
      </c>
      <c r="E175" s="5"/>
      <c r="F175" s="6" t="s">
        <v>7</v>
      </c>
    </row>
    <row r="176" spans="1:6" hidden="1" x14ac:dyDescent="0.2">
      <c r="A176" s="1">
        <v>45294</v>
      </c>
      <c r="B176" s="2" t="s">
        <v>30</v>
      </c>
      <c r="C176" s="3" t="s">
        <v>66</v>
      </c>
      <c r="D176" s="3"/>
      <c r="E176" s="5">
        <v>100</v>
      </c>
      <c r="F176" s="6" t="s">
        <v>2</v>
      </c>
    </row>
    <row r="177" spans="1:6" hidden="1" x14ac:dyDescent="0.2">
      <c r="A177" s="1">
        <v>45294</v>
      </c>
      <c r="B177" s="2" t="s">
        <v>30</v>
      </c>
      <c r="C177" s="3" t="s">
        <v>66</v>
      </c>
      <c r="D177" s="3">
        <v>100</v>
      </c>
      <c r="E177" s="5"/>
      <c r="F177" s="6" t="s">
        <v>4</v>
      </c>
    </row>
    <row r="178" spans="1:6" x14ac:dyDescent="0.2">
      <c r="A178" s="1">
        <v>45294</v>
      </c>
      <c r="B178" s="2" t="s">
        <v>20</v>
      </c>
      <c r="C178" s="3" t="s">
        <v>52</v>
      </c>
      <c r="D178" s="3"/>
      <c r="E178" s="5">
        <f>2.5+0.3+0.3+0.5</f>
        <v>3.5999999999999996</v>
      </c>
      <c r="F178" s="6" t="s">
        <v>4</v>
      </c>
    </row>
    <row r="179" spans="1:6" hidden="1" x14ac:dyDescent="0.2">
      <c r="A179" s="1">
        <v>45294</v>
      </c>
      <c r="B179" s="2" t="s">
        <v>18</v>
      </c>
      <c r="C179" s="3" t="s">
        <v>131</v>
      </c>
      <c r="D179" s="3"/>
      <c r="E179" s="5">
        <v>4.2</v>
      </c>
      <c r="F179" s="6" t="s">
        <v>4</v>
      </c>
    </row>
    <row r="180" spans="1:6" hidden="1" x14ac:dyDescent="0.2">
      <c r="A180" s="1">
        <v>45444</v>
      </c>
      <c r="B180" s="2" t="s">
        <v>18</v>
      </c>
      <c r="C180" s="3" t="s">
        <v>132</v>
      </c>
      <c r="D180" s="3"/>
      <c r="E180" s="5">
        <v>1</v>
      </c>
      <c r="F180" s="6" t="s">
        <v>4</v>
      </c>
    </row>
    <row r="181" spans="1:6" hidden="1" x14ac:dyDescent="0.2">
      <c r="A181" s="1">
        <v>45444</v>
      </c>
      <c r="B181" s="3" t="s">
        <v>234</v>
      </c>
      <c r="C181" s="3" t="s">
        <v>133</v>
      </c>
      <c r="D181" s="3"/>
      <c r="E181" s="5">
        <v>917</v>
      </c>
      <c r="F181" s="6" t="s">
        <v>4</v>
      </c>
    </row>
    <row r="182" spans="1:6" hidden="1" x14ac:dyDescent="0.2">
      <c r="A182" s="1">
        <v>45444</v>
      </c>
      <c r="B182" s="2" t="s">
        <v>10</v>
      </c>
      <c r="C182" s="3" t="s">
        <v>11</v>
      </c>
      <c r="D182" s="3"/>
      <c r="E182" s="5">
        <v>10</v>
      </c>
      <c r="F182" s="6" t="s">
        <v>3</v>
      </c>
    </row>
    <row r="183" spans="1:6" hidden="1" x14ac:dyDescent="0.2">
      <c r="A183" s="1">
        <v>45444</v>
      </c>
      <c r="B183" s="2" t="s">
        <v>24</v>
      </c>
      <c r="C183" s="3" t="s">
        <v>134</v>
      </c>
      <c r="D183" s="3"/>
      <c r="E183" s="5">
        <v>36.31</v>
      </c>
      <c r="F183" s="6" t="s">
        <v>2</v>
      </c>
    </row>
    <row r="184" spans="1:6" hidden="1" x14ac:dyDescent="0.2">
      <c r="A184" s="1">
        <v>45444</v>
      </c>
      <c r="B184" s="2" t="s">
        <v>30</v>
      </c>
      <c r="C184" s="3" t="s">
        <v>73</v>
      </c>
      <c r="D184" s="3"/>
      <c r="E184" s="5">
        <v>920</v>
      </c>
      <c r="F184" s="6" t="s">
        <v>5</v>
      </c>
    </row>
    <row r="185" spans="1:6" hidden="1" x14ac:dyDescent="0.2">
      <c r="A185" s="1">
        <v>45444</v>
      </c>
      <c r="B185" s="2" t="s">
        <v>30</v>
      </c>
      <c r="C185" s="3" t="s">
        <v>73</v>
      </c>
      <c r="D185" s="3">
        <v>920</v>
      </c>
      <c r="E185" s="5"/>
      <c r="F185" s="6" t="s">
        <v>4</v>
      </c>
    </row>
    <row r="186" spans="1:6" hidden="1" x14ac:dyDescent="0.2">
      <c r="A186" s="1">
        <v>45444</v>
      </c>
      <c r="B186" s="2" t="s">
        <v>30</v>
      </c>
      <c r="C186" s="3" t="s">
        <v>135</v>
      </c>
      <c r="D186" s="3">
        <v>0.02</v>
      </c>
      <c r="E186" s="5"/>
      <c r="F186" s="6" t="s">
        <v>5</v>
      </c>
    </row>
    <row r="187" spans="1:6" hidden="1" x14ac:dyDescent="0.2">
      <c r="A187" s="1">
        <v>45444</v>
      </c>
      <c r="B187" s="2" t="s">
        <v>18</v>
      </c>
      <c r="C187" s="3" t="s">
        <v>136</v>
      </c>
      <c r="D187" s="3"/>
      <c r="E187" s="5">
        <v>2.19</v>
      </c>
      <c r="F187" s="6" t="s">
        <v>4</v>
      </c>
    </row>
    <row r="188" spans="1:6" hidden="1" x14ac:dyDescent="0.2">
      <c r="A188" s="1">
        <v>45566</v>
      </c>
      <c r="B188" s="2" t="s">
        <v>18</v>
      </c>
      <c r="C188" s="3" t="s">
        <v>137</v>
      </c>
      <c r="D188" s="3"/>
      <c r="E188" s="5">
        <v>4.5</v>
      </c>
      <c r="F188" s="6" t="s">
        <v>4</v>
      </c>
    </row>
    <row r="189" spans="1:6" hidden="1" x14ac:dyDescent="0.2">
      <c r="A189" s="1">
        <v>45566</v>
      </c>
      <c r="B189" s="2" t="s">
        <v>18</v>
      </c>
      <c r="C189" s="3" t="s">
        <v>138</v>
      </c>
      <c r="D189" s="3"/>
      <c r="E189" s="5">
        <v>3.25</v>
      </c>
      <c r="F189" s="6" t="s">
        <v>4</v>
      </c>
    </row>
    <row r="190" spans="1:6" hidden="1" x14ac:dyDescent="0.2">
      <c r="A190" s="1">
        <v>45566</v>
      </c>
      <c r="B190" s="2" t="s">
        <v>18</v>
      </c>
      <c r="C190" s="3" t="s">
        <v>139</v>
      </c>
      <c r="D190" s="3"/>
      <c r="E190" s="5">
        <v>60</v>
      </c>
      <c r="F190" s="6" t="s">
        <v>4</v>
      </c>
    </row>
    <row r="191" spans="1:6" hidden="1" x14ac:dyDescent="0.2">
      <c r="A191" s="1">
        <v>45627</v>
      </c>
      <c r="B191" s="2" t="s">
        <v>10</v>
      </c>
      <c r="C191" s="3" t="s">
        <v>140</v>
      </c>
      <c r="D191" s="3"/>
      <c r="E191" s="5">
        <v>5</v>
      </c>
      <c r="F191" s="6" t="s">
        <v>3</v>
      </c>
    </row>
    <row r="192" spans="1:6" hidden="1" x14ac:dyDescent="0.2">
      <c r="A192" s="1">
        <v>45627</v>
      </c>
      <c r="B192" s="2" t="s">
        <v>18</v>
      </c>
      <c r="C192" s="3" t="s">
        <v>141</v>
      </c>
      <c r="D192" s="3"/>
      <c r="E192" s="5">
        <v>2</v>
      </c>
      <c r="F192" s="6" t="s">
        <v>4</v>
      </c>
    </row>
    <row r="193" spans="1:6" hidden="1" x14ac:dyDescent="0.2">
      <c r="A193" s="1">
        <v>45306</v>
      </c>
      <c r="B193" s="2" t="s">
        <v>13</v>
      </c>
      <c r="C193" s="3" t="s">
        <v>112</v>
      </c>
      <c r="D193" s="5">
        <v>240</v>
      </c>
      <c r="E193" s="5"/>
      <c r="F193" s="6" t="s">
        <v>5</v>
      </c>
    </row>
    <row r="194" spans="1:6" hidden="1" x14ac:dyDescent="0.2">
      <c r="A194" s="1">
        <v>45306</v>
      </c>
      <c r="B194" s="2" t="s">
        <v>24</v>
      </c>
      <c r="C194" s="3" t="s">
        <v>142</v>
      </c>
      <c r="D194" s="3"/>
      <c r="E194" s="5">
        <f>4.76+0.3</f>
        <v>5.0599999999999996</v>
      </c>
      <c r="F194" s="6" t="s">
        <v>2</v>
      </c>
    </row>
    <row r="195" spans="1:6" hidden="1" x14ac:dyDescent="0.2">
      <c r="A195" s="1">
        <v>45310</v>
      </c>
      <c r="B195" s="2" t="s">
        <v>143</v>
      </c>
      <c r="C195" s="3" t="s">
        <v>144</v>
      </c>
      <c r="D195" s="3"/>
      <c r="E195" s="5">
        <v>2.5</v>
      </c>
      <c r="F195" s="6" t="s">
        <v>4</v>
      </c>
    </row>
    <row r="196" spans="1:6" hidden="1" x14ac:dyDescent="0.2">
      <c r="A196" s="1">
        <v>45312</v>
      </c>
      <c r="B196" s="2" t="s">
        <v>18</v>
      </c>
      <c r="C196" s="3" t="s">
        <v>145</v>
      </c>
      <c r="D196" s="3"/>
      <c r="E196" s="5">
        <v>3.5</v>
      </c>
      <c r="F196" s="6" t="s">
        <v>4</v>
      </c>
    </row>
    <row r="197" spans="1:6" hidden="1" x14ac:dyDescent="0.2">
      <c r="A197" s="1">
        <v>45312</v>
      </c>
      <c r="B197" s="2" t="s">
        <v>146</v>
      </c>
      <c r="C197" s="3" t="s">
        <v>147</v>
      </c>
      <c r="D197" s="3"/>
      <c r="E197" s="5">
        <v>1.1100000000000001</v>
      </c>
      <c r="F197" s="6" t="s">
        <v>2</v>
      </c>
    </row>
    <row r="198" spans="1:6" hidden="1" x14ac:dyDescent="0.2">
      <c r="A198" s="1">
        <v>45312</v>
      </c>
      <c r="B198" s="2" t="s">
        <v>24</v>
      </c>
      <c r="C198" s="3" t="s">
        <v>148</v>
      </c>
      <c r="D198" s="3"/>
      <c r="E198" s="5">
        <v>5</v>
      </c>
      <c r="F198" s="6" t="s">
        <v>4</v>
      </c>
    </row>
    <row r="199" spans="1:6" hidden="1" x14ac:dyDescent="0.2">
      <c r="A199" s="1">
        <v>45312</v>
      </c>
      <c r="B199" s="2" t="s">
        <v>18</v>
      </c>
      <c r="C199" s="3" t="s">
        <v>149</v>
      </c>
      <c r="D199" s="3"/>
      <c r="E199" s="5">
        <v>7.9</v>
      </c>
      <c r="F199" s="6" t="s">
        <v>2</v>
      </c>
    </row>
    <row r="200" spans="1:6" hidden="1" x14ac:dyDescent="0.2">
      <c r="A200" s="1">
        <v>45312</v>
      </c>
      <c r="B200" s="2" t="s">
        <v>24</v>
      </c>
      <c r="C200" s="3" t="s">
        <v>150</v>
      </c>
      <c r="D200" s="3"/>
      <c r="E200" s="5">
        <v>44.25</v>
      </c>
      <c r="F200" s="6" t="s">
        <v>2</v>
      </c>
    </row>
    <row r="201" spans="1:6" x14ac:dyDescent="0.2">
      <c r="A201" s="1">
        <v>45312</v>
      </c>
      <c r="B201" s="2" t="s">
        <v>20</v>
      </c>
      <c r="C201" s="3" t="s">
        <v>20</v>
      </c>
      <c r="D201" s="3"/>
      <c r="E201" s="5">
        <v>4.25</v>
      </c>
      <c r="F201" s="6" t="s">
        <v>4</v>
      </c>
    </row>
    <row r="202" spans="1:6" hidden="1" x14ac:dyDescent="0.2">
      <c r="A202" s="1">
        <v>45312</v>
      </c>
      <c r="B202" s="2" t="s">
        <v>30</v>
      </c>
      <c r="C202" s="3" t="s">
        <v>16</v>
      </c>
      <c r="D202" s="3"/>
      <c r="E202" s="5">
        <v>200</v>
      </c>
      <c r="F202" s="6" t="s">
        <v>2</v>
      </c>
    </row>
    <row r="203" spans="1:6" hidden="1" x14ac:dyDescent="0.2">
      <c r="A203" s="1">
        <v>45312</v>
      </c>
      <c r="B203" s="2" t="s">
        <v>30</v>
      </c>
      <c r="C203" s="3" t="s">
        <v>16</v>
      </c>
      <c r="D203" s="3">
        <v>200</v>
      </c>
      <c r="E203" s="5"/>
      <c r="F203" s="6" t="s">
        <v>4</v>
      </c>
    </row>
    <row r="204" spans="1:6" x14ac:dyDescent="0.2">
      <c r="A204" s="1">
        <v>45312</v>
      </c>
      <c r="B204" s="2" t="s">
        <v>20</v>
      </c>
      <c r="C204" s="3" t="s">
        <v>21</v>
      </c>
      <c r="D204" s="3"/>
      <c r="E204" s="5">
        <v>3.4</v>
      </c>
      <c r="F204" s="6" t="s">
        <v>4</v>
      </c>
    </row>
    <row r="205" spans="1:6" hidden="1" x14ac:dyDescent="0.2">
      <c r="A205" s="1">
        <v>45312</v>
      </c>
      <c r="B205" s="2" t="s">
        <v>24</v>
      </c>
      <c r="C205" s="3" t="s">
        <v>151</v>
      </c>
      <c r="D205" s="5"/>
      <c r="E205" s="3">
        <v>43</v>
      </c>
      <c r="F205" s="4" t="s">
        <v>4</v>
      </c>
    </row>
    <row r="206" spans="1:6" hidden="1" x14ac:dyDescent="0.2">
      <c r="A206" s="1">
        <v>45318</v>
      </c>
      <c r="B206" s="2" t="s">
        <v>143</v>
      </c>
      <c r="C206" s="3" t="s">
        <v>152</v>
      </c>
      <c r="D206" s="3"/>
      <c r="E206" s="5">
        <v>36</v>
      </c>
      <c r="F206" s="6" t="s">
        <v>4</v>
      </c>
    </row>
    <row r="207" spans="1:6" hidden="1" x14ac:dyDescent="0.2">
      <c r="A207" s="1">
        <v>45318</v>
      </c>
      <c r="B207" s="2" t="s">
        <v>18</v>
      </c>
      <c r="C207" s="3" t="s">
        <v>18</v>
      </c>
      <c r="D207" s="3"/>
      <c r="E207" s="5">
        <f>14.84+45.56</f>
        <v>60.400000000000006</v>
      </c>
      <c r="F207" s="6" t="s">
        <v>4</v>
      </c>
    </row>
    <row r="208" spans="1:6" hidden="1" x14ac:dyDescent="0.2">
      <c r="A208" s="1">
        <v>45318</v>
      </c>
      <c r="B208" s="2" t="s">
        <v>18</v>
      </c>
      <c r="C208" s="3" t="s">
        <v>153</v>
      </c>
      <c r="D208" s="3"/>
      <c r="E208" s="5">
        <v>0.84</v>
      </c>
      <c r="F208" s="6" t="s">
        <v>4</v>
      </c>
    </row>
    <row r="209" spans="1:6" hidden="1" x14ac:dyDescent="0.2">
      <c r="A209" s="1">
        <v>45318</v>
      </c>
      <c r="B209" s="2" t="s">
        <v>18</v>
      </c>
      <c r="C209" s="3" t="s">
        <v>28</v>
      </c>
      <c r="D209" s="3"/>
      <c r="E209" s="5">
        <v>2.5</v>
      </c>
      <c r="F209" s="6" t="s">
        <v>4</v>
      </c>
    </row>
    <row r="210" spans="1:6" hidden="1" x14ac:dyDescent="0.2">
      <c r="A210" s="1">
        <v>45322</v>
      </c>
      <c r="B210" s="3" t="s">
        <v>13</v>
      </c>
      <c r="C210" s="3" t="s">
        <v>155</v>
      </c>
      <c r="D210" s="3">
        <v>303.3</v>
      </c>
      <c r="E210" s="5"/>
      <c r="F210" s="6" t="s">
        <v>5</v>
      </c>
    </row>
    <row r="211" spans="1:6" hidden="1" x14ac:dyDescent="0.2">
      <c r="A211" s="1">
        <v>45293</v>
      </c>
      <c r="B211" s="2" t="s">
        <v>18</v>
      </c>
      <c r="C211" s="3" t="s">
        <v>154</v>
      </c>
      <c r="D211" s="3"/>
      <c r="E211" s="5">
        <v>6.8</v>
      </c>
      <c r="F211" s="6" t="s">
        <v>2</v>
      </c>
    </row>
    <row r="212" spans="1:6" x14ac:dyDescent="0.2">
      <c r="A212" s="1">
        <v>45293</v>
      </c>
      <c r="B212" s="2" t="s">
        <v>20</v>
      </c>
      <c r="C212" s="3" t="s">
        <v>8</v>
      </c>
      <c r="D212" s="3"/>
      <c r="E212" s="5">
        <f>0.3+0.5+0.3+0.15</f>
        <v>1.25</v>
      </c>
      <c r="F212" s="6" t="s">
        <v>4</v>
      </c>
    </row>
    <row r="213" spans="1:6" hidden="1" x14ac:dyDescent="0.2">
      <c r="A213" s="1">
        <v>45293</v>
      </c>
      <c r="B213" s="2" t="s">
        <v>46</v>
      </c>
      <c r="C213" s="3" t="s">
        <v>156</v>
      </c>
      <c r="D213" s="3"/>
      <c r="E213" s="5">
        <v>25</v>
      </c>
      <c r="F213" s="6" t="s">
        <v>2</v>
      </c>
    </row>
    <row r="214" spans="1:6" hidden="1" x14ac:dyDescent="0.2">
      <c r="A214" s="1">
        <v>45293</v>
      </c>
      <c r="B214" s="2" t="s">
        <v>18</v>
      </c>
      <c r="C214" s="3" t="s">
        <v>157</v>
      </c>
      <c r="D214" s="3"/>
      <c r="E214" s="5">
        <v>5</v>
      </c>
      <c r="F214" s="6" t="s">
        <v>4</v>
      </c>
    </row>
    <row r="215" spans="1:6" hidden="1" x14ac:dyDescent="0.2">
      <c r="A215" s="1">
        <v>45294</v>
      </c>
      <c r="B215" s="2" t="s">
        <v>18</v>
      </c>
      <c r="C215" s="3" t="s">
        <v>158</v>
      </c>
      <c r="D215" s="3"/>
      <c r="E215" s="5">
        <v>2.5099999999999998</v>
      </c>
      <c r="F215" s="6" t="s">
        <v>4</v>
      </c>
    </row>
    <row r="216" spans="1:6" x14ac:dyDescent="0.2">
      <c r="A216" s="1">
        <v>45326</v>
      </c>
      <c r="B216" s="2" t="s">
        <v>20</v>
      </c>
      <c r="C216" s="3" t="s">
        <v>159</v>
      </c>
      <c r="D216" s="3"/>
      <c r="E216" s="5">
        <v>7.3</v>
      </c>
      <c r="F216" s="6" t="s">
        <v>4</v>
      </c>
    </row>
    <row r="217" spans="1:6" hidden="1" x14ac:dyDescent="0.2">
      <c r="A217" s="1">
        <v>45326</v>
      </c>
      <c r="B217" s="2" t="s">
        <v>18</v>
      </c>
      <c r="C217" s="3" t="s">
        <v>18</v>
      </c>
      <c r="D217" s="3"/>
      <c r="E217" s="5">
        <v>6</v>
      </c>
      <c r="F217" s="6" t="s">
        <v>4</v>
      </c>
    </row>
    <row r="218" spans="1:6" hidden="1" x14ac:dyDescent="0.2">
      <c r="A218" s="1">
        <v>45326</v>
      </c>
      <c r="B218" s="2" t="s">
        <v>30</v>
      </c>
      <c r="C218" s="3" t="s">
        <v>30</v>
      </c>
      <c r="D218" s="3"/>
      <c r="E218" s="5">
        <v>0.4</v>
      </c>
      <c r="F218" s="6" t="s">
        <v>5</v>
      </c>
    </row>
    <row r="219" spans="1:6" hidden="1" x14ac:dyDescent="0.2">
      <c r="A219" s="1">
        <v>45326</v>
      </c>
      <c r="B219" s="2" t="s">
        <v>30</v>
      </c>
      <c r="C219" s="3" t="s">
        <v>16</v>
      </c>
      <c r="D219" s="3">
        <v>13</v>
      </c>
      <c r="E219" s="5"/>
      <c r="F219" s="6" t="s">
        <v>4</v>
      </c>
    </row>
    <row r="220" spans="1:6" hidden="1" x14ac:dyDescent="0.2">
      <c r="A220" s="1">
        <v>45326</v>
      </c>
      <c r="B220" s="2" t="s">
        <v>30</v>
      </c>
      <c r="C220" s="3" t="s">
        <v>16</v>
      </c>
      <c r="D220" s="3"/>
      <c r="E220" s="5">
        <v>13</v>
      </c>
      <c r="F220" s="6" t="s">
        <v>5</v>
      </c>
    </row>
    <row r="221" spans="1:6" hidden="1" x14ac:dyDescent="0.2">
      <c r="A221" s="1">
        <v>45326</v>
      </c>
      <c r="B221" s="2" t="s">
        <v>30</v>
      </c>
      <c r="C221" s="3" t="s">
        <v>16</v>
      </c>
      <c r="D221" s="3"/>
      <c r="E221" s="5">
        <v>30</v>
      </c>
      <c r="F221" s="6" t="s">
        <v>5</v>
      </c>
    </row>
    <row r="222" spans="1:6" hidden="1" x14ac:dyDescent="0.2">
      <c r="A222" s="1">
        <v>45326</v>
      </c>
      <c r="B222" s="2" t="s">
        <v>30</v>
      </c>
      <c r="C222" s="3" t="s">
        <v>16</v>
      </c>
      <c r="D222" s="3">
        <v>30</v>
      </c>
      <c r="E222" s="5"/>
      <c r="F222" s="6" t="s">
        <v>3</v>
      </c>
    </row>
    <row r="223" spans="1:6" hidden="1" x14ac:dyDescent="0.2">
      <c r="A223" s="1">
        <v>45326</v>
      </c>
      <c r="B223" s="2" t="s">
        <v>30</v>
      </c>
      <c r="C223" s="3" t="s">
        <v>160</v>
      </c>
      <c r="D223" s="3">
        <v>0.02</v>
      </c>
      <c r="E223" s="5"/>
      <c r="F223" s="6" t="s">
        <v>5</v>
      </c>
    </row>
    <row r="224" spans="1:6" hidden="1" x14ac:dyDescent="0.2">
      <c r="A224" s="1">
        <v>45326</v>
      </c>
      <c r="B224" s="2" t="s">
        <v>24</v>
      </c>
      <c r="C224" s="3" t="s">
        <v>161</v>
      </c>
      <c r="D224" s="3"/>
      <c r="E224" s="5">
        <f>5.99+0.72</f>
        <v>6.71</v>
      </c>
      <c r="F224" s="6" t="s">
        <v>3</v>
      </c>
    </row>
    <row r="225" spans="1:6" hidden="1" x14ac:dyDescent="0.2">
      <c r="A225" s="1">
        <v>45326</v>
      </c>
      <c r="B225" s="2" t="s">
        <v>24</v>
      </c>
      <c r="C225" s="3" t="s">
        <v>162</v>
      </c>
      <c r="D225" s="3"/>
      <c r="E225" s="5">
        <v>1</v>
      </c>
      <c r="F225" s="6" t="s">
        <v>3</v>
      </c>
    </row>
    <row r="226" spans="1:6" hidden="1" x14ac:dyDescent="0.2">
      <c r="A226" s="1">
        <v>45326</v>
      </c>
      <c r="B226" s="2" t="s">
        <v>24</v>
      </c>
      <c r="C226" s="3" t="s">
        <v>163</v>
      </c>
      <c r="D226" s="3"/>
      <c r="E226" s="5">
        <v>10.95</v>
      </c>
      <c r="F226" s="6" t="s">
        <v>5</v>
      </c>
    </row>
    <row r="227" spans="1:6" hidden="1" x14ac:dyDescent="0.2">
      <c r="A227" s="1">
        <v>45328</v>
      </c>
      <c r="B227" s="2" t="s">
        <v>24</v>
      </c>
      <c r="C227" s="3" t="s">
        <v>164</v>
      </c>
      <c r="D227" s="3"/>
      <c r="E227" s="5">
        <v>150</v>
      </c>
      <c r="F227" s="6" t="s">
        <v>5</v>
      </c>
    </row>
    <row r="228" spans="1:6" hidden="1" x14ac:dyDescent="0.2">
      <c r="A228" s="1">
        <v>45328</v>
      </c>
      <c r="B228" s="2" t="s">
        <v>24</v>
      </c>
      <c r="C228" s="3" t="s">
        <v>11</v>
      </c>
      <c r="D228" s="3"/>
      <c r="E228" s="5">
        <v>5</v>
      </c>
      <c r="F228" s="6" t="s">
        <v>3</v>
      </c>
    </row>
    <row r="229" spans="1:6" hidden="1" x14ac:dyDescent="0.2">
      <c r="A229" s="1">
        <v>45330</v>
      </c>
      <c r="B229" s="2" t="s">
        <v>30</v>
      </c>
      <c r="C229" s="3" t="s">
        <v>165</v>
      </c>
      <c r="D229" s="5">
        <v>400</v>
      </c>
      <c r="E229" s="5"/>
      <c r="F229" s="13" t="s">
        <v>7</v>
      </c>
    </row>
    <row r="230" spans="1:6" hidden="1" x14ac:dyDescent="0.2">
      <c r="A230" s="1">
        <v>45330</v>
      </c>
      <c r="B230" s="2" t="s">
        <v>30</v>
      </c>
      <c r="C230" s="3" t="s">
        <v>16</v>
      </c>
      <c r="D230" s="3">
        <v>400</v>
      </c>
      <c r="E230" s="5"/>
      <c r="F230" s="6" t="s">
        <v>4</v>
      </c>
    </row>
    <row r="231" spans="1:6" hidden="1" x14ac:dyDescent="0.2">
      <c r="A231" s="1">
        <v>45330</v>
      </c>
      <c r="B231" s="2" t="s">
        <v>30</v>
      </c>
      <c r="C231" s="3" t="s">
        <v>16</v>
      </c>
      <c r="D231" s="3"/>
      <c r="E231" s="5">
        <v>400</v>
      </c>
      <c r="F231" s="6" t="s">
        <v>5</v>
      </c>
    </row>
    <row r="232" spans="1:6" hidden="1" x14ac:dyDescent="0.2">
      <c r="A232" s="1">
        <v>45330</v>
      </c>
      <c r="B232" s="2" t="s">
        <v>18</v>
      </c>
      <c r="C232" s="3" t="s">
        <v>145</v>
      </c>
      <c r="D232" s="3"/>
      <c r="E232" s="5">
        <v>3.75</v>
      </c>
      <c r="F232" s="6" t="s">
        <v>4</v>
      </c>
    </row>
    <row r="233" spans="1:6" hidden="1" x14ac:dyDescent="0.2">
      <c r="A233" s="1">
        <v>45332</v>
      </c>
      <c r="B233" s="2" t="s">
        <v>10</v>
      </c>
      <c r="C233" s="3" t="s">
        <v>166</v>
      </c>
      <c r="D233" s="3"/>
      <c r="E233" s="5">
        <v>10</v>
      </c>
      <c r="F233" s="6" t="s">
        <v>3</v>
      </c>
    </row>
    <row r="234" spans="1:6" hidden="1" x14ac:dyDescent="0.2">
      <c r="A234" s="1">
        <v>45332</v>
      </c>
      <c r="B234" s="2" t="s">
        <v>18</v>
      </c>
      <c r="C234" s="3" t="s">
        <v>71</v>
      </c>
      <c r="D234" s="3"/>
      <c r="E234" s="5">
        <v>49</v>
      </c>
      <c r="F234" s="6" t="s">
        <v>4</v>
      </c>
    </row>
    <row r="235" spans="1:6" hidden="1" x14ac:dyDescent="0.2">
      <c r="A235" s="1">
        <v>45336</v>
      </c>
      <c r="B235" s="2" t="s">
        <v>24</v>
      </c>
      <c r="C235" s="3" t="s">
        <v>167</v>
      </c>
      <c r="D235" s="3"/>
      <c r="E235" s="5">
        <v>100</v>
      </c>
      <c r="F235" s="6" t="s">
        <v>4</v>
      </c>
    </row>
    <row r="236" spans="1:6" hidden="1" x14ac:dyDescent="0.2">
      <c r="A236" s="1">
        <v>45337</v>
      </c>
      <c r="B236" s="2" t="s">
        <v>13</v>
      </c>
      <c r="C236" s="3" t="s">
        <v>168</v>
      </c>
      <c r="D236" s="3">
        <v>240</v>
      </c>
      <c r="E236" s="5"/>
      <c r="F236" s="6" t="s">
        <v>5</v>
      </c>
    </row>
    <row r="237" spans="1:6" hidden="1" x14ac:dyDescent="0.2">
      <c r="A237" s="1">
        <v>45339</v>
      </c>
      <c r="B237" s="2" t="s">
        <v>24</v>
      </c>
      <c r="C237" s="3" t="s">
        <v>169</v>
      </c>
      <c r="D237" s="3"/>
      <c r="E237" s="5">
        <v>21.85</v>
      </c>
      <c r="F237" s="6" t="s">
        <v>5</v>
      </c>
    </row>
    <row r="238" spans="1:6" hidden="1" x14ac:dyDescent="0.2">
      <c r="A238" s="1">
        <v>45339</v>
      </c>
      <c r="B238" s="2" t="s">
        <v>24</v>
      </c>
      <c r="C238" s="3" t="s">
        <v>170</v>
      </c>
      <c r="D238" s="3"/>
      <c r="E238" s="5">
        <v>109</v>
      </c>
      <c r="F238" s="6" t="s">
        <v>2</v>
      </c>
    </row>
    <row r="239" spans="1:6" x14ac:dyDescent="0.2">
      <c r="A239" s="1">
        <v>45339</v>
      </c>
      <c r="B239" s="2" t="s">
        <v>20</v>
      </c>
      <c r="C239" s="3" t="s">
        <v>8</v>
      </c>
      <c r="D239" s="3"/>
      <c r="E239" s="5">
        <f>2+0.6+0.3+1.25+0.3</f>
        <v>4.45</v>
      </c>
      <c r="F239" s="6" t="s">
        <v>4</v>
      </c>
    </row>
    <row r="240" spans="1:6" hidden="1" x14ac:dyDescent="0.2">
      <c r="A240" s="1">
        <v>45340</v>
      </c>
      <c r="B240" s="2" t="s">
        <v>30</v>
      </c>
      <c r="C240" s="3" t="s">
        <v>171</v>
      </c>
      <c r="D240" s="3"/>
      <c r="E240" s="5">
        <v>10.4</v>
      </c>
      <c r="F240" s="6" t="s">
        <v>5</v>
      </c>
    </row>
    <row r="241" spans="1:6" hidden="1" x14ac:dyDescent="0.2">
      <c r="A241" s="1">
        <v>45340</v>
      </c>
      <c r="B241" s="2" t="s">
        <v>30</v>
      </c>
      <c r="C241" s="3" t="s">
        <v>172</v>
      </c>
      <c r="D241" s="3">
        <v>10</v>
      </c>
      <c r="E241" s="5"/>
      <c r="F241" s="6" t="s">
        <v>4</v>
      </c>
    </row>
    <row r="242" spans="1:6" hidden="1" x14ac:dyDescent="0.2">
      <c r="A242" s="1">
        <v>45341</v>
      </c>
      <c r="B242" s="2" t="s">
        <v>24</v>
      </c>
      <c r="C242" s="3" t="s">
        <v>173</v>
      </c>
      <c r="D242" s="3" t="s">
        <v>174</v>
      </c>
      <c r="E242" s="5">
        <v>12.05</v>
      </c>
      <c r="F242" s="6" t="s">
        <v>4</v>
      </c>
    </row>
    <row r="243" spans="1:6" hidden="1" x14ac:dyDescent="0.2">
      <c r="A243" s="1">
        <v>45341</v>
      </c>
      <c r="B243" s="2" t="s">
        <v>24</v>
      </c>
      <c r="C243" s="3" t="s">
        <v>175</v>
      </c>
      <c r="D243" s="3"/>
      <c r="E243" s="5">
        <v>5</v>
      </c>
      <c r="F243" s="6" t="s">
        <v>4</v>
      </c>
    </row>
    <row r="244" spans="1:6" hidden="1" x14ac:dyDescent="0.2">
      <c r="A244" s="1">
        <v>45341</v>
      </c>
      <c r="B244" s="2" t="s">
        <v>18</v>
      </c>
      <c r="C244" s="3" t="s">
        <v>176</v>
      </c>
      <c r="D244" s="3"/>
      <c r="E244" s="3">
        <v>0.9</v>
      </c>
      <c r="F244" s="4" t="s">
        <v>4</v>
      </c>
    </row>
    <row r="245" spans="1:6" hidden="1" x14ac:dyDescent="0.2">
      <c r="A245" s="1">
        <v>45341</v>
      </c>
      <c r="B245" s="2" t="s">
        <v>24</v>
      </c>
      <c r="C245" s="3" t="s">
        <v>177</v>
      </c>
      <c r="D245" s="3"/>
      <c r="E245" s="5">
        <v>15.9</v>
      </c>
      <c r="F245" s="6" t="s">
        <v>4</v>
      </c>
    </row>
    <row r="246" spans="1:6" hidden="1" x14ac:dyDescent="0.2">
      <c r="A246" s="1">
        <v>45341</v>
      </c>
      <c r="B246" s="2" t="s">
        <v>18</v>
      </c>
      <c r="C246" s="3" t="s">
        <v>178</v>
      </c>
      <c r="D246" s="3"/>
      <c r="E246" s="5">
        <v>1.2</v>
      </c>
      <c r="F246" s="6" t="s">
        <v>4</v>
      </c>
    </row>
    <row r="247" spans="1:6" hidden="1" x14ac:dyDescent="0.2">
      <c r="A247" s="1">
        <v>45341</v>
      </c>
      <c r="B247" s="2" t="s">
        <v>24</v>
      </c>
      <c r="C247" s="3" t="s">
        <v>11</v>
      </c>
      <c r="D247" s="3"/>
      <c r="E247" s="5">
        <v>1</v>
      </c>
      <c r="F247" s="6" t="s">
        <v>3</v>
      </c>
    </row>
    <row r="248" spans="1:6" hidden="1" x14ac:dyDescent="0.2">
      <c r="A248" s="1">
        <v>45343</v>
      </c>
      <c r="B248" s="2" t="s">
        <v>18</v>
      </c>
      <c r="C248" s="3" t="s">
        <v>179</v>
      </c>
      <c r="D248" s="3"/>
      <c r="E248" s="5">
        <v>3.75</v>
      </c>
      <c r="F248" s="6" t="s">
        <v>4</v>
      </c>
    </row>
    <row r="249" spans="1:6" hidden="1" x14ac:dyDescent="0.2">
      <c r="A249" s="1">
        <v>45344</v>
      </c>
      <c r="B249" s="2" t="s">
        <v>24</v>
      </c>
      <c r="C249" s="3" t="s">
        <v>180</v>
      </c>
      <c r="D249" s="3"/>
      <c r="E249" s="5">
        <v>2</v>
      </c>
      <c r="F249" s="6" t="s">
        <v>4</v>
      </c>
    </row>
    <row r="250" spans="1:6" hidden="1" x14ac:dyDescent="0.2">
      <c r="A250" s="1">
        <v>45345</v>
      </c>
      <c r="B250" s="2" t="s">
        <v>356</v>
      </c>
      <c r="C250" s="3" t="s">
        <v>181</v>
      </c>
      <c r="D250" s="3">
        <v>35</v>
      </c>
      <c r="E250" s="5"/>
      <c r="F250" s="6" t="s">
        <v>4</v>
      </c>
    </row>
    <row r="251" spans="1:6" x14ac:dyDescent="0.2">
      <c r="A251" s="1">
        <v>45345</v>
      </c>
      <c r="B251" s="2" t="s">
        <v>20</v>
      </c>
      <c r="C251" s="3" t="s">
        <v>8</v>
      </c>
      <c r="D251" s="3"/>
      <c r="E251" s="5">
        <v>6.25</v>
      </c>
      <c r="F251" s="6" t="s">
        <v>4</v>
      </c>
    </row>
    <row r="252" spans="1:6" hidden="1" x14ac:dyDescent="0.2">
      <c r="A252" s="1">
        <v>45346</v>
      </c>
      <c r="B252" s="2" t="s">
        <v>18</v>
      </c>
      <c r="C252" s="3" t="s">
        <v>182</v>
      </c>
      <c r="D252" s="14"/>
      <c r="E252" s="5">
        <v>1.79</v>
      </c>
      <c r="F252" s="6" t="s">
        <v>4</v>
      </c>
    </row>
    <row r="253" spans="1:6" hidden="1" x14ac:dyDescent="0.2">
      <c r="A253" s="1">
        <v>45346</v>
      </c>
      <c r="B253" s="2" t="s">
        <v>18</v>
      </c>
      <c r="C253" s="3" t="s">
        <v>183</v>
      </c>
      <c r="D253" s="5"/>
      <c r="E253" s="3">
        <v>5.98</v>
      </c>
      <c r="F253" s="4" t="s">
        <v>4</v>
      </c>
    </row>
    <row r="254" spans="1:6" hidden="1" x14ac:dyDescent="0.2">
      <c r="A254" s="15">
        <v>45346</v>
      </c>
      <c r="B254" s="2" t="s">
        <v>24</v>
      </c>
      <c r="C254" s="16" t="s">
        <v>184</v>
      </c>
      <c r="D254" s="3"/>
      <c r="E254" s="5">
        <v>105</v>
      </c>
      <c r="F254" s="6" t="s">
        <v>5</v>
      </c>
    </row>
    <row r="255" spans="1:6" hidden="1" x14ac:dyDescent="0.2">
      <c r="A255" s="1">
        <v>45347</v>
      </c>
      <c r="B255" s="2" t="s">
        <v>18</v>
      </c>
      <c r="C255" s="3" t="s">
        <v>185</v>
      </c>
      <c r="D255" s="3"/>
      <c r="E255" s="3">
        <v>2</v>
      </c>
      <c r="F255" s="4" t="s">
        <v>4</v>
      </c>
    </row>
    <row r="256" spans="1:6" hidden="1" x14ac:dyDescent="0.2">
      <c r="A256" s="1">
        <v>45347</v>
      </c>
      <c r="B256" s="2" t="s">
        <v>18</v>
      </c>
      <c r="C256" s="3" t="s">
        <v>18</v>
      </c>
      <c r="D256" s="3"/>
      <c r="E256" s="5">
        <v>2.0499999999999998</v>
      </c>
      <c r="F256" s="4" t="s">
        <v>4</v>
      </c>
    </row>
    <row r="257" spans="1:6" hidden="1" x14ac:dyDescent="0.2">
      <c r="A257" s="1">
        <v>45349</v>
      </c>
      <c r="B257" s="2" t="s">
        <v>18</v>
      </c>
      <c r="C257" s="3" t="s">
        <v>186</v>
      </c>
      <c r="D257" s="3"/>
      <c r="E257" s="3">
        <v>0.7</v>
      </c>
      <c r="F257" s="4" t="s">
        <v>4</v>
      </c>
    </row>
    <row r="258" spans="1:6" hidden="1" x14ac:dyDescent="0.2">
      <c r="A258" s="1">
        <v>45350</v>
      </c>
      <c r="B258" s="2" t="s">
        <v>18</v>
      </c>
      <c r="C258" s="3" t="s">
        <v>187</v>
      </c>
      <c r="D258" s="3"/>
      <c r="E258" s="3">
        <v>2.95</v>
      </c>
      <c r="F258" s="4" t="s">
        <v>4</v>
      </c>
    </row>
    <row r="259" spans="1:6" hidden="1" x14ac:dyDescent="0.2">
      <c r="A259" s="1">
        <v>45351</v>
      </c>
      <c r="B259" s="2" t="s">
        <v>13</v>
      </c>
      <c r="C259" s="3" t="s">
        <v>13</v>
      </c>
      <c r="D259" s="3">
        <v>303.3</v>
      </c>
      <c r="E259" s="5"/>
      <c r="F259" s="6" t="s">
        <v>5</v>
      </c>
    </row>
    <row r="260" spans="1:6" hidden="1" x14ac:dyDescent="0.2">
      <c r="A260" s="1">
        <v>45351</v>
      </c>
      <c r="B260" s="2" t="s">
        <v>24</v>
      </c>
      <c r="C260" s="3" t="s">
        <v>188</v>
      </c>
      <c r="D260" s="3"/>
      <c r="E260" s="5">
        <v>2.15</v>
      </c>
      <c r="F260" s="6" t="s">
        <v>4</v>
      </c>
    </row>
    <row r="261" spans="1:6" hidden="1" x14ac:dyDescent="0.2">
      <c r="A261" s="1">
        <v>45353</v>
      </c>
      <c r="B261" s="2" t="s">
        <v>24</v>
      </c>
      <c r="C261" s="3" t="s">
        <v>189</v>
      </c>
      <c r="D261" s="3"/>
      <c r="E261" s="5">
        <v>20</v>
      </c>
      <c r="F261" s="6" t="s">
        <v>4</v>
      </c>
    </row>
    <row r="262" spans="1:6" hidden="1" x14ac:dyDescent="0.2">
      <c r="A262" s="1">
        <v>45355</v>
      </c>
      <c r="B262" s="2" t="s">
        <v>18</v>
      </c>
      <c r="C262" s="3" t="s">
        <v>55</v>
      </c>
      <c r="D262" s="3"/>
      <c r="E262" s="3">
        <v>60</v>
      </c>
      <c r="F262" s="4" t="s">
        <v>4</v>
      </c>
    </row>
    <row r="263" spans="1:6" hidden="1" x14ac:dyDescent="0.2">
      <c r="A263" s="1">
        <v>45355</v>
      </c>
      <c r="B263" s="2" t="s">
        <v>18</v>
      </c>
      <c r="C263" s="3" t="s">
        <v>190</v>
      </c>
      <c r="D263" s="3"/>
      <c r="E263" s="5">
        <v>0.8</v>
      </c>
      <c r="F263" s="6" t="s">
        <v>4</v>
      </c>
    </row>
    <row r="264" spans="1:6" hidden="1" x14ac:dyDescent="0.2">
      <c r="A264" s="1">
        <v>45356</v>
      </c>
      <c r="B264" s="2" t="s">
        <v>30</v>
      </c>
      <c r="C264" s="3" t="s">
        <v>16</v>
      </c>
      <c r="D264" s="3"/>
      <c r="E264" s="5">
        <v>100.4</v>
      </c>
      <c r="F264" s="6" t="s">
        <v>5</v>
      </c>
    </row>
    <row r="265" spans="1:6" hidden="1" x14ac:dyDescent="0.2">
      <c r="A265" s="1">
        <v>45356</v>
      </c>
      <c r="B265" s="2" t="s">
        <v>30</v>
      </c>
      <c r="C265" s="3" t="s">
        <v>16</v>
      </c>
      <c r="D265" s="3">
        <v>100</v>
      </c>
      <c r="E265" s="5"/>
      <c r="F265" s="6" t="s">
        <v>2</v>
      </c>
    </row>
    <row r="266" spans="1:6" hidden="1" x14ac:dyDescent="0.2">
      <c r="A266" s="1">
        <v>45356</v>
      </c>
      <c r="B266" s="2" t="s">
        <v>30</v>
      </c>
      <c r="C266" s="3" t="s">
        <v>191</v>
      </c>
      <c r="D266" s="3">
        <v>0.02</v>
      </c>
      <c r="E266" s="5"/>
      <c r="F266" s="6" t="s">
        <v>5</v>
      </c>
    </row>
    <row r="267" spans="1:6" hidden="1" x14ac:dyDescent="0.2">
      <c r="A267" s="1">
        <v>45356</v>
      </c>
      <c r="B267" s="2" t="s">
        <v>10</v>
      </c>
      <c r="C267" s="3" t="s">
        <v>192</v>
      </c>
      <c r="D267" s="3"/>
      <c r="E267" s="3">
        <v>0.99</v>
      </c>
      <c r="F267" s="4" t="s">
        <v>2</v>
      </c>
    </row>
    <row r="268" spans="1:6" hidden="1" x14ac:dyDescent="0.2">
      <c r="A268" s="1">
        <v>45356</v>
      </c>
      <c r="B268" s="2" t="s">
        <v>46</v>
      </c>
      <c r="C268" s="3" t="s">
        <v>193</v>
      </c>
      <c r="D268" s="3"/>
      <c r="E268" s="5">
        <v>25</v>
      </c>
      <c r="F268" s="6" t="s">
        <v>2</v>
      </c>
    </row>
    <row r="269" spans="1:6" hidden="1" x14ac:dyDescent="0.2">
      <c r="A269" s="1">
        <v>45357</v>
      </c>
      <c r="B269" s="2" t="s">
        <v>18</v>
      </c>
      <c r="C269" s="3" t="s">
        <v>194</v>
      </c>
      <c r="D269" s="3"/>
      <c r="E269" s="5">
        <v>1.7</v>
      </c>
      <c r="F269" s="6" t="s">
        <v>4</v>
      </c>
    </row>
    <row r="270" spans="1:6" hidden="1" x14ac:dyDescent="0.2">
      <c r="A270" s="1">
        <v>45357</v>
      </c>
      <c r="B270" s="2" t="s">
        <v>39</v>
      </c>
      <c r="C270" s="3" t="s">
        <v>195</v>
      </c>
      <c r="D270" s="3"/>
      <c r="E270" s="5">
        <f>45.9+0.3</f>
        <v>46.199999999999996</v>
      </c>
      <c r="F270" s="6" t="s">
        <v>2</v>
      </c>
    </row>
    <row r="271" spans="1:6" hidden="1" x14ac:dyDescent="0.2">
      <c r="A271" s="1">
        <v>45357</v>
      </c>
      <c r="B271" s="2" t="s">
        <v>39</v>
      </c>
      <c r="C271" s="3" t="s">
        <v>196</v>
      </c>
      <c r="D271" s="3"/>
      <c r="E271" s="5">
        <v>20.3</v>
      </c>
      <c r="F271" s="6" t="s">
        <v>2</v>
      </c>
    </row>
    <row r="272" spans="1:6" hidden="1" x14ac:dyDescent="0.2">
      <c r="A272" s="1">
        <v>45357</v>
      </c>
      <c r="B272" s="2" t="s">
        <v>18</v>
      </c>
      <c r="C272" s="3" t="s">
        <v>197</v>
      </c>
      <c r="D272" s="3"/>
      <c r="E272" s="5">
        <v>1.25</v>
      </c>
      <c r="F272" s="6" t="s">
        <v>4</v>
      </c>
    </row>
    <row r="273" spans="1:6" hidden="1" x14ac:dyDescent="0.2">
      <c r="A273" s="1">
        <v>45357</v>
      </c>
      <c r="B273" s="2" t="s">
        <v>13</v>
      </c>
      <c r="C273" s="3" t="s">
        <v>198</v>
      </c>
      <c r="D273" s="3">
        <v>230</v>
      </c>
      <c r="E273" s="5"/>
      <c r="F273" s="6" t="s">
        <v>5</v>
      </c>
    </row>
    <row r="274" spans="1:6" hidden="1" x14ac:dyDescent="0.2">
      <c r="A274" s="1">
        <v>44992</v>
      </c>
      <c r="B274" s="2" t="s">
        <v>30</v>
      </c>
      <c r="C274" s="3" t="s">
        <v>73</v>
      </c>
      <c r="D274" s="3"/>
      <c r="E274" s="5">
        <v>100.4</v>
      </c>
      <c r="F274" s="6" t="s">
        <v>5</v>
      </c>
    </row>
    <row r="275" spans="1:6" hidden="1" x14ac:dyDescent="0.2">
      <c r="A275" s="1">
        <v>44992</v>
      </c>
      <c r="B275" s="2" t="s">
        <v>30</v>
      </c>
      <c r="C275" s="3" t="s">
        <v>16</v>
      </c>
      <c r="D275" s="3">
        <v>100</v>
      </c>
      <c r="E275" s="5"/>
      <c r="F275" s="6" t="s">
        <v>3</v>
      </c>
    </row>
    <row r="276" spans="1:6" hidden="1" x14ac:dyDescent="0.2">
      <c r="A276" s="1">
        <v>44992</v>
      </c>
      <c r="B276" s="2" t="s">
        <v>10</v>
      </c>
      <c r="C276" s="3" t="s">
        <v>199</v>
      </c>
      <c r="D276" s="3"/>
      <c r="E276" s="5">
        <v>1</v>
      </c>
      <c r="F276" s="6" t="s">
        <v>3</v>
      </c>
    </row>
    <row r="277" spans="1:6" hidden="1" x14ac:dyDescent="0.2">
      <c r="A277" s="1">
        <v>44992</v>
      </c>
      <c r="B277" s="2" t="s">
        <v>18</v>
      </c>
      <c r="C277" s="3" t="s">
        <v>200</v>
      </c>
      <c r="D277" s="3"/>
      <c r="E277" s="5">
        <v>69.099999999999994</v>
      </c>
      <c r="F277" s="6" t="s">
        <v>3</v>
      </c>
    </row>
    <row r="278" spans="1:6" hidden="1" x14ac:dyDescent="0.2">
      <c r="A278" s="1">
        <v>44992</v>
      </c>
      <c r="B278" s="2" t="s">
        <v>18</v>
      </c>
      <c r="C278" s="2" t="s">
        <v>201</v>
      </c>
      <c r="D278" s="3">
        <v>2</v>
      </c>
      <c r="E278" s="5"/>
      <c r="F278" s="6" t="s">
        <v>4</v>
      </c>
    </row>
    <row r="279" spans="1:6" hidden="1" x14ac:dyDescent="0.2">
      <c r="A279" s="1">
        <v>44992</v>
      </c>
      <c r="B279" s="2" t="s">
        <v>18</v>
      </c>
      <c r="C279" s="3" t="s">
        <v>201</v>
      </c>
      <c r="D279" s="3"/>
      <c r="E279" s="5">
        <v>5</v>
      </c>
      <c r="F279" s="6" t="s">
        <v>4</v>
      </c>
    </row>
    <row r="280" spans="1:6" hidden="1" x14ac:dyDescent="0.2">
      <c r="A280" s="1">
        <v>44992</v>
      </c>
      <c r="B280" s="2" t="s">
        <v>24</v>
      </c>
      <c r="C280" s="3" t="s">
        <v>202</v>
      </c>
      <c r="D280" s="3"/>
      <c r="E280" s="5">
        <v>0.6</v>
      </c>
      <c r="F280" s="6" t="s">
        <v>4</v>
      </c>
    </row>
    <row r="281" spans="1:6" hidden="1" x14ac:dyDescent="0.2">
      <c r="A281" s="1">
        <v>45360</v>
      </c>
      <c r="B281" s="2" t="s">
        <v>143</v>
      </c>
      <c r="C281" s="3" t="s">
        <v>203</v>
      </c>
      <c r="D281" s="3"/>
      <c r="E281" s="5">
        <v>9.6999999999999993</v>
      </c>
      <c r="F281" s="6" t="s">
        <v>4</v>
      </c>
    </row>
    <row r="282" spans="1:6" x14ac:dyDescent="0.2">
      <c r="A282" s="1">
        <v>45360</v>
      </c>
      <c r="B282" s="2" t="s">
        <v>20</v>
      </c>
      <c r="C282" s="3" t="s">
        <v>204</v>
      </c>
      <c r="D282" s="3">
        <v>1</v>
      </c>
      <c r="E282" s="5"/>
      <c r="F282" s="6" t="s">
        <v>6</v>
      </c>
    </row>
    <row r="283" spans="1:6" x14ac:dyDescent="0.2">
      <c r="A283" s="1">
        <v>45360</v>
      </c>
      <c r="B283" s="2" t="s">
        <v>20</v>
      </c>
      <c r="C283" s="3" t="s">
        <v>205</v>
      </c>
      <c r="D283" s="3"/>
      <c r="E283" s="5">
        <f>0.3+0.6+0.6</f>
        <v>1.5</v>
      </c>
      <c r="F283" s="6" t="s">
        <v>6</v>
      </c>
    </row>
    <row r="284" spans="1:6" x14ac:dyDescent="0.2">
      <c r="A284" s="1">
        <v>45360</v>
      </c>
      <c r="B284" s="2" t="s">
        <v>20</v>
      </c>
      <c r="C284" s="3" t="s">
        <v>204</v>
      </c>
      <c r="D284" s="3"/>
      <c r="E284" s="5">
        <v>1</v>
      </c>
      <c r="F284" s="6" t="s">
        <v>4</v>
      </c>
    </row>
    <row r="285" spans="1:6" x14ac:dyDescent="0.2">
      <c r="A285" s="1">
        <v>45360</v>
      </c>
      <c r="B285" s="2" t="s">
        <v>20</v>
      </c>
      <c r="C285" s="3" t="s">
        <v>206</v>
      </c>
      <c r="D285" s="3"/>
      <c r="E285" s="5">
        <v>1</v>
      </c>
      <c r="F285" s="6" t="s">
        <v>4</v>
      </c>
    </row>
    <row r="286" spans="1:6" x14ac:dyDescent="0.2">
      <c r="A286" s="1">
        <v>45360</v>
      </c>
      <c r="B286" s="2" t="s">
        <v>20</v>
      </c>
      <c r="C286" s="3" t="s">
        <v>207</v>
      </c>
      <c r="D286" s="3"/>
      <c r="E286" s="5">
        <v>1.25</v>
      </c>
      <c r="F286" s="6" t="s">
        <v>4</v>
      </c>
    </row>
    <row r="287" spans="1:6" hidden="1" x14ac:dyDescent="0.2">
      <c r="A287" s="1">
        <v>45360</v>
      </c>
      <c r="B287" s="2" t="s">
        <v>143</v>
      </c>
      <c r="C287" s="3" t="s">
        <v>208</v>
      </c>
      <c r="D287" s="3"/>
      <c r="E287" s="5">
        <f>1+2.35</f>
        <v>3.35</v>
      </c>
      <c r="F287" s="6" t="s">
        <v>4</v>
      </c>
    </row>
    <row r="288" spans="1:6" hidden="1" x14ac:dyDescent="0.2">
      <c r="A288" s="1">
        <v>45360</v>
      </c>
      <c r="B288" s="2" t="s">
        <v>18</v>
      </c>
      <c r="C288" s="3" t="s">
        <v>176</v>
      </c>
      <c r="D288" s="3"/>
      <c r="E288" s="5">
        <v>1</v>
      </c>
      <c r="F288" s="6" t="s">
        <v>4</v>
      </c>
    </row>
    <row r="289" spans="1:6" hidden="1" x14ac:dyDescent="0.2">
      <c r="A289" s="1">
        <v>45362</v>
      </c>
      <c r="B289" s="2" t="s">
        <v>18</v>
      </c>
      <c r="C289" s="3" t="s">
        <v>18</v>
      </c>
      <c r="D289" s="3"/>
      <c r="E289" s="5">
        <v>6.25</v>
      </c>
      <c r="F289" s="6" t="s">
        <v>4</v>
      </c>
    </row>
    <row r="290" spans="1:6" hidden="1" x14ac:dyDescent="0.2">
      <c r="A290" s="1">
        <v>45363</v>
      </c>
      <c r="B290" s="2" t="s">
        <v>24</v>
      </c>
      <c r="C290" s="3" t="s">
        <v>209</v>
      </c>
      <c r="D290" s="3"/>
      <c r="E290" s="5">
        <v>6</v>
      </c>
      <c r="F290" s="6" t="s">
        <v>4</v>
      </c>
    </row>
    <row r="291" spans="1:6" hidden="1" x14ac:dyDescent="0.2">
      <c r="A291" s="1">
        <v>45363</v>
      </c>
      <c r="B291" s="2" t="s">
        <v>103</v>
      </c>
      <c r="C291" s="3" t="s">
        <v>210</v>
      </c>
      <c r="D291" s="3"/>
      <c r="E291" s="5">
        <v>40</v>
      </c>
      <c r="F291" s="6" t="s">
        <v>4</v>
      </c>
    </row>
    <row r="292" spans="1:6" hidden="1" x14ac:dyDescent="0.2">
      <c r="A292" s="17">
        <v>45364</v>
      </c>
      <c r="B292" s="18" t="s">
        <v>18</v>
      </c>
      <c r="C292" s="19" t="s">
        <v>186</v>
      </c>
      <c r="D292" s="19"/>
      <c r="E292" s="20">
        <v>0.35</v>
      </c>
      <c r="F292" s="21" t="s">
        <v>4</v>
      </c>
    </row>
    <row r="293" spans="1:6" hidden="1" x14ac:dyDescent="0.2">
      <c r="A293" s="1">
        <v>45364</v>
      </c>
      <c r="B293" s="2" t="s">
        <v>18</v>
      </c>
      <c r="C293" s="3" t="s">
        <v>179</v>
      </c>
      <c r="D293" s="3"/>
      <c r="E293" s="5">
        <v>3.7</v>
      </c>
      <c r="F293" s="6" t="s">
        <v>4</v>
      </c>
    </row>
    <row r="294" spans="1:6" hidden="1" x14ac:dyDescent="0.2">
      <c r="A294" s="1">
        <v>45305</v>
      </c>
      <c r="B294" s="2" t="s">
        <v>18</v>
      </c>
      <c r="C294" s="3" t="s">
        <v>211</v>
      </c>
      <c r="D294" s="3"/>
      <c r="E294" s="5">
        <v>1.8</v>
      </c>
      <c r="F294" s="6" t="s">
        <v>4</v>
      </c>
    </row>
    <row r="295" spans="1:6" hidden="1" x14ac:dyDescent="0.2">
      <c r="A295" s="1">
        <v>45306</v>
      </c>
      <c r="B295" s="2" t="s">
        <v>10</v>
      </c>
      <c r="C295" s="3" t="s">
        <v>212</v>
      </c>
      <c r="D295" s="3"/>
      <c r="E295" s="5">
        <v>10</v>
      </c>
      <c r="F295" s="6" t="s">
        <v>2</v>
      </c>
    </row>
    <row r="296" spans="1:6" hidden="1" x14ac:dyDescent="0.2">
      <c r="A296" s="1">
        <v>45306</v>
      </c>
      <c r="B296" s="2" t="s">
        <v>24</v>
      </c>
      <c r="C296" s="3" t="s">
        <v>68</v>
      </c>
      <c r="D296" s="3"/>
      <c r="E296" s="5">
        <v>1</v>
      </c>
      <c r="F296" s="6" t="s">
        <v>4</v>
      </c>
    </row>
    <row r="297" spans="1:6" hidden="1" x14ac:dyDescent="0.2">
      <c r="A297" s="1">
        <v>45306</v>
      </c>
      <c r="B297" s="2" t="s">
        <v>13</v>
      </c>
      <c r="C297" s="3" t="s">
        <v>213</v>
      </c>
      <c r="D297" s="3">
        <v>240</v>
      </c>
      <c r="E297" s="5"/>
      <c r="F297" s="6" t="s">
        <v>5</v>
      </c>
    </row>
    <row r="298" spans="1:6" hidden="1" x14ac:dyDescent="0.2">
      <c r="A298" s="1">
        <v>45367</v>
      </c>
      <c r="B298" s="2" t="s">
        <v>18</v>
      </c>
      <c r="C298" s="3" t="s">
        <v>214</v>
      </c>
      <c r="D298" s="3"/>
      <c r="E298" s="3">
        <v>0.3</v>
      </c>
      <c r="F298" s="4" t="s">
        <v>4</v>
      </c>
    </row>
    <row r="299" spans="1:6" hidden="1" x14ac:dyDescent="0.2">
      <c r="A299" s="1">
        <v>45367</v>
      </c>
      <c r="B299" s="2" t="s">
        <v>18</v>
      </c>
      <c r="C299" s="3" t="s">
        <v>132</v>
      </c>
      <c r="D299" s="3"/>
      <c r="E299" s="5">
        <v>0.55000000000000004</v>
      </c>
      <c r="F299" s="6" t="s">
        <v>4</v>
      </c>
    </row>
    <row r="300" spans="1:6" x14ac:dyDescent="0.2">
      <c r="A300" s="1">
        <v>45367</v>
      </c>
      <c r="B300" s="3" t="s">
        <v>20</v>
      </c>
      <c r="C300" s="3" t="s">
        <v>215</v>
      </c>
      <c r="D300" s="3"/>
      <c r="E300" s="5">
        <v>0.6</v>
      </c>
      <c r="F300" s="4" t="s">
        <v>6</v>
      </c>
    </row>
    <row r="301" spans="1:6" x14ac:dyDescent="0.2">
      <c r="A301" s="1">
        <v>45367</v>
      </c>
      <c r="B301" s="3" t="s">
        <v>20</v>
      </c>
      <c r="C301" s="3" t="s">
        <v>216</v>
      </c>
      <c r="D301" s="3">
        <v>1</v>
      </c>
      <c r="E301" s="3"/>
      <c r="F301" s="4" t="s">
        <v>6</v>
      </c>
    </row>
    <row r="302" spans="1:6" hidden="1" x14ac:dyDescent="0.2">
      <c r="A302" s="1">
        <v>45367</v>
      </c>
      <c r="B302" s="3" t="s">
        <v>24</v>
      </c>
      <c r="C302" s="3" t="s">
        <v>217</v>
      </c>
      <c r="D302" s="3"/>
      <c r="E302" s="3">
        <v>3.96</v>
      </c>
      <c r="F302" s="4" t="s">
        <v>4</v>
      </c>
    </row>
    <row r="303" spans="1:6" hidden="1" x14ac:dyDescent="0.2">
      <c r="A303" s="1">
        <v>45367</v>
      </c>
      <c r="B303" s="3" t="s">
        <v>18</v>
      </c>
      <c r="C303" s="3" t="s">
        <v>218</v>
      </c>
      <c r="D303" s="3"/>
      <c r="E303" s="3">
        <v>1</v>
      </c>
      <c r="F303" s="4" t="s">
        <v>4</v>
      </c>
    </row>
    <row r="304" spans="1:6" hidden="1" x14ac:dyDescent="0.2">
      <c r="A304" s="1">
        <v>45367</v>
      </c>
      <c r="B304" s="3" t="s">
        <v>24</v>
      </c>
      <c r="C304" s="3" t="s">
        <v>219</v>
      </c>
      <c r="D304" s="3"/>
      <c r="E304" s="3">
        <v>13.86</v>
      </c>
      <c r="F304" s="4" t="s">
        <v>4</v>
      </c>
    </row>
    <row r="305" spans="1:6" x14ac:dyDescent="0.2">
      <c r="A305" s="1">
        <v>45367</v>
      </c>
      <c r="B305" s="3" t="s">
        <v>20</v>
      </c>
      <c r="C305" s="3" t="s">
        <v>220</v>
      </c>
      <c r="D305" s="3"/>
      <c r="E305" s="3">
        <v>1.25</v>
      </c>
      <c r="F305" s="4" t="s">
        <v>4</v>
      </c>
    </row>
    <row r="306" spans="1:6" x14ac:dyDescent="0.2">
      <c r="A306" s="1">
        <v>45367</v>
      </c>
      <c r="B306" s="3" t="s">
        <v>20</v>
      </c>
      <c r="C306" s="3" t="s">
        <v>215</v>
      </c>
      <c r="D306" s="3"/>
      <c r="E306" s="3">
        <v>0.3</v>
      </c>
      <c r="F306" s="4" t="s">
        <v>6</v>
      </c>
    </row>
    <row r="307" spans="1:6" hidden="1" x14ac:dyDescent="0.2">
      <c r="A307" s="1">
        <v>45370</v>
      </c>
      <c r="B307" s="3" t="s">
        <v>24</v>
      </c>
      <c r="C307" s="3" t="s">
        <v>221</v>
      </c>
      <c r="D307" s="3"/>
      <c r="E307" s="3">
        <v>1.0900000000000001</v>
      </c>
      <c r="F307" s="4" t="s">
        <v>4</v>
      </c>
    </row>
    <row r="308" spans="1:6" hidden="1" x14ac:dyDescent="0.2">
      <c r="A308" s="1">
        <v>45370</v>
      </c>
      <c r="B308" s="3" t="s">
        <v>18</v>
      </c>
      <c r="C308" s="19" t="s">
        <v>222</v>
      </c>
      <c r="D308" s="19"/>
      <c r="E308" s="19">
        <v>2</v>
      </c>
      <c r="F308" s="22" t="s">
        <v>4</v>
      </c>
    </row>
    <row r="309" spans="1:6" hidden="1" x14ac:dyDescent="0.2">
      <c r="A309" s="1">
        <v>45370</v>
      </c>
      <c r="B309" s="3" t="s">
        <v>18</v>
      </c>
      <c r="C309" s="3" t="s">
        <v>132</v>
      </c>
      <c r="D309" s="3"/>
      <c r="E309" s="3">
        <v>1.1000000000000001</v>
      </c>
      <c r="F309" s="4" t="s">
        <v>4</v>
      </c>
    </row>
    <row r="310" spans="1:6" x14ac:dyDescent="0.2">
      <c r="A310" s="1">
        <v>45370</v>
      </c>
      <c r="B310" s="3" t="s">
        <v>20</v>
      </c>
      <c r="C310" s="3" t="s">
        <v>223</v>
      </c>
      <c r="D310" s="3">
        <v>0.5</v>
      </c>
      <c r="E310" s="3"/>
      <c r="F310" s="4" t="s">
        <v>6</v>
      </c>
    </row>
    <row r="311" spans="1:6" x14ac:dyDescent="0.2">
      <c r="A311" s="1">
        <v>45370</v>
      </c>
      <c r="B311" s="3" t="s">
        <v>20</v>
      </c>
      <c r="C311" s="3" t="s">
        <v>224</v>
      </c>
      <c r="D311" s="3"/>
      <c r="E311" s="3">
        <v>0.3</v>
      </c>
      <c r="F311" s="4" t="s">
        <v>6</v>
      </c>
    </row>
    <row r="312" spans="1:6" x14ac:dyDescent="0.2">
      <c r="A312" s="1">
        <v>45370</v>
      </c>
      <c r="B312" s="3" t="s">
        <v>20</v>
      </c>
      <c r="C312" s="3" t="s">
        <v>225</v>
      </c>
      <c r="D312" s="3"/>
      <c r="E312" s="3">
        <v>1.25</v>
      </c>
      <c r="F312" s="4" t="s">
        <v>4</v>
      </c>
    </row>
    <row r="313" spans="1:6" hidden="1" x14ac:dyDescent="0.2">
      <c r="A313" s="1">
        <v>45370</v>
      </c>
      <c r="B313" s="3" t="s">
        <v>143</v>
      </c>
      <c r="C313" s="3" t="s">
        <v>226</v>
      </c>
      <c r="D313" s="3"/>
      <c r="E313" s="3">
        <v>3.75</v>
      </c>
      <c r="F313" s="4" t="s">
        <v>4</v>
      </c>
    </row>
    <row r="314" spans="1:6" hidden="1" x14ac:dyDescent="0.2">
      <c r="A314" s="1">
        <v>45372</v>
      </c>
      <c r="B314" s="3" t="s">
        <v>18</v>
      </c>
      <c r="C314" s="3" t="s">
        <v>227</v>
      </c>
      <c r="D314" s="3"/>
      <c r="E314" s="3">
        <v>22.64</v>
      </c>
      <c r="F314" s="4" t="s">
        <v>4</v>
      </c>
    </row>
    <row r="315" spans="1:6" hidden="1" x14ac:dyDescent="0.2">
      <c r="A315" s="1">
        <v>45372</v>
      </c>
      <c r="B315" s="3" t="s">
        <v>143</v>
      </c>
      <c r="C315" s="3" t="s">
        <v>228</v>
      </c>
      <c r="D315" s="3"/>
      <c r="E315" s="3">
        <v>5</v>
      </c>
      <c r="F315" s="4" t="s">
        <v>4</v>
      </c>
    </row>
    <row r="316" spans="1:6" hidden="1" x14ac:dyDescent="0.2">
      <c r="A316" s="1">
        <v>45313</v>
      </c>
      <c r="B316" s="3" t="s">
        <v>18</v>
      </c>
      <c r="C316" s="3" t="s">
        <v>186</v>
      </c>
      <c r="D316" s="3"/>
      <c r="E316" s="3">
        <v>1</v>
      </c>
      <c r="F316" s="4" t="s">
        <v>4</v>
      </c>
    </row>
    <row r="317" spans="1:6" hidden="1" x14ac:dyDescent="0.2">
      <c r="A317" s="1">
        <v>45314</v>
      </c>
      <c r="B317" s="3" t="s">
        <v>18</v>
      </c>
      <c r="C317" s="3" t="s">
        <v>229</v>
      </c>
      <c r="D317" s="3"/>
      <c r="E317" s="3">
        <v>5.5</v>
      </c>
      <c r="F317" s="4" t="s">
        <v>4</v>
      </c>
    </row>
    <row r="318" spans="1:6" x14ac:dyDescent="0.2">
      <c r="A318" s="1">
        <v>45314</v>
      </c>
      <c r="B318" s="3" t="s">
        <v>20</v>
      </c>
      <c r="C318" s="19" t="s">
        <v>230</v>
      </c>
      <c r="D318" s="3"/>
      <c r="E318" s="19">
        <v>0.9</v>
      </c>
      <c r="F318" s="22" t="s">
        <v>6</v>
      </c>
    </row>
    <row r="319" spans="1:6" x14ac:dyDescent="0.2">
      <c r="A319" s="1">
        <v>45314</v>
      </c>
      <c r="B319" s="3" t="s">
        <v>20</v>
      </c>
      <c r="C319" s="3" t="s">
        <v>230</v>
      </c>
      <c r="D319" s="3">
        <v>0.5</v>
      </c>
      <c r="E319" s="3"/>
      <c r="F319" s="4" t="s">
        <v>6</v>
      </c>
    </row>
    <row r="320" spans="1:6" x14ac:dyDescent="0.2">
      <c r="A320" s="1">
        <v>45314</v>
      </c>
      <c r="B320" s="3" t="s">
        <v>20</v>
      </c>
      <c r="C320" s="3" t="s">
        <v>231</v>
      </c>
      <c r="D320" s="3"/>
      <c r="E320" s="3">
        <v>1.25</v>
      </c>
      <c r="F320" s="4" t="s">
        <v>4</v>
      </c>
    </row>
    <row r="321" spans="1:6" hidden="1" x14ac:dyDescent="0.2">
      <c r="A321" s="1">
        <v>45314</v>
      </c>
      <c r="B321" s="3" t="s">
        <v>30</v>
      </c>
      <c r="C321" s="3" t="s">
        <v>16</v>
      </c>
      <c r="D321" s="3"/>
      <c r="E321" s="3">
        <v>200</v>
      </c>
      <c r="F321" s="4" t="s">
        <v>5</v>
      </c>
    </row>
    <row r="322" spans="1:6" hidden="1" x14ac:dyDescent="0.2">
      <c r="A322" s="1">
        <v>45314</v>
      </c>
      <c r="B322" s="3" t="s">
        <v>30</v>
      </c>
      <c r="C322" s="3" t="s">
        <v>16</v>
      </c>
      <c r="D322" s="3">
        <v>200</v>
      </c>
      <c r="E322" s="3"/>
      <c r="F322" s="4" t="s">
        <v>4</v>
      </c>
    </row>
    <row r="323" spans="1:6" hidden="1" x14ac:dyDescent="0.2">
      <c r="A323" s="1">
        <v>45375</v>
      </c>
      <c r="B323" s="3" t="s">
        <v>18</v>
      </c>
      <c r="C323" s="3" t="s">
        <v>71</v>
      </c>
      <c r="D323" s="3"/>
      <c r="E323" s="3">
        <v>57</v>
      </c>
      <c r="F323" s="4" t="s">
        <v>4</v>
      </c>
    </row>
    <row r="324" spans="1:6" hidden="1" x14ac:dyDescent="0.2">
      <c r="A324" s="1">
        <v>45316</v>
      </c>
      <c r="B324" s="3" t="s">
        <v>30</v>
      </c>
      <c r="C324" s="3" t="s">
        <v>232</v>
      </c>
      <c r="D324" s="3"/>
      <c r="E324" s="3">
        <v>10.5</v>
      </c>
      <c r="F324" s="4" t="s">
        <v>7</v>
      </c>
    </row>
    <row r="325" spans="1:6" hidden="1" x14ac:dyDescent="0.2">
      <c r="A325" s="1">
        <v>45376</v>
      </c>
      <c r="B325" s="3" t="s">
        <v>30</v>
      </c>
      <c r="C325" s="3" t="s">
        <v>16</v>
      </c>
      <c r="D325" s="3"/>
      <c r="E325" s="3">
        <v>30</v>
      </c>
      <c r="F325" s="4" t="s">
        <v>4</v>
      </c>
    </row>
    <row r="326" spans="1:6" hidden="1" x14ac:dyDescent="0.2">
      <c r="A326" s="1">
        <v>45376</v>
      </c>
      <c r="B326" s="3" t="s">
        <v>18</v>
      </c>
      <c r="C326" s="3" t="s">
        <v>158</v>
      </c>
      <c r="D326" s="3"/>
      <c r="E326" s="3">
        <v>20</v>
      </c>
      <c r="F326" s="4" t="s">
        <v>4</v>
      </c>
    </row>
    <row r="327" spans="1:6" hidden="1" x14ac:dyDescent="0.2">
      <c r="A327" s="1">
        <v>45376</v>
      </c>
      <c r="B327" s="3" t="s">
        <v>30</v>
      </c>
      <c r="C327" s="3" t="s">
        <v>233</v>
      </c>
      <c r="D327" s="3"/>
      <c r="E327" s="3">
        <v>30</v>
      </c>
      <c r="F327" s="4" t="s">
        <v>7</v>
      </c>
    </row>
    <row r="328" spans="1:6" hidden="1" x14ac:dyDescent="0.2">
      <c r="A328" s="1">
        <v>45376</v>
      </c>
      <c r="B328" s="3" t="s">
        <v>30</v>
      </c>
      <c r="C328" s="3" t="s">
        <v>16</v>
      </c>
      <c r="D328" s="3">
        <v>30</v>
      </c>
      <c r="E328" s="3"/>
      <c r="F328" s="4" t="s">
        <v>5</v>
      </c>
    </row>
    <row r="329" spans="1:6" hidden="1" x14ac:dyDescent="0.2">
      <c r="A329" s="1">
        <v>45379</v>
      </c>
      <c r="B329" s="3" t="s">
        <v>234</v>
      </c>
      <c r="C329" s="3" t="s">
        <v>235</v>
      </c>
      <c r="D329" s="3"/>
      <c r="E329" s="3">
        <v>130</v>
      </c>
      <c r="F329" s="4" t="s">
        <v>4</v>
      </c>
    </row>
    <row r="330" spans="1:6" hidden="1" x14ac:dyDescent="0.2">
      <c r="A330" s="1">
        <v>45379</v>
      </c>
      <c r="B330" s="3" t="s">
        <v>13</v>
      </c>
      <c r="C330" s="3" t="s">
        <v>236</v>
      </c>
      <c r="D330" s="3">
        <v>303.3</v>
      </c>
      <c r="E330" s="3"/>
      <c r="F330" s="4" t="s">
        <v>5</v>
      </c>
    </row>
    <row r="331" spans="1:6" hidden="1" x14ac:dyDescent="0.2">
      <c r="A331" s="1">
        <v>45379</v>
      </c>
      <c r="B331" s="3" t="s">
        <v>18</v>
      </c>
      <c r="C331" s="3" t="s">
        <v>157</v>
      </c>
      <c r="D331" s="3"/>
      <c r="E331" s="3">
        <v>4.41</v>
      </c>
      <c r="F331" s="4" t="s">
        <v>4</v>
      </c>
    </row>
    <row r="332" spans="1:6" hidden="1" x14ac:dyDescent="0.2">
      <c r="A332" s="1">
        <v>45380</v>
      </c>
      <c r="B332" s="3" t="s">
        <v>30</v>
      </c>
      <c r="C332" s="3" t="s">
        <v>237</v>
      </c>
      <c r="D332" s="3"/>
      <c r="E332" s="3">
        <v>0.4</v>
      </c>
      <c r="F332" s="4" t="s">
        <v>5</v>
      </c>
    </row>
    <row r="333" spans="1:6" hidden="1" x14ac:dyDescent="0.2">
      <c r="A333" s="1">
        <v>45380</v>
      </c>
      <c r="B333" s="3" t="s">
        <v>10</v>
      </c>
      <c r="C333" s="3" t="s">
        <v>238</v>
      </c>
      <c r="D333" s="3"/>
      <c r="E333" s="3">
        <v>1.1100000000000001</v>
      </c>
      <c r="F333" s="4" t="s">
        <v>2</v>
      </c>
    </row>
    <row r="334" spans="1:6" hidden="1" x14ac:dyDescent="0.2">
      <c r="A334" s="1">
        <v>45380</v>
      </c>
      <c r="B334" s="3" t="s">
        <v>30</v>
      </c>
      <c r="C334" s="3" t="s">
        <v>16</v>
      </c>
      <c r="D334" s="3"/>
      <c r="E334" s="3">
        <v>300</v>
      </c>
      <c r="F334" s="4" t="s">
        <v>5</v>
      </c>
    </row>
    <row r="335" spans="1:6" hidden="1" x14ac:dyDescent="0.2">
      <c r="A335" s="1">
        <v>45380</v>
      </c>
      <c r="B335" s="3" t="s">
        <v>30</v>
      </c>
      <c r="C335" s="3" t="s">
        <v>16</v>
      </c>
      <c r="D335" s="3">
        <v>300</v>
      </c>
      <c r="E335" s="3"/>
      <c r="F335" s="4" t="s">
        <v>4</v>
      </c>
    </row>
    <row r="336" spans="1:6" hidden="1" x14ac:dyDescent="0.2">
      <c r="A336" s="1">
        <v>45380</v>
      </c>
      <c r="B336" s="3" t="s">
        <v>315</v>
      </c>
      <c r="C336" s="3" t="s">
        <v>239</v>
      </c>
      <c r="D336" s="3"/>
      <c r="E336" s="3">
        <v>10</v>
      </c>
      <c r="F336" s="4" t="s">
        <v>4</v>
      </c>
    </row>
    <row r="337" spans="1:6" hidden="1" x14ac:dyDescent="0.2">
      <c r="A337" s="1">
        <v>45380</v>
      </c>
      <c r="B337" s="3" t="s">
        <v>234</v>
      </c>
      <c r="C337" s="3" t="s">
        <v>240</v>
      </c>
      <c r="D337" s="3"/>
      <c r="E337" s="3">
        <v>5</v>
      </c>
      <c r="F337" s="4" t="s">
        <v>4</v>
      </c>
    </row>
    <row r="338" spans="1:6" hidden="1" x14ac:dyDescent="0.2">
      <c r="A338" s="1">
        <v>45380</v>
      </c>
      <c r="B338" s="3" t="s">
        <v>30</v>
      </c>
      <c r="C338" s="3" t="s">
        <v>16</v>
      </c>
      <c r="D338" s="3"/>
      <c r="E338" s="3">
        <v>50</v>
      </c>
      <c r="F338" s="4" t="s">
        <v>4</v>
      </c>
    </row>
    <row r="339" spans="1:6" hidden="1" x14ac:dyDescent="0.2">
      <c r="A339" s="1">
        <v>45380</v>
      </c>
      <c r="B339" s="3" t="s">
        <v>30</v>
      </c>
      <c r="C339" s="3" t="s">
        <v>233</v>
      </c>
      <c r="D339" s="3"/>
      <c r="E339" s="3">
        <v>50</v>
      </c>
      <c r="F339" s="4" t="s">
        <v>7</v>
      </c>
    </row>
    <row r="340" spans="1:6" hidden="1" x14ac:dyDescent="0.2">
      <c r="A340" s="1">
        <v>45380</v>
      </c>
      <c r="B340" s="3" t="s">
        <v>30</v>
      </c>
      <c r="C340" s="3" t="s">
        <v>233</v>
      </c>
      <c r="D340" s="3">
        <v>50</v>
      </c>
      <c r="E340" s="3"/>
      <c r="F340" s="4" t="s">
        <v>5</v>
      </c>
    </row>
    <row r="341" spans="1:6" hidden="1" x14ac:dyDescent="0.2">
      <c r="A341" s="1">
        <v>45382</v>
      </c>
      <c r="B341" s="3" t="s">
        <v>30</v>
      </c>
      <c r="C341" s="3" t="s">
        <v>233</v>
      </c>
      <c r="D341" s="3"/>
      <c r="E341" s="3">
        <v>30</v>
      </c>
      <c r="F341" s="4" t="s">
        <v>4</v>
      </c>
    </row>
    <row r="342" spans="1:6" hidden="1" x14ac:dyDescent="0.2">
      <c r="A342" s="1">
        <v>45382</v>
      </c>
      <c r="B342" s="3" t="s">
        <v>30</v>
      </c>
      <c r="C342" s="3" t="s">
        <v>233</v>
      </c>
      <c r="D342" s="3"/>
      <c r="E342" s="3">
        <v>30</v>
      </c>
      <c r="F342" s="4" t="s">
        <v>7</v>
      </c>
    </row>
    <row r="343" spans="1:6" hidden="1" x14ac:dyDescent="0.2">
      <c r="A343" s="1">
        <v>45382</v>
      </c>
      <c r="B343" s="3" t="s">
        <v>30</v>
      </c>
      <c r="C343" s="3" t="s">
        <v>233</v>
      </c>
      <c r="D343" s="3">
        <v>30</v>
      </c>
      <c r="E343" s="3"/>
      <c r="F343" s="4" t="s">
        <v>5</v>
      </c>
    </row>
    <row r="344" spans="1:6" hidden="1" x14ac:dyDescent="0.2">
      <c r="A344" s="1">
        <v>45382</v>
      </c>
      <c r="B344" s="3" t="s">
        <v>143</v>
      </c>
      <c r="C344" s="3" t="s">
        <v>241</v>
      </c>
      <c r="D344" s="3"/>
      <c r="E344" s="3">
        <v>40</v>
      </c>
      <c r="F344" s="4" t="s">
        <v>4</v>
      </c>
    </row>
    <row r="345" spans="1:6" hidden="1" x14ac:dyDescent="0.2">
      <c r="A345" s="1">
        <v>45382</v>
      </c>
      <c r="B345" s="3" t="s">
        <v>24</v>
      </c>
      <c r="C345" s="3" t="s">
        <v>15</v>
      </c>
      <c r="D345" s="3"/>
      <c r="E345" s="3">
        <v>7.99</v>
      </c>
      <c r="F345" s="4" t="s">
        <v>2</v>
      </c>
    </row>
    <row r="346" spans="1:6" hidden="1" x14ac:dyDescent="0.2">
      <c r="A346" s="1">
        <v>45383</v>
      </c>
      <c r="B346" s="3" t="s">
        <v>234</v>
      </c>
      <c r="C346" s="3" t="s">
        <v>234</v>
      </c>
      <c r="D346" s="3"/>
      <c r="E346" s="3">
        <v>300</v>
      </c>
      <c r="F346" s="4" t="s">
        <v>5</v>
      </c>
    </row>
    <row r="347" spans="1:6" hidden="1" x14ac:dyDescent="0.2">
      <c r="A347" s="1">
        <v>45383</v>
      </c>
      <c r="B347" s="3" t="s">
        <v>30</v>
      </c>
      <c r="C347" s="3" t="s">
        <v>242</v>
      </c>
      <c r="D347" s="3">
        <v>0.02</v>
      </c>
      <c r="E347" s="3"/>
      <c r="F347" s="4" t="s">
        <v>5</v>
      </c>
    </row>
    <row r="348" spans="1:6" hidden="1" x14ac:dyDescent="0.2">
      <c r="A348" s="1">
        <v>45383</v>
      </c>
      <c r="B348" s="3" t="s">
        <v>143</v>
      </c>
      <c r="C348" s="3" t="s">
        <v>243</v>
      </c>
      <c r="D348" s="3">
        <v>20</v>
      </c>
      <c r="E348" s="3"/>
      <c r="F348" s="4" t="s">
        <v>4</v>
      </c>
    </row>
    <row r="349" spans="1:6" hidden="1" x14ac:dyDescent="0.2">
      <c r="A349" s="1">
        <v>45383</v>
      </c>
      <c r="B349" s="3" t="s">
        <v>234</v>
      </c>
      <c r="C349" s="3" t="s">
        <v>244</v>
      </c>
      <c r="D349" s="3"/>
      <c r="E349" s="3">
        <v>21.26</v>
      </c>
      <c r="F349" s="4" t="s">
        <v>4</v>
      </c>
    </row>
    <row r="350" spans="1:6" hidden="1" x14ac:dyDescent="0.2">
      <c r="A350" s="1">
        <v>45384</v>
      </c>
      <c r="B350" s="3" t="s">
        <v>18</v>
      </c>
      <c r="C350" s="3" t="s">
        <v>245</v>
      </c>
      <c r="D350" s="3"/>
      <c r="E350" s="3">
        <v>31.49</v>
      </c>
      <c r="F350" s="4" t="s">
        <v>4</v>
      </c>
    </row>
    <row r="351" spans="1:6" hidden="1" x14ac:dyDescent="0.2">
      <c r="A351" s="1">
        <v>45385</v>
      </c>
      <c r="B351" s="3" t="s">
        <v>24</v>
      </c>
      <c r="C351" s="3" t="s">
        <v>246</v>
      </c>
      <c r="D351" s="3"/>
      <c r="E351" s="3">
        <v>50</v>
      </c>
      <c r="F351" s="4" t="s">
        <v>5</v>
      </c>
    </row>
    <row r="352" spans="1:6" hidden="1" x14ac:dyDescent="0.2">
      <c r="A352" s="1">
        <v>45386</v>
      </c>
      <c r="B352" s="3" t="s">
        <v>234</v>
      </c>
      <c r="C352" s="3" t="s">
        <v>247</v>
      </c>
      <c r="D352" s="3"/>
      <c r="E352" s="3">
        <v>5</v>
      </c>
      <c r="F352" s="4" t="s">
        <v>4</v>
      </c>
    </row>
    <row r="353" spans="1:6" hidden="1" x14ac:dyDescent="0.2">
      <c r="A353" s="1">
        <v>45386</v>
      </c>
      <c r="B353" s="3" t="s">
        <v>18</v>
      </c>
      <c r="C353" s="3" t="s">
        <v>248</v>
      </c>
      <c r="D353" s="3"/>
      <c r="E353" s="3">
        <v>20</v>
      </c>
      <c r="F353" s="4" t="s">
        <v>4</v>
      </c>
    </row>
    <row r="354" spans="1:6" hidden="1" x14ac:dyDescent="0.2">
      <c r="A354" s="1">
        <v>45387</v>
      </c>
      <c r="B354" s="3" t="s">
        <v>30</v>
      </c>
      <c r="C354" s="3" t="s">
        <v>16</v>
      </c>
      <c r="D354" s="3"/>
      <c r="E354" s="3">
        <v>60</v>
      </c>
      <c r="F354" s="4" t="s">
        <v>4</v>
      </c>
    </row>
    <row r="355" spans="1:6" hidden="1" x14ac:dyDescent="0.2">
      <c r="A355" s="1">
        <v>45387</v>
      </c>
      <c r="B355" s="3" t="s">
        <v>30</v>
      </c>
      <c r="C355" s="3" t="s">
        <v>16</v>
      </c>
      <c r="D355" s="3">
        <v>59.59</v>
      </c>
      <c r="E355" s="3"/>
      <c r="F355" s="4" t="s">
        <v>5</v>
      </c>
    </row>
    <row r="356" spans="1:6" hidden="1" x14ac:dyDescent="0.2">
      <c r="A356" s="1">
        <v>45387</v>
      </c>
      <c r="B356" s="3" t="s">
        <v>18</v>
      </c>
      <c r="C356" s="3" t="s">
        <v>186</v>
      </c>
      <c r="D356" s="3"/>
      <c r="E356" s="3">
        <v>1.2</v>
      </c>
      <c r="F356" s="4" t="s">
        <v>4</v>
      </c>
    </row>
    <row r="357" spans="1:6" hidden="1" x14ac:dyDescent="0.2">
      <c r="A357" s="1">
        <v>45387</v>
      </c>
      <c r="B357" s="3" t="s">
        <v>30</v>
      </c>
      <c r="C357" s="3" t="s">
        <v>16</v>
      </c>
      <c r="D357" s="3"/>
      <c r="E357" s="3">
        <v>100.41</v>
      </c>
      <c r="F357" s="4" t="s">
        <v>5</v>
      </c>
    </row>
    <row r="358" spans="1:6" hidden="1" x14ac:dyDescent="0.2">
      <c r="A358" s="1">
        <v>45387</v>
      </c>
      <c r="B358" s="3" t="s">
        <v>30</v>
      </c>
      <c r="C358" s="3" t="s">
        <v>16</v>
      </c>
      <c r="D358" s="3">
        <v>100</v>
      </c>
      <c r="E358" s="3"/>
      <c r="F358" s="4" t="s">
        <v>2</v>
      </c>
    </row>
    <row r="359" spans="1:6" hidden="1" x14ac:dyDescent="0.2">
      <c r="A359" s="1">
        <v>45387</v>
      </c>
      <c r="B359" s="3" t="s">
        <v>46</v>
      </c>
      <c r="C359" s="3" t="s">
        <v>94</v>
      </c>
      <c r="D359" s="3"/>
      <c r="E359" s="3">
        <v>25.67</v>
      </c>
      <c r="F359" s="4" t="s">
        <v>2</v>
      </c>
    </row>
    <row r="360" spans="1:6" hidden="1" x14ac:dyDescent="0.2">
      <c r="A360" s="1">
        <v>45389</v>
      </c>
      <c r="B360" s="3" t="s">
        <v>18</v>
      </c>
      <c r="C360" s="3" t="s">
        <v>249</v>
      </c>
      <c r="D360" s="3"/>
      <c r="E360" s="3">
        <v>10</v>
      </c>
      <c r="F360" s="4" t="s">
        <v>4</v>
      </c>
    </row>
    <row r="361" spans="1:6" hidden="1" x14ac:dyDescent="0.2">
      <c r="A361" s="1">
        <v>45389</v>
      </c>
      <c r="B361" s="3" t="s">
        <v>18</v>
      </c>
      <c r="C361" s="3" t="s">
        <v>249</v>
      </c>
      <c r="D361" s="3">
        <v>4.3</v>
      </c>
      <c r="E361" s="3"/>
      <c r="F361" s="4" t="s">
        <v>4</v>
      </c>
    </row>
    <row r="362" spans="1:6" hidden="1" x14ac:dyDescent="0.2">
      <c r="A362" s="1">
        <v>45394</v>
      </c>
      <c r="B362" s="3" t="s">
        <v>30</v>
      </c>
      <c r="C362" s="3" t="s">
        <v>250</v>
      </c>
      <c r="D362" s="3"/>
      <c r="E362" s="3">
        <v>300.41000000000003</v>
      </c>
      <c r="F362" s="4" t="s">
        <v>5</v>
      </c>
    </row>
    <row r="363" spans="1:6" hidden="1" x14ac:dyDescent="0.2">
      <c r="A363" s="1">
        <v>45394</v>
      </c>
      <c r="B363" s="3" t="s">
        <v>30</v>
      </c>
      <c r="C363" s="3" t="s">
        <v>250</v>
      </c>
      <c r="D363" s="3">
        <v>300</v>
      </c>
      <c r="E363" s="3"/>
      <c r="F363" s="4" t="s">
        <v>3</v>
      </c>
    </row>
    <row r="364" spans="1:6" hidden="1" x14ac:dyDescent="0.2">
      <c r="A364" s="1">
        <v>45394</v>
      </c>
      <c r="B364" s="3" t="s">
        <v>24</v>
      </c>
      <c r="C364" s="3" t="s">
        <v>251</v>
      </c>
      <c r="D364" s="3"/>
      <c r="E364" s="3">
        <f>7.99+0.96</f>
        <v>8.9499999999999993</v>
      </c>
      <c r="F364" s="4" t="s">
        <v>2</v>
      </c>
    </row>
    <row r="365" spans="1:6" hidden="1" x14ac:dyDescent="0.2">
      <c r="A365" s="1">
        <v>45394</v>
      </c>
      <c r="B365" s="3" t="s">
        <v>30</v>
      </c>
      <c r="C365" s="3" t="s">
        <v>252</v>
      </c>
      <c r="D365" s="3"/>
      <c r="E365" s="3">
        <v>100</v>
      </c>
      <c r="F365" s="4" t="s">
        <v>7</v>
      </c>
    </row>
    <row r="366" spans="1:6" hidden="1" x14ac:dyDescent="0.2">
      <c r="A366" s="1">
        <v>45394</v>
      </c>
      <c r="B366" s="3" t="s">
        <v>30</v>
      </c>
      <c r="C366" s="3" t="s">
        <v>253</v>
      </c>
      <c r="D366" s="3">
        <v>100</v>
      </c>
      <c r="E366" s="3"/>
      <c r="F366" s="4" t="s">
        <v>5</v>
      </c>
    </row>
    <row r="367" spans="1:6" hidden="1" x14ac:dyDescent="0.2">
      <c r="A367" s="1">
        <v>45394</v>
      </c>
      <c r="B367" s="3" t="s">
        <v>30</v>
      </c>
      <c r="C367" s="3" t="s">
        <v>253</v>
      </c>
      <c r="D367" s="3"/>
      <c r="E367" s="3">
        <v>100</v>
      </c>
      <c r="F367" s="4" t="s">
        <v>4</v>
      </c>
    </row>
    <row r="368" spans="1:6" hidden="1" x14ac:dyDescent="0.2">
      <c r="A368" s="1">
        <v>45394</v>
      </c>
      <c r="B368" s="3" t="s">
        <v>30</v>
      </c>
      <c r="C368" s="3" t="s">
        <v>253</v>
      </c>
      <c r="D368" s="3">
        <v>300</v>
      </c>
      <c r="E368" s="3"/>
      <c r="F368" s="4" t="s">
        <v>4</v>
      </c>
    </row>
    <row r="369" spans="1:6" hidden="1" x14ac:dyDescent="0.2">
      <c r="A369" s="1">
        <v>45394</v>
      </c>
      <c r="B369" s="3" t="s">
        <v>18</v>
      </c>
      <c r="C369" s="3" t="s">
        <v>71</v>
      </c>
      <c r="D369" s="3"/>
      <c r="E369" s="3">
        <v>56.7</v>
      </c>
      <c r="F369" s="4" t="s">
        <v>4</v>
      </c>
    </row>
    <row r="370" spans="1:6" hidden="1" x14ac:dyDescent="0.2">
      <c r="A370" s="1">
        <v>45394</v>
      </c>
      <c r="B370" s="3" t="s">
        <v>18</v>
      </c>
      <c r="C370" s="3" t="s">
        <v>254</v>
      </c>
      <c r="D370" s="3"/>
      <c r="E370" s="3">
        <v>21.85</v>
      </c>
      <c r="F370" s="4" t="s">
        <v>4</v>
      </c>
    </row>
    <row r="371" spans="1:6" hidden="1" x14ac:dyDescent="0.2">
      <c r="A371" s="1">
        <v>45394</v>
      </c>
      <c r="B371" s="3" t="s">
        <v>30</v>
      </c>
      <c r="C371" s="3" t="s">
        <v>253</v>
      </c>
      <c r="D371" s="3"/>
      <c r="E371" s="3">
        <v>300</v>
      </c>
      <c r="F371" s="4" t="s">
        <v>3</v>
      </c>
    </row>
    <row r="372" spans="1:6" hidden="1" x14ac:dyDescent="0.2">
      <c r="A372" s="1">
        <v>45396</v>
      </c>
      <c r="B372" s="3" t="s">
        <v>18</v>
      </c>
      <c r="C372" s="3" t="s">
        <v>255</v>
      </c>
      <c r="D372" s="3"/>
      <c r="E372" s="3">
        <v>4</v>
      </c>
      <c r="F372" s="4" t="s">
        <v>4</v>
      </c>
    </row>
    <row r="373" spans="1:6" hidden="1" x14ac:dyDescent="0.2">
      <c r="A373" s="1">
        <v>45397</v>
      </c>
      <c r="B373" s="3" t="s">
        <v>13</v>
      </c>
      <c r="C373" s="3" t="s">
        <v>256</v>
      </c>
      <c r="D373" s="3">
        <v>300</v>
      </c>
      <c r="E373" s="3"/>
      <c r="F373" s="4" t="s">
        <v>5</v>
      </c>
    </row>
    <row r="374" spans="1:6" hidden="1" x14ac:dyDescent="0.2">
      <c r="A374" s="1">
        <v>45397</v>
      </c>
      <c r="B374" s="3" t="s">
        <v>30</v>
      </c>
      <c r="C374" s="3" t="s">
        <v>253</v>
      </c>
      <c r="D374" s="3"/>
      <c r="E374" s="3">
        <v>20</v>
      </c>
      <c r="F374" s="4" t="s">
        <v>4</v>
      </c>
    </row>
    <row r="375" spans="1:6" hidden="1" x14ac:dyDescent="0.2">
      <c r="A375" s="1">
        <v>45397</v>
      </c>
      <c r="B375" s="3" t="s">
        <v>30</v>
      </c>
      <c r="C375" s="3" t="s">
        <v>253</v>
      </c>
      <c r="D375" s="3">
        <v>20</v>
      </c>
      <c r="E375" s="3"/>
      <c r="F375" s="4" t="s">
        <v>5</v>
      </c>
    </row>
    <row r="376" spans="1:6" hidden="1" x14ac:dyDescent="0.2">
      <c r="A376" s="1">
        <v>45397</v>
      </c>
      <c r="B376" s="3" t="s">
        <v>30</v>
      </c>
      <c r="C376" s="3" t="s">
        <v>257</v>
      </c>
      <c r="D376" s="3"/>
      <c r="E376" s="3">
        <v>20</v>
      </c>
      <c r="F376" s="4" t="s">
        <v>7</v>
      </c>
    </row>
    <row r="377" spans="1:6" hidden="1" x14ac:dyDescent="0.2">
      <c r="A377" s="1">
        <v>45397</v>
      </c>
      <c r="B377" s="3" t="s">
        <v>18</v>
      </c>
      <c r="C377" s="3" t="s">
        <v>197</v>
      </c>
      <c r="D377" s="3"/>
      <c r="E377" s="3">
        <v>1.25</v>
      </c>
      <c r="F377" s="4" t="s">
        <v>4</v>
      </c>
    </row>
    <row r="378" spans="1:6" hidden="1" x14ac:dyDescent="0.2">
      <c r="A378" s="1">
        <v>45398</v>
      </c>
      <c r="B378" s="3" t="s">
        <v>30</v>
      </c>
      <c r="C378" s="3" t="s">
        <v>253</v>
      </c>
      <c r="D378" s="3"/>
      <c r="E378" s="3">
        <v>100</v>
      </c>
      <c r="F378" s="4" t="s">
        <v>4</v>
      </c>
    </row>
    <row r="379" spans="1:6" hidden="1" x14ac:dyDescent="0.2">
      <c r="A379" s="1">
        <v>45398</v>
      </c>
      <c r="B379" s="3" t="s">
        <v>143</v>
      </c>
      <c r="C379" s="3" t="s">
        <v>258</v>
      </c>
      <c r="D379" s="3"/>
      <c r="E379" s="3">
        <v>15</v>
      </c>
      <c r="F379" s="4" t="s">
        <v>4</v>
      </c>
    </row>
    <row r="380" spans="1:6" hidden="1" x14ac:dyDescent="0.2">
      <c r="A380" s="1">
        <v>45398</v>
      </c>
      <c r="B380" s="3" t="s">
        <v>30</v>
      </c>
      <c r="C380" s="3" t="s">
        <v>253</v>
      </c>
      <c r="D380" s="3">
        <v>100</v>
      </c>
      <c r="E380" s="3"/>
      <c r="F380" s="4" t="s">
        <v>5</v>
      </c>
    </row>
    <row r="381" spans="1:6" hidden="1" x14ac:dyDescent="0.2">
      <c r="A381" s="1">
        <v>45398</v>
      </c>
      <c r="B381" s="3" t="s">
        <v>30</v>
      </c>
      <c r="C381" s="3" t="s">
        <v>259</v>
      </c>
      <c r="D381" s="3"/>
      <c r="E381" s="3">
        <v>100</v>
      </c>
      <c r="F381" s="4" t="s">
        <v>7</v>
      </c>
    </row>
    <row r="382" spans="1:6" hidden="1" x14ac:dyDescent="0.2">
      <c r="A382" s="1">
        <v>45402</v>
      </c>
      <c r="B382" s="3" t="s">
        <v>30</v>
      </c>
      <c r="C382" s="3" t="s">
        <v>260</v>
      </c>
      <c r="D382" s="3"/>
      <c r="E382" s="3">
        <v>200</v>
      </c>
      <c r="F382" s="4" t="s">
        <v>7</v>
      </c>
    </row>
    <row r="383" spans="1:6" hidden="1" x14ac:dyDescent="0.2">
      <c r="A383" s="1">
        <v>45402</v>
      </c>
      <c r="B383" s="3" t="s">
        <v>30</v>
      </c>
      <c r="C383" s="3" t="s">
        <v>16</v>
      </c>
      <c r="D383" s="3"/>
      <c r="E383" s="3">
        <v>100</v>
      </c>
      <c r="F383" s="4" t="s">
        <v>5</v>
      </c>
    </row>
    <row r="384" spans="1:6" hidden="1" x14ac:dyDescent="0.2">
      <c r="A384" s="1">
        <v>45402</v>
      </c>
      <c r="B384" s="3" t="s">
        <v>30</v>
      </c>
      <c r="C384" s="3" t="s">
        <v>73</v>
      </c>
      <c r="D384" s="3">
        <v>100</v>
      </c>
      <c r="E384" s="3"/>
      <c r="F384" s="4" t="s">
        <v>4</v>
      </c>
    </row>
    <row r="385" spans="1:6" hidden="1" x14ac:dyDescent="0.2">
      <c r="A385" s="1">
        <v>45402</v>
      </c>
      <c r="B385" s="3" t="s">
        <v>18</v>
      </c>
      <c r="C385" s="3" t="s">
        <v>261</v>
      </c>
      <c r="D385" s="3"/>
      <c r="E385" s="3">
        <v>0.99</v>
      </c>
      <c r="F385" s="4" t="s">
        <v>4</v>
      </c>
    </row>
    <row r="386" spans="1:6" hidden="1" x14ac:dyDescent="0.2">
      <c r="A386" s="1">
        <v>45402</v>
      </c>
      <c r="B386" s="3" t="s">
        <v>292</v>
      </c>
      <c r="C386" s="3" t="s">
        <v>262</v>
      </c>
      <c r="D386" s="3"/>
      <c r="E386" s="3">
        <f>1.25+3+0.3+0.3</f>
        <v>4.8499999999999996</v>
      </c>
      <c r="F386" s="4" t="s">
        <v>4</v>
      </c>
    </row>
    <row r="387" spans="1:6" hidden="1" x14ac:dyDescent="0.2">
      <c r="A387" s="1">
        <v>45402</v>
      </c>
      <c r="B387" s="3" t="s">
        <v>18</v>
      </c>
      <c r="C387" s="3" t="s">
        <v>263</v>
      </c>
      <c r="D387" s="3"/>
      <c r="E387" s="3">
        <v>40</v>
      </c>
      <c r="F387" s="4" t="s">
        <v>4</v>
      </c>
    </row>
    <row r="388" spans="1:6" hidden="1" x14ac:dyDescent="0.2">
      <c r="A388" s="1">
        <v>45402</v>
      </c>
      <c r="B388" s="3" t="s">
        <v>10</v>
      </c>
      <c r="C388" s="3" t="s">
        <v>264</v>
      </c>
      <c r="D388" s="3"/>
      <c r="E388" s="3">
        <v>10.25</v>
      </c>
      <c r="F388" s="4" t="s">
        <v>3</v>
      </c>
    </row>
    <row r="389" spans="1:6" hidden="1" x14ac:dyDescent="0.2">
      <c r="A389" s="1">
        <v>45403</v>
      </c>
      <c r="B389" s="3" t="s">
        <v>18</v>
      </c>
      <c r="C389" s="3" t="s">
        <v>265</v>
      </c>
      <c r="D389" s="3">
        <v>14</v>
      </c>
      <c r="E389" s="3"/>
      <c r="F389" s="4" t="s">
        <v>4</v>
      </c>
    </row>
    <row r="390" spans="1:6" hidden="1" x14ac:dyDescent="0.2">
      <c r="A390" s="1">
        <v>45403</v>
      </c>
      <c r="B390" s="3" t="s">
        <v>266</v>
      </c>
      <c r="C390" s="3" t="s">
        <v>267</v>
      </c>
      <c r="D390" s="3"/>
      <c r="E390" s="3">
        <v>22</v>
      </c>
      <c r="F390" s="4" t="s">
        <v>3</v>
      </c>
    </row>
    <row r="391" spans="1:6" hidden="1" x14ac:dyDescent="0.2">
      <c r="A391" s="1">
        <v>45403</v>
      </c>
      <c r="B391" s="3" t="s">
        <v>18</v>
      </c>
      <c r="C391" s="3" t="s">
        <v>268</v>
      </c>
      <c r="D391" s="3"/>
      <c r="E391" s="3">
        <v>7.1</v>
      </c>
      <c r="F391" s="4" t="s">
        <v>3</v>
      </c>
    </row>
    <row r="392" spans="1:6" x14ac:dyDescent="0.2">
      <c r="A392" s="1">
        <v>45403</v>
      </c>
      <c r="B392" s="3" t="s">
        <v>20</v>
      </c>
      <c r="C392" s="3" t="s">
        <v>269</v>
      </c>
      <c r="D392" s="3"/>
      <c r="E392" s="3">
        <f>1.25+0.3</f>
        <v>1.55</v>
      </c>
      <c r="F392" s="4" t="s">
        <v>4</v>
      </c>
    </row>
    <row r="393" spans="1:6" hidden="1" x14ac:dyDescent="0.2">
      <c r="A393" s="1">
        <v>45403</v>
      </c>
      <c r="B393" s="3" t="s">
        <v>10</v>
      </c>
      <c r="C393" s="3" t="s">
        <v>270</v>
      </c>
      <c r="D393" s="3"/>
      <c r="E393" s="3">
        <f>0.99+0.12</f>
        <v>1.1099999999999999</v>
      </c>
      <c r="F393" s="4" t="s">
        <v>2</v>
      </c>
    </row>
    <row r="394" spans="1:6" hidden="1" x14ac:dyDescent="0.2">
      <c r="A394" s="1">
        <v>45403</v>
      </c>
      <c r="B394" s="3" t="s">
        <v>18</v>
      </c>
      <c r="C394" s="3" t="s">
        <v>271</v>
      </c>
      <c r="D394" s="3"/>
      <c r="E394" s="3">
        <v>5</v>
      </c>
      <c r="F394" s="4" t="s">
        <v>2</v>
      </c>
    </row>
    <row r="395" spans="1:6" hidden="1" x14ac:dyDescent="0.2">
      <c r="A395" s="1">
        <v>45406</v>
      </c>
      <c r="B395" s="3" t="s">
        <v>272</v>
      </c>
      <c r="C395" s="3" t="s">
        <v>273</v>
      </c>
      <c r="D395" s="3"/>
      <c r="E395" s="3">
        <v>18.399999999999999</v>
      </c>
      <c r="F395" s="4" t="s">
        <v>2</v>
      </c>
    </row>
    <row r="396" spans="1:6" hidden="1" x14ac:dyDescent="0.2">
      <c r="A396" s="1">
        <v>45409</v>
      </c>
      <c r="B396" s="3" t="s">
        <v>18</v>
      </c>
      <c r="C396" s="3" t="s">
        <v>158</v>
      </c>
      <c r="D396" s="3"/>
      <c r="E396" s="3">
        <v>20</v>
      </c>
      <c r="F396" s="4" t="s">
        <v>4</v>
      </c>
    </row>
    <row r="397" spans="1:6" x14ac:dyDescent="0.2">
      <c r="A397" s="1">
        <v>45409</v>
      </c>
      <c r="B397" s="3" t="s">
        <v>20</v>
      </c>
      <c r="C397" s="3" t="s">
        <v>20</v>
      </c>
      <c r="D397" s="3">
        <v>1</v>
      </c>
      <c r="E397" s="3"/>
      <c r="F397" s="4" t="s">
        <v>6</v>
      </c>
    </row>
    <row r="398" spans="1:6" x14ac:dyDescent="0.2">
      <c r="A398" s="1">
        <v>45409</v>
      </c>
      <c r="B398" s="3" t="s">
        <v>20</v>
      </c>
      <c r="C398" s="3" t="s">
        <v>20</v>
      </c>
      <c r="D398" s="3"/>
      <c r="E398" s="3">
        <v>0.3</v>
      </c>
      <c r="F398" s="4" t="s">
        <v>6</v>
      </c>
    </row>
    <row r="399" spans="1:6" x14ac:dyDescent="0.2">
      <c r="A399" s="1">
        <v>45409</v>
      </c>
      <c r="B399" s="3" t="s">
        <v>20</v>
      </c>
      <c r="C399" s="3" t="s">
        <v>20</v>
      </c>
      <c r="D399" s="3"/>
      <c r="E399" s="3">
        <v>1</v>
      </c>
      <c r="F399" s="4" t="s">
        <v>4</v>
      </c>
    </row>
    <row r="400" spans="1:6" x14ac:dyDescent="0.2">
      <c r="A400" s="1">
        <v>45409</v>
      </c>
      <c r="B400" s="3" t="s">
        <v>20</v>
      </c>
      <c r="C400" s="3" t="s">
        <v>274</v>
      </c>
      <c r="D400" s="3"/>
      <c r="E400" s="3">
        <v>1.25</v>
      </c>
      <c r="F400" s="4" t="s">
        <v>4</v>
      </c>
    </row>
    <row r="401" spans="1:6" hidden="1" x14ac:dyDescent="0.2">
      <c r="A401" s="1">
        <v>45409</v>
      </c>
      <c r="B401" s="3" t="s">
        <v>143</v>
      </c>
      <c r="C401" s="3" t="s">
        <v>275</v>
      </c>
      <c r="D401" s="3"/>
      <c r="E401" s="3">
        <v>18.13</v>
      </c>
      <c r="F401" s="4" t="s">
        <v>4</v>
      </c>
    </row>
    <row r="402" spans="1:6" hidden="1" x14ac:dyDescent="0.2">
      <c r="A402" s="1">
        <v>45409</v>
      </c>
      <c r="B402" s="3" t="s">
        <v>356</v>
      </c>
      <c r="C402" s="3" t="s">
        <v>276</v>
      </c>
      <c r="D402" s="3"/>
      <c r="E402" s="3">
        <v>4.5999999999999996</v>
      </c>
      <c r="F402" s="4" t="s">
        <v>2</v>
      </c>
    </row>
    <row r="403" spans="1:6" hidden="1" x14ac:dyDescent="0.2">
      <c r="A403" s="1">
        <v>45409</v>
      </c>
      <c r="B403" s="3" t="s">
        <v>356</v>
      </c>
      <c r="C403" s="3" t="s">
        <v>277</v>
      </c>
      <c r="D403" s="3"/>
      <c r="E403" s="3">
        <v>4</v>
      </c>
      <c r="F403" s="4" t="s">
        <v>2</v>
      </c>
    </row>
    <row r="404" spans="1:6" hidden="1" x14ac:dyDescent="0.2">
      <c r="A404" s="1">
        <v>45412</v>
      </c>
      <c r="B404" s="3" t="s">
        <v>24</v>
      </c>
      <c r="C404" s="3" t="s">
        <v>15</v>
      </c>
      <c r="D404" s="3"/>
      <c r="E404" s="3">
        <v>7.99</v>
      </c>
      <c r="F404" s="4" t="s">
        <v>2</v>
      </c>
    </row>
    <row r="405" spans="1:6" hidden="1" x14ac:dyDescent="0.2">
      <c r="A405" s="1">
        <v>45412</v>
      </c>
      <c r="B405" s="3" t="s">
        <v>18</v>
      </c>
      <c r="C405" s="3" t="s">
        <v>278</v>
      </c>
      <c r="D405" s="3"/>
      <c r="E405" s="3">
        <v>0.5</v>
      </c>
      <c r="F405" s="4" t="s">
        <v>4</v>
      </c>
    </row>
    <row r="406" spans="1:6" hidden="1" x14ac:dyDescent="0.2">
      <c r="A406" s="1">
        <v>45412</v>
      </c>
      <c r="B406" s="3" t="s">
        <v>13</v>
      </c>
      <c r="C406" s="3" t="s">
        <v>279</v>
      </c>
      <c r="D406" s="3">
        <v>343.3</v>
      </c>
      <c r="E406" s="3"/>
      <c r="F406" s="4" t="s">
        <v>5</v>
      </c>
    </row>
    <row r="407" spans="1:6" hidden="1" x14ac:dyDescent="0.2">
      <c r="A407" s="1">
        <v>45412</v>
      </c>
      <c r="B407" s="3" t="s">
        <v>18</v>
      </c>
      <c r="C407" s="3" t="s">
        <v>186</v>
      </c>
      <c r="D407" s="3"/>
      <c r="E407" s="3">
        <v>0.62</v>
      </c>
      <c r="F407" s="4" t="s">
        <v>4</v>
      </c>
    </row>
    <row r="408" spans="1:6" hidden="1" x14ac:dyDescent="0.2">
      <c r="A408" s="1">
        <v>45414</v>
      </c>
      <c r="B408" s="3" t="s">
        <v>30</v>
      </c>
      <c r="C408" s="3" t="s">
        <v>280</v>
      </c>
      <c r="D408" s="3"/>
      <c r="E408" s="3">
        <v>50</v>
      </c>
      <c r="F408" s="4" t="s">
        <v>4</v>
      </c>
    </row>
    <row r="409" spans="1:6" hidden="1" x14ac:dyDescent="0.2">
      <c r="A409" s="1">
        <v>45415</v>
      </c>
      <c r="B409" s="3" t="s">
        <v>30</v>
      </c>
      <c r="C409" s="3" t="s">
        <v>16</v>
      </c>
      <c r="D409" s="3"/>
      <c r="E409" s="3">
        <v>200.41</v>
      </c>
      <c r="F409" s="4" t="s">
        <v>5</v>
      </c>
    </row>
    <row r="410" spans="1:6" hidden="1" x14ac:dyDescent="0.2">
      <c r="A410" s="1">
        <v>45415</v>
      </c>
      <c r="B410" s="3" t="s">
        <v>30</v>
      </c>
      <c r="C410" s="3" t="s">
        <v>16</v>
      </c>
      <c r="D410" s="3">
        <v>200</v>
      </c>
      <c r="E410" s="3"/>
      <c r="F410" s="4" t="s">
        <v>3</v>
      </c>
    </row>
    <row r="411" spans="1:6" hidden="1" x14ac:dyDescent="0.2">
      <c r="A411" s="1">
        <v>45415</v>
      </c>
      <c r="B411" s="3" t="s">
        <v>30</v>
      </c>
      <c r="C411" s="3" t="s">
        <v>281</v>
      </c>
      <c r="D411" s="3">
        <v>70</v>
      </c>
      <c r="E411" s="3">
        <v>20</v>
      </c>
      <c r="F411" s="4" t="s">
        <v>4</v>
      </c>
    </row>
    <row r="412" spans="1:6" hidden="1" x14ac:dyDescent="0.2">
      <c r="A412" s="1">
        <v>45415</v>
      </c>
      <c r="B412" s="3" t="s">
        <v>18</v>
      </c>
      <c r="C412" s="3" t="s">
        <v>18</v>
      </c>
      <c r="D412" s="3"/>
      <c r="E412" s="3">
        <v>68.239999999999995</v>
      </c>
      <c r="F412" s="4" t="s">
        <v>3</v>
      </c>
    </row>
    <row r="413" spans="1:6" hidden="1" x14ac:dyDescent="0.2">
      <c r="A413" s="1">
        <v>45415</v>
      </c>
      <c r="B413" s="3" t="s">
        <v>18</v>
      </c>
      <c r="C413" s="3" t="s">
        <v>227</v>
      </c>
      <c r="D413" s="3"/>
      <c r="E413" s="3">
        <v>10</v>
      </c>
      <c r="F413" s="4" t="s">
        <v>4</v>
      </c>
    </row>
    <row r="414" spans="1:6" hidden="1" x14ac:dyDescent="0.2">
      <c r="A414" s="1">
        <v>45415</v>
      </c>
      <c r="B414" s="3" t="s">
        <v>18</v>
      </c>
      <c r="C414" s="3" t="s">
        <v>282</v>
      </c>
      <c r="D414" s="3"/>
      <c r="E414" s="3">
        <v>0.8</v>
      </c>
      <c r="F414" s="4" t="s">
        <v>4</v>
      </c>
    </row>
    <row r="415" spans="1:6" hidden="1" x14ac:dyDescent="0.2">
      <c r="A415" s="1">
        <v>45415</v>
      </c>
      <c r="B415" s="3" t="s">
        <v>18</v>
      </c>
      <c r="C415" s="3" t="s">
        <v>283</v>
      </c>
      <c r="D415" s="3"/>
      <c r="E415" s="3">
        <v>1.25</v>
      </c>
      <c r="F415" s="4" t="s">
        <v>4</v>
      </c>
    </row>
    <row r="416" spans="1:6" hidden="1" x14ac:dyDescent="0.2">
      <c r="A416" s="1">
        <v>45415</v>
      </c>
      <c r="B416" s="3" t="s">
        <v>30</v>
      </c>
      <c r="C416" s="3" t="s">
        <v>284</v>
      </c>
      <c r="D416" s="3">
        <v>0.02</v>
      </c>
      <c r="E416" s="3"/>
      <c r="F416" s="4" t="s">
        <v>5</v>
      </c>
    </row>
    <row r="417" spans="1:6" hidden="1" x14ac:dyDescent="0.2">
      <c r="A417" s="1">
        <v>45416</v>
      </c>
      <c r="B417" s="3" t="s">
        <v>18</v>
      </c>
      <c r="C417" s="3" t="s">
        <v>285</v>
      </c>
      <c r="D417" s="3"/>
      <c r="E417" s="3">
        <v>1</v>
      </c>
      <c r="F417" s="4" t="s">
        <v>4</v>
      </c>
    </row>
    <row r="418" spans="1:6" hidden="1" x14ac:dyDescent="0.2">
      <c r="A418" s="1">
        <v>45416</v>
      </c>
      <c r="B418" s="3" t="s">
        <v>46</v>
      </c>
      <c r="C418" s="3" t="s">
        <v>193</v>
      </c>
      <c r="D418" s="3"/>
      <c r="E418" s="3">
        <v>25.67</v>
      </c>
      <c r="F418" s="4" t="s">
        <v>5</v>
      </c>
    </row>
    <row r="419" spans="1:6" hidden="1" x14ac:dyDescent="0.2">
      <c r="A419" s="1">
        <v>45417</v>
      </c>
      <c r="B419" s="3" t="s">
        <v>24</v>
      </c>
      <c r="C419" s="3" t="s">
        <v>286</v>
      </c>
      <c r="D419" s="3"/>
      <c r="E419" s="3">
        <v>78.59</v>
      </c>
      <c r="F419" s="4" t="s">
        <v>3</v>
      </c>
    </row>
    <row r="420" spans="1:6" hidden="1" x14ac:dyDescent="0.2">
      <c r="A420" s="1">
        <v>45417</v>
      </c>
      <c r="B420" s="3" t="s">
        <v>24</v>
      </c>
      <c r="C420" s="3" t="s">
        <v>287</v>
      </c>
      <c r="D420" s="3">
        <v>80</v>
      </c>
      <c r="E420" s="3"/>
      <c r="F420" s="4" t="s">
        <v>4</v>
      </c>
    </row>
    <row r="421" spans="1:6" hidden="1" x14ac:dyDescent="0.2">
      <c r="A421" s="1">
        <v>45417</v>
      </c>
      <c r="B421" s="3" t="s">
        <v>24</v>
      </c>
      <c r="C421" s="3" t="s">
        <v>288</v>
      </c>
      <c r="D421" s="3"/>
      <c r="E421" s="3">
        <v>2.0299999999999998</v>
      </c>
      <c r="F421" s="4" t="s">
        <v>4</v>
      </c>
    </row>
    <row r="422" spans="1:6" hidden="1" x14ac:dyDescent="0.2">
      <c r="A422" s="1">
        <v>45417</v>
      </c>
      <c r="B422" s="3" t="s">
        <v>18</v>
      </c>
      <c r="C422" s="3" t="s">
        <v>71</v>
      </c>
      <c r="D422" s="3"/>
      <c r="E422" s="3">
        <v>80</v>
      </c>
      <c r="F422" s="4" t="s">
        <v>4</v>
      </c>
    </row>
    <row r="423" spans="1:6" hidden="1" x14ac:dyDescent="0.2">
      <c r="A423" s="1">
        <v>45418</v>
      </c>
      <c r="B423" s="3" t="s">
        <v>18</v>
      </c>
      <c r="C423" s="3" t="s">
        <v>289</v>
      </c>
      <c r="D423" s="3"/>
      <c r="E423" s="3">
        <v>20.43</v>
      </c>
      <c r="F423" s="4" t="s">
        <v>2</v>
      </c>
    </row>
    <row r="424" spans="1:6" hidden="1" x14ac:dyDescent="0.2">
      <c r="A424" s="1">
        <v>45420</v>
      </c>
      <c r="B424" s="3" t="s">
        <v>24</v>
      </c>
      <c r="C424" s="3" t="s">
        <v>290</v>
      </c>
      <c r="D424" s="3"/>
      <c r="E424" s="3">
        <v>4.1500000000000004</v>
      </c>
      <c r="F424" s="4" t="s">
        <v>3</v>
      </c>
    </row>
    <row r="425" spans="1:6" hidden="1" x14ac:dyDescent="0.2">
      <c r="A425" s="1">
        <v>45420</v>
      </c>
      <c r="B425" s="3" t="s">
        <v>234</v>
      </c>
      <c r="C425" s="3" t="s">
        <v>291</v>
      </c>
      <c r="D425" s="3"/>
      <c r="E425" s="3">
        <v>1</v>
      </c>
      <c r="F425" s="4" t="s">
        <v>4</v>
      </c>
    </row>
    <row r="426" spans="1:6" hidden="1" x14ac:dyDescent="0.2">
      <c r="A426" s="1">
        <v>45422</v>
      </c>
      <c r="B426" s="3" t="s">
        <v>292</v>
      </c>
      <c r="C426" s="3"/>
      <c r="D426" s="3"/>
      <c r="E426" s="3">
        <v>10.050000000000001</v>
      </c>
      <c r="F426" s="4" t="s">
        <v>4</v>
      </c>
    </row>
    <row r="427" spans="1:6" hidden="1" x14ac:dyDescent="0.2">
      <c r="A427" s="1">
        <v>45422</v>
      </c>
      <c r="B427" s="3" t="s">
        <v>18</v>
      </c>
      <c r="C427" s="3" t="s">
        <v>293</v>
      </c>
      <c r="D427" s="3"/>
      <c r="E427" s="3">
        <v>4.7</v>
      </c>
      <c r="F427" s="4" t="s">
        <v>4</v>
      </c>
    </row>
    <row r="428" spans="1:6" hidden="1" x14ac:dyDescent="0.2">
      <c r="A428" s="1">
        <v>45422</v>
      </c>
      <c r="B428" s="3" t="s">
        <v>24</v>
      </c>
      <c r="C428" s="3" t="s">
        <v>294</v>
      </c>
      <c r="D428" s="3"/>
      <c r="E428" s="3">
        <f>2.99+0.45</f>
        <v>3.4400000000000004</v>
      </c>
      <c r="F428" s="4" t="s">
        <v>3</v>
      </c>
    </row>
    <row r="429" spans="1:6" hidden="1" x14ac:dyDescent="0.2">
      <c r="A429" s="1">
        <v>45423</v>
      </c>
      <c r="B429" s="3" t="s">
        <v>30</v>
      </c>
      <c r="C429" s="3" t="s">
        <v>253</v>
      </c>
      <c r="D429" s="3"/>
      <c r="E429" s="3">
        <v>200.41</v>
      </c>
      <c r="F429" s="4" t="s">
        <v>5</v>
      </c>
    </row>
    <row r="430" spans="1:6" hidden="1" x14ac:dyDescent="0.2">
      <c r="A430" s="1">
        <v>45423</v>
      </c>
      <c r="B430" s="3" t="s">
        <v>30</v>
      </c>
      <c r="C430" s="3" t="s">
        <v>253</v>
      </c>
      <c r="D430" s="3">
        <v>200</v>
      </c>
      <c r="E430" s="3"/>
      <c r="F430" s="4" t="s">
        <v>3</v>
      </c>
    </row>
    <row r="431" spans="1:6" hidden="1" x14ac:dyDescent="0.2">
      <c r="A431" s="1">
        <v>45423</v>
      </c>
      <c r="B431" s="3" t="s">
        <v>103</v>
      </c>
      <c r="C431" s="3" t="s">
        <v>295</v>
      </c>
      <c r="D431" s="3"/>
      <c r="E431" s="3">
        <v>159.52000000000001</v>
      </c>
      <c r="F431" s="4" t="s">
        <v>3</v>
      </c>
    </row>
    <row r="432" spans="1:6" hidden="1" x14ac:dyDescent="0.2">
      <c r="A432" s="1">
        <v>45423</v>
      </c>
      <c r="B432" s="3" t="s">
        <v>143</v>
      </c>
      <c r="C432" s="3" t="s">
        <v>296</v>
      </c>
      <c r="D432" s="3"/>
      <c r="E432" s="3">
        <v>15.5</v>
      </c>
      <c r="F432" s="4" t="s">
        <v>4</v>
      </c>
    </row>
    <row r="433" spans="1:6" x14ac:dyDescent="0.2">
      <c r="A433" s="1">
        <v>45423</v>
      </c>
      <c r="B433" s="3" t="s">
        <v>159</v>
      </c>
      <c r="C433" s="3" t="s">
        <v>8</v>
      </c>
      <c r="D433" s="3"/>
      <c r="E433" s="3">
        <v>5.25</v>
      </c>
      <c r="F433" s="4" t="s">
        <v>4</v>
      </c>
    </row>
    <row r="434" spans="1:6" hidden="1" x14ac:dyDescent="0.2">
      <c r="A434" s="1">
        <v>45423</v>
      </c>
      <c r="B434" s="3" t="s">
        <v>18</v>
      </c>
      <c r="C434" s="3" t="s">
        <v>297</v>
      </c>
      <c r="D434" s="3"/>
      <c r="E434" s="3">
        <v>10</v>
      </c>
      <c r="F434" s="4" t="s">
        <v>5</v>
      </c>
    </row>
    <row r="435" spans="1:6" x14ac:dyDescent="0.2">
      <c r="A435" s="1">
        <v>45426</v>
      </c>
      <c r="B435" s="3" t="s">
        <v>20</v>
      </c>
      <c r="C435" s="3" t="s">
        <v>298</v>
      </c>
      <c r="D435" s="3"/>
      <c r="E435" s="3">
        <v>1.1000000000000001</v>
      </c>
      <c r="F435" s="4" t="s">
        <v>4</v>
      </c>
    </row>
    <row r="436" spans="1:6" hidden="1" x14ac:dyDescent="0.2">
      <c r="A436" s="1">
        <v>45426</v>
      </c>
      <c r="B436" s="3" t="s">
        <v>18</v>
      </c>
      <c r="C436" s="3" t="s">
        <v>55</v>
      </c>
      <c r="D436" s="3"/>
      <c r="E436" s="3">
        <f>3+1.35</f>
        <v>4.3499999999999996</v>
      </c>
      <c r="F436" s="4" t="s">
        <v>4</v>
      </c>
    </row>
    <row r="437" spans="1:6" hidden="1" x14ac:dyDescent="0.2">
      <c r="A437" s="1">
        <v>45426</v>
      </c>
      <c r="B437" s="3" t="s">
        <v>30</v>
      </c>
      <c r="C437" s="3" t="s">
        <v>16</v>
      </c>
      <c r="D437" s="3"/>
      <c r="E437" s="3">
        <v>100.41</v>
      </c>
      <c r="F437" s="4" t="s">
        <v>5</v>
      </c>
    </row>
    <row r="438" spans="1:6" hidden="1" x14ac:dyDescent="0.2">
      <c r="A438" s="1">
        <v>45426</v>
      </c>
      <c r="B438" s="3" t="s">
        <v>30</v>
      </c>
      <c r="C438" s="3" t="s">
        <v>16</v>
      </c>
      <c r="D438" s="3">
        <v>100</v>
      </c>
      <c r="E438" s="3">
        <v>100</v>
      </c>
      <c r="F438" s="4" t="s">
        <v>2</v>
      </c>
    </row>
    <row r="439" spans="1:6" hidden="1" x14ac:dyDescent="0.2">
      <c r="A439" s="1">
        <v>45426</v>
      </c>
      <c r="B439" s="3" t="s">
        <v>30</v>
      </c>
      <c r="C439" s="3" t="s">
        <v>16</v>
      </c>
      <c r="D439" s="3">
        <v>100</v>
      </c>
      <c r="E439" s="3"/>
      <c r="F439" s="4" t="s">
        <v>4</v>
      </c>
    </row>
    <row r="440" spans="1:6" hidden="1" x14ac:dyDescent="0.2">
      <c r="A440" s="1">
        <v>45427</v>
      </c>
      <c r="B440" s="3" t="s">
        <v>13</v>
      </c>
      <c r="C440" s="3" t="s">
        <v>13</v>
      </c>
      <c r="D440" s="3">
        <v>300</v>
      </c>
      <c r="E440" s="3"/>
      <c r="F440" s="4" t="s">
        <v>5</v>
      </c>
    </row>
    <row r="441" spans="1:6" hidden="1" x14ac:dyDescent="0.2">
      <c r="A441" s="1">
        <v>45428</v>
      </c>
      <c r="B441" s="3" t="s">
        <v>18</v>
      </c>
      <c r="C441" s="3" t="s">
        <v>18</v>
      </c>
      <c r="D441" s="3"/>
      <c r="E441" s="3">
        <v>10.25</v>
      </c>
      <c r="F441" s="4" t="s">
        <v>3</v>
      </c>
    </row>
    <row r="442" spans="1:6" x14ac:dyDescent="0.2">
      <c r="A442" s="1">
        <v>45428</v>
      </c>
      <c r="B442" s="3" t="s">
        <v>20</v>
      </c>
      <c r="C442" s="3" t="s">
        <v>20</v>
      </c>
      <c r="D442" s="3"/>
      <c r="E442" s="3">
        <f>1.35+1.35+0.5+0.6</f>
        <v>3.8000000000000003</v>
      </c>
      <c r="F442" s="4" t="s">
        <v>4</v>
      </c>
    </row>
    <row r="443" spans="1:6" hidden="1" x14ac:dyDescent="0.2">
      <c r="A443" s="1">
        <v>45431</v>
      </c>
      <c r="B443" s="3" t="s">
        <v>30</v>
      </c>
      <c r="C443" s="3" t="s">
        <v>253</v>
      </c>
      <c r="D443" s="3"/>
      <c r="E443" s="3">
        <v>100.41</v>
      </c>
      <c r="F443" s="4" t="s">
        <v>5</v>
      </c>
    </row>
    <row r="444" spans="1:6" hidden="1" x14ac:dyDescent="0.2">
      <c r="A444" s="1">
        <v>45431</v>
      </c>
      <c r="B444" s="3" t="s">
        <v>30</v>
      </c>
      <c r="C444" s="3" t="s">
        <v>253</v>
      </c>
      <c r="D444" s="3">
        <v>100</v>
      </c>
      <c r="E444" s="3"/>
      <c r="F444" s="4" t="s">
        <v>3</v>
      </c>
    </row>
    <row r="445" spans="1:6" hidden="1" x14ac:dyDescent="0.2">
      <c r="A445" s="1">
        <v>45431</v>
      </c>
      <c r="B445" s="3" t="s">
        <v>18</v>
      </c>
      <c r="C445" s="3" t="s">
        <v>227</v>
      </c>
      <c r="D445" s="3"/>
      <c r="E445" s="3">
        <v>27.1</v>
      </c>
      <c r="F445" s="4" t="s">
        <v>4</v>
      </c>
    </row>
    <row r="446" spans="1:6" hidden="1" x14ac:dyDescent="0.2">
      <c r="A446" s="1">
        <v>45431</v>
      </c>
      <c r="B446" s="3" t="s">
        <v>234</v>
      </c>
      <c r="C446" s="3" t="s">
        <v>299</v>
      </c>
      <c r="D446" s="3"/>
      <c r="E446" s="3">
        <v>1.6</v>
      </c>
      <c r="F446" s="4" t="s">
        <v>4</v>
      </c>
    </row>
    <row r="447" spans="1:6" hidden="1" x14ac:dyDescent="0.2">
      <c r="A447" s="1">
        <v>45431</v>
      </c>
      <c r="B447" s="3" t="s">
        <v>18</v>
      </c>
      <c r="C447" s="3" t="s">
        <v>300</v>
      </c>
      <c r="D447" s="3"/>
      <c r="E447" s="3">
        <v>1.1000000000000001</v>
      </c>
      <c r="F447" s="4" t="s">
        <v>4</v>
      </c>
    </row>
    <row r="448" spans="1:6" hidden="1" x14ac:dyDescent="0.2">
      <c r="A448" s="1">
        <v>45431</v>
      </c>
      <c r="B448" s="3" t="s">
        <v>234</v>
      </c>
      <c r="C448" s="3" t="s">
        <v>301</v>
      </c>
      <c r="D448" s="3"/>
      <c r="E448" s="3">
        <v>58.66</v>
      </c>
      <c r="F448" s="4" t="s">
        <v>3</v>
      </c>
    </row>
    <row r="449" spans="1:6" hidden="1" x14ac:dyDescent="0.2">
      <c r="A449" s="1">
        <v>45431</v>
      </c>
      <c r="B449" s="3" t="s">
        <v>302</v>
      </c>
      <c r="C449" s="3" t="s">
        <v>303</v>
      </c>
      <c r="D449" s="3"/>
      <c r="E449" s="3">
        <v>19.21</v>
      </c>
      <c r="F449" s="4" t="s">
        <v>3</v>
      </c>
    </row>
    <row r="450" spans="1:6" hidden="1" x14ac:dyDescent="0.2">
      <c r="A450" s="1">
        <v>45431</v>
      </c>
      <c r="B450" s="3" t="s">
        <v>18</v>
      </c>
      <c r="C450" s="3" t="s">
        <v>55</v>
      </c>
      <c r="D450" s="3"/>
      <c r="E450" s="3">
        <v>8</v>
      </c>
      <c r="F450" s="4" t="s">
        <v>4</v>
      </c>
    </row>
    <row r="451" spans="1:6" hidden="1" x14ac:dyDescent="0.2">
      <c r="A451" s="1">
        <v>45432</v>
      </c>
      <c r="B451" s="3" t="s">
        <v>24</v>
      </c>
      <c r="C451" s="3" t="s">
        <v>189</v>
      </c>
      <c r="D451" s="3"/>
      <c r="E451" s="3">
        <v>20</v>
      </c>
      <c r="F451" s="4" t="s">
        <v>4</v>
      </c>
    </row>
    <row r="452" spans="1:6" hidden="1" x14ac:dyDescent="0.2">
      <c r="A452" s="1">
        <v>45432</v>
      </c>
      <c r="B452" s="3" t="s">
        <v>143</v>
      </c>
      <c r="C452" s="3" t="s">
        <v>304</v>
      </c>
      <c r="D452" s="3"/>
      <c r="E452" s="3">
        <v>20</v>
      </c>
      <c r="F452" s="4" t="s">
        <v>4</v>
      </c>
    </row>
    <row r="453" spans="1:6" hidden="1" x14ac:dyDescent="0.2">
      <c r="A453" s="1">
        <v>45432</v>
      </c>
      <c r="B453" s="3" t="s">
        <v>30</v>
      </c>
      <c r="C453" s="3" t="s">
        <v>253</v>
      </c>
      <c r="D453" s="3"/>
      <c r="E453" s="3">
        <v>20</v>
      </c>
      <c r="F453" s="4" t="s">
        <v>5</v>
      </c>
    </row>
    <row r="454" spans="1:6" hidden="1" x14ac:dyDescent="0.2">
      <c r="A454" s="1">
        <v>45432</v>
      </c>
      <c r="B454" s="3" t="s">
        <v>30</v>
      </c>
      <c r="C454" s="3" t="s">
        <v>253</v>
      </c>
      <c r="D454" s="3">
        <v>20</v>
      </c>
      <c r="E454" s="3"/>
      <c r="F454" s="4" t="s">
        <v>4</v>
      </c>
    </row>
    <row r="455" spans="1:6" hidden="1" x14ac:dyDescent="0.2">
      <c r="A455" s="1">
        <v>45434</v>
      </c>
      <c r="B455" s="3" t="s">
        <v>356</v>
      </c>
      <c r="C455" s="3" t="s">
        <v>305</v>
      </c>
      <c r="D455" s="3">
        <v>30.52</v>
      </c>
      <c r="E455" s="3"/>
      <c r="F455" s="4" t="s">
        <v>3</v>
      </c>
    </row>
    <row r="456" spans="1:6" hidden="1" x14ac:dyDescent="0.2">
      <c r="A456" s="1">
        <v>45435</v>
      </c>
      <c r="B456" s="3" t="s">
        <v>18</v>
      </c>
      <c r="C456" s="3" t="s">
        <v>306</v>
      </c>
      <c r="D456" s="3"/>
      <c r="E456" s="3">
        <v>14.99</v>
      </c>
      <c r="F456" s="4" t="s">
        <v>3</v>
      </c>
    </row>
    <row r="457" spans="1:6" hidden="1" x14ac:dyDescent="0.2">
      <c r="A457" s="1">
        <v>45435</v>
      </c>
      <c r="B457" s="3" t="s">
        <v>24</v>
      </c>
      <c r="C457" s="3" t="s">
        <v>307</v>
      </c>
      <c r="D457" s="3"/>
      <c r="E457" s="3">
        <v>1.46</v>
      </c>
      <c r="F457" s="4" t="s">
        <v>3</v>
      </c>
    </row>
    <row r="458" spans="1:6" x14ac:dyDescent="0.2">
      <c r="A458" s="1">
        <v>45435</v>
      </c>
      <c r="B458" s="3" t="s">
        <v>20</v>
      </c>
      <c r="C458" s="23" t="s">
        <v>308</v>
      </c>
      <c r="D458" s="3"/>
      <c r="E458" s="3">
        <f>4+1.25+0.5+2</f>
        <v>7.75</v>
      </c>
      <c r="F458" s="4" t="s">
        <v>4</v>
      </c>
    </row>
    <row r="459" spans="1:6" x14ac:dyDescent="0.2">
      <c r="A459" s="1">
        <v>45435</v>
      </c>
      <c r="B459" s="3" t="s">
        <v>20</v>
      </c>
      <c r="C459" s="3" t="s">
        <v>62</v>
      </c>
      <c r="D459" s="3"/>
      <c r="E459" s="3">
        <f>0.5+0.3</f>
        <v>0.8</v>
      </c>
      <c r="F459" s="4" t="s">
        <v>4</v>
      </c>
    </row>
    <row r="460" spans="1:6" hidden="1" x14ac:dyDescent="0.2">
      <c r="A460" s="1">
        <v>45435</v>
      </c>
      <c r="B460" s="3" t="s">
        <v>18</v>
      </c>
      <c r="C460" s="3" t="s">
        <v>309</v>
      </c>
      <c r="D460" s="3"/>
      <c r="E460" s="3">
        <v>5</v>
      </c>
      <c r="F460" s="4" t="s">
        <v>4</v>
      </c>
    </row>
    <row r="461" spans="1:6" hidden="1" x14ac:dyDescent="0.2">
      <c r="A461" s="1">
        <v>45440</v>
      </c>
      <c r="B461" s="3" t="s">
        <v>18</v>
      </c>
      <c r="C461" s="3" t="s">
        <v>54</v>
      </c>
      <c r="D461" s="3"/>
      <c r="E461" s="3">
        <f>1.35*2</f>
        <v>2.7</v>
      </c>
      <c r="F461" s="4" t="s">
        <v>4</v>
      </c>
    </row>
    <row r="462" spans="1:6" x14ac:dyDescent="0.2">
      <c r="A462" s="1">
        <v>45440</v>
      </c>
      <c r="B462" s="3" t="s">
        <v>20</v>
      </c>
      <c r="C462" s="3" t="s">
        <v>52</v>
      </c>
      <c r="D462" s="3"/>
      <c r="E462" s="3">
        <f>0.3+0.5+0.3</f>
        <v>1.1000000000000001</v>
      </c>
      <c r="F462" s="4" t="s">
        <v>4</v>
      </c>
    </row>
    <row r="463" spans="1:6" hidden="1" x14ac:dyDescent="0.2">
      <c r="A463" s="1">
        <v>45440</v>
      </c>
      <c r="B463" s="3" t="s">
        <v>10</v>
      </c>
      <c r="C463" s="3" t="s">
        <v>310</v>
      </c>
      <c r="D463" s="3"/>
      <c r="E463" s="3">
        <f>0.99+0.15</f>
        <v>1.1399999999999999</v>
      </c>
      <c r="F463" s="4" t="s">
        <v>2</v>
      </c>
    </row>
    <row r="464" spans="1:6" hidden="1" x14ac:dyDescent="0.2">
      <c r="A464" s="1">
        <v>45441</v>
      </c>
      <c r="B464" s="3" t="s">
        <v>18</v>
      </c>
      <c r="C464" s="3" t="s">
        <v>311</v>
      </c>
      <c r="D464" s="3"/>
      <c r="E464" s="3">
        <v>6.9</v>
      </c>
      <c r="F464" s="4" t="s">
        <v>4</v>
      </c>
    </row>
    <row r="465" spans="1:6" hidden="1" x14ac:dyDescent="0.2">
      <c r="A465" s="1">
        <v>45441</v>
      </c>
      <c r="B465" s="3" t="s">
        <v>18</v>
      </c>
      <c r="C465" s="3" t="s">
        <v>54</v>
      </c>
      <c r="D465" s="3"/>
      <c r="E465" s="3">
        <f>1.35+1.35</f>
        <v>2.7</v>
      </c>
      <c r="F465" s="4" t="s">
        <v>4</v>
      </c>
    </row>
    <row r="466" spans="1:6" x14ac:dyDescent="0.2">
      <c r="A466" s="1">
        <v>45441</v>
      </c>
      <c r="B466" s="3" t="s">
        <v>20</v>
      </c>
      <c r="C466" s="3" t="s">
        <v>52</v>
      </c>
      <c r="D466" s="3"/>
      <c r="E466" s="3">
        <f>0.3+0.3+0.3</f>
        <v>0.89999999999999991</v>
      </c>
      <c r="F466" s="4" t="s">
        <v>4</v>
      </c>
    </row>
    <row r="467" spans="1:6" hidden="1" x14ac:dyDescent="0.2">
      <c r="A467" s="1">
        <v>45442</v>
      </c>
      <c r="B467" s="3" t="s">
        <v>30</v>
      </c>
      <c r="C467" s="3" t="s">
        <v>16</v>
      </c>
      <c r="D467" s="3"/>
      <c r="E467" s="3">
        <v>100.41</v>
      </c>
      <c r="F467" s="4" t="s">
        <v>5</v>
      </c>
    </row>
    <row r="468" spans="1:6" hidden="1" x14ac:dyDescent="0.2">
      <c r="A468" s="1">
        <v>45442</v>
      </c>
      <c r="B468" s="3" t="s">
        <v>30</v>
      </c>
      <c r="C468" s="3" t="s">
        <v>16</v>
      </c>
      <c r="D468" s="3">
        <v>100</v>
      </c>
      <c r="E468" s="3"/>
      <c r="F468" s="4" t="s">
        <v>2</v>
      </c>
    </row>
    <row r="469" spans="1:6" hidden="1" x14ac:dyDescent="0.2">
      <c r="A469" s="1">
        <v>45442</v>
      </c>
      <c r="B469" s="3" t="s">
        <v>30</v>
      </c>
      <c r="C469" s="3" t="s">
        <v>16</v>
      </c>
      <c r="D469" s="3"/>
      <c r="E469" s="3">
        <v>100</v>
      </c>
      <c r="F469" s="4" t="s">
        <v>2</v>
      </c>
    </row>
    <row r="470" spans="1:6" hidden="1" x14ac:dyDescent="0.2">
      <c r="A470" s="1">
        <v>45442</v>
      </c>
      <c r="B470" s="3" t="s">
        <v>30</v>
      </c>
      <c r="C470" s="3" t="s">
        <v>16</v>
      </c>
      <c r="D470" s="3">
        <v>100</v>
      </c>
      <c r="E470" s="3"/>
      <c r="F470" s="4" t="s">
        <v>4</v>
      </c>
    </row>
    <row r="471" spans="1:6" hidden="1" x14ac:dyDescent="0.2">
      <c r="A471" s="1">
        <v>45442</v>
      </c>
      <c r="B471" s="3" t="s">
        <v>30</v>
      </c>
      <c r="C471" s="3" t="s">
        <v>312</v>
      </c>
      <c r="D471" s="3"/>
      <c r="E471" s="3">
        <v>5</v>
      </c>
      <c r="F471" s="4" t="s">
        <v>4</v>
      </c>
    </row>
    <row r="472" spans="1:6" x14ac:dyDescent="0.2">
      <c r="A472" s="1">
        <v>45443</v>
      </c>
      <c r="B472" s="3" t="s">
        <v>20</v>
      </c>
      <c r="C472" s="3" t="s">
        <v>52</v>
      </c>
      <c r="D472" s="3"/>
      <c r="E472" s="3">
        <f>1.35+0.3+0.3+0.5</f>
        <v>2.4500000000000002</v>
      </c>
      <c r="F472" s="4" t="s">
        <v>4</v>
      </c>
    </row>
    <row r="473" spans="1:6" hidden="1" x14ac:dyDescent="0.2">
      <c r="A473" s="1">
        <v>45443</v>
      </c>
      <c r="B473" s="3" t="s">
        <v>24</v>
      </c>
      <c r="C473" s="3" t="s">
        <v>313</v>
      </c>
      <c r="D473" s="3">
        <v>3</v>
      </c>
      <c r="E473" s="3">
        <v>40</v>
      </c>
      <c r="F473" s="4" t="s">
        <v>4</v>
      </c>
    </row>
    <row r="474" spans="1:6" hidden="1" x14ac:dyDescent="0.2">
      <c r="A474" s="1">
        <v>45444</v>
      </c>
      <c r="B474" s="3" t="s">
        <v>24</v>
      </c>
      <c r="C474" s="3" t="s">
        <v>314</v>
      </c>
      <c r="D474" s="3">
        <v>15</v>
      </c>
      <c r="E474" s="3">
        <v>40</v>
      </c>
      <c r="F474" s="4" t="s">
        <v>4</v>
      </c>
    </row>
    <row r="475" spans="1:6" hidden="1" x14ac:dyDescent="0.2">
      <c r="A475" s="1">
        <v>45444</v>
      </c>
      <c r="B475" s="3" t="s">
        <v>315</v>
      </c>
      <c r="C475" s="3" t="s">
        <v>316</v>
      </c>
      <c r="D475" s="3"/>
      <c r="E475" s="3">
        <v>10</v>
      </c>
      <c r="F475" s="4" t="s">
        <v>4</v>
      </c>
    </row>
    <row r="476" spans="1:6" hidden="1" x14ac:dyDescent="0.2">
      <c r="A476" s="1">
        <v>45444</v>
      </c>
      <c r="B476" s="3" t="s">
        <v>18</v>
      </c>
      <c r="C476" s="3" t="s">
        <v>55</v>
      </c>
      <c r="D476" s="3"/>
      <c r="E476" s="3">
        <v>87.42</v>
      </c>
      <c r="F476" s="4" t="s">
        <v>3</v>
      </c>
    </row>
    <row r="477" spans="1:6" hidden="1" x14ac:dyDescent="0.2">
      <c r="A477" s="1">
        <v>45444</v>
      </c>
      <c r="B477" s="3" t="s">
        <v>30</v>
      </c>
      <c r="C477" s="3" t="s">
        <v>16</v>
      </c>
      <c r="D477" s="3"/>
      <c r="E477" s="3">
        <v>100.41</v>
      </c>
      <c r="F477" s="4" t="s">
        <v>5</v>
      </c>
    </row>
    <row r="478" spans="1:6" hidden="1" x14ac:dyDescent="0.2">
      <c r="A478" s="1">
        <v>45444</v>
      </c>
      <c r="B478" s="3" t="s">
        <v>30</v>
      </c>
      <c r="C478" s="3" t="s">
        <v>16</v>
      </c>
      <c r="D478" s="3">
        <v>100</v>
      </c>
      <c r="E478" s="3"/>
      <c r="F478" s="4" t="s">
        <v>3</v>
      </c>
    </row>
    <row r="479" spans="1:6" hidden="1" x14ac:dyDescent="0.2">
      <c r="A479" s="1">
        <v>45444</v>
      </c>
      <c r="B479" s="3" t="s">
        <v>13</v>
      </c>
      <c r="C479" s="3" t="s">
        <v>317</v>
      </c>
      <c r="D479" s="3">
        <v>123.3</v>
      </c>
      <c r="E479" s="3"/>
      <c r="F479" s="4" t="s">
        <v>5</v>
      </c>
    </row>
    <row r="480" spans="1:6" hidden="1" x14ac:dyDescent="0.2">
      <c r="A480" s="1">
        <v>45444</v>
      </c>
      <c r="B480" s="3" t="s">
        <v>30</v>
      </c>
      <c r="C480" s="3" t="s">
        <v>318</v>
      </c>
      <c r="D480" s="3">
        <v>0.01</v>
      </c>
      <c r="E480" s="3"/>
      <c r="F480" s="4" t="s">
        <v>5</v>
      </c>
    </row>
    <row r="481" spans="1:6" hidden="1" x14ac:dyDescent="0.2">
      <c r="A481" s="1">
        <v>45432</v>
      </c>
      <c r="B481" s="3" t="s">
        <v>30</v>
      </c>
      <c r="C481" s="3" t="s">
        <v>319</v>
      </c>
      <c r="D481" s="3"/>
      <c r="E481" s="3">
        <v>10</v>
      </c>
      <c r="F481" s="4" t="s">
        <v>5</v>
      </c>
    </row>
    <row r="482" spans="1:6" x14ac:dyDescent="0.2">
      <c r="A482" s="1">
        <v>45444</v>
      </c>
      <c r="B482" s="3" t="s">
        <v>20</v>
      </c>
      <c r="C482" s="3" t="s">
        <v>320</v>
      </c>
      <c r="D482" s="3"/>
      <c r="E482" s="3">
        <v>3.98</v>
      </c>
      <c r="F482" s="4" t="s">
        <v>4</v>
      </c>
    </row>
    <row r="483" spans="1:6" hidden="1" x14ac:dyDescent="0.2">
      <c r="A483" s="1">
        <v>45444</v>
      </c>
      <c r="B483" s="3" t="s">
        <v>24</v>
      </c>
      <c r="C483" s="3" t="s">
        <v>321</v>
      </c>
      <c r="D483" s="3"/>
      <c r="E483" s="3">
        <v>0.27</v>
      </c>
      <c r="F483" s="4" t="s">
        <v>2</v>
      </c>
    </row>
    <row r="484" spans="1:6" hidden="1" x14ac:dyDescent="0.2">
      <c r="A484" s="1">
        <v>45444</v>
      </c>
      <c r="B484" s="3" t="s">
        <v>30</v>
      </c>
      <c r="C484" s="3" t="s">
        <v>322</v>
      </c>
      <c r="D484" s="3">
        <v>40</v>
      </c>
      <c r="E484" s="3"/>
      <c r="F484" s="4" t="s">
        <v>7</v>
      </c>
    </row>
    <row r="485" spans="1:6" hidden="1" x14ac:dyDescent="0.2">
      <c r="A485" s="1">
        <v>45444</v>
      </c>
      <c r="B485" s="3" t="s">
        <v>345</v>
      </c>
      <c r="C485" s="3" t="s">
        <v>324</v>
      </c>
      <c r="D485" s="3"/>
      <c r="E485" s="3">
        <v>23</v>
      </c>
      <c r="F485" s="4" t="s">
        <v>3</v>
      </c>
    </row>
    <row r="486" spans="1:6" hidden="1" x14ac:dyDescent="0.2">
      <c r="A486" s="1">
        <v>45446</v>
      </c>
      <c r="B486" s="3" t="s">
        <v>356</v>
      </c>
      <c r="C486" s="3" t="s">
        <v>325</v>
      </c>
      <c r="D486" s="3">
        <v>20</v>
      </c>
      <c r="E486" s="3"/>
      <c r="F486" s="4" t="s">
        <v>2</v>
      </c>
    </row>
    <row r="487" spans="1:6" hidden="1" x14ac:dyDescent="0.2">
      <c r="A487" s="1">
        <v>45447</v>
      </c>
      <c r="B487" s="3" t="s">
        <v>46</v>
      </c>
      <c r="C487" s="3" t="s">
        <v>326</v>
      </c>
      <c r="D487" s="3"/>
      <c r="E487" s="3">
        <v>25.67</v>
      </c>
      <c r="F487" s="4" t="s">
        <v>5</v>
      </c>
    </row>
    <row r="488" spans="1:6" hidden="1" x14ac:dyDescent="0.2">
      <c r="A488" s="1">
        <v>45447</v>
      </c>
      <c r="B488" s="3" t="s">
        <v>24</v>
      </c>
      <c r="C488" s="3" t="s">
        <v>327</v>
      </c>
      <c r="D488" s="3"/>
      <c r="E488" s="3">
        <v>4</v>
      </c>
      <c r="F488" s="4" t="s">
        <v>2</v>
      </c>
    </row>
    <row r="489" spans="1:6" x14ac:dyDescent="0.2">
      <c r="A489" s="1">
        <v>45447</v>
      </c>
      <c r="B489" s="3" t="s">
        <v>20</v>
      </c>
      <c r="C489" s="3" t="s">
        <v>32</v>
      </c>
      <c r="D489" s="3"/>
      <c r="E489" s="3">
        <f>0.3+0.3+0.3+1.35</f>
        <v>2.25</v>
      </c>
      <c r="F489" s="4" t="s">
        <v>4</v>
      </c>
    </row>
    <row r="490" spans="1:6" hidden="1" x14ac:dyDescent="0.2">
      <c r="A490" s="1">
        <v>45449</v>
      </c>
      <c r="B490" s="3" t="s">
        <v>18</v>
      </c>
      <c r="C490" s="3" t="s">
        <v>328</v>
      </c>
      <c r="D490" s="3"/>
      <c r="E490" s="3">
        <v>3.35</v>
      </c>
      <c r="F490" s="4" t="s">
        <v>4</v>
      </c>
    </row>
    <row r="491" spans="1:6" x14ac:dyDescent="0.2">
      <c r="A491" s="1">
        <v>45449</v>
      </c>
      <c r="B491" s="3" t="s">
        <v>20</v>
      </c>
      <c r="C491" s="3" t="s">
        <v>52</v>
      </c>
      <c r="D491" s="3"/>
      <c r="E491" s="3">
        <f>0.3+0.5+0.3</f>
        <v>1.1000000000000001</v>
      </c>
      <c r="F491" s="4" t="s">
        <v>4</v>
      </c>
    </row>
    <row r="492" spans="1:6" x14ac:dyDescent="0.2">
      <c r="A492" s="1">
        <v>45450</v>
      </c>
      <c r="B492" s="3" t="s">
        <v>20</v>
      </c>
      <c r="C492" s="3" t="s">
        <v>20</v>
      </c>
      <c r="D492" s="3"/>
      <c r="E492" s="3">
        <f>0.5+0.3+0.3</f>
        <v>1.1000000000000001</v>
      </c>
      <c r="F492" s="4" t="s">
        <v>4</v>
      </c>
    </row>
    <row r="493" spans="1:6" hidden="1" x14ac:dyDescent="0.2">
      <c r="A493" s="1">
        <v>45450</v>
      </c>
      <c r="B493" s="3" t="s">
        <v>18</v>
      </c>
      <c r="C493" s="3" t="s">
        <v>18</v>
      </c>
      <c r="D493" s="3"/>
      <c r="E493" s="3">
        <f>1.25+1.35</f>
        <v>2.6</v>
      </c>
      <c r="F493" s="4" t="s">
        <v>4</v>
      </c>
    </row>
    <row r="494" spans="1:6" hidden="1" x14ac:dyDescent="0.2">
      <c r="A494" s="1">
        <v>45452</v>
      </c>
      <c r="B494" s="3" t="s">
        <v>18</v>
      </c>
      <c r="C494" s="3" t="s">
        <v>158</v>
      </c>
      <c r="D494" s="3"/>
      <c r="E494" s="3">
        <v>6.2</v>
      </c>
      <c r="F494" s="4" t="s">
        <v>4</v>
      </c>
    </row>
    <row r="495" spans="1:6" hidden="1" x14ac:dyDescent="0.2">
      <c r="A495" s="1">
        <v>45452</v>
      </c>
      <c r="B495" s="3" t="s">
        <v>18</v>
      </c>
      <c r="C495" s="3" t="s">
        <v>55</v>
      </c>
      <c r="D495" s="3"/>
      <c r="E495" s="3">
        <v>2</v>
      </c>
      <c r="F495" s="4" t="s">
        <v>4</v>
      </c>
    </row>
    <row r="496" spans="1:6" hidden="1" x14ac:dyDescent="0.2">
      <c r="A496" s="1">
        <v>45455</v>
      </c>
      <c r="B496" s="3" t="s">
        <v>356</v>
      </c>
      <c r="C496" s="3" t="s">
        <v>329</v>
      </c>
      <c r="D496" s="3">
        <v>103.5</v>
      </c>
      <c r="E496" s="3"/>
      <c r="F496" s="4" t="s">
        <v>5</v>
      </c>
    </row>
    <row r="497" spans="1:6" hidden="1" x14ac:dyDescent="0.2">
      <c r="A497" s="1">
        <v>45455</v>
      </c>
      <c r="B497" s="3" t="s">
        <v>18</v>
      </c>
      <c r="C497" s="3" t="s">
        <v>55</v>
      </c>
      <c r="D497" s="3"/>
      <c r="E497" s="3">
        <v>20</v>
      </c>
      <c r="F497" s="4" t="s">
        <v>4</v>
      </c>
    </row>
    <row r="498" spans="1:6" hidden="1" x14ac:dyDescent="0.2">
      <c r="A498" s="1">
        <v>45455</v>
      </c>
      <c r="B498" s="3" t="s">
        <v>30</v>
      </c>
      <c r="C498" s="3" t="s">
        <v>253</v>
      </c>
      <c r="D498" s="3"/>
      <c r="E498" s="3">
        <v>100.41</v>
      </c>
      <c r="F498" s="4" t="s">
        <v>5</v>
      </c>
    </row>
    <row r="499" spans="1:6" hidden="1" x14ac:dyDescent="0.2">
      <c r="A499" s="1">
        <v>45455</v>
      </c>
      <c r="B499" s="3" t="s">
        <v>30</v>
      </c>
      <c r="C499" s="3" t="s">
        <v>253</v>
      </c>
      <c r="D499" s="3">
        <v>100</v>
      </c>
      <c r="E499" s="3">
        <v>100</v>
      </c>
      <c r="F499" s="4" t="s">
        <v>2</v>
      </c>
    </row>
    <row r="500" spans="1:6" hidden="1" x14ac:dyDescent="0.2">
      <c r="A500" s="1">
        <v>45455</v>
      </c>
      <c r="B500" s="3" t="s">
        <v>30</v>
      </c>
      <c r="C500" s="3" t="s">
        <v>253</v>
      </c>
      <c r="D500" s="3">
        <v>100</v>
      </c>
      <c r="E500" s="3"/>
      <c r="F500" s="4" t="s">
        <v>4</v>
      </c>
    </row>
    <row r="501" spans="1:6" x14ac:dyDescent="0.2">
      <c r="A501" s="1">
        <v>45455</v>
      </c>
      <c r="B501" s="3" t="s">
        <v>20</v>
      </c>
      <c r="C501" s="3" t="s">
        <v>330</v>
      </c>
      <c r="D501" s="3"/>
      <c r="E501" s="3">
        <f>0.3+0.3+0.5+0.3</f>
        <v>1.4000000000000001</v>
      </c>
      <c r="F501" s="4" t="s">
        <v>4</v>
      </c>
    </row>
    <row r="502" spans="1:6" x14ac:dyDescent="0.2">
      <c r="A502" s="1">
        <v>45455</v>
      </c>
      <c r="B502" s="3" t="s">
        <v>20</v>
      </c>
      <c r="C502" s="3" t="s">
        <v>330</v>
      </c>
      <c r="D502" s="3"/>
      <c r="E502" s="3">
        <f>0.3+0.5+0.3</f>
        <v>1.1000000000000001</v>
      </c>
      <c r="F502" s="4" t="s">
        <v>4</v>
      </c>
    </row>
    <row r="503" spans="1:6" hidden="1" x14ac:dyDescent="0.2">
      <c r="A503" s="1">
        <v>45457</v>
      </c>
      <c r="B503" s="3" t="s">
        <v>13</v>
      </c>
      <c r="C503" s="3" t="s">
        <v>331</v>
      </c>
      <c r="D503" s="3">
        <v>159.59</v>
      </c>
      <c r="E503" s="3"/>
      <c r="F503" s="4" t="s">
        <v>5</v>
      </c>
    </row>
    <row r="504" spans="1:6" x14ac:dyDescent="0.2">
      <c r="A504" s="1">
        <v>45457</v>
      </c>
      <c r="B504" s="3" t="s">
        <v>20</v>
      </c>
      <c r="C504" s="3" t="s">
        <v>52</v>
      </c>
      <c r="D504" s="3"/>
      <c r="E504" s="3">
        <f>0.3+0.5+0.5+0.3</f>
        <v>1.6</v>
      </c>
      <c r="F504" s="4" t="s">
        <v>4</v>
      </c>
    </row>
    <row r="505" spans="1:6" hidden="1" x14ac:dyDescent="0.2">
      <c r="A505" s="1">
        <v>45457</v>
      </c>
      <c r="B505" s="3" t="s">
        <v>30</v>
      </c>
      <c r="C505" s="3" t="s">
        <v>253</v>
      </c>
      <c r="D505" s="3"/>
      <c r="E505" s="3">
        <v>18</v>
      </c>
      <c r="F505" s="4" t="s">
        <v>5</v>
      </c>
    </row>
    <row r="506" spans="1:6" hidden="1" x14ac:dyDescent="0.2">
      <c r="A506" s="1">
        <v>45457</v>
      </c>
      <c r="B506" s="3" t="s">
        <v>24</v>
      </c>
      <c r="C506" s="3" t="s">
        <v>332</v>
      </c>
      <c r="D506" s="3"/>
      <c r="E506" s="3">
        <f>2.99+0.45</f>
        <v>3.4400000000000004</v>
      </c>
      <c r="F506" s="4" t="s">
        <v>3</v>
      </c>
    </row>
    <row r="507" spans="1:6" hidden="1" x14ac:dyDescent="0.2">
      <c r="A507" s="1">
        <v>45457</v>
      </c>
      <c r="B507" s="3" t="s">
        <v>356</v>
      </c>
      <c r="C507" s="3" t="s">
        <v>333</v>
      </c>
      <c r="D507" s="3"/>
      <c r="E507" s="3">
        <f>9.34+1.4</f>
        <v>10.74</v>
      </c>
      <c r="F507" s="4" t="s">
        <v>3</v>
      </c>
    </row>
    <row r="508" spans="1:6" hidden="1" x14ac:dyDescent="0.2">
      <c r="A508" s="1">
        <v>45457</v>
      </c>
      <c r="B508" s="3" t="s">
        <v>30</v>
      </c>
      <c r="C508" s="3" t="s">
        <v>30</v>
      </c>
      <c r="D508" s="3"/>
      <c r="E508" s="3">
        <v>1.35</v>
      </c>
      <c r="F508" s="4" t="s">
        <v>2</v>
      </c>
    </row>
    <row r="509" spans="1:6" hidden="1" x14ac:dyDescent="0.2">
      <c r="A509" s="1">
        <v>45457</v>
      </c>
      <c r="B509" s="3" t="s">
        <v>30</v>
      </c>
      <c r="C509" s="3" t="s">
        <v>30</v>
      </c>
      <c r="D509" s="3"/>
      <c r="E509" s="3">
        <v>0.23</v>
      </c>
      <c r="F509" s="4" t="s">
        <v>2</v>
      </c>
    </row>
    <row r="510" spans="1:6" hidden="1" x14ac:dyDescent="0.2">
      <c r="A510" s="1">
        <v>45457</v>
      </c>
      <c r="B510" s="3" t="s">
        <v>18</v>
      </c>
      <c r="C510" s="3" t="s">
        <v>334</v>
      </c>
      <c r="D510" s="3"/>
      <c r="E510" s="3">
        <v>3.5</v>
      </c>
      <c r="F510" s="4" t="s">
        <v>4</v>
      </c>
    </row>
    <row r="511" spans="1:6" hidden="1" x14ac:dyDescent="0.2">
      <c r="A511" s="1">
        <v>45459</v>
      </c>
      <c r="B511" s="3" t="s">
        <v>18</v>
      </c>
      <c r="C511" s="3" t="s">
        <v>335</v>
      </c>
      <c r="D511" s="3"/>
      <c r="E511" s="3">
        <v>54</v>
      </c>
      <c r="F511" s="4" t="s">
        <v>3</v>
      </c>
    </row>
    <row r="512" spans="1:6" hidden="1" x14ac:dyDescent="0.2">
      <c r="A512" s="1">
        <v>45461</v>
      </c>
      <c r="B512" s="3" t="s">
        <v>10</v>
      </c>
      <c r="C512" s="3" t="s">
        <v>336</v>
      </c>
      <c r="D512" s="3"/>
      <c r="E512" s="3">
        <v>17.440000000000001</v>
      </c>
      <c r="F512" s="4" t="s">
        <v>5</v>
      </c>
    </row>
    <row r="513" spans="1:6" hidden="1" x14ac:dyDescent="0.2">
      <c r="A513" s="1">
        <v>45461</v>
      </c>
      <c r="B513" s="3" t="s">
        <v>18</v>
      </c>
      <c r="C513" s="3" t="s">
        <v>54</v>
      </c>
      <c r="D513" s="3"/>
      <c r="E513" s="3">
        <v>2.7</v>
      </c>
      <c r="F513" s="4" t="s">
        <v>337</v>
      </c>
    </row>
    <row r="514" spans="1:6" x14ac:dyDescent="0.2">
      <c r="A514" s="1">
        <v>45461</v>
      </c>
      <c r="B514" s="3" t="s">
        <v>20</v>
      </c>
      <c r="C514" s="3" t="s">
        <v>8</v>
      </c>
      <c r="D514" s="3"/>
      <c r="E514" s="3">
        <f>0.3+0.3+0.5</f>
        <v>1.1000000000000001</v>
      </c>
      <c r="F514" s="4" t="s">
        <v>4</v>
      </c>
    </row>
    <row r="515" spans="1:6" hidden="1" x14ac:dyDescent="0.2">
      <c r="A515" s="1">
        <v>45463</v>
      </c>
      <c r="B515" s="3" t="s">
        <v>18</v>
      </c>
      <c r="C515" s="3" t="s">
        <v>18</v>
      </c>
      <c r="D515" s="3"/>
      <c r="E515" s="3">
        <v>5</v>
      </c>
      <c r="F515" s="4" t="s">
        <v>4</v>
      </c>
    </row>
    <row r="516" spans="1:6" x14ac:dyDescent="0.2">
      <c r="A516" s="1">
        <v>45463</v>
      </c>
      <c r="B516" s="3" t="s">
        <v>20</v>
      </c>
      <c r="C516" s="3" t="s">
        <v>20</v>
      </c>
      <c r="D516" s="3"/>
      <c r="E516" s="3">
        <f>0.5+0.3+0.3</f>
        <v>1.1000000000000001</v>
      </c>
      <c r="F516" s="4" t="s">
        <v>4</v>
      </c>
    </row>
    <row r="517" spans="1:6" hidden="1" x14ac:dyDescent="0.2">
      <c r="A517" s="1">
        <v>45464</v>
      </c>
      <c r="B517" s="3" t="s">
        <v>10</v>
      </c>
      <c r="C517" s="3" t="s">
        <v>338</v>
      </c>
      <c r="D517" s="3"/>
      <c r="E517" s="3">
        <v>5.15</v>
      </c>
      <c r="F517" s="4" t="s">
        <v>3</v>
      </c>
    </row>
    <row r="518" spans="1:6" hidden="1" x14ac:dyDescent="0.2">
      <c r="A518" s="1">
        <v>45465</v>
      </c>
      <c r="B518" s="3" t="s">
        <v>30</v>
      </c>
      <c r="C518" s="3" t="s">
        <v>339</v>
      </c>
      <c r="D518" s="3"/>
      <c r="E518" s="3">
        <v>250</v>
      </c>
      <c r="F518" s="4" t="s">
        <v>7</v>
      </c>
    </row>
    <row r="519" spans="1:6" hidden="1" x14ac:dyDescent="0.2">
      <c r="A519" s="1">
        <v>45466</v>
      </c>
      <c r="B519" s="3" t="s">
        <v>18</v>
      </c>
      <c r="C519" s="3" t="s">
        <v>340</v>
      </c>
      <c r="D519" s="3"/>
      <c r="E519" s="3">
        <v>12.3</v>
      </c>
      <c r="F519" s="4" t="s">
        <v>4</v>
      </c>
    </row>
    <row r="520" spans="1:6" hidden="1" x14ac:dyDescent="0.2">
      <c r="A520" s="1">
        <v>45468</v>
      </c>
      <c r="B520" s="3" t="s">
        <v>18</v>
      </c>
      <c r="C520" s="3" t="s">
        <v>54</v>
      </c>
      <c r="D520" s="3"/>
      <c r="E520" s="3"/>
      <c r="F520" s="4" t="s">
        <v>4</v>
      </c>
    </row>
    <row r="521" spans="1:6" x14ac:dyDescent="0.2">
      <c r="A521" s="1">
        <v>45468</v>
      </c>
      <c r="B521" s="3" t="s">
        <v>20</v>
      </c>
      <c r="C521" s="3" t="s">
        <v>20</v>
      </c>
      <c r="D521" s="3"/>
      <c r="E521" s="3">
        <f>0.5+0.3+0.3</f>
        <v>1.1000000000000001</v>
      </c>
      <c r="F521" s="4" t="s">
        <v>4</v>
      </c>
    </row>
    <row r="522" spans="1:6" hidden="1" x14ac:dyDescent="0.2">
      <c r="A522" s="1">
        <v>45468</v>
      </c>
      <c r="B522" s="3" t="s">
        <v>30</v>
      </c>
      <c r="C522" s="3" t="s">
        <v>253</v>
      </c>
      <c r="D522" s="3"/>
      <c r="E522" s="3">
        <v>200.41</v>
      </c>
      <c r="F522" s="4" t="s">
        <v>5</v>
      </c>
    </row>
    <row r="523" spans="1:6" hidden="1" x14ac:dyDescent="0.2">
      <c r="A523" s="1">
        <v>45468</v>
      </c>
      <c r="B523" s="3" t="s">
        <v>30</v>
      </c>
      <c r="C523" s="3" t="s">
        <v>253</v>
      </c>
      <c r="D523" s="3">
        <v>200</v>
      </c>
      <c r="E523" s="3"/>
      <c r="F523" s="4" t="s">
        <v>4</v>
      </c>
    </row>
    <row r="524" spans="1:6" hidden="1" x14ac:dyDescent="0.2">
      <c r="A524" s="1">
        <v>45468</v>
      </c>
      <c r="B524" s="3" t="s">
        <v>143</v>
      </c>
      <c r="C524" s="3" t="s">
        <v>341</v>
      </c>
      <c r="D524" s="3"/>
      <c r="E524" s="3">
        <v>60</v>
      </c>
      <c r="F524" s="4" t="s">
        <v>4</v>
      </c>
    </row>
    <row r="525" spans="1:6" hidden="1" x14ac:dyDescent="0.2">
      <c r="A525" s="1">
        <v>45470</v>
      </c>
      <c r="B525" s="3" t="s">
        <v>10</v>
      </c>
      <c r="C525" s="3" t="s">
        <v>342</v>
      </c>
      <c r="D525" s="3"/>
      <c r="E525" s="3">
        <v>1</v>
      </c>
      <c r="F525" s="4" t="s">
        <v>2</v>
      </c>
    </row>
    <row r="526" spans="1:6" hidden="1" x14ac:dyDescent="0.2">
      <c r="A526" s="1">
        <v>45470</v>
      </c>
      <c r="B526" s="3" t="s">
        <v>18</v>
      </c>
      <c r="C526" s="3" t="s">
        <v>343</v>
      </c>
      <c r="D526" s="3"/>
      <c r="E526" s="3">
        <f>2.75+1.5</f>
        <v>4.25</v>
      </c>
      <c r="F526" s="4" t="s">
        <v>4</v>
      </c>
    </row>
    <row r="527" spans="1:6" x14ac:dyDescent="0.2">
      <c r="A527" s="1">
        <v>45470</v>
      </c>
      <c r="B527" s="3" t="s">
        <v>20</v>
      </c>
      <c r="C527" s="3" t="s">
        <v>111</v>
      </c>
      <c r="D527" s="3"/>
      <c r="E527" s="3">
        <f>0.3+0.5+0.3</f>
        <v>1.1000000000000001</v>
      </c>
      <c r="F527" s="4" t="s">
        <v>4</v>
      </c>
    </row>
    <row r="528" spans="1:6" hidden="1" x14ac:dyDescent="0.2">
      <c r="A528" s="1">
        <v>45471</v>
      </c>
      <c r="B528" s="3" t="s">
        <v>18</v>
      </c>
      <c r="C528" s="3" t="s">
        <v>158</v>
      </c>
      <c r="D528" s="3"/>
      <c r="E528" s="3">
        <v>100</v>
      </c>
      <c r="F528" s="4" t="s">
        <v>4</v>
      </c>
    </row>
    <row r="529" spans="1:6" x14ac:dyDescent="0.2">
      <c r="A529" s="1">
        <v>45471</v>
      </c>
      <c r="B529" s="3" t="s">
        <v>20</v>
      </c>
      <c r="C529" s="3" t="s">
        <v>111</v>
      </c>
      <c r="D529" s="3"/>
      <c r="E529" s="3">
        <f>0.3+0.5+0.3</f>
        <v>1.1000000000000001</v>
      </c>
      <c r="F529" s="4" t="s">
        <v>4</v>
      </c>
    </row>
    <row r="530" spans="1:6" hidden="1" x14ac:dyDescent="0.2">
      <c r="A530" s="1">
        <v>45471</v>
      </c>
      <c r="B530" s="3" t="s">
        <v>30</v>
      </c>
      <c r="C530" s="3" t="s">
        <v>253</v>
      </c>
      <c r="D530" s="3"/>
      <c r="E530" s="3">
        <v>200.41</v>
      </c>
      <c r="F530" s="4" t="s">
        <v>7</v>
      </c>
    </row>
    <row r="531" spans="1:6" hidden="1" x14ac:dyDescent="0.2">
      <c r="A531" s="1">
        <v>45471</v>
      </c>
      <c r="B531" s="3" t="s">
        <v>13</v>
      </c>
      <c r="C531" s="3" t="s">
        <v>13</v>
      </c>
      <c r="D531" s="3">
        <v>175.98</v>
      </c>
      <c r="E531" s="3"/>
      <c r="F531" s="4" t="s">
        <v>5</v>
      </c>
    </row>
    <row r="532" spans="1:6" hidden="1" x14ac:dyDescent="0.2">
      <c r="A532" s="1">
        <v>45475</v>
      </c>
      <c r="B532" s="3" t="s">
        <v>356</v>
      </c>
      <c r="C532" s="3" t="s">
        <v>344</v>
      </c>
      <c r="D532" s="3">
        <v>134.49</v>
      </c>
      <c r="E532" s="3"/>
      <c r="F532" s="4" t="s">
        <v>3</v>
      </c>
    </row>
    <row r="533" spans="1:6" hidden="1" x14ac:dyDescent="0.2">
      <c r="A533" s="1">
        <v>45475</v>
      </c>
      <c r="B533" s="3" t="s">
        <v>345</v>
      </c>
      <c r="C533" s="3" t="s">
        <v>346</v>
      </c>
      <c r="D533" s="3"/>
      <c r="E533" s="3">
        <v>23</v>
      </c>
      <c r="F533" s="4" t="s">
        <v>3</v>
      </c>
    </row>
    <row r="534" spans="1:6" hidden="1" x14ac:dyDescent="0.2">
      <c r="A534" s="1">
        <v>45475</v>
      </c>
      <c r="B534" s="3" t="s">
        <v>356</v>
      </c>
      <c r="C534" s="3" t="s">
        <v>566</v>
      </c>
      <c r="D534" s="3"/>
      <c r="E534" s="3">
        <v>11.3</v>
      </c>
      <c r="F534" s="4" t="s">
        <v>4</v>
      </c>
    </row>
    <row r="535" spans="1:6" hidden="1" x14ac:dyDescent="0.2">
      <c r="A535" s="1">
        <v>45475</v>
      </c>
      <c r="B535" s="3" t="s">
        <v>356</v>
      </c>
      <c r="C535" s="3" t="s">
        <v>347</v>
      </c>
      <c r="D535" s="3"/>
      <c r="E535" s="3">
        <f>3+2.5+3+2+0.5+0.3</f>
        <v>11.3</v>
      </c>
      <c r="F535" s="4" t="s">
        <v>4</v>
      </c>
    </row>
    <row r="536" spans="1:6" hidden="1" x14ac:dyDescent="0.2">
      <c r="A536" s="1">
        <v>45475</v>
      </c>
      <c r="B536" s="3" t="s">
        <v>30</v>
      </c>
      <c r="C536" s="3" t="s">
        <v>348</v>
      </c>
      <c r="D536" s="3">
        <v>0.01</v>
      </c>
      <c r="E536" s="3"/>
      <c r="F536" s="4" t="s">
        <v>5</v>
      </c>
    </row>
    <row r="537" spans="1:6" hidden="1" x14ac:dyDescent="0.2">
      <c r="A537" s="1">
        <v>45475</v>
      </c>
      <c r="B537" s="3" t="s">
        <v>234</v>
      </c>
      <c r="C537" s="3" t="s">
        <v>349</v>
      </c>
      <c r="D537" s="3"/>
      <c r="E537" s="3">
        <v>10</v>
      </c>
      <c r="F537" s="4" t="s">
        <v>4</v>
      </c>
    </row>
    <row r="538" spans="1:6" hidden="1" x14ac:dyDescent="0.2">
      <c r="A538" s="1">
        <v>45475</v>
      </c>
      <c r="B538" s="3" t="s">
        <v>18</v>
      </c>
      <c r="C538" s="3" t="s">
        <v>186</v>
      </c>
      <c r="D538" s="3"/>
      <c r="E538" s="3">
        <v>0.35</v>
      </c>
      <c r="F538" s="4" t="s">
        <v>4</v>
      </c>
    </row>
    <row r="539" spans="1:6" hidden="1" x14ac:dyDescent="0.2">
      <c r="A539" s="1">
        <v>45475</v>
      </c>
      <c r="B539" s="3" t="s">
        <v>24</v>
      </c>
      <c r="C539" s="3" t="s">
        <v>350</v>
      </c>
      <c r="D539" s="3"/>
      <c r="E539" s="3">
        <v>17.25</v>
      </c>
      <c r="F539" s="4" t="s">
        <v>4</v>
      </c>
    </row>
    <row r="540" spans="1:6" hidden="1" x14ac:dyDescent="0.2">
      <c r="A540" s="1">
        <v>45479</v>
      </c>
      <c r="B540" s="3" t="s">
        <v>18</v>
      </c>
      <c r="C540" s="3" t="s">
        <v>158</v>
      </c>
      <c r="D540" s="3"/>
      <c r="E540" s="3">
        <v>9.86</v>
      </c>
      <c r="F540" s="4" t="s">
        <v>3</v>
      </c>
    </row>
    <row r="541" spans="1:6" hidden="1" x14ac:dyDescent="0.2">
      <c r="A541" s="1">
        <v>45479</v>
      </c>
      <c r="B541" s="3" t="s">
        <v>30</v>
      </c>
      <c r="C541" s="3" t="s">
        <v>351</v>
      </c>
      <c r="D541" s="3"/>
      <c r="E541" s="3">
        <v>3.45</v>
      </c>
      <c r="F541" s="4" t="s">
        <v>3</v>
      </c>
    </row>
    <row r="542" spans="1:6" hidden="1" x14ac:dyDescent="0.2">
      <c r="A542" s="1">
        <v>45479</v>
      </c>
      <c r="B542" s="3" t="s">
        <v>11</v>
      </c>
      <c r="C542" s="3" t="s">
        <v>352</v>
      </c>
      <c r="D542" s="3"/>
      <c r="E542" s="3">
        <v>10.25</v>
      </c>
      <c r="F542" s="4" t="s">
        <v>3</v>
      </c>
    </row>
    <row r="543" spans="1:6" hidden="1" x14ac:dyDescent="0.2">
      <c r="A543" s="1">
        <v>45479</v>
      </c>
      <c r="B543" s="3" t="s">
        <v>30</v>
      </c>
      <c r="C543" s="3" t="s">
        <v>353</v>
      </c>
      <c r="D543" s="3"/>
      <c r="E543" s="3">
        <v>4</v>
      </c>
      <c r="F543" s="4" t="s">
        <v>2</v>
      </c>
    </row>
    <row r="544" spans="1:6" hidden="1" x14ac:dyDescent="0.2">
      <c r="A544" s="1">
        <v>45479</v>
      </c>
      <c r="B544" s="3" t="s">
        <v>24</v>
      </c>
      <c r="C544" s="3" t="s">
        <v>354</v>
      </c>
      <c r="D544" s="3"/>
      <c r="E544" s="3">
        <v>5</v>
      </c>
      <c r="F544" s="4" t="s">
        <v>4</v>
      </c>
    </row>
    <row r="545" spans="1:6" hidden="1" x14ac:dyDescent="0.2">
      <c r="A545" s="1">
        <v>45479</v>
      </c>
      <c r="B545" s="3" t="s">
        <v>18</v>
      </c>
      <c r="C545" s="3" t="s">
        <v>355</v>
      </c>
      <c r="D545" s="3"/>
      <c r="E545" s="3">
        <v>3.5</v>
      </c>
      <c r="F545" s="4" t="s">
        <v>4</v>
      </c>
    </row>
    <row r="546" spans="1:6" x14ac:dyDescent="0.2">
      <c r="A546" s="1">
        <v>45479</v>
      </c>
      <c r="B546" s="3" t="s">
        <v>20</v>
      </c>
      <c r="C546" s="3" t="s">
        <v>62</v>
      </c>
      <c r="D546" s="3"/>
      <c r="E546" s="3">
        <v>18.8</v>
      </c>
      <c r="F546" s="4" t="s">
        <v>4</v>
      </c>
    </row>
    <row r="547" spans="1:6" hidden="1" x14ac:dyDescent="0.2">
      <c r="A547" s="1">
        <v>45483</v>
      </c>
      <c r="B547" s="3" t="s">
        <v>356</v>
      </c>
      <c r="C547" s="3" t="s">
        <v>357</v>
      </c>
      <c r="D547" s="3">
        <v>575</v>
      </c>
      <c r="E547" s="3"/>
      <c r="F547" s="4" t="s">
        <v>5</v>
      </c>
    </row>
    <row r="548" spans="1:6" hidden="1" x14ac:dyDescent="0.2">
      <c r="A548" s="1">
        <v>45483</v>
      </c>
      <c r="B548" s="3" t="s">
        <v>46</v>
      </c>
      <c r="C548" s="3" t="s">
        <v>358</v>
      </c>
      <c r="D548" s="3"/>
      <c r="E548" s="3">
        <v>25.67</v>
      </c>
      <c r="F548" s="4" t="s">
        <v>5</v>
      </c>
    </row>
    <row r="549" spans="1:6" hidden="1" x14ac:dyDescent="0.2">
      <c r="A549" s="1">
        <v>45483</v>
      </c>
      <c r="B549" s="3" t="s">
        <v>24</v>
      </c>
      <c r="C549" s="3" t="s">
        <v>294</v>
      </c>
      <c r="D549" s="3"/>
      <c r="E549" s="3">
        <f>2.99+0.45</f>
        <v>3.4400000000000004</v>
      </c>
      <c r="F549" s="4" t="s">
        <v>3</v>
      </c>
    </row>
    <row r="550" spans="1:6" x14ac:dyDescent="0.2">
      <c r="A550" s="1">
        <v>45483</v>
      </c>
      <c r="B550" s="3" t="s">
        <v>20</v>
      </c>
      <c r="C550" s="3" t="s">
        <v>359</v>
      </c>
      <c r="D550" s="3"/>
      <c r="E550" s="3">
        <f>0.5+0.3+0.3+1.25+0.3+0.3</f>
        <v>2.9499999999999997</v>
      </c>
      <c r="F550" s="4" t="s">
        <v>4</v>
      </c>
    </row>
    <row r="551" spans="1:6" hidden="1" x14ac:dyDescent="0.2">
      <c r="A551" s="1">
        <v>45484</v>
      </c>
      <c r="B551" s="3" t="s">
        <v>30</v>
      </c>
      <c r="C551" s="3" t="s">
        <v>360</v>
      </c>
      <c r="D551" s="3"/>
      <c r="E551" s="3">
        <v>200</v>
      </c>
      <c r="F551" s="4" t="s">
        <v>7</v>
      </c>
    </row>
    <row r="552" spans="1:6" hidden="1" x14ac:dyDescent="0.2">
      <c r="A552" s="1">
        <v>45486</v>
      </c>
      <c r="B552" s="3" t="s">
        <v>30</v>
      </c>
      <c r="C552" s="3" t="s">
        <v>361</v>
      </c>
      <c r="D552" s="3">
        <v>40.700000000000003</v>
      </c>
      <c r="E552" s="3"/>
      <c r="F552" s="4" t="s">
        <v>3</v>
      </c>
    </row>
    <row r="553" spans="1:6" hidden="1" x14ac:dyDescent="0.2">
      <c r="A553" s="1">
        <v>45488</v>
      </c>
      <c r="B553" s="3" t="s">
        <v>30</v>
      </c>
      <c r="C553" s="3" t="s">
        <v>360</v>
      </c>
      <c r="D553" s="3"/>
      <c r="E553" s="3">
        <v>300</v>
      </c>
      <c r="F553" s="4" t="s">
        <v>7</v>
      </c>
    </row>
    <row r="554" spans="1:6" hidden="1" x14ac:dyDescent="0.2">
      <c r="A554" s="1">
        <v>45488</v>
      </c>
      <c r="B554" s="3" t="s">
        <v>13</v>
      </c>
      <c r="C554" s="3" t="s">
        <v>362</v>
      </c>
      <c r="D554" s="3">
        <v>150</v>
      </c>
      <c r="E554" s="3"/>
      <c r="F554" s="4" t="s">
        <v>5</v>
      </c>
    </row>
    <row r="555" spans="1:6" hidden="1" x14ac:dyDescent="0.2">
      <c r="A555" s="1">
        <v>45489</v>
      </c>
      <c r="B555" s="3" t="s">
        <v>18</v>
      </c>
      <c r="C555" s="3" t="s">
        <v>158</v>
      </c>
      <c r="D555" s="3"/>
      <c r="E555" s="3">
        <v>28.74</v>
      </c>
      <c r="F555" s="4" t="s">
        <v>3</v>
      </c>
    </row>
    <row r="556" spans="1:6" hidden="1" x14ac:dyDescent="0.2">
      <c r="A556" s="1">
        <v>45489</v>
      </c>
      <c r="B556" s="3" t="s">
        <v>564</v>
      </c>
      <c r="C556" s="3" t="s">
        <v>363</v>
      </c>
      <c r="D556" s="3"/>
      <c r="E556" s="3">
        <f>15.82+0.23</f>
        <v>16.05</v>
      </c>
      <c r="F556" s="4" t="s">
        <v>2</v>
      </c>
    </row>
    <row r="557" spans="1:6" hidden="1" x14ac:dyDescent="0.2">
      <c r="A557" s="1">
        <v>45489</v>
      </c>
      <c r="B557" s="3" t="s">
        <v>30</v>
      </c>
      <c r="C557" s="3" t="s">
        <v>16</v>
      </c>
      <c r="D557" s="3"/>
      <c r="E557" s="3">
        <v>200.41</v>
      </c>
      <c r="F557" s="4" t="s">
        <v>5</v>
      </c>
    </row>
    <row r="558" spans="1:6" hidden="1" x14ac:dyDescent="0.2">
      <c r="A558" s="1">
        <v>45489</v>
      </c>
      <c r="B558" s="3" t="s">
        <v>30</v>
      </c>
      <c r="C558" s="3" t="s">
        <v>16</v>
      </c>
      <c r="D558" s="3">
        <v>200</v>
      </c>
      <c r="E558" s="3"/>
      <c r="F558" s="4" t="s">
        <v>4</v>
      </c>
    </row>
    <row r="559" spans="1:6" hidden="1" x14ac:dyDescent="0.2">
      <c r="A559" s="1">
        <v>45489</v>
      </c>
      <c r="B559" s="3" t="s">
        <v>24</v>
      </c>
      <c r="C559" s="3" t="s">
        <v>234</v>
      </c>
      <c r="D559" s="3"/>
      <c r="E559" s="3">
        <v>1</v>
      </c>
      <c r="F559" s="4" t="s">
        <v>4</v>
      </c>
    </row>
    <row r="560" spans="1:6" hidden="1" x14ac:dyDescent="0.2">
      <c r="A560" s="1">
        <v>45489</v>
      </c>
      <c r="B560" s="3" t="s">
        <v>18</v>
      </c>
      <c r="C560" s="3" t="s">
        <v>54</v>
      </c>
      <c r="D560" s="3"/>
      <c r="E560" s="3">
        <v>2.7</v>
      </c>
      <c r="F560" s="4" t="s">
        <v>4</v>
      </c>
    </row>
    <row r="561" spans="1:6" x14ac:dyDescent="0.2">
      <c r="A561" s="1">
        <v>45489</v>
      </c>
      <c r="B561" s="3" t="s">
        <v>20</v>
      </c>
      <c r="C561" s="3" t="s">
        <v>20</v>
      </c>
      <c r="D561" s="3"/>
      <c r="E561" s="3">
        <f>0.3+0.5+0.3+1.25+0.3+0.3</f>
        <v>2.9499999999999997</v>
      </c>
      <c r="F561" s="4" t="s">
        <v>4</v>
      </c>
    </row>
    <row r="562" spans="1:6" hidden="1" x14ac:dyDescent="0.2">
      <c r="A562" s="1">
        <v>45489</v>
      </c>
      <c r="B562" s="3" t="s">
        <v>18</v>
      </c>
      <c r="C562" s="3" t="s">
        <v>197</v>
      </c>
      <c r="D562" s="3"/>
      <c r="E562" s="3">
        <v>2.5499999999999998</v>
      </c>
      <c r="F562" s="4" t="s">
        <v>4</v>
      </c>
    </row>
    <row r="563" spans="1:6" hidden="1" x14ac:dyDescent="0.2">
      <c r="A563" s="1">
        <v>45490</v>
      </c>
      <c r="B563" s="3" t="s">
        <v>18</v>
      </c>
      <c r="C563" s="3" t="s">
        <v>364</v>
      </c>
      <c r="D563" s="3"/>
      <c r="E563" s="3">
        <f>3+1.92</f>
        <v>4.92</v>
      </c>
      <c r="F563" s="4" t="s">
        <v>4</v>
      </c>
    </row>
    <row r="564" spans="1:6" x14ac:dyDescent="0.2">
      <c r="A564" s="1">
        <v>45490</v>
      </c>
      <c r="B564" s="2" t="s">
        <v>20</v>
      </c>
      <c r="C564" s="3" t="s">
        <v>20</v>
      </c>
      <c r="D564" s="3"/>
      <c r="E564" s="3">
        <f>0.5+0.3+0.3</f>
        <v>1.1000000000000001</v>
      </c>
      <c r="F564" s="4" t="s">
        <v>4</v>
      </c>
    </row>
    <row r="565" spans="1:6" hidden="1" x14ac:dyDescent="0.2">
      <c r="A565" s="1">
        <v>45490</v>
      </c>
      <c r="B565" s="3" t="s">
        <v>143</v>
      </c>
      <c r="C565" s="3" t="s">
        <v>296</v>
      </c>
      <c r="D565" s="3"/>
      <c r="E565" s="3">
        <v>15</v>
      </c>
      <c r="F565" s="4" t="s">
        <v>4</v>
      </c>
    </row>
    <row r="566" spans="1:6" hidden="1" x14ac:dyDescent="0.2">
      <c r="A566" s="1">
        <v>45490</v>
      </c>
      <c r="B566" s="3" t="s">
        <v>143</v>
      </c>
      <c r="C566" s="3" t="s">
        <v>365</v>
      </c>
      <c r="D566" s="3"/>
      <c r="E566" s="3">
        <v>9</v>
      </c>
      <c r="F566" s="4" t="s">
        <v>4</v>
      </c>
    </row>
    <row r="567" spans="1:6" hidden="1" x14ac:dyDescent="0.2">
      <c r="A567" s="1">
        <v>45491</v>
      </c>
      <c r="B567" s="3" t="s">
        <v>18</v>
      </c>
      <c r="C567" s="3" t="s">
        <v>54</v>
      </c>
      <c r="D567" s="3"/>
      <c r="E567" s="3">
        <v>3</v>
      </c>
      <c r="F567" s="4" t="s">
        <v>4</v>
      </c>
    </row>
    <row r="568" spans="1:6" hidden="1" x14ac:dyDescent="0.2">
      <c r="A568" s="1">
        <v>45491</v>
      </c>
      <c r="B568" s="3" t="s">
        <v>18</v>
      </c>
      <c r="C568" s="3" t="s">
        <v>366</v>
      </c>
      <c r="D568" s="3"/>
      <c r="E568" s="3">
        <v>1.6</v>
      </c>
      <c r="F568" s="4" t="s">
        <v>4</v>
      </c>
    </row>
    <row r="569" spans="1:6" x14ac:dyDescent="0.2">
      <c r="A569" s="1">
        <v>45491</v>
      </c>
      <c r="B569" s="3" t="s">
        <v>20</v>
      </c>
      <c r="C569" s="3" t="s">
        <v>111</v>
      </c>
      <c r="D569" s="3"/>
      <c r="E569" s="3">
        <f>0.5+0.3+0.3</f>
        <v>1.1000000000000001</v>
      </c>
      <c r="F569" s="4" t="s">
        <v>4</v>
      </c>
    </row>
    <row r="570" spans="1:6" hidden="1" x14ac:dyDescent="0.2">
      <c r="A570" s="1">
        <v>45491</v>
      </c>
      <c r="B570" s="3" t="s">
        <v>18</v>
      </c>
      <c r="C570" s="3" t="s">
        <v>367</v>
      </c>
      <c r="D570" s="3"/>
      <c r="E570" s="3">
        <v>1</v>
      </c>
      <c r="F570" s="4" t="s">
        <v>4</v>
      </c>
    </row>
    <row r="571" spans="1:6" hidden="1" x14ac:dyDescent="0.2">
      <c r="A571" s="1">
        <v>45492</v>
      </c>
      <c r="B571" s="3" t="s">
        <v>18</v>
      </c>
      <c r="C571" s="3" t="s">
        <v>368</v>
      </c>
      <c r="D571" s="3"/>
      <c r="E571" s="3">
        <v>7.01</v>
      </c>
      <c r="F571" s="4" t="s">
        <v>4</v>
      </c>
    </row>
    <row r="572" spans="1:6" hidden="1" x14ac:dyDescent="0.2">
      <c r="A572" s="1">
        <v>45492</v>
      </c>
      <c r="B572" s="3" t="s">
        <v>18</v>
      </c>
      <c r="C572" s="3" t="s">
        <v>369</v>
      </c>
      <c r="D572" s="3"/>
      <c r="E572" s="3">
        <v>6.75</v>
      </c>
      <c r="F572" s="4" t="s">
        <v>3</v>
      </c>
    </row>
    <row r="573" spans="1:6" hidden="1" x14ac:dyDescent="0.2">
      <c r="A573" s="1">
        <v>45492</v>
      </c>
      <c r="B573" s="3" t="s">
        <v>18</v>
      </c>
      <c r="C573" s="3" t="s">
        <v>370</v>
      </c>
      <c r="D573" s="3"/>
      <c r="E573" s="3">
        <v>6</v>
      </c>
      <c r="F573" s="4" t="s">
        <v>4</v>
      </c>
    </row>
    <row r="574" spans="1:6" hidden="1" x14ac:dyDescent="0.2">
      <c r="A574" s="1">
        <v>45492</v>
      </c>
      <c r="B574" s="3" t="s">
        <v>24</v>
      </c>
      <c r="C574" s="3" t="s">
        <v>371</v>
      </c>
      <c r="D574" s="3"/>
      <c r="E574" s="3">
        <v>18.27</v>
      </c>
      <c r="F574" s="4" t="s">
        <v>4</v>
      </c>
    </row>
    <row r="575" spans="1:6" hidden="1" x14ac:dyDescent="0.2">
      <c r="A575" s="1">
        <v>45493</v>
      </c>
      <c r="B575" s="3" t="s">
        <v>24</v>
      </c>
      <c r="C575" s="3" t="s">
        <v>372</v>
      </c>
      <c r="D575" s="3"/>
      <c r="E575" s="3">
        <v>120</v>
      </c>
      <c r="F575" s="4" t="s">
        <v>4</v>
      </c>
    </row>
    <row r="576" spans="1:6" hidden="1" x14ac:dyDescent="0.2">
      <c r="A576" s="1">
        <v>45495</v>
      </c>
      <c r="B576" s="3" t="s">
        <v>356</v>
      </c>
      <c r="C576" s="3" t="s">
        <v>373</v>
      </c>
      <c r="D576" s="3"/>
      <c r="E576" s="3">
        <f>3.56+0.53</f>
        <v>4.09</v>
      </c>
      <c r="F576" s="4" t="s">
        <v>3</v>
      </c>
    </row>
    <row r="577" spans="1:6" hidden="1" x14ac:dyDescent="0.2">
      <c r="A577" s="1">
        <v>45495</v>
      </c>
      <c r="B577" s="3" t="s">
        <v>10</v>
      </c>
      <c r="C577" s="3" t="s">
        <v>374</v>
      </c>
      <c r="D577" s="3"/>
      <c r="E577" s="3">
        <f>16.1+0.04+0.27</f>
        <v>16.41</v>
      </c>
      <c r="F577" s="4" t="s">
        <v>5</v>
      </c>
    </row>
    <row r="578" spans="1:6" hidden="1" x14ac:dyDescent="0.2">
      <c r="A578" s="1">
        <v>45495</v>
      </c>
      <c r="B578" s="3" t="s">
        <v>18</v>
      </c>
      <c r="C578" s="3" t="s">
        <v>71</v>
      </c>
      <c r="D578" s="3"/>
      <c r="E578" s="3">
        <v>34.42</v>
      </c>
      <c r="F578" s="4" t="s">
        <v>3</v>
      </c>
    </row>
    <row r="579" spans="1:6" x14ac:dyDescent="0.2">
      <c r="A579" s="1">
        <v>45496</v>
      </c>
      <c r="B579" s="3" t="s">
        <v>20</v>
      </c>
      <c r="C579" s="3" t="s">
        <v>375</v>
      </c>
      <c r="D579" s="3"/>
      <c r="E579" s="3">
        <f>0.3+0.3</f>
        <v>0.6</v>
      </c>
      <c r="F579" s="4" t="s">
        <v>4</v>
      </c>
    </row>
    <row r="580" spans="1:6" hidden="1" x14ac:dyDescent="0.2">
      <c r="A580" s="1">
        <v>45496</v>
      </c>
      <c r="B580" s="3" t="s">
        <v>30</v>
      </c>
      <c r="C580" s="3" t="s">
        <v>376</v>
      </c>
      <c r="D580" s="3"/>
      <c r="E580" s="3">
        <v>5.15</v>
      </c>
      <c r="F580" s="4" t="s">
        <v>3</v>
      </c>
    </row>
    <row r="581" spans="1:6" hidden="1" x14ac:dyDescent="0.2">
      <c r="A581" s="1">
        <v>45501</v>
      </c>
      <c r="B581" s="3" t="s">
        <v>30</v>
      </c>
      <c r="C581" s="3" t="s">
        <v>377</v>
      </c>
      <c r="D581" s="3">
        <v>5</v>
      </c>
      <c r="E581" s="3"/>
      <c r="F581" s="4" t="s">
        <v>4</v>
      </c>
    </row>
    <row r="582" spans="1:6" x14ac:dyDescent="0.2">
      <c r="A582" s="1">
        <v>45501</v>
      </c>
      <c r="B582" s="3" t="s">
        <v>20</v>
      </c>
      <c r="C582" s="3" t="s">
        <v>378</v>
      </c>
      <c r="D582" s="3"/>
      <c r="E582" s="3">
        <f>0.3+0.35</f>
        <v>0.64999999999999991</v>
      </c>
      <c r="F582" s="4" t="s">
        <v>4</v>
      </c>
    </row>
    <row r="583" spans="1:6" x14ac:dyDescent="0.2">
      <c r="A583" s="1">
        <v>45501</v>
      </c>
      <c r="B583" s="3" t="s">
        <v>20</v>
      </c>
      <c r="C583" s="3" t="s">
        <v>379</v>
      </c>
      <c r="D583" s="3"/>
      <c r="E583" s="3">
        <f>0.3+0.3+0.5</f>
        <v>1.1000000000000001</v>
      </c>
      <c r="F583" s="4" t="s">
        <v>4</v>
      </c>
    </row>
    <row r="584" spans="1:6" hidden="1" x14ac:dyDescent="0.2">
      <c r="A584" s="1">
        <v>45501</v>
      </c>
      <c r="B584" s="3" t="s">
        <v>18</v>
      </c>
      <c r="C584" s="3" t="s">
        <v>54</v>
      </c>
      <c r="D584" s="3"/>
      <c r="E584" s="3">
        <v>4</v>
      </c>
      <c r="F584" s="4" t="s">
        <v>4</v>
      </c>
    </row>
    <row r="585" spans="1:6" hidden="1" x14ac:dyDescent="0.2">
      <c r="A585" s="1">
        <v>45504</v>
      </c>
      <c r="B585" s="3" t="s">
        <v>18</v>
      </c>
      <c r="C585" s="3" t="s">
        <v>18</v>
      </c>
      <c r="D585" s="3"/>
      <c r="E585" s="3">
        <f>1+3+0.25</f>
        <v>4.25</v>
      </c>
      <c r="F585" s="4" t="s">
        <v>4</v>
      </c>
    </row>
    <row r="586" spans="1:6" x14ac:dyDescent="0.2">
      <c r="A586" s="1">
        <v>45504</v>
      </c>
      <c r="B586" s="3" t="s">
        <v>20</v>
      </c>
      <c r="C586" s="3" t="s">
        <v>8</v>
      </c>
      <c r="D586" s="3"/>
      <c r="E586" s="3">
        <f>0.3+0.5+0.3</f>
        <v>1.1000000000000001</v>
      </c>
      <c r="F586" s="4" t="s">
        <v>4</v>
      </c>
    </row>
    <row r="587" spans="1:6" hidden="1" x14ac:dyDescent="0.2">
      <c r="A587" s="1">
        <v>45504</v>
      </c>
      <c r="B587" s="3" t="s">
        <v>30</v>
      </c>
      <c r="C587" s="3" t="s">
        <v>16</v>
      </c>
      <c r="D587" s="3"/>
      <c r="E587" s="3">
        <v>200.41</v>
      </c>
      <c r="F587" s="4" t="s">
        <v>5</v>
      </c>
    </row>
    <row r="588" spans="1:6" hidden="1" x14ac:dyDescent="0.2">
      <c r="A588" s="1">
        <v>45504</v>
      </c>
      <c r="B588" s="3" t="s">
        <v>30</v>
      </c>
      <c r="C588" s="3" t="s">
        <v>16</v>
      </c>
      <c r="D588" s="3">
        <v>200</v>
      </c>
      <c r="E588" s="3"/>
      <c r="F588" s="4" t="s">
        <v>4</v>
      </c>
    </row>
    <row r="589" spans="1:6" hidden="1" x14ac:dyDescent="0.2">
      <c r="A589" s="1">
        <v>45504</v>
      </c>
      <c r="B589" s="3" t="s">
        <v>266</v>
      </c>
      <c r="C589" s="3" t="s">
        <v>380</v>
      </c>
      <c r="D589" s="3"/>
      <c r="E589" s="3">
        <v>680</v>
      </c>
      <c r="F589" s="4" t="s">
        <v>5</v>
      </c>
    </row>
    <row r="590" spans="1:6" hidden="1" x14ac:dyDescent="0.2">
      <c r="A590" s="1">
        <v>45504</v>
      </c>
      <c r="B590" s="3" t="s">
        <v>13</v>
      </c>
      <c r="C590" s="3" t="s">
        <v>381</v>
      </c>
      <c r="D590" s="3">
        <v>212.2</v>
      </c>
      <c r="E590" s="3"/>
      <c r="F590" s="4" t="s">
        <v>5</v>
      </c>
    </row>
    <row r="591" spans="1:6" x14ac:dyDescent="0.2">
      <c r="A591" s="1">
        <v>45504</v>
      </c>
      <c r="B591" s="3" t="s">
        <v>20</v>
      </c>
      <c r="C591" s="3" t="s">
        <v>382</v>
      </c>
      <c r="D591" s="3"/>
      <c r="E591" s="3">
        <f>3.29+0.49</f>
        <v>3.7800000000000002</v>
      </c>
      <c r="F591" s="4" t="s">
        <v>3</v>
      </c>
    </row>
    <row r="592" spans="1:6" x14ac:dyDescent="0.2">
      <c r="A592" s="1">
        <v>45504</v>
      </c>
      <c r="B592" s="3" t="s">
        <v>20</v>
      </c>
      <c r="C592" s="3" t="s">
        <v>111</v>
      </c>
      <c r="D592" s="3"/>
      <c r="E592" s="3">
        <f>0.5+0.3+0.3</f>
        <v>1.1000000000000001</v>
      </c>
      <c r="F592" s="4" t="s">
        <v>4</v>
      </c>
    </row>
    <row r="593" spans="1:6" hidden="1" x14ac:dyDescent="0.2">
      <c r="A593" s="1">
        <v>45504</v>
      </c>
      <c r="B593" s="3" t="s">
        <v>18</v>
      </c>
      <c r="C593" s="3" t="s">
        <v>383</v>
      </c>
      <c r="D593" s="3"/>
      <c r="E593" s="3">
        <v>100</v>
      </c>
      <c r="F593" s="4" t="s">
        <v>4</v>
      </c>
    </row>
    <row r="594" spans="1:6" hidden="1" x14ac:dyDescent="0.2">
      <c r="A594" s="1">
        <v>45504</v>
      </c>
      <c r="B594" s="3" t="s">
        <v>24</v>
      </c>
      <c r="C594" s="3" t="s">
        <v>384</v>
      </c>
      <c r="D594" s="3"/>
      <c r="E594" s="3">
        <v>1.35</v>
      </c>
      <c r="F594" s="4" t="s">
        <v>4</v>
      </c>
    </row>
    <row r="595" spans="1:6" hidden="1" x14ac:dyDescent="0.2">
      <c r="A595" s="1">
        <v>45505</v>
      </c>
      <c r="B595" s="3" t="s">
        <v>24</v>
      </c>
      <c r="C595" s="3" t="s">
        <v>385</v>
      </c>
      <c r="D595" s="3">
        <v>40</v>
      </c>
      <c r="E595" s="3"/>
      <c r="F595" s="4" t="s">
        <v>4</v>
      </c>
    </row>
    <row r="596" spans="1:6" hidden="1" x14ac:dyDescent="0.2">
      <c r="A596" s="1">
        <v>45505</v>
      </c>
      <c r="B596" s="3" t="s">
        <v>18</v>
      </c>
      <c r="C596" s="3" t="s">
        <v>54</v>
      </c>
      <c r="D596" s="3"/>
      <c r="E596" s="3">
        <v>3</v>
      </c>
      <c r="F596" s="4" t="s">
        <v>4</v>
      </c>
    </row>
    <row r="597" spans="1:6" x14ac:dyDescent="0.2">
      <c r="A597" s="1">
        <v>45505</v>
      </c>
      <c r="B597" s="3" t="s">
        <v>20</v>
      </c>
      <c r="C597" s="3" t="s">
        <v>8</v>
      </c>
      <c r="D597" s="3"/>
      <c r="E597" s="3">
        <f>0.5+0.3+0.3</f>
        <v>1.1000000000000001</v>
      </c>
      <c r="F597" s="4" t="s">
        <v>4</v>
      </c>
    </row>
    <row r="598" spans="1:6" hidden="1" x14ac:dyDescent="0.2">
      <c r="A598" s="1">
        <v>45506</v>
      </c>
      <c r="B598" s="3" t="s">
        <v>386</v>
      </c>
      <c r="C598" s="3" t="s">
        <v>386</v>
      </c>
      <c r="D598" s="3"/>
      <c r="E598" s="3">
        <f>11.24+1.69</f>
        <v>12.93</v>
      </c>
      <c r="F598" s="4" t="s">
        <v>3</v>
      </c>
    </row>
    <row r="599" spans="1:6" hidden="1" x14ac:dyDescent="0.2">
      <c r="A599" s="1">
        <v>45506</v>
      </c>
      <c r="B599" s="3" t="s">
        <v>345</v>
      </c>
      <c r="C599" s="3" t="s">
        <v>323</v>
      </c>
      <c r="D599" s="3"/>
      <c r="E599" s="3">
        <v>23</v>
      </c>
      <c r="F599" s="4" t="s">
        <v>3</v>
      </c>
    </row>
    <row r="600" spans="1:6" hidden="1" x14ac:dyDescent="0.2">
      <c r="A600" s="1">
        <v>45508</v>
      </c>
      <c r="B600" s="3" t="s">
        <v>292</v>
      </c>
      <c r="C600" s="3" t="s">
        <v>387</v>
      </c>
      <c r="D600" s="3"/>
      <c r="E600" s="3">
        <v>12.4</v>
      </c>
      <c r="F600" s="4" t="s">
        <v>3</v>
      </c>
    </row>
    <row r="601" spans="1:6" hidden="1" x14ac:dyDescent="0.2">
      <c r="A601" s="1">
        <v>45508</v>
      </c>
      <c r="B601" s="3" t="s">
        <v>18</v>
      </c>
      <c r="C601" s="3" t="s">
        <v>388</v>
      </c>
      <c r="D601" s="3"/>
      <c r="E601" s="3">
        <v>17.55</v>
      </c>
      <c r="F601" s="4" t="s">
        <v>3</v>
      </c>
    </row>
    <row r="602" spans="1:6" hidden="1" x14ac:dyDescent="0.2">
      <c r="A602" s="1">
        <v>45508</v>
      </c>
      <c r="B602" s="3" t="s">
        <v>143</v>
      </c>
      <c r="C602" s="3" t="s">
        <v>389</v>
      </c>
      <c r="D602" s="3"/>
      <c r="E602" s="3">
        <v>40</v>
      </c>
      <c r="F602" s="4" t="s">
        <v>4</v>
      </c>
    </row>
    <row r="603" spans="1:6" x14ac:dyDescent="0.2">
      <c r="A603" s="1">
        <v>45508</v>
      </c>
      <c r="B603" s="3" t="s">
        <v>20</v>
      </c>
      <c r="C603" s="3" t="s">
        <v>20</v>
      </c>
      <c r="D603" s="3"/>
      <c r="E603" s="3">
        <f>0.6+2+0.6+0.6+1.5</f>
        <v>5.3000000000000007</v>
      </c>
      <c r="F603" s="4" t="s">
        <v>4</v>
      </c>
    </row>
    <row r="604" spans="1:6" hidden="1" x14ac:dyDescent="0.2">
      <c r="A604" s="1">
        <v>45509</v>
      </c>
      <c r="B604" s="3" t="s">
        <v>46</v>
      </c>
      <c r="C604" s="3" t="s">
        <v>326</v>
      </c>
      <c r="D604" s="3"/>
      <c r="E604" s="3">
        <v>25.67</v>
      </c>
      <c r="F604" s="4" t="s">
        <v>5</v>
      </c>
    </row>
    <row r="605" spans="1:6" hidden="1" x14ac:dyDescent="0.2">
      <c r="A605" s="1">
        <v>45509</v>
      </c>
      <c r="B605" s="3" t="s">
        <v>30</v>
      </c>
      <c r="C605" s="3" t="s">
        <v>390</v>
      </c>
      <c r="D605" s="3">
        <v>50</v>
      </c>
      <c r="E605" s="3"/>
      <c r="F605" s="4" t="s">
        <v>4</v>
      </c>
    </row>
    <row r="606" spans="1:6" hidden="1" x14ac:dyDescent="0.2">
      <c r="A606" s="1">
        <v>45509</v>
      </c>
      <c r="B606" s="3" t="s">
        <v>30</v>
      </c>
      <c r="C606" s="3" t="s">
        <v>390</v>
      </c>
      <c r="D606" s="3"/>
      <c r="E606" s="3">
        <v>46.4</v>
      </c>
      <c r="F606" s="4" t="s">
        <v>5</v>
      </c>
    </row>
    <row r="607" spans="1:6" hidden="1" x14ac:dyDescent="0.2">
      <c r="A607" s="1">
        <v>45509</v>
      </c>
      <c r="B607" s="3" t="s">
        <v>30</v>
      </c>
      <c r="C607" s="3" t="s">
        <v>390</v>
      </c>
      <c r="D607" s="3"/>
      <c r="E607" s="3">
        <v>3.25</v>
      </c>
      <c r="F607" s="4" t="s">
        <v>4</v>
      </c>
    </row>
    <row r="608" spans="1:6" hidden="1" x14ac:dyDescent="0.2">
      <c r="A608" s="1">
        <v>45509</v>
      </c>
      <c r="B608" s="3" t="s">
        <v>18</v>
      </c>
      <c r="C608" s="3" t="s">
        <v>245</v>
      </c>
      <c r="D608" s="3"/>
      <c r="E608" s="3">
        <v>1</v>
      </c>
      <c r="F608" s="4" t="s">
        <v>4</v>
      </c>
    </row>
    <row r="609" spans="1:6" hidden="1" x14ac:dyDescent="0.2">
      <c r="A609" s="1">
        <v>45512</v>
      </c>
      <c r="B609" s="3" t="s">
        <v>18</v>
      </c>
      <c r="C609" s="3" t="s">
        <v>391</v>
      </c>
      <c r="D609" s="3"/>
      <c r="E609" s="3">
        <v>1.1499999999999999</v>
      </c>
      <c r="F609" s="4" t="s">
        <v>4</v>
      </c>
    </row>
    <row r="610" spans="1:6" hidden="1" x14ac:dyDescent="0.2">
      <c r="A610" s="1">
        <v>45512</v>
      </c>
      <c r="B610" s="3" t="s">
        <v>356</v>
      </c>
      <c r="C610" s="3" t="s">
        <v>392</v>
      </c>
      <c r="D610" s="3"/>
      <c r="E610" s="3">
        <f>1.25+4</f>
        <v>5.25</v>
      </c>
      <c r="F610" s="4" t="s">
        <v>4</v>
      </c>
    </row>
    <row r="611" spans="1:6" hidden="1" x14ac:dyDescent="0.2">
      <c r="A611" s="1">
        <v>45512</v>
      </c>
      <c r="B611" s="3" t="s">
        <v>11</v>
      </c>
      <c r="C611" s="3" t="s">
        <v>338</v>
      </c>
      <c r="D611" s="3"/>
      <c r="E611" s="3">
        <v>10.15</v>
      </c>
      <c r="F611" s="4" t="s">
        <v>5</v>
      </c>
    </row>
    <row r="612" spans="1:6" hidden="1" x14ac:dyDescent="0.2">
      <c r="A612" s="1">
        <v>45512</v>
      </c>
      <c r="B612" s="3" t="s">
        <v>11</v>
      </c>
      <c r="C612" s="3" t="s">
        <v>338</v>
      </c>
      <c r="D612" s="3">
        <v>10</v>
      </c>
      <c r="E612" s="3"/>
      <c r="F612" s="4" t="s">
        <v>4</v>
      </c>
    </row>
    <row r="613" spans="1:6" hidden="1" x14ac:dyDescent="0.2">
      <c r="A613" s="1">
        <v>45512</v>
      </c>
      <c r="B613" s="3" t="s">
        <v>24</v>
      </c>
      <c r="C613" s="3" t="s">
        <v>371</v>
      </c>
      <c r="D613" s="3"/>
      <c r="E613" s="3">
        <v>8.25</v>
      </c>
      <c r="F613" s="4" t="s">
        <v>4</v>
      </c>
    </row>
    <row r="614" spans="1:6" hidden="1" x14ac:dyDescent="0.2">
      <c r="A614" s="1">
        <v>45519</v>
      </c>
      <c r="B614" s="3" t="s">
        <v>30</v>
      </c>
      <c r="C614" s="3" t="s">
        <v>16</v>
      </c>
      <c r="D614" s="3"/>
      <c r="E614" s="3">
        <v>160.41</v>
      </c>
      <c r="F614" s="4" t="s">
        <v>5</v>
      </c>
    </row>
    <row r="615" spans="1:6" hidden="1" x14ac:dyDescent="0.2">
      <c r="A615" s="1">
        <v>45519</v>
      </c>
      <c r="B615" s="3" t="s">
        <v>30</v>
      </c>
      <c r="C615" s="3" t="s">
        <v>16</v>
      </c>
      <c r="D615" s="3">
        <v>160</v>
      </c>
      <c r="E615" s="3"/>
      <c r="F615" s="4" t="s">
        <v>3</v>
      </c>
    </row>
    <row r="616" spans="1:6" hidden="1" x14ac:dyDescent="0.2">
      <c r="A616" s="1">
        <v>45519</v>
      </c>
      <c r="B616" s="3" t="s">
        <v>393</v>
      </c>
      <c r="C616" s="3" t="s">
        <v>394</v>
      </c>
      <c r="D616" s="3"/>
      <c r="E616" s="3">
        <f>33.62+0.41</f>
        <v>34.029999999999994</v>
      </c>
      <c r="F616" s="4" t="s">
        <v>3</v>
      </c>
    </row>
    <row r="617" spans="1:6" hidden="1" x14ac:dyDescent="0.2">
      <c r="A617" s="1">
        <v>45519</v>
      </c>
      <c r="B617" s="3" t="s">
        <v>18</v>
      </c>
      <c r="C617" s="3" t="s">
        <v>197</v>
      </c>
      <c r="D617" s="3"/>
      <c r="E617" s="3">
        <v>2.57</v>
      </c>
      <c r="F617" s="4" t="s">
        <v>3</v>
      </c>
    </row>
    <row r="618" spans="1:6" hidden="1" x14ac:dyDescent="0.2">
      <c r="A618" s="1">
        <v>45519</v>
      </c>
      <c r="B618" s="3" t="s">
        <v>30</v>
      </c>
      <c r="C618" s="3" t="s">
        <v>395</v>
      </c>
      <c r="D618" s="3"/>
      <c r="E618" s="3">
        <v>0.36</v>
      </c>
      <c r="F618" s="4" t="s">
        <v>3</v>
      </c>
    </row>
    <row r="619" spans="1:6" hidden="1" x14ac:dyDescent="0.2">
      <c r="A619" s="1">
        <v>45519</v>
      </c>
      <c r="B619" s="3" t="s">
        <v>30</v>
      </c>
      <c r="C619" s="3" t="s">
        <v>253</v>
      </c>
      <c r="D619" s="3"/>
      <c r="E619" s="3">
        <v>0.41</v>
      </c>
      <c r="F619" s="4" t="s">
        <v>5</v>
      </c>
    </row>
    <row r="620" spans="1:6" hidden="1" x14ac:dyDescent="0.2">
      <c r="A620" s="1">
        <v>45519</v>
      </c>
      <c r="B620" s="3" t="s">
        <v>393</v>
      </c>
      <c r="C620" s="3" t="s">
        <v>396</v>
      </c>
      <c r="D620" s="3"/>
      <c r="E620" s="3">
        <v>42.95</v>
      </c>
      <c r="F620" s="4" t="s">
        <v>4</v>
      </c>
    </row>
    <row r="621" spans="1:6" hidden="1" x14ac:dyDescent="0.2">
      <c r="A621" s="1">
        <v>45519</v>
      </c>
      <c r="B621" s="3" t="s">
        <v>13</v>
      </c>
      <c r="C621" s="3" t="s">
        <v>13</v>
      </c>
      <c r="D621" s="3">
        <v>150</v>
      </c>
      <c r="E621" s="3"/>
      <c r="F621" s="4" t="s">
        <v>5</v>
      </c>
    </row>
    <row r="622" spans="1:6" hidden="1" x14ac:dyDescent="0.2">
      <c r="A622" s="1">
        <v>45519</v>
      </c>
      <c r="B622" s="3" t="s">
        <v>356</v>
      </c>
      <c r="C622" s="3" t="s">
        <v>398</v>
      </c>
      <c r="D622" s="3">
        <v>20</v>
      </c>
      <c r="E622" s="3"/>
      <c r="F622" s="4" t="s">
        <v>4</v>
      </c>
    </row>
    <row r="623" spans="1:6" hidden="1" x14ac:dyDescent="0.2">
      <c r="A623" s="1">
        <v>45519</v>
      </c>
      <c r="B623" s="2" t="s">
        <v>399</v>
      </c>
      <c r="C623" s="3" t="s">
        <v>400</v>
      </c>
      <c r="D623" s="3">
        <v>320</v>
      </c>
      <c r="E623" s="3"/>
      <c r="F623" s="4" t="s">
        <v>401</v>
      </c>
    </row>
    <row r="624" spans="1:6" hidden="1" x14ac:dyDescent="0.2">
      <c r="A624" s="1">
        <v>45519</v>
      </c>
      <c r="B624" s="3" t="s">
        <v>564</v>
      </c>
      <c r="C624" s="3" t="s">
        <v>363</v>
      </c>
      <c r="D624" s="3"/>
      <c r="E624" s="3">
        <f>75.7+0.23</f>
        <v>75.930000000000007</v>
      </c>
      <c r="F624" s="4" t="s">
        <v>3</v>
      </c>
    </row>
    <row r="625" spans="1:6" hidden="1" x14ac:dyDescent="0.2">
      <c r="A625" s="1">
        <v>45519</v>
      </c>
      <c r="B625" s="3" t="s">
        <v>10</v>
      </c>
      <c r="C625" s="3" t="s">
        <v>402</v>
      </c>
      <c r="D625" s="3"/>
      <c r="E625" s="3">
        <v>1.05</v>
      </c>
      <c r="F625" s="4" t="s">
        <v>3</v>
      </c>
    </row>
    <row r="626" spans="1:6" hidden="1" x14ac:dyDescent="0.2">
      <c r="A626" s="1">
        <v>45519</v>
      </c>
      <c r="B626" s="3" t="s">
        <v>18</v>
      </c>
      <c r="C626" s="3" t="s">
        <v>54</v>
      </c>
      <c r="D626" s="3"/>
      <c r="E626" s="3">
        <f>1.35+1.5</f>
        <v>2.85</v>
      </c>
      <c r="F626" s="4" t="s">
        <v>4</v>
      </c>
    </row>
    <row r="627" spans="1:6" x14ac:dyDescent="0.2">
      <c r="A627" s="1">
        <v>45519</v>
      </c>
      <c r="B627" s="3" t="s">
        <v>20</v>
      </c>
      <c r="C627" s="3" t="s">
        <v>52</v>
      </c>
      <c r="D627" s="3"/>
      <c r="E627" s="3">
        <f>0.3+0.3+0.5</f>
        <v>1.1000000000000001</v>
      </c>
      <c r="F627" s="4" t="s">
        <v>4</v>
      </c>
    </row>
    <row r="628" spans="1:6" hidden="1" x14ac:dyDescent="0.2">
      <c r="A628" s="24">
        <v>45045</v>
      </c>
      <c r="B628" s="24" t="s">
        <v>39</v>
      </c>
      <c r="C628" t="s">
        <v>409</v>
      </c>
      <c r="E628">
        <v>15</v>
      </c>
      <c r="F628" t="s">
        <v>4</v>
      </c>
    </row>
    <row r="629" spans="1:6" hidden="1" x14ac:dyDescent="0.2">
      <c r="A629" s="24">
        <v>45045</v>
      </c>
      <c r="B629" s="3" t="s">
        <v>18</v>
      </c>
      <c r="C629" t="s">
        <v>410</v>
      </c>
      <c r="E629">
        <f>2.75*2</f>
        <v>5.5</v>
      </c>
      <c r="F629" t="s">
        <v>4</v>
      </c>
    </row>
    <row r="630" spans="1:6" x14ac:dyDescent="0.2">
      <c r="A630" s="24">
        <v>45045</v>
      </c>
      <c r="B630" s="3" t="s">
        <v>20</v>
      </c>
      <c r="C630" t="s">
        <v>411</v>
      </c>
      <c r="E630">
        <f>1.5+0.6+0.6+0.6</f>
        <v>3.3000000000000003</v>
      </c>
      <c r="F630" s="30" t="s">
        <v>4</v>
      </c>
    </row>
    <row r="631" spans="1:6" hidden="1" x14ac:dyDescent="0.2">
      <c r="A631" s="24">
        <v>45045</v>
      </c>
      <c r="B631" s="24" t="s">
        <v>18</v>
      </c>
      <c r="C631" t="s">
        <v>412</v>
      </c>
      <c r="E631" s="25">
        <v>37.01</v>
      </c>
      <c r="F631" t="s">
        <v>2</v>
      </c>
    </row>
    <row r="632" spans="1:6" hidden="1" x14ac:dyDescent="0.2">
      <c r="A632" s="24">
        <v>45045</v>
      </c>
      <c r="B632" s="24" t="s">
        <v>0</v>
      </c>
      <c r="C632" t="s">
        <v>413</v>
      </c>
      <c r="D632">
        <v>315.64</v>
      </c>
      <c r="E632" s="25"/>
      <c r="F632" t="s">
        <v>4</v>
      </c>
    </row>
    <row r="633" spans="1:6" hidden="1" x14ac:dyDescent="0.2">
      <c r="A633" s="24">
        <v>45046</v>
      </c>
      <c r="B633" s="3" t="s">
        <v>13</v>
      </c>
      <c r="C633" t="s">
        <v>414</v>
      </c>
      <c r="D633" s="25">
        <v>150</v>
      </c>
      <c r="E633" s="25"/>
      <c r="F633" t="s">
        <v>5</v>
      </c>
    </row>
    <row r="634" spans="1:6" x14ac:dyDescent="0.2">
      <c r="A634" s="24">
        <v>45051</v>
      </c>
      <c r="B634" s="3" t="s">
        <v>20</v>
      </c>
      <c r="C634" t="s">
        <v>415</v>
      </c>
      <c r="E634" s="25">
        <v>10</v>
      </c>
      <c r="F634" s="30" t="s">
        <v>4</v>
      </c>
    </row>
    <row r="635" spans="1:6" hidden="1" x14ac:dyDescent="0.2">
      <c r="A635" s="24">
        <v>45051</v>
      </c>
      <c r="B635" s="3" t="s">
        <v>18</v>
      </c>
      <c r="C635" t="s">
        <v>416</v>
      </c>
      <c r="E635" s="25">
        <v>2.9</v>
      </c>
      <c r="F635" t="s">
        <v>4</v>
      </c>
    </row>
    <row r="636" spans="1:6" x14ac:dyDescent="0.2">
      <c r="A636" s="24">
        <v>45051</v>
      </c>
      <c r="B636" s="3" t="s">
        <v>20</v>
      </c>
      <c r="C636" t="s">
        <v>411</v>
      </c>
      <c r="E636" s="25">
        <v>0.25</v>
      </c>
      <c r="F636" s="30" t="s">
        <v>4</v>
      </c>
    </row>
    <row r="637" spans="1:6" x14ac:dyDescent="0.2">
      <c r="A637" s="24">
        <v>45051</v>
      </c>
      <c r="B637" s="3" t="s">
        <v>20</v>
      </c>
      <c r="C637" t="s">
        <v>231</v>
      </c>
      <c r="E637" s="25">
        <v>1.25</v>
      </c>
      <c r="F637" s="30" t="s">
        <v>4</v>
      </c>
    </row>
    <row r="638" spans="1:6" hidden="1" x14ac:dyDescent="0.2">
      <c r="A638" s="24">
        <v>45053</v>
      </c>
      <c r="B638" s="24" t="s">
        <v>46</v>
      </c>
      <c r="C638" t="s">
        <v>46</v>
      </c>
      <c r="D638" s="25"/>
      <c r="E638" s="25">
        <v>25</v>
      </c>
      <c r="F638" s="30" t="s">
        <v>2</v>
      </c>
    </row>
    <row r="639" spans="1:6" hidden="1" x14ac:dyDescent="0.2">
      <c r="A639" s="24">
        <v>45058</v>
      </c>
      <c r="B639" s="3" t="s">
        <v>18</v>
      </c>
      <c r="C639" t="s">
        <v>417</v>
      </c>
      <c r="E639" s="25">
        <v>3.75</v>
      </c>
      <c r="F639" t="s">
        <v>4</v>
      </c>
    </row>
    <row r="640" spans="1:6" hidden="1" x14ac:dyDescent="0.2">
      <c r="A640" s="24">
        <v>45059</v>
      </c>
      <c r="B640" s="3" t="s">
        <v>18</v>
      </c>
      <c r="C640" t="s">
        <v>418</v>
      </c>
      <c r="E640" s="25">
        <v>1.25</v>
      </c>
      <c r="F640" t="s">
        <v>4</v>
      </c>
    </row>
    <row r="641" spans="1:6" hidden="1" x14ac:dyDescent="0.2">
      <c r="A641" s="24">
        <v>45059</v>
      </c>
      <c r="B641" s="3" t="s">
        <v>18</v>
      </c>
      <c r="C641" t="s">
        <v>419</v>
      </c>
      <c r="E641" s="25">
        <v>0.2</v>
      </c>
      <c r="F641" t="s">
        <v>4</v>
      </c>
    </row>
    <row r="642" spans="1:6" hidden="1" x14ac:dyDescent="0.2">
      <c r="A642" s="24">
        <v>45060</v>
      </c>
      <c r="B642" s="3" t="s">
        <v>234</v>
      </c>
      <c r="C642" t="s">
        <v>420</v>
      </c>
      <c r="E642" s="25">
        <v>0.8</v>
      </c>
      <c r="F642" t="s">
        <v>4</v>
      </c>
    </row>
    <row r="643" spans="1:6" hidden="1" x14ac:dyDescent="0.2">
      <c r="A643" s="24">
        <v>45060</v>
      </c>
      <c r="B643" s="3" t="s">
        <v>13</v>
      </c>
      <c r="C643" t="s">
        <v>421</v>
      </c>
      <c r="D643" s="26">
        <v>225</v>
      </c>
      <c r="E643" s="25"/>
      <c r="F643" t="s">
        <v>5</v>
      </c>
    </row>
    <row r="644" spans="1:6" hidden="1" x14ac:dyDescent="0.2">
      <c r="A644" s="24">
        <v>45060</v>
      </c>
      <c r="B644" s="24" t="s">
        <v>422</v>
      </c>
      <c r="C644" t="s">
        <v>423</v>
      </c>
      <c r="E644" s="25">
        <v>0.3</v>
      </c>
      <c r="F644" t="s">
        <v>4</v>
      </c>
    </row>
    <row r="645" spans="1:6" hidden="1" x14ac:dyDescent="0.2">
      <c r="A645" s="24">
        <v>45063</v>
      </c>
      <c r="B645" s="24" t="s">
        <v>143</v>
      </c>
      <c r="C645" t="s">
        <v>424</v>
      </c>
      <c r="E645" s="25">
        <v>9.4600000000000009</v>
      </c>
      <c r="F645" t="s">
        <v>4</v>
      </c>
    </row>
    <row r="646" spans="1:6" hidden="1" x14ac:dyDescent="0.2">
      <c r="A646" s="24">
        <v>45063</v>
      </c>
      <c r="B646" s="24" t="s">
        <v>143</v>
      </c>
      <c r="C646" s="24" t="s">
        <v>425</v>
      </c>
      <c r="E646" s="25">
        <v>29.55</v>
      </c>
      <c r="F646" s="30" t="s">
        <v>4</v>
      </c>
    </row>
    <row r="647" spans="1:6" hidden="1" x14ac:dyDescent="0.2">
      <c r="A647" s="24">
        <v>45063</v>
      </c>
      <c r="B647" s="24" t="s">
        <v>143</v>
      </c>
      <c r="C647" t="s">
        <v>426</v>
      </c>
      <c r="E647" s="25">
        <v>10.55</v>
      </c>
      <c r="F647" t="s">
        <v>4</v>
      </c>
    </row>
    <row r="648" spans="1:6" x14ac:dyDescent="0.2">
      <c r="A648" s="24">
        <v>45063</v>
      </c>
      <c r="B648" s="3" t="s">
        <v>20</v>
      </c>
      <c r="C648" t="s">
        <v>8</v>
      </c>
      <c r="E648" s="25">
        <v>3.6</v>
      </c>
      <c r="F648" s="30" t="s">
        <v>4</v>
      </c>
    </row>
    <row r="649" spans="1:6" hidden="1" x14ac:dyDescent="0.2">
      <c r="A649" s="24">
        <v>45063</v>
      </c>
      <c r="B649" s="24" t="s">
        <v>143</v>
      </c>
      <c r="C649" t="s">
        <v>427</v>
      </c>
      <c r="E649" s="25">
        <v>16.5</v>
      </c>
      <c r="F649" s="30" t="s">
        <v>4</v>
      </c>
    </row>
    <row r="650" spans="1:6" hidden="1" x14ac:dyDescent="0.2">
      <c r="A650" s="24">
        <v>45063</v>
      </c>
      <c r="B650" s="24" t="s">
        <v>143</v>
      </c>
      <c r="C650" t="s">
        <v>428</v>
      </c>
      <c r="E650" s="25">
        <v>1.74</v>
      </c>
      <c r="F650" s="30" t="s">
        <v>4</v>
      </c>
    </row>
    <row r="651" spans="1:6" hidden="1" x14ac:dyDescent="0.2">
      <c r="A651" s="24">
        <v>45064</v>
      </c>
      <c r="B651" s="3" t="s">
        <v>234</v>
      </c>
      <c r="C651" t="s">
        <v>429</v>
      </c>
      <c r="E651" s="25">
        <v>2.75</v>
      </c>
      <c r="F651" t="s">
        <v>4</v>
      </c>
    </row>
    <row r="652" spans="1:6" hidden="1" x14ac:dyDescent="0.2">
      <c r="A652" s="24">
        <v>45067</v>
      </c>
      <c r="B652" s="24" t="s">
        <v>10</v>
      </c>
      <c r="C652" t="s">
        <v>430</v>
      </c>
      <c r="E652" s="25">
        <v>350</v>
      </c>
      <c r="F652" t="s">
        <v>4</v>
      </c>
    </row>
    <row r="653" spans="1:6" hidden="1" x14ac:dyDescent="0.2">
      <c r="A653" s="24">
        <v>45067</v>
      </c>
      <c r="B653" s="24" t="s">
        <v>10</v>
      </c>
      <c r="C653" t="s">
        <v>431</v>
      </c>
      <c r="E653" s="25">
        <v>25</v>
      </c>
      <c r="F653" t="s">
        <v>4</v>
      </c>
    </row>
    <row r="654" spans="1:6" hidden="1" x14ac:dyDescent="0.2">
      <c r="A654" s="24">
        <v>45067</v>
      </c>
      <c r="B654" s="24" t="s">
        <v>422</v>
      </c>
      <c r="C654" t="s">
        <v>432</v>
      </c>
      <c r="E654" s="25">
        <v>2.75</v>
      </c>
      <c r="F654" t="s">
        <v>5</v>
      </c>
    </row>
    <row r="655" spans="1:6" x14ac:dyDescent="0.2">
      <c r="A655" s="24">
        <v>45067</v>
      </c>
      <c r="B655" s="3" t="s">
        <v>20</v>
      </c>
      <c r="C655" t="s">
        <v>220</v>
      </c>
      <c r="E655" s="25">
        <v>1.25</v>
      </c>
      <c r="F655" s="30" t="s">
        <v>4</v>
      </c>
    </row>
    <row r="656" spans="1:6" x14ac:dyDescent="0.2">
      <c r="A656" s="24">
        <v>45067</v>
      </c>
      <c r="B656" s="3" t="s">
        <v>20</v>
      </c>
      <c r="C656" t="s">
        <v>21</v>
      </c>
      <c r="E656" s="25">
        <v>0.3</v>
      </c>
      <c r="F656" s="30" t="s">
        <v>4</v>
      </c>
    </row>
    <row r="657" spans="1:6" x14ac:dyDescent="0.2">
      <c r="A657" s="24">
        <v>45067</v>
      </c>
      <c r="B657" s="3" t="s">
        <v>20</v>
      </c>
      <c r="C657" t="s">
        <v>21</v>
      </c>
      <c r="E657" s="25">
        <v>0.3</v>
      </c>
      <c r="F657" s="30" t="s">
        <v>4</v>
      </c>
    </row>
    <row r="658" spans="1:6" x14ac:dyDescent="0.2">
      <c r="A658" s="24">
        <v>45067</v>
      </c>
      <c r="B658" s="3" t="s">
        <v>20</v>
      </c>
      <c r="C658" t="s">
        <v>113</v>
      </c>
      <c r="E658" s="25">
        <v>3</v>
      </c>
      <c r="F658" s="30" t="s">
        <v>4</v>
      </c>
    </row>
    <row r="659" spans="1:6" hidden="1" x14ac:dyDescent="0.2">
      <c r="A659" s="24">
        <v>45067</v>
      </c>
      <c r="B659" s="24" t="s">
        <v>10</v>
      </c>
      <c r="C659" t="s">
        <v>433</v>
      </c>
      <c r="E659" s="25">
        <v>1</v>
      </c>
      <c r="F659" t="s">
        <v>3</v>
      </c>
    </row>
    <row r="660" spans="1:6" hidden="1" x14ac:dyDescent="0.2">
      <c r="A660" s="24">
        <v>45067</v>
      </c>
      <c r="B660" s="24" t="s">
        <v>10</v>
      </c>
      <c r="C660" s="27" t="s">
        <v>434</v>
      </c>
      <c r="E660" s="25">
        <v>1</v>
      </c>
      <c r="F660" t="s">
        <v>2</v>
      </c>
    </row>
    <row r="661" spans="1:6" hidden="1" x14ac:dyDescent="0.2">
      <c r="A661" s="24">
        <v>45067</v>
      </c>
      <c r="B661" s="24" t="s">
        <v>356</v>
      </c>
      <c r="C661" t="s">
        <v>435</v>
      </c>
      <c r="D661" s="25">
        <v>35</v>
      </c>
      <c r="E661" s="25"/>
      <c r="F661" t="s">
        <v>4</v>
      </c>
    </row>
    <row r="662" spans="1:6" x14ac:dyDescent="0.2">
      <c r="A662" s="24">
        <v>45068</v>
      </c>
      <c r="B662" s="3" t="s">
        <v>20</v>
      </c>
      <c r="C662" t="s">
        <v>8</v>
      </c>
      <c r="E662" s="25">
        <v>0.9</v>
      </c>
      <c r="F662" s="30" t="s">
        <v>4</v>
      </c>
    </row>
    <row r="663" spans="1:6" x14ac:dyDescent="0.2">
      <c r="A663" s="24">
        <v>45070</v>
      </c>
      <c r="B663" s="3" t="s">
        <v>20</v>
      </c>
      <c r="C663" t="s">
        <v>8</v>
      </c>
      <c r="E663" s="25">
        <v>0.9</v>
      </c>
      <c r="F663" s="30" t="s">
        <v>4</v>
      </c>
    </row>
    <row r="664" spans="1:6" hidden="1" x14ac:dyDescent="0.2">
      <c r="A664" s="24">
        <v>45071</v>
      </c>
      <c r="B664" s="3" t="s">
        <v>18</v>
      </c>
      <c r="C664" t="s">
        <v>436</v>
      </c>
      <c r="E664" s="25">
        <f>2.5+1.61</f>
        <v>4.1100000000000003</v>
      </c>
      <c r="F664" t="s">
        <v>4</v>
      </c>
    </row>
    <row r="665" spans="1:6" x14ac:dyDescent="0.2">
      <c r="A665" s="24">
        <v>45071</v>
      </c>
      <c r="B665" s="3" t="s">
        <v>20</v>
      </c>
      <c r="C665" t="s">
        <v>8</v>
      </c>
      <c r="E665">
        <f>1.25+0.3+0.3+0.3</f>
        <v>2.15</v>
      </c>
      <c r="F665" s="30" t="s">
        <v>4</v>
      </c>
    </row>
    <row r="666" spans="1:6" hidden="1" x14ac:dyDescent="0.2">
      <c r="A666" s="24">
        <v>45071</v>
      </c>
      <c r="B666" s="24" t="s">
        <v>10</v>
      </c>
      <c r="C666" t="s">
        <v>11</v>
      </c>
      <c r="D666" s="25"/>
      <c r="E666" s="25">
        <v>3</v>
      </c>
      <c r="F666" t="s">
        <v>3</v>
      </c>
    </row>
    <row r="667" spans="1:6" hidden="1" x14ac:dyDescent="0.2">
      <c r="A667" s="24">
        <v>45072</v>
      </c>
      <c r="B667" s="24" t="s">
        <v>143</v>
      </c>
      <c r="C667" t="s">
        <v>437</v>
      </c>
      <c r="E667" s="25">
        <v>6.86</v>
      </c>
      <c r="F667" s="30" t="s">
        <v>4</v>
      </c>
    </row>
    <row r="668" spans="1:6" x14ac:dyDescent="0.2">
      <c r="A668" s="24">
        <v>45072</v>
      </c>
      <c r="B668" s="3" t="s">
        <v>20</v>
      </c>
      <c r="C668" t="s">
        <v>438</v>
      </c>
      <c r="E668" s="25">
        <v>2.5</v>
      </c>
      <c r="F668" s="30" t="s">
        <v>4</v>
      </c>
    </row>
    <row r="669" spans="1:6" hidden="1" x14ac:dyDescent="0.2">
      <c r="A669" s="24">
        <v>45072</v>
      </c>
      <c r="B669" s="3" t="s">
        <v>18</v>
      </c>
      <c r="C669" t="s">
        <v>439</v>
      </c>
      <c r="E669" s="25">
        <v>3.69</v>
      </c>
      <c r="F669" t="s">
        <v>4</v>
      </c>
    </row>
    <row r="670" spans="1:6" x14ac:dyDescent="0.2">
      <c r="A670" s="24">
        <v>45074</v>
      </c>
      <c r="B670" s="3" t="s">
        <v>20</v>
      </c>
      <c r="C670" t="s">
        <v>8</v>
      </c>
      <c r="E670" s="25">
        <f>1.25+0.3+0.5+0.5+0.3+0.3+0.55</f>
        <v>3.6999999999999993</v>
      </c>
      <c r="F670" s="30" t="s">
        <v>4</v>
      </c>
    </row>
    <row r="671" spans="1:6" hidden="1" x14ac:dyDescent="0.2">
      <c r="A671" s="24">
        <v>45074</v>
      </c>
      <c r="B671" s="24" t="s">
        <v>10</v>
      </c>
      <c r="C671" t="s">
        <v>11</v>
      </c>
      <c r="E671" s="25">
        <v>3</v>
      </c>
      <c r="F671" t="s">
        <v>3</v>
      </c>
    </row>
    <row r="672" spans="1:6" hidden="1" x14ac:dyDescent="0.2">
      <c r="A672" s="24">
        <v>45074</v>
      </c>
      <c r="B672" s="3" t="s">
        <v>13</v>
      </c>
      <c r="C672" t="s">
        <v>440</v>
      </c>
      <c r="D672">
        <v>20</v>
      </c>
      <c r="E672" s="25"/>
      <c r="F672" t="s">
        <v>5</v>
      </c>
    </row>
    <row r="673" spans="1:6" hidden="1" x14ac:dyDescent="0.2">
      <c r="A673" s="24">
        <v>45074</v>
      </c>
      <c r="B673" s="3" t="s">
        <v>234</v>
      </c>
      <c r="C673" t="s">
        <v>441</v>
      </c>
      <c r="E673" s="25">
        <v>16.43</v>
      </c>
      <c r="F673" t="s">
        <v>4</v>
      </c>
    </row>
    <row r="674" spans="1:6" hidden="1" x14ac:dyDescent="0.2">
      <c r="A674" s="24">
        <v>45077</v>
      </c>
      <c r="B674" s="3" t="s">
        <v>13</v>
      </c>
      <c r="C674" t="s">
        <v>442</v>
      </c>
      <c r="D674">
        <v>225</v>
      </c>
      <c r="E674" s="25"/>
      <c r="F674" t="s">
        <v>5</v>
      </c>
    </row>
    <row r="675" spans="1:6" hidden="1" x14ac:dyDescent="0.2">
      <c r="A675" s="24">
        <v>45050</v>
      </c>
      <c r="B675" s="3" t="s">
        <v>18</v>
      </c>
      <c r="C675" t="s">
        <v>443</v>
      </c>
      <c r="E675" s="25">
        <v>62.73</v>
      </c>
      <c r="F675" t="s">
        <v>2</v>
      </c>
    </row>
    <row r="676" spans="1:6" hidden="1" x14ac:dyDescent="0.2">
      <c r="A676" s="24">
        <v>45081</v>
      </c>
      <c r="B676" s="3" t="s">
        <v>18</v>
      </c>
      <c r="C676" t="s">
        <v>444</v>
      </c>
      <c r="E676" s="25">
        <v>20</v>
      </c>
      <c r="F676" t="s">
        <v>4</v>
      </c>
    </row>
    <row r="677" spans="1:6" x14ac:dyDescent="0.2">
      <c r="A677" s="24">
        <v>45081</v>
      </c>
      <c r="B677" s="3" t="s">
        <v>20</v>
      </c>
      <c r="C677" t="s">
        <v>8</v>
      </c>
      <c r="E677" s="25">
        <f>0.9*2</f>
        <v>1.8</v>
      </c>
      <c r="F677" s="30" t="s">
        <v>4</v>
      </c>
    </row>
    <row r="678" spans="1:6" x14ac:dyDescent="0.2">
      <c r="A678" s="24">
        <v>45081</v>
      </c>
      <c r="B678" s="3" t="s">
        <v>20</v>
      </c>
      <c r="C678" t="s">
        <v>8</v>
      </c>
      <c r="E678" s="25">
        <v>2.5</v>
      </c>
      <c r="F678" s="30" t="s">
        <v>4</v>
      </c>
    </row>
    <row r="679" spans="1:6" hidden="1" x14ac:dyDescent="0.2">
      <c r="A679" s="24">
        <v>45082</v>
      </c>
      <c r="B679" s="24" t="s">
        <v>46</v>
      </c>
      <c r="C679" t="s">
        <v>46</v>
      </c>
      <c r="E679" s="25">
        <v>25</v>
      </c>
      <c r="F679" s="30" t="s">
        <v>2</v>
      </c>
    </row>
    <row r="680" spans="1:6" hidden="1" x14ac:dyDescent="0.2">
      <c r="A680" s="24">
        <v>45082</v>
      </c>
      <c r="B680" s="24" t="s">
        <v>445</v>
      </c>
      <c r="C680" t="s">
        <v>397</v>
      </c>
      <c r="D680">
        <v>5</v>
      </c>
      <c r="E680" s="25"/>
      <c r="F680" t="s">
        <v>4</v>
      </c>
    </row>
    <row r="681" spans="1:6" x14ac:dyDescent="0.2">
      <c r="A681" s="24">
        <v>45082</v>
      </c>
      <c r="B681" s="3" t="s">
        <v>20</v>
      </c>
      <c r="C681" t="s">
        <v>8</v>
      </c>
      <c r="E681" s="25">
        <f>1.25+0.3+0.5+0.3+0.3+0.3</f>
        <v>2.9499999999999993</v>
      </c>
      <c r="F681" s="30" t="s">
        <v>4</v>
      </c>
    </row>
    <row r="682" spans="1:6" hidden="1" x14ac:dyDescent="0.2">
      <c r="A682" s="24">
        <v>45082</v>
      </c>
      <c r="B682" s="24" t="s">
        <v>10</v>
      </c>
      <c r="C682" t="s">
        <v>11</v>
      </c>
      <c r="E682" s="25">
        <v>1</v>
      </c>
      <c r="F682" t="s">
        <v>3</v>
      </c>
    </row>
    <row r="683" spans="1:6" hidden="1" x14ac:dyDescent="0.2">
      <c r="A683" s="24">
        <v>45082</v>
      </c>
      <c r="B683" s="24" t="s">
        <v>10</v>
      </c>
      <c r="C683" t="s">
        <v>11</v>
      </c>
      <c r="D683" s="25"/>
      <c r="E683" s="25">
        <v>1</v>
      </c>
      <c r="F683" t="s">
        <v>3</v>
      </c>
    </row>
    <row r="684" spans="1:6" x14ac:dyDescent="0.2">
      <c r="A684" s="24">
        <v>45082</v>
      </c>
      <c r="B684" s="3" t="s">
        <v>20</v>
      </c>
      <c r="C684" t="s">
        <v>446</v>
      </c>
      <c r="E684" s="25">
        <v>0.17</v>
      </c>
      <c r="F684" s="30" t="s">
        <v>4</v>
      </c>
    </row>
    <row r="685" spans="1:6" hidden="1" x14ac:dyDescent="0.2">
      <c r="A685" s="24">
        <v>45082</v>
      </c>
      <c r="B685" s="24" t="s">
        <v>24</v>
      </c>
      <c r="C685" t="s">
        <v>447</v>
      </c>
      <c r="E685" s="25">
        <v>3.39</v>
      </c>
      <c r="F685" s="30" t="s">
        <v>4</v>
      </c>
    </row>
    <row r="686" spans="1:6" hidden="1" x14ac:dyDescent="0.2">
      <c r="A686" s="24">
        <v>45086</v>
      </c>
      <c r="B686" s="3" t="s">
        <v>234</v>
      </c>
      <c r="C686" t="s">
        <v>448</v>
      </c>
      <c r="E686" s="25">
        <v>30.5</v>
      </c>
      <c r="F686" t="s">
        <v>4</v>
      </c>
    </row>
    <row r="687" spans="1:6" hidden="1" x14ac:dyDescent="0.2">
      <c r="A687" s="24">
        <v>45086</v>
      </c>
      <c r="B687" s="24" t="s">
        <v>445</v>
      </c>
      <c r="C687" t="s">
        <v>397</v>
      </c>
      <c r="E687" s="25">
        <v>5.5</v>
      </c>
      <c r="F687" t="s">
        <v>4</v>
      </c>
    </row>
    <row r="688" spans="1:6" x14ac:dyDescent="0.2">
      <c r="A688" s="24">
        <v>45086</v>
      </c>
      <c r="B688" s="3" t="s">
        <v>20</v>
      </c>
      <c r="C688" t="s">
        <v>8</v>
      </c>
      <c r="E688" s="25">
        <v>0.6</v>
      </c>
      <c r="F688" s="30" t="s">
        <v>4</v>
      </c>
    </row>
    <row r="689" spans="1:6" hidden="1" x14ac:dyDescent="0.2">
      <c r="A689" s="24">
        <v>45088</v>
      </c>
      <c r="B689" s="3" t="s">
        <v>234</v>
      </c>
      <c r="C689" t="s">
        <v>448</v>
      </c>
      <c r="E689" s="25">
        <v>4.45</v>
      </c>
      <c r="F689" t="s">
        <v>4</v>
      </c>
    </row>
    <row r="690" spans="1:6" x14ac:dyDescent="0.2">
      <c r="A690" s="24">
        <v>45089</v>
      </c>
      <c r="B690" s="3" t="s">
        <v>20</v>
      </c>
      <c r="C690" t="s">
        <v>8</v>
      </c>
      <c r="E690" s="25">
        <f>0.3+0.3+0.3+0.25</f>
        <v>1.1499999999999999</v>
      </c>
      <c r="F690" s="30" t="s">
        <v>4</v>
      </c>
    </row>
    <row r="691" spans="1:6" x14ac:dyDescent="0.2">
      <c r="A691" s="24">
        <v>45091</v>
      </c>
      <c r="B691" s="3" t="s">
        <v>20</v>
      </c>
      <c r="C691" t="s">
        <v>8</v>
      </c>
      <c r="E691" s="25">
        <f>0.3+0.5+0.3+0.3</f>
        <v>1.4000000000000001</v>
      </c>
      <c r="F691" s="30" t="s">
        <v>4</v>
      </c>
    </row>
    <row r="692" spans="1:6" x14ac:dyDescent="0.2">
      <c r="A692" s="24">
        <v>45092</v>
      </c>
      <c r="B692" s="3" t="s">
        <v>20</v>
      </c>
      <c r="C692" t="s">
        <v>8</v>
      </c>
      <c r="E692" s="25">
        <f>1.25+0.3</f>
        <v>1.55</v>
      </c>
      <c r="F692" s="30" t="s">
        <v>4</v>
      </c>
    </row>
    <row r="693" spans="1:6" hidden="1" x14ac:dyDescent="0.2">
      <c r="A693" s="24">
        <v>45092</v>
      </c>
      <c r="B693" s="3" t="s">
        <v>13</v>
      </c>
      <c r="C693" t="s">
        <v>449</v>
      </c>
      <c r="D693">
        <v>225</v>
      </c>
      <c r="E693" s="25"/>
      <c r="F693" t="s">
        <v>5</v>
      </c>
    </row>
    <row r="694" spans="1:6" hidden="1" x14ac:dyDescent="0.2">
      <c r="A694" s="24">
        <v>45061</v>
      </c>
      <c r="B694" s="24" t="s">
        <v>445</v>
      </c>
      <c r="C694" t="s">
        <v>450</v>
      </c>
      <c r="D694">
        <v>6.5</v>
      </c>
      <c r="E694" s="25"/>
      <c r="F694" t="s">
        <v>4</v>
      </c>
    </row>
    <row r="695" spans="1:6" hidden="1" x14ac:dyDescent="0.2">
      <c r="A695" s="24">
        <v>45092</v>
      </c>
      <c r="B695" s="24" t="s">
        <v>10</v>
      </c>
      <c r="C695" t="s">
        <v>11</v>
      </c>
      <c r="E695" s="25">
        <v>10</v>
      </c>
      <c r="F695" t="s">
        <v>3</v>
      </c>
    </row>
    <row r="696" spans="1:6" hidden="1" x14ac:dyDescent="0.2">
      <c r="A696" s="24">
        <v>45092</v>
      </c>
      <c r="B696" s="3" t="s">
        <v>18</v>
      </c>
      <c r="C696" t="s">
        <v>18</v>
      </c>
      <c r="E696" s="25">
        <v>1.05</v>
      </c>
      <c r="F696" t="s">
        <v>4</v>
      </c>
    </row>
    <row r="697" spans="1:6" hidden="1" x14ac:dyDescent="0.2">
      <c r="A697" s="24">
        <v>45092</v>
      </c>
      <c r="B697" s="24" t="s">
        <v>445</v>
      </c>
      <c r="C697" t="s">
        <v>450</v>
      </c>
      <c r="E697" s="25">
        <v>4</v>
      </c>
      <c r="F697" t="s">
        <v>3</v>
      </c>
    </row>
    <row r="698" spans="1:6" hidden="1" x14ac:dyDescent="0.2">
      <c r="A698" s="24">
        <v>45093</v>
      </c>
      <c r="B698" s="24" t="s">
        <v>356</v>
      </c>
      <c r="C698" t="s">
        <v>435</v>
      </c>
      <c r="D698" s="25">
        <v>30</v>
      </c>
      <c r="F698" t="s">
        <v>4</v>
      </c>
    </row>
    <row r="699" spans="1:6" hidden="1" x14ac:dyDescent="0.2">
      <c r="A699" s="24">
        <v>45093</v>
      </c>
      <c r="B699" s="24" t="s">
        <v>445</v>
      </c>
      <c r="C699" t="s">
        <v>450</v>
      </c>
      <c r="E699" s="25">
        <v>2</v>
      </c>
      <c r="F699" t="s">
        <v>3</v>
      </c>
    </row>
    <row r="700" spans="1:6" hidden="1" x14ac:dyDescent="0.2">
      <c r="A700" s="24">
        <v>45092</v>
      </c>
      <c r="B700" s="3" t="s">
        <v>18</v>
      </c>
      <c r="C700" t="s">
        <v>55</v>
      </c>
      <c r="E700" s="25">
        <v>1.45</v>
      </c>
      <c r="F700" t="s">
        <v>4</v>
      </c>
    </row>
    <row r="701" spans="1:6" hidden="1" x14ac:dyDescent="0.2">
      <c r="A701" s="24">
        <v>45096</v>
      </c>
      <c r="B701" s="24" t="s">
        <v>103</v>
      </c>
      <c r="C701" t="s">
        <v>451</v>
      </c>
      <c r="E701" s="25">
        <v>21</v>
      </c>
      <c r="F701" t="s">
        <v>4</v>
      </c>
    </row>
    <row r="702" spans="1:6" hidden="1" x14ac:dyDescent="0.2">
      <c r="A702" s="24">
        <v>45096</v>
      </c>
      <c r="B702" s="24" t="s">
        <v>103</v>
      </c>
      <c r="C702" t="s">
        <v>452</v>
      </c>
      <c r="E702" s="25">
        <v>64.98</v>
      </c>
      <c r="F702" t="s">
        <v>3</v>
      </c>
    </row>
    <row r="703" spans="1:6" hidden="1" x14ac:dyDescent="0.2">
      <c r="A703" s="24">
        <v>45096</v>
      </c>
      <c r="B703" s="24" t="s">
        <v>103</v>
      </c>
      <c r="C703" t="s">
        <v>453</v>
      </c>
      <c r="E703" s="25">
        <v>90.8</v>
      </c>
      <c r="F703" t="s">
        <v>3</v>
      </c>
    </row>
    <row r="704" spans="1:6" x14ac:dyDescent="0.2">
      <c r="A704" s="24">
        <v>45096</v>
      </c>
      <c r="B704" s="3" t="s">
        <v>20</v>
      </c>
      <c r="C704" t="s">
        <v>454</v>
      </c>
      <c r="E704" s="25">
        <f>4.5+1.1+2.5+0.5</f>
        <v>8.6</v>
      </c>
      <c r="F704" s="30" t="s">
        <v>4</v>
      </c>
    </row>
    <row r="705" spans="1:6" hidden="1" x14ac:dyDescent="0.2">
      <c r="A705" s="24">
        <v>45096</v>
      </c>
      <c r="B705" s="24" t="s">
        <v>143</v>
      </c>
      <c r="C705" t="s">
        <v>455</v>
      </c>
      <c r="E705" s="25">
        <v>5</v>
      </c>
      <c r="F705" t="s">
        <v>4</v>
      </c>
    </row>
    <row r="706" spans="1:6" hidden="1" x14ac:dyDescent="0.2">
      <c r="A706" s="24">
        <v>45096</v>
      </c>
      <c r="B706" s="24" t="s">
        <v>445</v>
      </c>
      <c r="C706" t="s">
        <v>456</v>
      </c>
      <c r="D706">
        <v>7</v>
      </c>
      <c r="E706" s="25"/>
      <c r="F706" t="s">
        <v>4</v>
      </c>
    </row>
    <row r="707" spans="1:6" hidden="1" x14ac:dyDescent="0.2">
      <c r="A707" s="24">
        <v>45096</v>
      </c>
      <c r="B707" s="24" t="s">
        <v>445</v>
      </c>
      <c r="C707" t="s">
        <v>456</v>
      </c>
      <c r="E707" s="25">
        <v>1</v>
      </c>
      <c r="F707" t="s">
        <v>4</v>
      </c>
    </row>
    <row r="708" spans="1:6" hidden="1" x14ac:dyDescent="0.2">
      <c r="A708" s="24">
        <v>45096</v>
      </c>
      <c r="B708" s="3" t="s">
        <v>13</v>
      </c>
      <c r="C708" t="s">
        <v>457</v>
      </c>
      <c r="E708" s="25">
        <v>0.02</v>
      </c>
      <c r="F708" t="s">
        <v>4</v>
      </c>
    </row>
    <row r="709" spans="1:6" hidden="1" x14ac:dyDescent="0.2">
      <c r="A709" s="24">
        <v>45096</v>
      </c>
      <c r="B709" s="24" t="s">
        <v>445</v>
      </c>
      <c r="C709" t="s">
        <v>458</v>
      </c>
      <c r="E709" s="25">
        <v>6.5</v>
      </c>
      <c r="F709" t="s">
        <v>4</v>
      </c>
    </row>
    <row r="710" spans="1:6" hidden="1" x14ac:dyDescent="0.2">
      <c r="A710" s="24">
        <v>45098</v>
      </c>
      <c r="B710" s="24" t="s">
        <v>24</v>
      </c>
      <c r="C710" t="s">
        <v>447</v>
      </c>
      <c r="E710" s="25">
        <v>5</v>
      </c>
      <c r="F710" s="30" t="s">
        <v>4</v>
      </c>
    </row>
    <row r="711" spans="1:6" x14ac:dyDescent="0.2">
      <c r="A711" s="24">
        <v>45098</v>
      </c>
      <c r="B711" s="3" t="s">
        <v>20</v>
      </c>
      <c r="C711" t="s">
        <v>8</v>
      </c>
      <c r="E711" s="25">
        <f>0.3+0.5+0.3</f>
        <v>1.1000000000000001</v>
      </c>
      <c r="F711" s="30" t="s">
        <v>4</v>
      </c>
    </row>
    <row r="712" spans="1:6" hidden="1" x14ac:dyDescent="0.2">
      <c r="A712" s="24">
        <v>45098</v>
      </c>
      <c r="B712" s="3" t="s">
        <v>234</v>
      </c>
      <c r="C712" t="s">
        <v>68</v>
      </c>
      <c r="E712" s="25">
        <v>2</v>
      </c>
      <c r="F712" t="s">
        <v>4</v>
      </c>
    </row>
    <row r="713" spans="1:6" hidden="1" x14ac:dyDescent="0.2">
      <c r="A713" s="24">
        <v>45099</v>
      </c>
      <c r="B713" s="3" t="s">
        <v>13</v>
      </c>
      <c r="C713" t="s">
        <v>459</v>
      </c>
      <c r="D713">
        <v>20</v>
      </c>
      <c r="E713" s="25"/>
      <c r="F713" t="s">
        <v>2</v>
      </c>
    </row>
    <row r="714" spans="1:6" hidden="1" x14ac:dyDescent="0.2">
      <c r="A714" s="24">
        <v>45099</v>
      </c>
      <c r="B714" s="24" t="s">
        <v>10</v>
      </c>
      <c r="C714" t="s">
        <v>192</v>
      </c>
      <c r="E714" s="25">
        <f>0.99+0.12</f>
        <v>1.1099999999999999</v>
      </c>
      <c r="F714" t="s">
        <v>2</v>
      </c>
    </row>
    <row r="715" spans="1:6" hidden="1" x14ac:dyDescent="0.2">
      <c r="A715" s="24">
        <v>45101</v>
      </c>
      <c r="B715" s="24" t="s">
        <v>24</v>
      </c>
      <c r="C715" t="s">
        <v>460</v>
      </c>
      <c r="E715" s="25">
        <v>0.25</v>
      </c>
      <c r="F715" s="30" t="s">
        <v>4</v>
      </c>
    </row>
    <row r="716" spans="1:6" x14ac:dyDescent="0.2">
      <c r="A716" s="24">
        <v>45104</v>
      </c>
      <c r="B716" s="3" t="s">
        <v>20</v>
      </c>
      <c r="C716" t="s">
        <v>461</v>
      </c>
      <c r="E716" s="25">
        <v>1.55</v>
      </c>
      <c r="F716" s="30" t="s">
        <v>4</v>
      </c>
    </row>
    <row r="717" spans="1:6" hidden="1" x14ac:dyDescent="0.2">
      <c r="A717" s="24">
        <v>45104</v>
      </c>
      <c r="B717" s="3" t="s">
        <v>234</v>
      </c>
      <c r="C717" t="s">
        <v>462</v>
      </c>
      <c r="E717" s="25">
        <v>28</v>
      </c>
      <c r="F717" t="s">
        <v>3</v>
      </c>
    </row>
    <row r="718" spans="1:6" hidden="1" x14ac:dyDescent="0.2">
      <c r="A718" s="24">
        <v>45104</v>
      </c>
      <c r="B718" s="24" t="s">
        <v>103</v>
      </c>
      <c r="C718" t="s">
        <v>463</v>
      </c>
      <c r="E718" s="25">
        <v>15</v>
      </c>
      <c r="F718" t="s">
        <v>4</v>
      </c>
    </row>
    <row r="719" spans="1:6" hidden="1" x14ac:dyDescent="0.2">
      <c r="A719" s="24">
        <v>45104</v>
      </c>
      <c r="B719" s="24" t="s">
        <v>356</v>
      </c>
      <c r="C719" t="s">
        <v>435</v>
      </c>
      <c r="D719">
        <v>30</v>
      </c>
      <c r="E719" s="25"/>
      <c r="F719" t="s">
        <v>4</v>
      </c>
    </row>
    <row r="720" spans="1:6" hidden="1" x14ac:dyDescent="0.2">
      <c r="A720" s="24">
        <v>45104</v>
      </c>
      <c r="B720" s="24" t="s">
        <v>10</v>
      </c>
      <c r="C720" t="s">
        <v>11</v>
      </c>
      <c r="E720" s="25">
        <v>5</v>
      </c>
      <c r="F720" t="s">
        <v>3</v>
      </c>
    </row>
    <row r="721" spans="1:6" hidden="1" x14ac:dyDescent="0.2">
      <c r="A721" s="24">
        <v>45108</v>
      </c>
      <c r="B721" s="3" t="s">
        <v>13</v>
      </c>
      <c r="C721" t="s">
        <v>442</v>
      </c>
      <c r="D721">
        <v>112.5</v>
      </c>
      <c r="E721" s="25"/>
      <c r="F721" t="s">
        <v>5</v>
      </c>
    </row>
    <row r="722" spans="1:6" x14ac:dyDescent="0.2">
      <c r="A722" s="24">
        <v>45108</v>
      </c>
      <c r="B722" s="3" t="s">
        <v>20</v>
      </c>
      <c r="C722" t="s">
        <v>8</v>
      </c>
      <c r="E722" s="25">
        <v>3.7</v>
      </c>
      <c r="F722" s="30" t="s">
        <v>4</v>
      </c>
    </row>
    <row r="723" spans="1:6" hidden="1" x14ac:dyDescent="0.2">
      <c r="A723" s="24">
        <v>45109</v>
      </c>
      <c r="B723" s="24" t="s">
        <v>422</v>
      </c>
      <c r="C723" t="s">
        <v>464</v>
      </c>
      <c r="E723" s="25">
        <v>40</v>
      </c>
      <c r="F723" t="s">
        <v>4</v>
      </c>
    </row>
    <row r="724" spans="1:6" hidden="1" x14ac:dyDescent="0.2">
      <c r="A724" s="24">
        <v>45109</v>
      </c>
      <c r="B724" s="3" t="s">
        <v>18</v>
      </c>
      <c r="C724" t="s">
        <v>49</v>
      </c>
      <c r="E724" s="25">
        <v>5</v>
      </c>
      <c r="F724" t="s">
        <v>4</v>
      </c>
    </row>
    <row r="725" spans="1:6" hidden="1" x14ac:dyDescent="0.2">
      <c r="A725" s="24">
        <v>45109</v>
      </c>
      <c r="B725" s="24" t="s">
        <v>465</v>
      </c>
      <c r="C725" t="s">
        <v>466</v>
      </c>
      <c r="D725">
        <v>0.01</v>
      </c>
      <c r="E725" s="25"/>
      <c r="F725" t="s">
        <v>5</v>
      </c>
    </row>
    <row r="726" spans="1:6" hidden="1" x14ac:dyDescent="0.2">
      <c r="A726" s="24">
        <v>45110</v>
      </c>
      <c r="B726" s="24" t="s">
        <v>46</v>
      </c>
      <c r="C726" t="s">
        <v>467</v>
      </c>
      <c r="E726" s="25">
        <v>25</v>
      </c>
      <c r="F726" s="30" t="s">
        <v>2</v>
      </c>
    </row>
    <row r="727" spans="1:6" x14ac:dyDescent="0.2">
      <c r="A727" s="24">
        <v>45110</v>
      </c>
      <c r="B727" s="3" t="s">
        <v>20</v>
      </c>
      <c r="C727" t="s">
        <v>8</v>
      </c>
      <c r="E727" s="25">
        <f>0.5+0.3+0.3</f>
        <v>1.1000000000000001</v>
      </c>
      <c r="F727" s="30" t="s">
        <v>4</v>
      </c>
    </row>
    <row r="728" spans="1:6" hidden="1" x14ac:dyDescent="0.2">
      <c r="A728" s="24">
        <v>45112</v>
      </c>
      <c r="B728" s="24" t="s">
        <v>30</v>
      </c>
      <c r="C728" t="s">
        <v>468</v>
      </c>
      <c r="E728" s="25">
        <v>0.4</v>
      </c>
      <c r="F728" s="30" t="s">
        <v>5</v>
      </c>
    </row>
    <row r="729" spans="1:6" hidden="1" x14ac:dyDescent="0.2">
      <c r="A729" s="24">
        <v>45112</v>
      </c>
      <c r="B729" s="24" t="s">
        <v>39</v>
      </c>
      <c r="C729" t="s">
        <v>469</v>
      </c>
      <c r="E729" s="25">
        <v>17</v>
      </c>
      <c r="F729" t="s">
        <v>3</v>
      </c>
    </row>
    <row r="730" spans="1:6" hidden="1" x14ac:dyDescent="0.2">
      <c r="A730" s="24">
        <v>45114</v>
      </c>
      <c r="B730" s="24" t="s">
        <v>356</v>
      </c>
      <c r="C730" t="s">
        <v>435</v>
      </c>
      <c r="D730">
        <v>30</v>
      </c>
      <c r="E730" s="25"/>
      <c r="F730" t="s">
        <v>4</v>
      </c>
    </row>
    <row r="731" spans="1:6" x14ac:dyDescent="0.2">
      <c r="A731" s="24">
        <v>45114</v>
      </c>
      <c r="B731" s="3" t="s">
        <v>20</v>
      </c>
      <c r="C731" t="s">
        <v>8</v>
      </c>
      <c r="E731" s="25">
        <v>2.1</v>
      </c>
      <c r="F731" s="30" t="s">
        <v>4</v>
      </c>
    </row>
    <row r="732" spans="1:6" hidden="1" x14ac:dyDescent="0.2">
      <c r="A732" s="24">
        <v>45115</v>
      </c>
      <c r="B732" s="3" t="s">
        <v>234</v>
      </c>
      <c r="C732" t="s">
        <v>470</v>
      </c>
      <c r="E732" s="25">
        <v>2.5</v>
      </c>
      <c r="F732" t="s">
        <v>4</v>
      </c>
    </row>
    <row r="733" spans="1:6" hidden="1" x14ac:dyDescent="0.2">
      <c r="A733" s="24">
        <v>45116</v>
      </c>
      <c r="B733" s="3" t="s">
        <v>18</v>
      </c>
      <c r="C733" t="s">
        <v>471</v>
      </c>
      <c r="E733" s="25">
        <v>2</v>
      </c>
      <c r="F733" t="s">
        <v>4</v>
      </c>
    </row>
    <row r="734" spans="1:6" x14ac:dyDescent="0.2">
      <c r="A734" s="24">
        <v>45117</v>
      </c>
      <c r="B734" s="3" t="s">
        <v>20</v>
      </c>
      <c r="C734" t="s">
        <v>65</v>
      </c>
      <c r="E734" s="25">
        <f>0.3+0.8+0.3</f>
        <v>1.4000000000000001</v>
      </c>
      <c r="F734" s="30" t="s">
        <v>4</v>
      </c>
    </row>
    <row r="735" spans="1:6" hidden="1" x14ac:dyDescent="0.2">
      <c r="A735" s="24">
        <v>45118</v>
      </c>
      <c r="B735" s="3" t="s">
        <v>18</v>
      </c>
      <c r="C735" t="s">
        <v>472</v>
      </c>
      <c r="E735" s="25">
        <v>4.2</v>
      </c>
      <c r="F735" t="s">
        <v>4</v>
      </c>
    </row>
    <row r="736" spans="1:6" x14ac:dyDescent="0.2">
      <c r="A736" s="24">
        <v>45119</v>
      </c>
      <c r="B736" s="3" t="s">
        <v>20</v>
      </c>
      <c r="C736" t="s">
        <v>65</v>
      </c>
      <c r="E736" s="25">
        <v>1.1000000000000001</v>
      </c>
      <c r="F736" s="30" t="s">
        <v>4</v>
      </c>
    </row>
    <row r="737" spans="1:6" hidden="1" x14ac:dyDescent="0.2">
      <c r="A737" s="24">
        <v>45120</v>
      </c>
      <c r="B737" s="24" t="s">
        <v>473</v>
      </c>
      <c r="C737" t="s">
        <v>474</v>
      </c>
      <c r="E737" s="25">
        <v>10</v>
      </c>
      <c r="F737" t="s">
        <v>5</v>
      </c>
    </row>
    <row r="738" spans="1:6" hidden="1" x14ac:dyDescent="0.2">
      <c r="A738" s="24">
        <v>45121</v>
      </c>
      <c r="B738" s="3" t="s">
        <v>18</v>
      </c>
      <c r="C738" t="s">
        <v>471</v>
      </c>
      <c r="E738" s="25">
        <v>5</v>
      </c>
      <c r="F738" t="s">
        <v>4</v>
      </c>
    </row>
    <row r="739" spans="1:6" hidden="1" x14ac:dyDescent="0.2">
      <c r="A739" s="24">
        <v>45124</v>
      </c>
      <c r="B739" s="3" t="s">
        <v>18</v>
      </c>
      <c r="C739" t="s">
        <v>471</v>
      </c>
      <c r="E739" s="25">
        <v>8.15</v>
      </c>
      <c r="F739" t="s">
        <v>4</v>
      </c>
    </row>
    <row r="740" spans="1:6" hidden="1" x14ac:dyDescent="0.2">
      <c r="A740" s="24">
        <v>45124</v>
      </c>
      <c r="B740" s="3" t="s">
        <v>13</v>
      </c>
      <c r="C740" t="s">
        <v>475</v>
      </c>
      <c r="D740">
        <v>180</v>
      </c>
      <c r="E740" s="25"/>
      <c r="F740" t="s">
        <v>5</v>
      </c>
    </row>
    <row r="741" spans="1:6" hidden="1" x14ac:dyDescent="0.2">
      <c r="A741" s="24">
        <v>45124</v>
      </c>
      <c r="B741" s="24" t="s">
        <v>143</v>
      </c>
      <c r="C741" t="s">
        <v>424</v>
      </c>
      <c r="E741" s="25">
        <v>10.4</v>
      </c>
      <c r="F741" t="s">
        <v>4</v>
      </c>
    </row>
    <row r="742" spans="1:6" hidden="1" x14ac:dyDescent="0.2">
      <c r="A742" s="24">
        <v>45124</v>
      </c>
      <c r="B742" s="24" t="s">
        <v>422</v>
      </c>
      <c r="C742" t="s">
        <v>476</v>
      </c>
      <c r="E742" s="25">
        <v>19</v>
      </c>
      <c r="F742" t="s">
        <v>4</v>
      </c>
    </row>
    <row r="743" spans="1:6" x14ac:dyDescent="0.2">
      <c r="A743" s="24">
        <v>45124</v>
      </c>
      <c r="B743" s="3" t="s">
        <v>20</v>
      </c>
      <c r="C743" t="s">
        <v>477</v>
      </c>
      <c r="E743" s="25">
        <v>2.5</v>
      </c>
      <c r="F743" s="30" t="s">
        <v>4</v>
      </c>
    </row>
    <row r="744" spans="1:6" x14ac:dyDescent="0.2">
      <c r="A744" s="24">
        <v>45126</v>
      </c>
      <c r="B744" s="3" t="s">
        <v>20</v>
      </c>
      <c r="C744" t="s">
        <v>65</v>
      </c>
      <c r="E744" s="25">
        <f>0.3+0.3+0.5+0.25</f>
        <v>1.35</v>
      </c>
      <c r="F744" s="30" t="s">
        <v>4</v>
      </c>
    </row>
    <row r="745" spans="1:6" hidden="1" x14ac:dyDescent="0.2">
      <c r="A745" s="24">
        <v>45126</v>
      </c>
      <c r="B745" s="3" t="s">
        <v>18</v>
      </c>
      <c r="C745" t="s">
        <v>478</v>
      </c>
      <c r="E745" s="25">
        <v>1.5</v>
      </c>
      <c r="F745" t="s">
        <v>4</v>
      </c>
    </row>
    <row r="746" spans="1:6" hidden="1" x14ac:dyDescent="0.2">
      <c r="A746" s="24">
        <v>45127</v>
      </c>
      <c r="B746" s="3" t="s">
        <v>18</v>
      </c>
      <c r="C746" t="s">
        <v>479</v>
      </c>
      <c r="E746" s="25">
        <v>0.9</v>
      </c>
      <c r="F746" t="s">
        <v>4</v>
      </c>
    </row>
    <row r="747" spans="1:6" hidden="1" x14ac:dyDescent="0.2">
      <c r="A747" s="24">
        <v>45130</v>
      </c>
      <c r="B747" s="24" t="s">
        <v>10</v>
      </c>
      <c r="C747" t="s">
        <v>480</v>
      </c>
      <c r="E747" s="25">
        <f>0.99+0.12</f>
        <v>1.1099999999999999</v>
      </c>
      <c r="F747" s="30" t="s">
        <v>2</v>
      </c>
    </row>
    <row r="748" spans="1:6" hidden="1" x14ac:dyDescent="0.2">
      <c r="A748" s="24">
        <v>45130</v>
      </c>
      <c r="B748" s="3" t="s">
        <v>18</v>
      </c>
      <c r="C748" t="s">
        <v>481</v>
      </c>
      <c r="E748" s="25">
        <f>25.58+0.31</f>
        <v>25.889999999999997</v>
      </c>
      <c r="F748" t="s">
        <v>4</v>
      </c>
    </row>
    <row r="749" spans="1:6" hidden="1" x14ac:dyDescent="0.2">
      <c r="A749" s="24">
        <v>45130</v>
      </c>
      <c r="B749" s="24" t="s">
        <v>24</v>
      </c>
      <c r="C749" t="s">
        <v>482</v>
      </c>
      <c r="E749" s="25">
        <v>0.5</v>
      </c>
      <c r="F749" s="30" t="s">
        <v>4</v>
      </c>
    </row>
    <row r="750" spans="1:6" hidden="1" x14ac:dyDescent="0.2">
      <c r="A750" s="24">
        <v>45136</v>
      </c>
      <c r="B750" s="3" t="s">
        <v>18</v>
      </c>
      <c r="C750" t="s">
        <v>483</v>
      </c>
      <c r="E750" s="25">
        <v>140</v>
      </c>
      <c r="F750" t="s">
        <v>4</v>
      </c>
    </row>
    <row r="751" spans="1:6" hidden="1" x14ac:dyDescent="0.2">
      <c r="A751" s="24">
        <v>45136</v>
      </c>
      <c r="B751" s="24" t="s">
        <v>24</v>
      </c>
      <c r="C751" t="s">
        <v>484</v>
      </c>
      <c r="E751" s="25">
        <v>5</v>
      </c>
      <c r="F751" t="s">
        <v>4</v>
      </c>
    </row>
    <row r="752" spans="1:6" hidden="1" x14ac:dyDescent="0.2">
      <c r="A752" s="24">
        <v>45138</v>
      </c>
      <c r="B752" s="3" t="s">
        <v>13</v>
      </c>
      <c r="C752" t="s">
        <v>485</v>
      </c>
      <c r="D752">
        <v>225</v>
      </c>
      <c r="E752" s="25"/>
      <c r="F752" t="s">
        <v>5</v>
      </c>
    </row>
    <row r="753" spans="1:6" x14ac:dyDescent="0.2">
      <c r="A753" s="24">
        <v>45138</v>
      </c>
      <c r="B753" s="3" t="s">
        <v>20</v>
      </c>
      <c r="C753" t="s">
        <v>486</v>
      </c>
      <c r="E753" s="25">
        <f>0.3+0.3+1</f>
        <v>1.6</v>
      </c>
      <c r="F753" s="30" t="s">
        <v>4</v>
      </c>
    </row>
    <row r="754" spans="1:6" hidden="1" x14ac:dyDescent="0.2">
      <c r="A754" s="24">
        <v>45138</v>
      </c>
      <c r="B754" s="3" t="s">
        <v>18</v>
      </c>
      <c r="C754" t="s">
        <v>487</v>
      </c>
      <c r="E754" s="25">
        <v>4.25</v>
      </c>
      <c r="F754" t="s">
        <v>4</v>
      </c>
    </row>
    <row r="755" spans="1:6" x14ac:dyDescent="0.2">
      <c r="A755" s="24">
        <v>45138</v>
      </c>
      <c r="B755" s="3" t="s">
        <v>20</v>
      </c>
      <c r="C755" t="s">
        <v>488</v>
      </c>
      <c r="E755" s="25">
        <v>1.8</v>
      </c>
      <c r="F755" s="30" t="s">
        <v>4</v>
      </c>
    </row>
    <row r="756" spans="1:6" hidden="1" x14ac:dyDescent="0.2">
      <c r="A756" s="24">
        <v>45139</v>
      </c>
      <c r="B756" s="24" t="s">
        <v>10</v>
      </c>
      <c r="C756" t="s">
        <v>489</v>
      </c>
      <c r="E756" s="25">
        <v>3</v>
      </c>
      <c r="F756" t="s">
        <v>4</v>
      </c>
    </row>
    <row r="757" spans="1:6" hidden="1" x14ac:dyDescent="0.2">
      <c r="A757" s="24">
        <v>45139</v>
      </c>
      <c r="B757" s="3" t="s">
        <v>18</v>
      </c>
      <c r="C757" t="s">
        <v>490</v>
      </c>
      <c r="E757" s="25">
        <f xml:space="preserve"> 2 + 1 + 0.5</f>
        <v>3.5</v>
      </c>
      <c r="F757" t="s">
        <v>4</v>
      </c>
    </row>
    <row r="758" spans="1:6" hidden="1" x14ac:dyDescent="0.2">
      <c r="A758" s="24">
        <v>45139</v>
      </c>
      <c r="B758" s="24" t="s">
        <v>356</v>
      </c>
      <c r="C758" t="s">
        <v>491</v>
      </c>
      <c r="D758" s="25">
        <v>3.05</v>
      </c>
      <c r="F758" t="s">
        <v>4</v>
      </c>
    </row>
    <row r="759" spans="1:6" hidden="1" x14ac:dyDescent="0.2">
      <c r="A759" s="24">
        <v>45139</v>
      </c>
      <c r="B759" s="24" t="s">
        <v>46</v>
      </c>
      <c r="C759" t="s">
        <v>492</v>
      </c>
      <c r="E759" s="25">
        <v>25</v>
      </c>
      <c r="F759" s="30" t="s">
        <v>2</v>
      </c>
    </row>
    <row r="760" spans="1:6" x14ac:dyDescent="0.2">
      <c r="A760" s="24">
        <v>45142</v>
      </c>
      <c r="B760" s="3" t="s">
        <v>20</v>
      </c>
      <c r="C760" s="28" t="s">
        <v>565</v>
      </c>
      <c r="D760" s="28">
        <v>0.4</v>
      </c>
      <c r="E760" s="29"/>
      <c r="F760" s="30" t="s">
        <v>4</v>
      </c>
    </row>
    <row r="761" spans="1:6" x14ac:dyDescent="0.2">
      <c r="A761" s="24">
        <v>45142</v>
      </c>
      <c r="B761" s="3" t="s">
        <v>20</v>
      </c>
      <c r="C761" t="s">
        <v>493</v>
      </c>
      <c r="E761" s="25">
        <f>6+1.15+0.3+0.3</f>
        <v>7.75</v>
      </c>
      <c r="F761" s="30" t="s">
        <v>4</v>
      </c>
    </row>
    <row r="762" spans="1:6" x14ac:dyDescent="0.2">
      <c r="A762" s="24">
        <v>45142</v>
      </c>
      <c r="B762" s="3" t="s">
        <v>20</v>
      </c>
      <c r="C762" t="s">
        <v>65</v>
      </c>
      <c r="E762" s="25">
        <f>0.3+0.3+0.5+0.1</f>
        <v>1.2000000000000002</v>
      </c>
      <c r="F762" s="30" t="s">
        <v>4</v>
      </c>
    </row>
    <row r="763" spans="1:6" hidden="1" x14ac:dyDescent="0.2">
      <c r="A763" s="24">
        <v>45142</v>
      </c>
      <c r="B763" s="24" t="s">
        <v>465</v>
      </c>
      <c r="C763" t="s">
        <v>466</v>
      </c>
      <c r="D763">
        <v>0.01</v>
      </c>
      <c r="E763" s="25"/>
      <c r="F763" t="s">
        <v>5</v>
      </c>
    </row>
    <row r="764" spans="1:6" hidden="1" x14ac:dyDescent="0.2">
      <c r="A764" s="24">
        <v>45142</v>
      </c>
      <c r="B764" s="24" t="s">
        <v>24</v>
      </c>
      <c r="C764" t="s">
        <v>494</v>
      </c>
      <c r="E764">
        <v>1.9</v>
      </c>
      <c r="F764" t="s">
        <v>4</v>
      </c>
    </row>
    <row r="765" spans="1:6" hidden="1" x14ac:dyDescent="0.2">
      <c r="A765" s="24">
        <v>45142</v>
      </c>
      <c r="B765" s="3" t="s">
        <v>18</v>
      </c>
      <c r="C765" t="s">
        <v>495</v>
      </c>
      <c r="E765" s="25">
        <v>10</v>
      </c>
      <c r="F765" t="s">
        <v>4</v>
      </c>
    </row>
    <row r="766" spans="1:6" x14ac:dyDescent="0.2">
      <c r="A766" s="24">
        <v>45142</v>
      </c>
      <c r="B766" s="3" t="s">
        <v>20</v>
      </c>
      <c r="C766" t="s">
        <v>479</v>
      </c>
      <c r="E766" s="25">
        <v>0.3</v>
      </c>
      <c r="F766" s="30" t="s">
        <v>4</v>
      </c>
    </row>
    <row r="767" spans="1:6" x14ac:dyDescent="0.2">
      <c r="A767" s="24">
        <v>45142</v>
      </c>
      <c r="B767" s="3" t="s">
        <v>20</v>
      </c>
      <c r="C767" t="s">
        <v>32</v>
      </c>
      <c r="E767" s="25">
        <f>0.5+0.3+0.3+0.3</f>
        <v>1.4000000000000001</v>
      </c>
      <c r="F767" s="30" t="s">
        <v>4</v>
      </c>
    </row>
    <row r="768" spans="1:6" x14ac:dyDescent="0.2">
      <c r="A768" s="24">
        <v>45142</v>
      </c>
      <c r="B768" s="3" t="s">
        <v>20</v>
      </c>
      <c r="C768" t="s">
        <v>32</v>
      </c>
      <c r="E768" s="25">
        <v>0.4</v>
      </c>
      <c r="F768" s="30" t="s">
        <v>4</v>
      </c>
    </row>
    <row r="769" spans="1:6" x14ac:dyDescent="0.2">
      <c r="A769" s="24">
        <v>45149</v>
      </c>
      <c r="B769" s="3" t="s">
        <v>20</v>
      </c>
      <c r="C769" t="s">
        <v>482</v>
      </c>
      <c r="E769" s="25">
        <v>1</v>
      </c>
      <c r="F769" s="30" t="s">
        <v>4</v>
      </c>
    </row>
    <row r="770" spans="1:6" hidden="1" x14ac:dyDescent="0.2">
      <c r="A770" s="24">
        <v>45151</v>
      </c>
      <c r="B770" s="3" t="s">
        <v>18</v>
      </c>
      <c r="C770" t="s">
        <v>496</v>
      </c>
      <c r="E770" s="25">
        <v>17.57</v>
      </c>
      <c r="F770" t="s">
        <v>4</v>
      </c>
    </row>
    <row r="771" spans="1:6" hidden="1" x14ac:dyDescent="0.2">
      <c r="A771" s="24">
        <v>45151</v>
      </c>
      <c r="B771" s="3" t="s">
        <v>18</v>
      </c>
      <c r="C771" t="s">
        <v>497</v>
      </c>
      <c r="E771" s="25">
        <v>32.61</v>
      </c>
      <c r="F771" t="s">
        <v>2</v>
      </c>
    </row>
    <row r="772" spans="1:6" hidden="1" x14ac:dyDescent="0.2">
      <c r="A772" s="24">
        <v>45151</v>
      </c>
      <c r="B772" s="3" t="s">
        <v>18</v>
      </c>
      <c r="C772" t="s">
        <v>498</v>
      </c>
      <c r="E772" s="25">
        <v>1.6</v>
      </c>
      <c r="F772" t="s">
        <v>4</v>
      </c>
    </row>
    <row r="773" spans="1:6" hidden="1" x14ac:dyDescent="0.2">
      <c r="A773" s="24">
        <v>45151</v>
      </c>
      <c r="B773" s="3" t="s">
        <v>18</v>
      </c>
      <c r="C773" t="s">
        <v>499</v>
      </c>
      <c r="E773" s="25">
        <v>51.29</v>
      </c>
      <c r="F773" t="s">
        <v>2</v>
      </c>
    </row>
    <row r="774" spans="1:6" hidden="1" x14ac:dyDescent="0.2">
      <c r="A774" s="24">
        <v>45151</v>
      </c>
      <c r="B774" s="3" t="s">
        <v>18</v>
      </c>
      <c r="C774" t="s">
        <v>500</v>
      </c>
      <c r="E774" s="25">
        <v>1</v>
      </c>
      <c r="F774" t="s">
        <v>4</v>
      </c>
    </row>
    <row r="775" spans="1:6" hidden="1" x14ac:dyDescent="0.2">
      <c r="A775" s="24">
        <v>45153</v>
      </c>
      <c r="B775" s="3" t="s">
        <v>18</v>
      </c>
      <c r="C775" t="s">
        <v>501</v>
      </c>
      <c r="E775" s="25">
        <v>20</v>
      </c>
      <c r="F775" t="s">
        <v>4</v>
      </c>
    </row>
    <row r="776" spans="1:6" hidden="1" x14ac:dyDescent="0.2">
      <c r="A776" s="24">
        <v>45153</v>
      </c>
      <c r="B776" s="24" t="s">
        <v>24</v>
      </c>
      <c r="C776" t="s">
        <v>502</v>
      </c>
      <c r="E776" s="25">
        <v>3</v>
      </c>
      <c r="F776" t="s">
        <v>4</v>
      </c>
    </row>
    <row r="777" spans="1:6" hidden="1" x14ac:dyDescent="0.2">
      <c r="A777" s="24">
        <v>45153</v>
      </c>
      <c r="B777" s="3" t="s">
        <v>13</v>
      </c>
      <c r="C777" t="s">
        <v>503</v>
      </c>
      <c r="D777">
        <v>225</v>
      </c>
      <c r="E777" s="25"/>
      <c r="F777" t="s">
        <v>5</v>
      </c>
    </row>
    <row r="778" spans="1:6" hidden="1" x14ac:dyDescent="0.2">
      <c r="A778" s="24">
        <v>45158</v>
      </c>
      <c r="B778" s="3" t="s">
        <v>18</v>
      </c>
      <c r="C778" t="s">
        <v>504</v>
      </c>
      <c r="E778" s="25">
        <v>1</v>
      </c>
      <c r="F778" t="s">
        <v>4</v>
      </c>
    </row>
    <row r="779" spans="1:6" hidden="1" x14ac:dyDescent="0.2">
      <c r="A779" s="24">
        <v>45158</v>
      </c>
      <c r="B779" s="24" t="s">
        <v>24</v>
      </c>
      <c r="C779" t="s">
        <v>505</v>
      </c>
      <c r="E779" s="25">
        <v>16</v>
      </c>
      <c r="F779" t="s">
        <v>4</v>
      </c>
    </row>
    <row r="780" spans="1:6" hidden="1" x14ac:dyDescent="0.2">
      <c r="A780" s="24">
        <v>45158</v>
      </c>
      <c r="B780" s="3" t="s">
        <v>18</v>
      </c>
      <c r="C780" t="s">
        <v>132</v>
      </c>
      <c r="E780" s="25">
        <v>0.9</v>
      </c>
      <c r="F780" t="s">
        <v>4</v>
      </c>
    </row>
    <row r="781" spans="1:6" hidden="1" x14ac:dyDescent="0.2">
      <c r="A781" s="24">
        <v>45158</v>
      </c>
      <c r="B781" s="3" t="s">
        <v>18</v>
      </c>
      <c r="C781" t="s">
        <v>506</v>
      </c>
      <c r="E781" s="25">
        <v>6.85</v>
      </c>
      <c r="F781" t="s">
        <v>4</v>
      </c>
    </row>
    <row r="782" spans="1:6" hidden="1" x14ac:dyDescent="0.2">
      <c r="A782" s="24">
        <v>45160</v>
      </c>
      <c r="B782" s="24" t="s">
        <v>10</v>
      </c>
      <c r="C782" t="s">
        <v>480</v>
      </c>
      <c r="E782" s="25">
        <f>0.99+0.12</f>
        <v>1.1099999999999999</v>
      </c>
      <c r="F782" t="s">
        <v>2</v>
      </c>
    </row>
    <row r="783" spans="1:6" hidden="1" x14ac:dyDescent="0.2">
      <c r="A783" s="24">
        <v>45160</v>
      </c>
      <c r="B783" s="24" t="s">
        <v>30</v>
      </c>
      <c r="C783" t="s">
        <v>507</v>
      </c>
      <c r="E783" s="25">
        <v>0.4</v>
      </c>
      <c r="F783" t="s">
        <v>5</v>
      </c>
    </row>
    <row r="784" spans="1:6" hidden="1" x14ac:dyDescent="0.2">
      <c r="A784" s="24">
        <v>45160</v>
      </c>
      <c r="B784" s="24" t="s">
        <v>24</v>
      </c>
      <c r="C784" t="s">
        <v>508</v>
      </c>
      <c r="E784" s="25">
        <v>20</v>
      </c>
      <c r="F784" t="s">
        <v>2</v>
      </c>
    </row>
    <row r="785" spans="1:6" hidden="1" x14ac:dyDescent="0.2">
      <c r="A785" s="24">
        <v>45160</v>
      </c>
      <c r="B785" s="24" t="s">
        <v>30</v>
      </c>
      <c r="C785" t="s">
        <v>507</v>
      </c>
      <c r="E785" s="25">
        <v>0.4</v>
      </c>
      <c r="F785" t="s">
        <v>2</v>
      </c>
    </row>
    <row r="786" spans="1:6" hidden="1" x14ac:dyDescent="0.2">
      <c r="A786" s="24">
        <v>45160</v>
      </c>
      <c r="B786" s="24" t="s">
        <v>103</v>
      </c>
      <c r="C786" t="s">
        <v>509</v>
      </c>
      <c r="E786" s="25">
        <v>20</v>
      </c>
      <c r="F786" t="s">
        <v>4</v>
      </c>
    </row>
    <row r="787" spans="1:6" hidden="1" x14ac:dyDescent="0.2">
      <c r="A787" s="24">
        <v>45160</v>
      </c>
      <c r="B787" s="24" t="s">
        <v>30</v>
      </c>
      <c r="C787" t="s">
        <v>507</v>
      </c>
      <c r="E787" s="25">
        <v>0.4</v>
      </c>
      <c r="F787" t="s">
        <v>2</v>
      </c>
    </row>
    <row r="788" spans="1:6" x14ac:dyDescent="0.2">
      <c r="A788" s="24">
        <v>45161</v>
      </c>
      <c r="B788" s="3" t="s">
        <v>20</v>
      </c>
      <c r="C788" t="s">
        <v>62</v>
      </c>
      <c r="E788" s="25">
        <f>0.5+0.3+0.3</f>
        <v>1.1000000000000001</v>
      </c>
      <c r="F788" t="s">
        <v>4</v>
      </c>
    </row>
    <row r="789" spans="1:6" hidden="1" x14ac:dyDescent="0.2">
      <c r="A789" s="24">
        <v>45161</v>
      </c>
      <c r="B789" s="24" t="s">
        <v>30</v>
      </c>
      <c r="C789" t="s">
        <v>510</v>
      </c>
      <c r="E789" s="25">
        <v>2.52</v>
      </c>
      <c r="F789" t="s">
        <v>3</v>
      </c>
    </row>
    <row r="790" spans="1:6" hidden="1" x14ac:dyDescent="0.2">
      <c r="A790" s="24">
        <v>45161</v>
      </c>
      <c r="B790" s="24" t="s">
        <v>10</v>
      </c>
      <c r="C790" t="s">
        <v>433</v>
      </c>
      <c r="E790" s="25">
        <v>3</v>
      </c>
      <c r="F790" t="s">
        <v>4</v>
      </c>
    </row>
    <row r="791" spans="1:6" x14ac:dyDescent="0.2">
      <c r="A791" s="24">
        <v>45162</v>
      </c>
      <c r="B791" s="3" t="s">
        <v>20</v>
      </c>
      <c r="C791" t="s">
        <v>21</v>
      </c>
      <c r="E791" s="25">
        <f>0.3+0.3+0.3</f>
        <v>0.89999999999999991</v>
      </c>
      <c r="F791" t="s">
        <v>4</v>
      </c>
    </row>
    <row r="792" spans="1:6" hidden="1" x14ac:dyDescent="0.2">
      <c r="A792" s="24">
        <v>45162</v>
      </c>
      <c r="B792" s="24" t="s">
        <v>39</v>
      </c>
      <c r="C792" t="s">
        <v>511</v>
      </c>
      <c r="E792" s="25">
        <v>5</v>
      </c>
      <c r="F792" t="s">
        <v>4</v>
      </c>
    </row>
    <row r="793" spans="1:6" x14ac:dyDescent="0.2">
      <c r="A793" s="24">
        <v>45164</v>
      </c>
      <c r="B793" s="3" t="s">
        <v>20</v>
      </c>
      <c r="C793" t="s">
        <v>21</v>
      </c>
      <c r="E793">
        <f>0.3+0.3+0.3+2</f>
        <v>2.9</v>
      </c>
      <c r="F793" t="s">
        <v>4</v>
      </c>
    </row>
    <row r="794" spans="1:6" hidden="1" x14ac:dyDescent="0.2">
      <c r="A794" s="24">
        <v>45164</v>
      </c>
      <c r="B794" s="24" t="s">
        <v>18</v>
      </c>
      <c r="C794" t="s">
        <v>19</v>
      </c>
      <c r="E794" s="25">
        <v>1.25</v>
      </c>
      <c r="F794" t="s">
        <v>4</v>
      </c>
    </row>
    <row r="795" spans="1:6" hidden="1" x14ac:dyDescent="0.2">
      <c r="A795" s="24">
        <v>45164</v>
      </c>
      <c r="B795" s="24" t="s">
        <v>24</v>
      </c>
      <c r="C795" t="s">
        <v>512</v>
      </c>
      <c r="E795" s="25">
        <v>10</v>
      </c>
      <c r="F795" t="s">
        <v>4</v>
      </c>
    </row>
    <row r="796" spans="1:6" hidden="1" x14ac:dyDescent="0.2">
      <c r="A796" s="24">
        <v>45166</v>
      </c>
      <c r="B796" s="24" t="s">
        <v>24</v>
      </c>
      <c r="C796" t="s">
        <v>567</v>
      </c>
      <c r="E796" s="25">
        <v>1.95</v>
      </c>
      <c r="F796" t="s">
        <v>4</v>
      </c>
    </row>
    <row r="797" spans="1:6" hidden="1" x14ac:dyDescent="0.2">
      <c r="A797" s="24">
        <v>45165</v>
      </c>
      <c r="B797" s="24" t="s">
        <v>18</v>
      </c>
      <c r="C797" t="s">
        <v>513</v>
      </c>
      <c r="E797" s="25">
        <v>2.75</v>
      </c>
      <c r="F797" t="s">
        <v>4</v>
      </c>
    </row>
    <row r="798" spans="1:6" hidden="1" x14ac:dyDescent="0.2">
      <c r="A798" s="24">
        <v>45166</v>
      </c>
      <c r="B798" s="24" t="s">
        <v>18</v>
      </c>
      <c r="C798" t="s">
        <v>141</v>
      </c>
      <c r="E798" s="25">
        <v>20</v>
      </c>
      <c r="F798" t="s">
        <v>4</v>
      </c>
    </row>
    <row r="799" spans="1:6" hidden="1" x14ac:dyDescent="0.2">
      <c r="A799" s="24">
        <v>45166</v>
      </c>
      <c r="B799" s="24" t="s">
        <v>39</v>
      </c>
      <c r="C799" t="s">
        <v>514</v>
      </c>
      <c r="E799" s="25">
        <v>20</v>
      </c>
      <c r="F799" t="s">
        <v>2</v>
      </c>
    </row>
    <row r="800" spans="1:6" hidden="1" x14ac:dyDescent="0.2">
      <c r="A800" s="24">
        <v>45166</v>
      </c>
      <c r="B800" s="24" t="s">
        <v>39</v>
      </c>
      <c r="C800" t="s">
        <v>515</v>
      </c>
      <c r="E800" s="25">
        <v>47.1</v>
      </c>
      <c r="F800" t="s">
        <v>2</v>
      </c>
    </row>
    <row r="801" spans="1:6" hidden="1" x14ac:dyDescent="0.2">
      <c r="A801" s="24">
        <v>45166</v>
      </c>
      <c r="B801" s="24" t="s">
        <v>39</v>
      </c>
      <c r="C801" t="s">
        <v>516</v>
      </c>
      <c r="E801" s="25">
        <f>0.3+0.3</f>
        <v>0.6</v>
      </c>
      <c r="F801" t="s">
        <v>2</v>
      </c>
    </row>
    <row r="802" spans="1:6" x14ac:dyDescent="0.2">
      <c r="A802" s="24">
        <v>45166</v>
      </c>
      <c r="B802" s="3" t="s">
        <v>20</v>
      </c>
      <c r="C802" t="s">
        <v>32</v>
      </c>
      <c r="E802" s="25">
        <f>0.3+0.3+0.3</f>
        <v>0.89999999999999991</v>
      </c>
      <c r="F802" t="s">
        <v>4</v>
      </c>
    </row>
    <row r="803" spans="1:6" hidden="1" x14ac:dyDescent="0.2">
      <c r="A803" s="24">
        <v>45169</v>
      </c>
      <c r="B803" s="24" t="s">
        <v>18</v>
      </c>
      <c r="C803" t="s">
        <v>517</v>
      </c>
      <c r="E803" s="25">
        <v>1.45</v>
      </c>
      <c r="F803" t="s">
        <v>4</v>
      </c>
    </row>
    <row r="804" spans="1:6" hidden="1" x14ac:dyDescent="0.2">
      <c r="A804" s="24">
        <v>45169</v>
      </c>
      <c r="B804" s="24" t="s">
        <v>24</v>
      </c>
      <c r="C804" t="s">
        <v>518</v>
      </c>
      <c r="E804" s="25">
        <v>1</v>
      </c>
      <c r="F804" t="s">
        <v>4</v>
      </c>
    </row>
    <row r="805" spans="1:6" hidden="1" x14ac:dyDescent="0.2">
      <c r="A805" s="24">
        <v>45169</v>
      </c>
      <c r="B805" s="24" t="s">
        <v>46</v>
      </c>
      <c r="C805" t="s">
        <v>519</v>
      </c>
      <c r="E805" s="25">
        <v>25</v>
      </c>
      <c r="F805" s="30" t="s">
        <v>2</v>
      </c>
    </row>
    <row r="806" spans="1:6" hidden="1" x14ac:dyDescent="0.2">
      <c r="A806" s="24">
        <v>45170</v>
      </c>
      <c r="B806" s="3" t="s">
        <v>13</v>
      </c>
      <c r="C806" t="s">
        <v>520</v>
      </c>
      <c r="D806">
        <v>225</v>
      </c>
      <c r="E806" s="25"/>
      <c r="F806" t="s">
        <v>5</v>
      </c>
    </row>
    <row r="807" spans="1:6" hidden="1" x14ac:dyDescent="0.2">
      <c r="A807" s="24">
        <v>45170</v>
      </c>
      <c r="B807" s="24" t="s">
        <v>18</v>
      </c>
      <c r="C807" t="s">
        <v>521</v>
      </c>
      <c r="E807" s="25">
        <v>2.1</v>
      </c>
      <c r="F807" t="s">
        <v>4</v>
      </c>
    </row>
    <row r="808" spans="1:6" x14ac:dyDescent="0.2">
      <c r="A808" s="24">
        <v>45170</v>
      </c>
      <c r="B808" s="3" t="s">
        <v>20</v>
      </c>
      <c r="C808" t="s">
        <v>522</v>
      </c>
      <c r="E808" s="25">
        <f>0.3+0.3+0.3</f>
        <v>0.89999999999999991</v>
      </c>
      <c r="F808" t="s">
        <v>4</v>
      </c>
    </row>
    <row r="809" spans="1:6" hidden="1" x14ac:dyDescent="0.2">
      <c r="A809" s="24">
        <v>45170</v>
      </c>
      <c r="B809" s="24" t="s">
        <v>10</v>
      </c>
      <c r="C809" t="s">
        <v>523</v>
      </c>
      <c r="E809" s="25">
        <v>10</v>
      </c>
      <c r="F809" t="s">
        <v>3</v>
      </c>
    </row>
    <row r="810" spans="1:6" hidden="1" x14ac:dyDescent="0.2">
      <c r="A810" s="24">
        <v>45171</v>
      </c>
      <c r="B810" s="24" t="s">
        <v>103</v>
      </c>
      <c r="C810" t="s">
        <v>524</v>
      </c>
      <c r="E810" s="25">
        <v>5</v>
      </c>
      <c r="F810" t="s">
        <v>4</v>
      </c>
    </row>
    <row r="811" spans="1:6" hidden="1" x14ac:dyDescent="0.2">
      <c r="A811" s="24">
        <v>45172</v>
      </c>
      <c r="B811" s="24" t="s">
        <v>18</v>
      </c>
      <c r="C811" t="s">
        <v>496</v>
      </c>
      <c r="E811" s="25">
        <v>17.37</v>
      </c>
      <c r="F811" t="s">
        <v>4</v>
      </c>
    </row>
    <row r="812" spans="1:6" hidden="1" x14ac:dyDescent="0.2">
      <c r="A812" s="24">
        <v>45172</v>
      </c>
      <c r="B812" s="24" t="s">
        <v>18</v>
      </c>
      <c r="C812" t="s">
        <v>525</v>
      </c>
      <c r="E812" s="25">
        <v>1</v>
      </c>
      <c r="F812" t="s">
        <v>4</v>
      </c>
    </row>
    <row r="813" spans="1:6" hidden="1" x14ac:dyDescent="0.2">
      <c r="A813" s="24">
        <v>45172</v>
      </c>
      <c r="B813" s="24" t="s">
        <v>18</v>
      </c>
      <c r="C813" t="s">
        <v>499</v>
      </c>
      <c r="E813" s="25">
        <v>62.41</v>
      </c>
      <c r="F813" t="s">
        <v>2</v>
      </c>
    </row>
    <row r="814" spans="1:6" hidden="1" x14ac:dyDescent="0.2">
      <c r="A814" s="24">
        <v>45172</v>
      </c>
      <c r="B814" s="24" t="s">
        <v>18</v>
      </c>
      <c r="C814" t="s">
        <v>497</v>
      </c>
      <c r="E814" s="25">
        <v>40.93</v>
      </c>
      <c r="F814" t="s">
        <v>3</v>
      </c>
    </row>
    <row r="815" spans="1:6" hidden="1" x14ac:dyDescent="0.2">
      <c r="A815" s="24">
        <v>45172</v>
      </c>
      <c r="B815" s="24" t="s">
        <v>18</v>
      </c>
      <c r="C815" t="s">
        <v>526</v>
      </c>
      <c r="E815" s="25">
        <v>1</v>
      </c>
      <c r="F815" t="s">
        <v>4</v>
      </c>
    </row>
    <row r="816" spans="1:6" x14ac:dyDescent="0.2">
      <c r="A816" s="24">
        <v>45173</v>
      </c>
      <c r="B816" s="24" t="s">
        <v>20</v>
      </c>
      <c r="C816" t="s">
        <v>21</v>
      </c>
      <c r="E816" s="25">
        <f>0.3+0.5+0.3+0.3</f>
        <v>1.4000000000000001</v>
      </c>
      <c r="F816" t="s">
        <v>4</v>
      </c>
    </row>
    <row r="817" spans="1:6" hidden="1" x14ac:dyDescent="0.2">
      <c r="A817" s="24">
        <v>45173</v>
      </c>
      <c r="B817" s="24" t="s">
        <v>143</v>
      </c>
      <c r="C817" t="s">
        <v>527</v>
      </c>
      <c r="E817" s="25">
        <v>37.35</v>
      </c>
      <c r="F817" s="30" t="s">
        <v>4</v>
      </c>
    </row>
    <row r="818" spans="1:6" hidden="1" x14ac:dyDescent="0.2">
      <c r="A818" s="24">
        <v>45173</v>
      </c>
      <c r="B818" s="24" t="s">
        <v>18</v>
      </c>
      <c r="C818" t="s">
        <v>528</v>
      </c>
      <c r="E818" s="25">
        <v>1.25</v>
      </c>
      <c r="F818" t="s">
        <v>4</v>
      </c>
    </row>
    <row r="819" spans="1:6" hidden="1" x14ac:dyDescent="0.2">
      <c r="A819" s="24">
        <v>45173</v>
      </c>
      <c r="B819" s="24" t="s">
        <v>18</v>
      </c>
      <c r="C819" t="s">
        <v>528</v>
      </c>
      <c r="D819" s="25"/>
      <c r="E819" s="25">
        <v>0.6</v>
      </c>
      <c r="F819" t="s">
        <v>4</v>
      </c>
    </row>
    <row r="820" spans="1:6" x14ac:dyDescent="0.2">
      <c r="A820" s="24">
        <v>45176</v>
      </c>
      <c r="B820" s="24" t="s">
        <v>20</v>
      </c>
      <c r="C820" t="s">
        <v>220</v>
      </c>
      <c r="E820" s="25">
        <v>3</v>
      </c>
      <c r="F820" t="s">
        <v>4</v>
      </c>
    </row>
    <row r="821" spans="1:6" hidden="1" x14ac:dyDescent="0.2">
      <c r="A821" s="24">
        <v>45179</v>
      </c>
      <c r="B821" s="24" t="s">
        <v>18</v>
      </c>
      <c r="C821" t="s">
        <v>529</v>
      </c>
      <c r="E821" s="25">
        <v>3</v>
      </c>
      <c r="F821" t="s">
        <v>4</v>
      </c>
    </row>
    <row r="822" spans="1:6" hidden="1" x14ac:dyDescent="0.2">
      <c r="A822" s="24">
        <v>45179</v>
      </c>
      <c r="B822" s="24" t="s">
        <v>18</v>
      </c>
      <c r="C822" t="s">
        <v>530</v>
      </c>
      <c r="E822" s="25">
        <v>1.75</v>
      </c>
      <c r="F822" t="s">
        <v>4</v>
      </c>
    </row>
    <row r="823" spans="1:6" hidden="1" x14ac:dyDescent="0.2">
      <c r="A823" s="24">
        <v>45180</v>
      </c>
      <c r="B823" s="24" t="s">
        <v>18</v>
      </c>
      <c r="C823" t="s">
        <v>531</v>
      </c>
      <c r="E823" s="25">
        <v>16.88</v>
      </c>
      <c r="F823" t="s">
        <v>3</v>
      </c>
    </row>
    <row r="824" spans="1:6" hidden="1" x14ac:dyDescent="0.2">
      <c r="A824" s="24">
        <v>45180</v>
      </c>
      <c r="B824" s="24" t="s">
        <v>18</v>
      </c>
      <c r="C824" t="s">
        <v>532</v>
      </c>
      <c r="E824" s="25">
        <v>0.75</v>
      </c>
      <c r="F824" t="s">
        <v>4</v>
      </c>
    </row>
    <row r="825" spans="1:6" hidden="1" x14ac:dyDescent="0.2">
      <c r="A825" s="24">
        <v>45183</v>
      </c>
      <c r="B825" s="24" t="s">
        <v>18</v>
      </c>
      <c r="C825" t="s">
        <v>533</v>
      </c>
      <c r="E825" s="25">
        <v>0.7</v>
      </c>
      <c r="F825" t="s">
        <v>4</v>
      </c>
    </row>
    <row r="826" spans="1:6" x14ac:dyDescent="0.2">
      <c r="A826" s="24">
        <v>45184</v>
      </c>
      <c r="B826" s="24" t="s">
        <v>20</v>
      </c>
      <c r="C826" t="s">
        <v>21</v>
      </c>
      <c r="E826" s="25">
        <f>0.3+0.5+0.3+0.3+0.3+0.3</f>
        <v>2</v>
      </c>
      <c r="F826" t="s">
        <v>4</v>
      </c>
    </row>
    <row r="827" spans="1:6" hidden="1" x14ac:dyDescent="0.2">
      <c r="A827" s="24">
        <v>45184</v>
      </c>
      <c r="B827" s="3" t="s">
        <v>13</v>
      </c>
      <c r="C827" t="s">
        <v>534</v>
      </c>
      <c r="D827">
        <v>240</v>
      </c>
      <c r="E827" s="25"/>
      <c r="F827" t="s">
        <v>5</v>
      </c>
    </row>
    <row r="828" spans="1:6" hidden="1" x14ac:dyDescent="0.2">
      <c r="A828" s="24">
        <v>45188</v>
      </c>
      <c r="B828" s="24" t="s">
        <v>535</v>
      </c>
      <c r="C828" t="s">
        <v>536</v>
      </c>
      <c r="E828" s="25">
        <v>40</v>
      </c>
      <c r="F828" t="s">
        <v>4</v>
      </c>
    </row>
    <row r="829" spans="1:6" hidden="1" x14ac:dyDescent="0.2">
      <c r="A829" s="24">
        <v>45188</v>
      </c>
      <c r="B829" s="24" t="s">
        <v>10</v>
      </c>
      <c r="C829" t="s">
        <v>11</v>
      </c>
      <c r="E829" s="25">
        <v>9.6999999999999993</v>
      </c>
      <c r="F829" t="s">
        <v>3</v>
      </c>
    </row>
    <row r="830" spans="1:6" hidden="1" x14ac:dyDescent="0.2">
      <c r="A830" s="24">
        <v>45188</v>
      </c>
      <c r="B830" s="24" t="s">
        <v>356</v>
      </c>
      <c r="C830" t="s">
        <v>537</v>
      </c>
      <c r="D830">
        <v>20</v>
      </c>
      <c r="E830" s="25"/>
      <c r="F830" t="s">
        <v>5</v>
      </c>
    </row>
    <row r="831" spans="1:6" hidden="1" x14ac:dyDescent="0.2">
      <c r="A831" s="24">
        <v>45188</v>
      </c>
      <c r="B831" s="24" t="s">
        <v>24</v>
      </c>
      <c r="C831" t="s">
        <v>538</v>
      </c>
      <c r="D831" s="25"/>
      <c r="E831">
        <v>15.99</v>
      </c>
      <c r="F831" t="s">
        <v>2</v>
      </c>
    </row>
    <row r="832" spans="1:6" hidden="1" x14ac:dyDescent="0.2">
      <c r="A832" s="24">
        <v>45189</v>
      </c>
      <c r="B832" s="24" t="s">
        <v>24</v>
      </c>
      <c r="C832" t="s">
        <v>539</v>
      </c>
      <c r="E832" s="25">
        <v>17.18</v>
      </c>
      <c r="F832" t="s">
        <v>2</v>
      </c>
    </row>
    <row r="833" spans="1:6" hidden="1" x14ac:dyDescent="0.2">
      <c r="A833" s="24">
        <v>45189</v>
      </c>
      <c r="B833" s="24" t="s">
        <v>356</v>
      </c>
      <c r="C833" t="s">
        <v>539</v>
      </c>
      <c r="D833">
        <v>20</v>
      </c>
      <c r="E833" s="25"/>
      <c r="F833" t="s">
        <v>5</v>
      </c>
    </row>
    <row r="834" spans="1:6" hidden="1" x14ac:dyDescent="0.2">
      <c r="A834" s="24">
        <v>45189</v>
      </c>
      <c r="B834" s="24" t="s">
        <v>24</v>
      </c>
      <c r="C834" t="s">
        <v>540</v>
      </c>
      <c r="E834" s="25">
        <v>17.14</v>
      </c>
      <c r="F834" t="s">
        <v>2</v>
      </c>
    </row>
    <row r="835" spans="1:6" hidden="1" x14ac:dyDescent="0.2">
      <c r="A835" s="24">
        <v>45190</v>
      </c>
      <c r="B835" s="3" t="s">
        <v>234</v>
      </c>
      <c r="C835" t="s">
        <v>12</v>
      </c>
      <c r="E835" s="25">
        <v>2.75</v>
      </c>
      <c r="F835" s="30" t="s">
        <v>4</v>
      </c>
    </row>
    <row r="836" spans="1:6" hidden="1" x14ac:dyDescent="0.2">
      <c r="A836" s="24">
        <v>45190</v>
      </c>
      <c r="B836" s="3" t="s">
        <v>234</v>
      </c>
      <c r="C836" t="s">
        <v>541</v>
      </c>
      <c r="D836">
        <v>2.75</v>
      </c>
      <c r="E836" s="25"/>
      <c r="F836" s="30" t="s">
        <v>4</v>
      </c>
    </row>
    <row r="837" spans="1:6" hidden="1" x14ac:dyDescent="0.2">
      <c r="A837" s="24">
        <v>45190</v>
      </c>
      <c r="B837" s="3" t="s">
        <v>234</v>
      </c>
      <c r="C837" t="s">
        <v>542</v>
      </c>
      <c r="E837" s="25">
        <v>5.94</v>
      </c>
      <c r="F837" s="30" t="s">
        <v>4</v>
      </c>
    </row>
    <row r="838" spans="1:6" hidden="1" x14ac:dyDescent="0.2">
      <c r="A838" s="24">
        <v>45190</v>
      </c>
      <c r="B838" s="24" t="s">
        <v>18</v>
      </c>
      <c r="C838" t="s">
        <v>543</v>
      </c>
      <c r="E838" s="25">
        <v>5</v>
      </c>
      <c r="F838" t="s">
        <v>4</v>
      </c>
    </row>
    <row r="839" spans="1:6" hidden="1" x14ac:dyDescent="0.2">
      <c r="A839" s="24">
        <v>45190</v>
      </c>
      <c r="B839" s="24" t="s">
        <v>10</v>
      </c>
      <c r="C839" t="s">
        <v>480</v>
      </c>
      <c r="E839" s="25">
        <f>0.99+0.12</f>
        <v>1.1099999999999999</v>
      </c>
      <c r="F839" t="s">
        <v>2</v>
      </c>
    </row>
    <row r="840" spans="1:6" hidden="1" x14ac:dyDescent="0.2">
      <c r="A840" s="24">
        <v>45192</v>
      </c>
      <c r="B840" s="24" t="s">
        <v>103</v>
      </c>
      <c r="C840" t="s">
        <v>544</v>
      </c>
      <c r="E840" s="25">
        <v>12</v>
      </c>
      <c r="F840" t="s">
        <v>4</v>
      </c>
    </row>
    <row r="841" spans="1:6" hidden="1" x14ac:dyDescent="0.2">
      <c r="A841" s="24">
        <v>45192</v>
      </c>
      <c r="B841" s="24" t="s">
        <v>103</v>
      </c>
      <c r="C841" t="s">
        <v>545</v>
      </c>
      <c r="E841" s="25">
        <v>15</v>
      </c>
      <c r="F841" t="s">
        <v>4</v>
      </c>
    </row>
    <row r="842" spans="1:6" x14ac:dyDescent="0.2">
      <c r="A842" s="24">
        <v>45192</v>
      </c>
      <c r="B842" s="24" t="s">
        <v>20</v>
      </c>
      <c r="C842" t="s">
        <v>546</v>
      </c>
      <c r="E842" s="25">
        <v>2.5</v>
      </c>
      <c r="F842" t="s">
        <v>4</v>
      </c>
    </row>
    <row r="843" spans="1:6" hidden="1" x14ac:dyDescent="0.2">
      <c r="A843" s="24">
        <v>45192</v>
      </c>
      <c r="B843" s="3" t="s">
        <v>234</v>
      </c>
      <c r="C843" t="s">
        <v>547</v>
      </c>
      <c r="E843" s="25">
        <v>2</v>
      </c>
      <c r="F843" t="s">
        <v>4</v>
      </c>
    </row>
    <row r="844" spans="1:6" hidden="1" x14ac:dyDescent="0.2">
      <c r="A844" s="24">
        <v>45193</v>
      </c>
      <c r="B844" s="24" t="s">
        <v>18</v>
      </c>
      <c r="C844" t="s">
        <v>548</v>
      </c>
      <c r="E844" s="25">
        <f>34.13+0.12+0.41</f>
        <v>34.659999999999997</v>
      </c>
      <c r="F844" t="s">
        <v>4</v>
      </c>
    </row>
    <row r="845" spans="1:6" hidden="1" x14ac:dyDescent="0.2">
      <c r="A845" s="24">
        <v>45194</v>
      </c>
      <c r="B845" s="24" t="s">
        <v>18</v>
      </c>
      <c r="C845" t="s">
        <v>132</v>
      </c>
      <c r="E845" s="25">
        <v>0.98</v>
      </c>
      <c r="F845" t="s">
        <v>4</v>
      </c>
    </row>
    <row r="846" spans="1:6" x14ac:dyDescent="0.2">
      <c r="A846" s="24">
        <v>45194</v>
      </c>
      <c r="B846" s="24" t="s">
        <v>20</v>
      </c>
      <c r="C846" t="s">
        <v>549</v>
      </c>
      <c r="E846" s="25">
        <f>4.75+0.3+0.3</f>
        <v>5.35</v>
      </c>
      <c r="F846" t="s">
        <v>4</v>
      </c>
    </row>
    <row r="847" spans="1:6" hidden="1" x14ac:dyDescent="0.2">
      <c r="A847" s="24">
        <v>45195</v>
      </c>
      <c r="B847" s="24" t="s">
        <v>10</v>
      </c>
      <c r="C847" t="s">
        <v>433</v>
      </c>
      <c r="E847" s="25">
        <v>12</v>
      </c>
      <c r="F847" t="s">
        <v>3</v>
      </c>
    </row>
    <row r="848" spans="1:6" hidden="1" x14ac:dyDescent="0.2">
      <c r="A848" s="24">
        <v>45199</v>
      </c>
      <c r="B848" s="24" t="s">
        <v>13</v>
      </c>
      <c r="C848" t="s">
        <v>550</v>
      </c>
      <c r="D848">
        <v>303.3</v>
      </c>
      <c r="E848" s="25"/>
      <c r="F848" t="s">
        <v>5</v>
      </c>
    </row>
    <row r="849" spans="1:6" hidden="1" x14ac:dyDescent="0.2">
      <c r="A849" s="24">
        <v>45199</v>
      </c>
      <c r="B849" s="24" t="s">
        <v>551</v>
      </c>
      <c r="C849" t="s">
        <v>552</v>
      </c>
      <c r="E849" s="25">
        <v>27</v>
      </c>
      <c r="F849" t="s">
        <v>4</v>
      </c>
    </row>
    <row r="850" spans="1:6" hidden="1" x14ac:dyDescent="0.2">
      <c r="A850" s="24">
        <v>45199</v>
      </c>
      <c r="B850" s="24" t="s">
        <v>551</v>
      </c>
      <c r="C850" t="s">
        <v>553</v>
      </c>
      <c r="E850" s="25">
        <v>67</v>
      </c>
      <c r="F850" t="s">
        <v>3</v>
      </c>
    </row>
    <row r="851" spans="1:6" hidden="1" x14ac:dyDescent="0.2">
      <c r="A851" s="24">
        <v>45201</v>
      </c>
      <c r="B851" s="24" t="s">
        <v>46</v>
      </c>
      <c r="C851" t="s">
        <v>554</v>
      </c>
      <c r="E851" s="25">
        <v>25</v>
      </c>
      <c r="F851" s="30" t="s">
        <v>2</v>
      </c>
    </row>
    <row r="852" spans="1:6" hidden="1" x14ac:dyDescent="0.2">
      <c r="A852" s="24">
        <v>45201</v>
      </c>
      <c r="B852" s="24" t="s">
        <v>10</v>
      </c>
      <c r="C852" t="s">
        <v>555</v>
      </c>
      <c r="E852" s="25">
        <v>1</v>
      </c>
      <c r="F852" t="s">
        <v>3</v>
      </c>
    </row>
    <row r="853" spans="1:6" hidden="1" x14ac:dyDescent="0.2">
      <c r="A853" s="24">
        <v>45206</v>
      </c>
      <c r="B853" s="24" t="s">
        <v>18</v>
      </c>
      <c r="C853" t="s">
        <v>556</v>
      </c>
      <c r="E853" s="25">
        <v>3.25</v>
      </c>
      <c r="F853" t="s">
        <v>4</v>
      </c>
    </row>
    <row r="854" spans="1:6" hidden="1" x14ac:dyDescent="0.2">
      <c r="A854" s="24">
        <v>45206</v>
      </c>
      <c r="B854" s="24" t="s">
        <v>10</v>
      </c>
      <c r="C854" t="s">
        <v>557</v>
      </c>
      <c r="E854" s="25">
        <v>1</v>
      </c>
      <c r="F854" t="s">
        <v>3</v>
      </c>
    </row>
    <row r="855" spans="1:6" hidden="1" x14ac:dyDescent="0.2">
      <c r="A855" s="24">
        <v>45208</v>
      </c>
      <c r="B855" s="24" t="s">
        <v>24</v>
      </c>
      <c r="C855" t="s">
        <v>447</v>
      </c>
      <c r="E855" s="25">
        <v>25.03</v>
      </c>
      <c r="F855" t="s">
        <v>4</v>
      </c>
    </row>
    <row r="856" spans="1:6" hidden="1" x14ac:dyDescent="0.2">
      <c r="A856" s="24">
        <v>45208</v>
      </c>
      <c r="B856" s="24" t="s">
        <v>18</v>
      </c>
      <c r="C856" t="s">
        <v>49</v>
      </c>
      <c r="E856" s="25">
        <v>20.23</v>
      </c>
      <c r="F856" t="s">
        <v>4</v>
      </c>
    </row>
    <row r="857" spans="1:6" hidden="1" x14ac:dyDescent="0.2">
      <c r="A857" s="24">
        <v>45208</v>
      </c>
      <c r="B857" s="24" t="s">
        <v>18</v>
      </c>
      <c r="C857" t="s">
        <v>558</v>
      </c>
      <c r="E857" s="25">
        <v>6.15</v>
      </c>
      <c r="F857" t="s">
        <v>4</v>
      </c>
    </row>
    <row r="858" spans="1:6" hidden="1" x14ac:dyDescent="0.2">
      <c r="A858" s="24">
        <v>45208</v>
      </c>
      <c r="B858" s="24" t="s">
        <v>24</v>
      </c>
      <c r="C858" t="s">
        <v>559</v>
      </c>
      <c r="E858" s="25">
        <f>1.2+3.75+1.2+1.2+1.2</f>
        <v>8.5500000000000007</v>
      </c>
      <c r="F858" t="s">
        <v>4</v>
      </c>
    </row>
    <row r="859" spans="1:6" hidden="1" x14ac:dyDescent="0.2">
      <c r="A859" s="24">
        <v>45208</v>
      </c>
      <c r="B859" s="24" t="s">
        <v>18</v>
      </c>
      <c r="C859" t="s">
        <v>560</v>
      </c>
      <c r="E859" s="25">
        <f>1.5+1</f>
        <v>2.5</v>
      </c>
      <c r="F859" t="s">
        <v>4</v>
      </c>
    </row>
    <row r="860" spans="1:6" hidden="1" x14ac:dyDescent="0.2">
      <c r="A860" s="24">
        <v>45208</v>
      </c>
      <c r="B860" s="24" t="s">
        <v>24</v>
      </c>
      <c r="C860" t="s">
        <v>561</v>
      </c>
      <c r="E860" s="25">
        <v>30</v>
      </c>
      <c r="F860" t="s">
        <v>4</v>
      </c>
    </row>
    <row r="861" spans="1:6" hidden="1" x14ac:dyDescent="0.2">
      <c r="A861" s="24">
        <v>45209</v>
      </c>
      <c r="B861" s="24" t="s">
        <v>562</v>
      </c>
      <c r="C861" t="s">
        <v>563</v>
      </c>
      <c r="E861" s="25">
        <v>17.989999999999998</v>
      </c>
      <c r="F861" t="s">
        <v>2</v>
      </c>
    </row>
  </sheetData>
  <autoFilter ref="A1:F861" xr:uid="{3D6D3E76-A885-2444-BB90-BAD4879FD900}">
    <filterColumn colId="1">
      <filters>
        <filter val="TRANSPOR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 Jefferson Ponce Briones</dc:creator>
  <cp:lastModifiedBy>Gilson Jefferson Ponce Briones</cp:lastModifiedBy>
  <dcterms:created xsi:type="dcterms:W3CDTF">2024-08-17T02:41:33Z</dcterms:created>
  <dcterms:modified xsi:type="dcterms:W3CDTF">2024-08-17T04:30:22Z</dcterms:modified>
</cp:coreProperties>
</file>