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eneral Database of Social Science\Writting\Dissertation\计量程序\新程序\第四章\test\"/>
    </mc:Choice>
  </mc:AlternateContent>
  <xr:revisionPtr revIDLastSave="0" documentId="8_{84B496D3-4A69-4FDD-9F66-68968EAAED95}" xr6:coauthVersionLast="43" xr6:coauthVersionMax="43" xr10:uidLastSave="{00000000-0000-0000-0000-000000000000}"/>
  <bookViews>
    <workbookView xWindow="-120" yWindow="-120" windowWidth="29040" windowHeight="15840"/>
  </bookViews>
  <sheets>
    <sheet name="reg_model_1986_2016" sheetId="1" r:id="rId1"/>
  </sheets>
  <calcPr calcId="0"/>
</workbook>
</file>

<file path=xl/calcChain.xml><?xml version="1.0" encoding="utf-8"?>
<calcChain xmlns="http://schemas.openxmlformats.org/spreadsheetml/2006/main">
  <c r="B27" i="1" l="1"/>
  <c r="C20" i="1"/>
  <c r="B20" i="1"/>
  <c r="D20" i="1"/>
  <c r="A1" i="1"/>
  <c r="B4" i="1"/>
  <c r="C4" i="1"/>
  <c r="D4" i="1"/>
  <c r="E4" i="1"/>
  <c r="A5" i="1"/>
  <c r="B5" i="1"/>
  <c r="C5" i="1"/>
  <c r="D5" i="1"/>
  <c r="E5" i="1"/>
  <c r="B6" i="1"/>
  <c r="C6" i="1"/>
  <c r="D6" i="1"/>
  <c r="E6" i="1"/>
  <c r="A7" i="1"/>
  <c r="B7" i="1"/>
  <c r="C7" i="1"/>
  <c r="D7" i="1"/>
  <c r="E7" i="1"/>
  <c r="B8" i="1"/>
  <c r="C8" i="1"/>
  <c r="D8" i="1"/>
  <c r="E8" i="1"/>
  <c r="A9" i="1"/>
  <c r="B9" i="1"/>
  <c r="C9" i="1"/>
  <c r="D9" i="1"/>
  <c r="E9" i="1"/>
  <c r="B11" i="1"/>
  <c r="C11" i="1"/>
  <c r="D11" i="1"/>
  <c r="E11" i="1"/>
  <c r="A12" i="1"/>
  <c r="B12" i="1"/>
  <c r="C12" i="1"/>
  <c r="D12" i="1"/>
  <c r="E12" i="1"/>
  <c r="B13" i="1"/>
  <c r="C13" i="1"/>
  <c r="D13" i="1"/>
  <c r="E13" i="1"/>
  <c r="A14" i="1"/>
  <c r="B14" i="1"/>
  <c r="C14" i="1"/>
  <c r="D14" i="1"/>
  <c r="E14" i="1"/>
  <c r="B16" i="1"/>
  <c r="C16" i="1"/>
  <c r="D16" i="1"/>
  <c r="E16" i="1"/>
  <c r="A17" i="1"/>
  <c r="B17" i="1"/>
  <c r="C17" i="1"/>
  <c r="D17" i="1"/>
  <c r="E17" i="1"/>
  <c r="B18" i="1"/>
  <c r="C18" i="1"/>
  <c r="D18" i="1"/>
  <c r="E18" i="1"/>
  <c r="A19" i="1"/>
  <c r="B19" i="1"/>
  <c r="C19" i="1"/>
  <c r="D19" i="1"/>
  <c r="E19" i="1"/>
  <c r="E20" i="1"/>
  <c r="A21" i="1"/>
  <c r="B21" i="1"/>
  <c r="C21" i="1"/>
  <c r="D21" i="1"/>
  <c r="E21" i="1"/>
  <c r="B23" i="1"/>
  <c r="C23" i="1"/>
  <c r="D23" i="1"/>
  <c r="E23" i="1"/>
  <c r="A24" i="1"/>
  <c r="B24" i="1"/>
  <c r="C24" i="1"/>
  <c r="D24" i="1"/>
  <c r="E24" i="1"/>
  <c r="B25" i="1"/>
  <c r="C25" i="1"/>
  <c r="D25" i="1"/>
  <c r="E25" i="1"/>
  <c r="A26" i="1"/>
  <c r="B26" i="1"/>
  <c r="C26" i="1"/>
  <c r="D26" i="1"/>
  <c r="E26" i="1"/>
  <c r="C27" i="1"/>
  <c r="D27" i="1"/>
  <c r="E27" i="1"/>
  <c r="A28" i="1"/>
  <c r="B28" i="1"/>
  <c r="C28" i="1"/>
  <c r="D28" i="1"/>
  <c r="E28" i="1"/>
  <c r="B30" i="1"/>
  <c r="C30" i="1"/>
  <c r="D30" i="1"/>
  <c r="E30" i="1"/>
  <c r="A31" i="1"/>
  <c r="B31" i="1"/>
  <c r="C31" i="1"/>
  <c r="D31" i="1"/>
  <c r="E31" i="1"/>
  <c r="B32" i="1"/>
  <c r="C32" i="1"/>
  <c r="D32" i="1"/>
  <c r="E32" i="1"/>
  <c r="A33" i="1"/>
  <c r="B33" i="1"/>
  <c r="C33" i="1"/>
  <c r="D33" i="1"/>
  <c r="E33" i="1"/>
  <c r="B34" i="1"/>
  <c r="C34" i="1"/>
  <c r="D34" i="1"/>
  <c r="E34" i="1"/>
  <c r="A35" i="1"/>
  <c r="B35" i="1"/>
  <c r="C35" i="1"/>
  <c r="D35" i="1"/>
  <c r="E35" i="1"/>
  <c r="B36" i="1"/>
  <c r="C36" i="1"/>
  <c r="D36" i="1"/>
  <c r="E36" i="1"/>
  <c r="A37" i="1"/>
  <c r="B37" i="1"/>
  <c r="C37" i="1"/>
  <c r="D37" i="1"/>
  <c r="E37" i="1"/>
  <c r="B38" i="1"/>
  <c r="C38" i="1"/>
  <c r="D38" i="1"/>
  <c r="E38" i="1"/>
  <c r="A39" i="1"/>
</calcChain>
</file>

<file path=xl/sharedStrings.xml><?xml version="1.0" encoding="utf-8"?>
<sst xmlns="http://schemas.openxmlformats.org/spreadsheetml/2006/main" count="226" uniqueCount="159">
  <si>
    <t>模型1</t>
    <phoneticPr fontId="18" type="noConversion"/>
  </si>
  <si>
    <t>模型4</t>
    <phoneticPr fontId="18" type="noConversion"/>
  </si>
  <si>
    <t>模型3</t>
    <phoneticPr fontId="18" type="noConversion"/>
  </si>
  <si>
    <t>* p&lt;0.05  ** p&lt;0.01 *** p&lt;0.001</t>
    <phoneticPr fontId="18" type="noConversion"/>
  </si>
  <si>
    <r>
      <rPr>
        <b/>
        <sz val="11"/>
        <color theme="1"/>
        <rFont val="Microsoft YaHei Light"/>
        <family val="2"/>
        <charset val="134"/>
      </rPr>
      <t>每月工作收入
（取对数，按</t>
    </r>
    <r>
      <rPr>
        <b/>
        <sz val="11"/>
        <color theme="1"/>
        <rFont val="Times New Roman"/>
        <family val="1"/>
      </rPr>
      <t>2016</t>
    </r>
    <r>
      <rPr>
        <b/>
        <sz val="11"/>
        <color theme="1"/>
        <rFont val="Microsoft YaHei Light"/>
        <family val="2"/>
        <charset val="134"/>
      </rPr>
      <t>年</t>
    </r>
    <r>
      <rPr>
        <b/>
        <sz val="11"/>
        <color theme="1"/>
        <rFont val="Times New Roman"/>
        <family val="1"/>
      </rPr>
      <t>CPI</t>
    </r>
    <r>
      <rPr>
        <b/>
        <sz val="11"/>
        <color theme="1"/>
        <rFont val="Microsoft YaHei Light"/>
        <family val="2"/>
        <charset val="134"/>
      </rPr>
      <t>平减）</t>
    </r>
    <phoneticPr fontId="18" type="noConversion"/>
  </si>
  <si>
    <r>
      <t>1986</t>
    </r>
    <r>
      <rPr>
        <b/>
        <sz val="11"/>
        <color theme="1"/>
        <rFont val="Microsoft YaHei Light"/>
        <family val="2"/>
        <charset val="134"/>
      </rPr>
      <t>年</t>
    </r>
    <phoneticPr fontId="18" type="noConversion"/>
  </si>
  <si>
    <r>
      <t>1996</t>
    </r>
    <r>
      <rPr>
        <b/>
        <sz val="11"/>
        <color theme="1"/>
        <rFont val="Microsoft YaHei Light"/>
        <family val="2"/>
        <charset val="134"/>
      </rPr>
      <t>年</t>
    </r>
    <phoneticPr fontId="18" type="noConversion"/>
  </si>
  <si>
    <r>
      <t>2006</t>
    </r>
    <r>
      <rPr>
        <b/>
        <sz val="11"/>
        <color theme="1"/>
        <rFont val="Microsoft YaHei Light"/>
        <family val="2"/>
        <charset val="134"/>
      </rPr>
      <t>年</t>
    </r>
    <phoneticPr fontId="18" type="noConversion"/>
  </si>
  <si>
    <r>
      <t>2016</t>
    </r>
    <r>
      <rPr>
        <b/>
        <sz val="11"/>
        <color theme="1"/>
        <rFont val="Microsoft YaHei Light"/>
        <family val="2"/>
        <charset val="134"/>
      </rPr>
      <t>年</t>
    </r>
    <phoneticPr fontId="18" type="noConversion"/>
  </si>
  <si>
    <r>
      <rPr>
        <b/>
        <sz val="11"/>
        <color theme="1"/>
        <rFont val="Microsoft YaHei Light"/>
        <family val="2"/>
        <charset val="134"/>
      </rPr>
      <t>模型</t>
    </r>
    <r>
      <rPr>
        <b/>
        <sz val="11"/>
        <color theme="1"/>
        <rFont val="Times New Roman"/>
        <family val="1"/>
      </rPr>
      <t>1</t>
    </r>
    <phoneticPr fontId="18" type="noConversion"/>
  </si>
  <si>
    <r>
      <rPr>
        <b/>
        <sz val="11"/>
        <color theme="1"/>
        <rFont val="Microsoft YaHei Light"/>
        <family val="2"/>
        <charset val="134"/>
      </rPr>
      <t>模型</t>
    </r>
    <r>
      <rPr>
        <b/>
        <sz val="11"/>
        <color theme="1"/>
        <rFont val="Times New Roman"/>
        <family val="1"/>
      </rPr>
      <t>3</t>
    </r>
    <phoneticPr fontId="18" type="noConversion"/>
  </si>
  <si>
    <r>
      <rPr>
        <b/>
        <sz val="11"/>
        <color theme="1"/>
        <rFont val="Microsoft YaHei Light"/>
        <family val="2"/>
        <charset val="134"/>
      </rPr>
      <t>模型</t>
    </r>
    <r>
      <rPr>
        <b/>
        <sz val="11"/>
        <color theme="1"/>
        <rFont val="Times New Roman"/>
        <family val="1"/>
      </rPr>
      <t>4</t>
    </r>
    <phoneticPr fontId="18" type="noConversion"/>
  </si>
  <si>
    <r>
      <rPr>
        <b/>
        <sz val="11"/>
        <color theme="1"/>
        <rFont val="Microsoft YaHei Light"/>
        <family val="2"/>
        <charset val="134"/>
      </rPr>
      <t>性别（对照组</t>
    </r>
    <r>
      <rPr>
        <b/>
        <sz val="11"/>
        <color theme="1"/>
        <rFont val="Times New Roman"/>
        <family val="1"/>
      </rPr>
      <t>=</t>
    </r>
    <r>
      <rPr>
        <b/>
        <sz val="11"/>
        <color theme="1"/>
        <rFont val="Microsoft YaHei Light"/>
        <family val="2"/>
        <charset val="134"/>
      </rPr>
      <t>女性）</t>
    </r>
    <phoneticPr fontId="18" type="noConversion"/>
  </si>
  <si>
    <r>
      <rPr>
        <b/>
        <sz val="11"/>
        <color theme="1"/>
        <rFont val="Microsoft YaHei Light"/>
        <family val="2"/>
        <charset val="134"/>
      </rPr>
      <t>出生地（对照组</t>
    </r>
    <r>
      <rPr>
        <b/>
        <sz val="11"/>
        <color theme="1"/>
        <rFont val="Times New Roman"/>
        <family val="1"/>
      </rPr>
      <t>=</t>
    </r>
    <r>
      <rPr>
        <b/>
        <sz val="11"/>
        <color theme="1"/>
        <rFont val="Microsoft YaHei Light"/>
        <family val="2"/>
        <charset val="134"/>
      </rPr>
      <t>非香港出生）</t>
    </r>
    <phoneticPr fontId="18" type="noConversion"/>
  </si>
  <si>
    <r>
      <rPr>
        <b/>
        <sz val="11"/>
        <color theme="1"/>
        <rFont val="Microsoft YaHei Light"/>
        <family val="2"/>
        <charset val="134"/>
      </rPr>
      <t>婚姻状况（对照组</t>
    </r>
    <r>
      <rPr>
        <b/>
        <sz val="11"/>
        <color theme="1"/>
        <rFont val="Times New Roman"/>
        <family val="1"/>
      </rPr>
      <t>=</t>
    </r>
    <r>
      <rPr>
        <b/>
        <sz val="11"/>
        <color theme="1"/>
        <rFont val="Microsoft YaHei Light"/>
        <family val="2"/>
        <charset val="134"/>
      </rPr>
      <t>未婚）</t>
    </r>
    <phoneticPr fontId="18" type="noConversion"/>
  </si>
  <si>
    <r>
      <rPr>
        <b/>
        <sz val="11"/>
        <color theme="1"/>
        <rFont val="Microsoft YaHei Light"/>
        <family val="2"/>
        <charset val="134"/>
      </rPr>
      <t>教育程度（对照组</t>
    </r>
    <r>
      <rPr>
        <b/>
        <sz val="11"/>
        <color theme="1"/>
        <rFont val="Times New Roman"/>
        <family val="1"/>
      </rPr>
      <t>=</t>
    </r>
    <r>
      <rPr>
        <b/>
        <sz val="11"/>
        <color theme="1"/>
        <rFont val="Microsoft YaHei Light"/>
        <family val="2"/>
        <charset val="134"/>
      </rPr>
      <t>中学及以下学历）</t>
    </r>
    <phoneticPr fontId="18" type="noConversion"/>
  </si>
  <si>
    <r>
      <rPr>
        <sz val="11"/>
        <color theme="1"/>
        <rFont val="Microsoft YaHei Light"/>
        <family val="2"/>
        <charset val="134"/>
      </rPr>
      <t>高中及工艺证书学历</t>
    </r>
    <phoneticPr fontId="18" type="noConversion"/>
  </si>
  <si>
    <r>
      <rPr>
        <sz val="11"/>
        <color theme="1"/>
        <rFont val="Microsoft YaHei Light"/>
        <family val="2"/>
        <charset val="134"/>
      </rPr>
      <t>大学及以上学历</t>
    </r>
    <phoneticPr fontId="18" type="noConversion"/>
  </si>
  <si>
    <r>
      <rPr>
        <b/>
        <sz val="11"/>
        <color theme="1"/>
        <rFont val="Microsoft YaHei Light"/>
        <family val="2"/>
        <charset val="134"/>
      </rPr>
      <t>从业经验（对照组</t>
    </r>
    <r>
      <rPr>
        <b/>
        <sz val="11"/>
        <color theme="1"/>
        <rFont val="Times New Roman"/>
        <family val="1"/>
      </rPr>
      <t>=10</t>
    </r>
    <r>
      <rPr>
        <b/>
        <sz val="11"/>
        <color theme="1"/>
        <rFont val="Microsoft YaHei Light"/>
        <family val="2"/>
        <charset val="134"/>
      </rPr>
      <t>年以下）</t>
    </r>
    <phoneticPr fontId="18" type="noConversion"/>
  </si>
  <si>
    <r>
      <t>11-20</t>
    </r>
    <r>
      <rPr>
        <sz val="11"/>
        <color theme="1"/>
        <rFont val="Microsoft YaHei Light"/>
        <family val="2"/>
        <charset val="134"/>
      </rPr>
      <t>年</t>
    </r>
    <phoneticPr fontId="18" type="noConversion"/>
  </si>
  <si>
    <r>
      <t>21-30</t>
    </r>
    <r>
      <rPr>
        <sz val="11"/>
        <color theme="1"/>
        <rFont val="Microsoft YaHei Light"/>
        <family val="2"/>
        <charset val="134"/>
      </rPr>
      <t>年</t>
    </r>
    <phoneticPr fontId="18" type="noConversion"/>
  </si>
  <si>
    <r>
      <t>31</t>
    </r>
    <r>
      <rPr>
        <sz val="11"/>
        <color theme="1"/>
        <rFont val="Microsoft YaHei Light"/>
        <family val="2"/>
        <charset val="134"/>
      </rPr>
      <t>年以上</t>
    </r>
    <phoneticPr fontId="18" type="noConversion"/>
  </si>
  <si>
    <r>
      <rPr>
        <b/>
        <sz val="11"/>
        <color theme="1"/>
        <rFont val="Microsoft YaHei Light"/>
        <family val="2"/>
        <charset val="134"/>
      </rPr>
      <t>职业类型（对照组</t>
    </r>
    <r>
      <rPr>
        <b/>
        <sz val="11"/>
        <color theme="1"/>
        <rFont val="Times New Roman"/>
        <family val="1"/>
      </rPr>
      <t>=</t>
    </r>
    <r>
      <rPr>
        <b/>
        <sz val="11"/>
        <color theme="1"/>
        <rFont val="Microsoft YaHei Light"/>
        <family val="2"/>
        <charset val="134"/>
      </rPr>
      <t>服务工作人员）</t>
    </r>
    <phoneticPr fontId="18" type="noConversion"/>
  </si>
  <si>
    <r>
      <rPr>
        <sz val="11"/>
        <color theme="1"/>
        <rFont val="Microsoft YaHei Light"/>
        <family val="2"/>
        <charset val="134"/>
      </rPr>
      <t>经理和行政级人员</t>
    </r>
    <phoneticPr fontId="18" type="noConversion"/>
  </si>
  <si>
    <r>
      <rPr>
        <sz val="11"/>
        <color theme="1"/>
        <rFont val="Microsoft YaHei Light"/>
        <family val="2"/>
        <charset val="134"/>
      </rPr>
      <t>专业和文书支援人员</t>
    </r>
    <phoneticPr fontId="18" type="noConversion"/>
  </si>
  <si>
    <r>
      <rPr>
        <sz val="11"/>
        <color theme="1"/>
        <rFont val="Microsoft YaHei Light"/>
        <family val="2"/>
        <charset val="134"/>
      </rPr>
      <t>工艺和设备操作人员</t>
    </r>
    <phoneticPr fontId="18" type="noConversion"/>
  </si>
  <si>
    <r>
      <rPr>
        <b/>
        <sz val="11"/>
        <color theme="1"/>
        <rFont val="Microsoft YaHei Light"/>
        <family val="2"/>
        <charset val="134"/>
      </rPr>
      <t>产业类型（对照组</t>
    </r>
    <r>
      <rPr>
        <b/>
        <sz val="11"/>
        <color theme="1"/>
        <rFont val="Times New Roman"/>
        <family val="1"/>
      </rPr>
      <t>=</t>
    </r>
    <r>
      <rPr>
        <b/>
        <sz val="11"/>
        <color theme="1"/>
        <rFont val="Microsoft YaHei Light"/>
        <family val="2"/>
        <charset val="134"/>
      </rPr>
      <t>消费者服务业）</t>
    </r>
    <phoneticPr fontId="18" type="noConversion"/>
  </si>
  <si>
    <r>
      <rPr>
        <sz val="11"/>
        <color theme="1"/>
        <rFont val="Microsoft YaHei Light"/>
        <family val="2"/>
        <charset val="134"/>
      </rPr>
      <t>生产性服务业</t>
    </r>
    <phoneticPr fontId="18" type="noConversion"/>
  </si>
  <si>
    <r>
      <rPr>
        <sz val="11"/>
        <color theme="1"/>
        <rFont val="Microsoft YaHei Light"/>
        <family val="2"/>
        <charset val="134"/>
      </rPr>
      <t>公共行政和公共事业</t>
    </r>
    <phoneticPr fontId="18" type="noConversion"/>
  </si>
  <si>
    <r>
      <rPr>
        <sz val="11"/>
        <color theme="1"/>
        <rFont val="Microsoft YaHei Light"/>
        <family val="2"/>
        <charset val="134"/>
      </rPr>
      <t>制造和建造业</t>
    </r>
    <phoneticPr fontId="18" type="noConversion"/>
  </si>
  <si>
    <r>
      <rPr>
        <b/>
        <sz val="11"/>
        <color theme="1"/>
        <rFont val="Microsoft YaHei Light"/>
        <family val="2"/>
        <charset val="134"/>
      </rPr>
      <t>常数项</t>
    </r>
    <phoneticPr fontId="18" type="noConversion"/>
  </si>
  <si>
    <r>
      <rPr>
        <b/>
        <sz val="11"/>
        <color theme="1"/>
        <rFont val="Microsoft YaHei Light"/>
        <family val="2"/>
        <charset val="134"/>
      </rPr>
      <t>观测值</t>
    </r>
    <phoneticPr fontId="18" type="noConversion"/>
  </si>
  <si>
    <t>Variable</t>
  </si>
  <si>
    <t>VIF</t>
  </si>
  <si>
    <t>1/VIF</t>
  </si>
  <si>
    <t>exper4</t>
  </si>
  <si>
    <t>2.580</t>
  </si>
  <si>
    <t>0.387</t>
  </si>
  <si>
    <t>exper3</t>
  </si>
  <si>
    <t>2.120</t>
  </si>
  <si>
    <t>0.471</t>
  </si>
  <si>
    <t>indust4</t>
  </si>
  <si>
    <t>1.970</t>
  </si>
  <si>
    <t>0.508</t>
  </si>
  <si>
    <t>occ3</t>
  </si>
  <si>
    <t>1.950</t>
  </si>
  <si>
    <t>0.512</t>
  </si>
  <si>
    <t>occ4</t>
  </si>
  <si>
    <t>1.840</t>
  </si>
  <si>
    <t>0.542</t>
  </si>
  <si>
    <t>marital</t>
  </si>
  <si>
    <t>1.830</t>
  </si>
  <si>
    <t>0.545</t>
  </si>
  <si>
    <t>exper2</t>
  </si>
  <si>
    <t>0.547</t>
  </si>
  <si>
    <t>edu2</t>
  </si>
  <si>
    <t>1.560</t>
  </si>
  <si>
    <t>0.639</t>
  </si>
  <si>
    <t>indust3</t>
  </si>
  <si>
    <t>1.520</t>
  </si>
  <si>
    <t>0.658</t>
  </si>
  <si>
    <t>indust2</t>
  </si>
  <si>
    <t>1.480</t>
  </si>
  <si>
    <t>0.674</t>
  </si>
  <si>
    <t>edu3</t>
  </si>
  <si>
    <t>1.460</t>
  </si>
  <si>
    <t>0.686</t>
  </si>
  <si>
    <t>birth region</t>
  </si>
  <si>
    <t>1.430</t>
  </si>
  <si>
    <t>0.699</t>
  </si>
  <si>
    <t>occ2</t>
  </si>
  <si>
    <t>1.250</t>
  </si>
  <si>
    <t>0.797</t>
  </si>
  <si>
    <t>gender</t>
  </si>
  <si>
    <t>1.070</t>
  </si>
  <si>
    <t>0.934</t>
  </si>
  <si>
    <t>Mean</t>
  </si>
  <si>
    <t>1.710</t>
  </si>
  <si>
    <t>1.780</t>
  </si>
  <si>
    <t>0.867</t>
  </si>
  <si>
    <t>1.150</t>
  </si>
  <si>
    <t>0.812</t>
  </si>
  <si>
    <t>1.230</t>
  </si>
  <si>
    <t>0.717</t>
  </si>
  <si>
    <t>1.390</t>
  </si>
  <si>
    <t>0.667</t>
  </si>
  <si>
    <t>1.500</t>
  </si>
  <si>
    <t>0.638</t>
  </si>
  <si>
    <t>1.570</t>
  </si>
  <si>
    <t>0.622</t>
  </si>
  <si>
    <t>1.610</t>
  </si>
  <si>
    <t>0.612</t>
  </si>
  <si>
    <t>1.630</t>
  </si>
  <si>
    <t>0.600</t>
  </si>
  <si>
    <t>1.670</t>
  </si>
  <si>
    <t>0.550</t>
  </si>
  <si>
    <t>1.820</t>
  </si>
  <si>
    <t>0.538</t>
  </si>
  <si>
    <t>1.860</t>
  </si>
  <si>
    <t>0.494</t>
  </si>
  <si>
    <t>2.030</t>
  </si>
  <si>
    <t>0.438</t>
  </si>
  <si>
    <t>2.280</t>
  </si>
  <si>
    <t>0.394</t>
  </si>
  <si>
    <t>2.540</t>
  </si>
  <si>
    <t>0.378</t>
  </si>
  <si>
    <t>2.640</t>
  </si>
  <si>
    <t>1.770</t>
  </si>
  <si>
    <t>0.876</t>
  </si>
  <si>
    <t>1.140</t>
  </si>
  <si>
    <t>0.875</t>
  </si>
  <si>
    <t>0.726</t>
  </si>
  <si>
    <t>1.380</t>
  </si>
  <si>
    <t>0.713</t>
  </si>
  <si>
    <t>1.400</t>
  </si>
  <si>
    <t>0.664</t>
  </si>
  <si>
    <t>1.510</t>
  </si>
  <si>
    <t>0.660</t>
  </si>
  <si>
    <t>0.642</t>
  </si>
  <si>
    <t>0.574</t>
  </si>
  <si>
    <t>1.740</t>
  </si>
  <si>
    <t>0.556</t>
  </si>
  <si>
    <t>1.800</t>
  </si>
  <si>
    <t>0.515</t>
  </si>
  <si>
    <t>1.940</t>
  </si>
  <si>
    <t>0.511</t>
  </si>
  <si>
    <t>1.960</t>
  </si>
  <si>
    <t>0.480</t>
  </si>
  <si>
    <t>2.080</t>
  </si>
  <si>
    <t>0.392</t>
  </si>
  <si>
    <t>2.550</t>
  </si>
  <si>
    <t>0.321</t>
  </si>
  <si>
    <t>3.110</t>
  </si>
  <si>
    <t>1.880</t>
  </si>
  <si>
    <t>0.899</t>
  </si>
  <si>
    <t>1.110</t>
  </si>
  <si>
    <t>0.883</t>
  </si>
  <si>
    <t>1.130</t>
  </si>
  <si>
    <t>0.704</t>
  </si>
  <si>
    <t>1.420</t>
  </si>
  <si>
    <t>0.703</t>
  </si>
  <si>
    <t>0.633</t>
  </si>
  <si>
    <t>1.580</t>
  </si>
  <si>
    <t>0.632</t>
  </si>
  <si>
    <t>0.620</t>
  </si>
  <si>
    <t>0.546</t>
  </si>
  <si>
    <t>0.528</t>
  </si>
  <si>
    <t>1.890</t>
  </si>
  <si>
    <t>0.470</t>
  </si>
  <si>
    <t>2.130</t>
  </si>
  <si>
    <t>0.456</t>
  </si>
  <si>
    <t>2.190</t>
  </si>
  <si>
    <t>0.451</t>
  </si>
  <si>
    <t>2.220</t>
  </si>
  <si>
    <t>0.331</t>
  </si>
  <si>
    <t>3.020</t>
  </si>
  <si>
    <t>0.311</t>
  </si>
  <si>
    <t>3.220</t>
  </si>
  <si>
    <t>模型2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</si>
</sst>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>
      <alignment vertical="center"/>
    </xf>
    <xf numFmtId="0" fontId="19" fillId="0" borderId="13" xfId="0" applyFont="1" applyBorder="1">
      <alignment vertical="center"/>
    </xf>
    <xf numFmtId="0" fontId="23" fillId="0" borderId="15" xfId="0" applyFont="1" applyBorder="1" applyAlignment="1">
      <alignment horizontal="left" vertical="center"/>
    </xf>
    <xf numFmtId="0" fontId="23" fillId="0" borderId="16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0" fontId="23" fillId="0" borderId="10" xfId="0" applyFont="1" applyBorder="1" applyAlignment="1">
      <alignment horizontal="center" vertical="center" wrapText="1"/>
    </xf>
    <xf numFmtId="0" fontId="23" fillId="0" borderId="10" xfId="0" applyFont="1" applyBorder="1">
      <alignment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19" fillId="0" borderId="10" xfId="0" applyFont="1" applyBorder="1" applyAlignment="1"/>
    <xf numFmtId="0" fontId="19" fillId="0" borderId="11" xfId="0" applyNumberFormat="1" applyFont="1" applyBorder="1" applyAlignment="1">
      <alignment horizontal="center"/>
    </xf>
    <xf numFmtId="0" fontId="19" fillId="0" borderId="12" xfId="0" applyNumberFormat="1" applyFont="1" applyBorder="1" applyAlignment="1">
      <alignment horizontal="center"/>
    </xf>
    <xf numFmtId="0" fontId="19" fillId="0" borderId="13" xfId="0" applyFont="1" applyBorder="1" applyAlignment="1"/>
    <xf numFmtId="0" fontId="19" fillId="0" borderId="0" xfId="0" applyNumberFormat="1" applyFont="1" applyBorder="1" applyAlignment="1">
      <alignment horizontal="center"/>
    </xf>
    <xf numFmtId="0" fontId="19" fillId="0" borderId="14" xfId="0" applyNumberFormat="1" applyFont="1" applyBorder="1" applyAlignment="1">
      <alignment horizontal="center"/>
    </xf>
    <xf numFmtId="0" fontId="19" fillId="0" borderId="15" xfId="0" applyFont="1" applyBorder="1" applyAlignment="1"/>
    <xf numFmtId="0" fontId="19" fillId="0" borderId="16" xfId="0" applyNumberFormat="1" applyFont="1" applyBorder="1" applyAlignment="1">
      <alignment horizontal="center"/>
    </xf>
    <xf numFmtId="0" fontId="19" fillId="0" borderId="17" xfId="0" applyNumberFormat="1" applyFont="1" applyBorder="1" applyAlignment="1">
      <alignment horizont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zoomScale="70" zoomScaleNormal="70" workbookViewId="0">
      <selection activeCell="U31" sqref="U31"/>
    </sheetView>
  </sheetViews>
  <sheetFormatPr defaultRowHeight="15" x14ac:dyDescent="0.2"/>
  <cols>
    <col min="1" max="1" width="26" style="1" customWidth="1"/>
    <col min="2" max="5" width="12.625" style="2" customWidth="1"/>
    <col min="6" max="16384" width="9" style="1"/>
  </cols>
  <sheetData>
    <row r="1" spans="1:22" ht="29.25" customHeight="1" thickBot="1" x14ac:dyDescent="0.25">
      <c r="A1" s="12" t="str">
        <f>""</f>
        <v/>
      </c>
      <c r="B1" s="10" t="s">
        <v>4</v>
      </c>
      <c r="C1" s="3"/>
      <c r="D1" s="3"/>
      <c r="E1" s="4"/>
    </row>
    <row r="2" spans="1:22" ht="17.25" thickBot="1" x14ac:dyDescent="0.25">
      <c r="A2" s="13"/>
      <c r="B2" s="15" t="s">
        <v>5</v>
      </c>
      <c r="C2" s="16" t="s">
        <v>6</v>
      </c>
      <c r="D2" s="17" t="s">
        <v>7</v>
      </c>
      <c r="E2" s="16" t="s">
        <v>8</v>
      </c>
    </row>
    <row r="3" spans="1:22" ht="17.25" thickBot="1" x14ac:dyDescent="0.25">
      <c r="A3" s="14"/>
      <c r="B3" s="18" t="s">
        <v>9</v>
      </c>
      <c r="C3" s="19" t="s">
        <v>10</v>
      </c>
      <c r="D3" s="20" t="s">
        <v>10</v>
      </c>
      <c r="E3" s="19" t="s">
        <v>11</v>
      </c>
      <c r="H3" s="39" t="s">
        <v>0</v>
      </c>
      <c r="I3" s="37"/>
      <c r="J3" s="38"/>
      <c r="L3" s="39" t="s">
        <v>158</v>
      </c>
      <c r="M3" s="37"/>
      <c r="N3" s="38"/>
      <c r="P3" s="39" t="s">
        <v>2</v>
      </c>
      <c r="Q3" s="37"/>
      <c r="R3" s="38"/>
      <c r="T3" s="39" t="s">
        <v>1</v>
      </c>
      <c r="U3" s="37"/>
      <c r="V3" s="38"/>
    </row>
    <row r="4" spans="1:22" ht="17.25" thickBot="1" x14ac:dyDescent="0.3">
      <c r="A4" s="5" t="s">
        <v>12</v>
      </c>
      <c r="B4" s="21" t="str">
        <f>"0.594***"</f>
        <v>0.594***</v>
      </c>
      <c r="C4" s="22" t="str">
        <f>"0.409***"</f>
        <v>0.409***</v>
      </c>
      <c r="D4" s="23" t="str">
        <f>"0.296***"</f>
        <v>0.296***</v>
      </c>
      <c r="E4" s="22" t="str">
        <f>"0.235***"</f>
        <v>0.235***</v>
      </c>
      <c r="H4" s="28" t="s">
        <v>32</v>
      </c>
      <c r="I4" s="29" t="s">
        <v>33</v>
      </c>
      <c r="J4" s="30" t="s">
        <v>34</v>
      </c>
      <c r="L4" s="28" t="s">
        <v>32</v>
      </c>
      <c r="M4" s="29" t="s">
        <v>33</v>
      </c>
      <c r="N4" s="30" t="s">
        <v>34</v>
      </c>
      <c r="P4" s="28" t="s">
        <v>32</v>
      </c>
      <c r="Q4" s="29" t="s">
        <v>33</v>
      </c>
      <c r="R4" s="30" t="s">
        <v>34</v>
      </c>
      <c r="T4" s="28" t="s">
        <v>32</v>
      </c>
      <c r="U4" s="29" t="s">
        <v>33</v>
      </c>
      <c r="V4" s="30" t="s">
        <v>34</v>
      </c>
    </row>
    <row r="5" spans="1:22" x14ac:dyDescent="0.25">
      <c r="A5" s="5" t="str">
        <f>""</f>
        <v/>
      </c>
      <c r="B5" s="21" t="str">
        <f>"(0.016)"</f>
        <v>(0.016)</v>
      </c>
      <c r="C5" s="22" t="str">
        <f>"(0.017)"</f>
        <v>(0.017)</v>
      </c>
      <c r="D5" s="23" t="str">
        <f>"(0.014)"</f>
        <v>(0.014)</v>
      </c>
      <c r="E5" s="22" t="str">
        <f>"(0.010)"</f>
        <v>(0.010)</v>
      </c>
      <c r="H5" s="28" t="s">
        <v>35</v>
      </c>
      <c r="I5" s="29" t="s">
        <v>36</v>
      </c>
      <c r="J5" s="30" t="s">
        <v>37</v>
      </c>
      <c r="L5" s="28" t="s">
        <v>35</v>
      </c>
      <c r="M5" s="29" t="s">
        <v>106</v>
      </c>
      <c r="N5" s="30" t="s">
        <v>105</v>
      </c>
      <c r="P5" s="28" t="s">
        <v>35</v>
      </c>
      <c r="Q5" s="29" t="s">
        <v>132</v>
      </c>
      <c r="R5" s="30" t="s">
        <v>131</v>
      </c>
      <c r="T5" s="28" t="s">
        <v>35</v>
      </c>
      <c r="U5" s="29" t="s">
        <v>157</v>
      </c>
      <c r="V5" s="30" t="s">
        <v>156</v>
      </c>
    </row>
    <row r="6" spans="1:22" ht="16.5" x14ac:dyDescent="0.25">
      <c r="A6" s="5" t="s">
        <v>13</v>
      </c>
      <c r="B6" s="21" t="str">
        <f>"0.100***"</f>
        <v>0.100***</v>
      </c>
      <c r="C6" s="22" t="str">
        <f>"0.132***"</f>
        <v>0.132***</v>
      </c>
      <c r="D6" s="23" t="str">
        <f>"0.113***"</f>
        <v>0.113***</v>
      </c>
      <c r="E6" s="22" t="str">
        <f>"0.064***"</f>
        <v>0.064***</v>
      </c>
      <c r="H6" s="31" t="s">
        <v>38</v>
      </c>
      <c r="I6" s="32" t="s">
        <v>39</v>
      </c>
      <c r="J6" s="33" t="s">
        <v>40</v>
      </c>
      <c r="L6" s="31" t="s">
        <v>38</v>
      </c>
      <c r="M6" s="32" t="s">
        <v>104</v>
      </c>
      <c r="N6" s="33" t="s">
        <v>103</v>
      </c>
      <c r="P6" s="31" t="s">
        <v>38</v>
      </c>
      <c r="Q6" s="32" t="s">
        <v>130</v>
      </c>
      <c r="R6" s="33" t="s">
        <v>129</v>
      </c>
      <c r="T6" s="31" t="s">
        <v>64</v>
      </c>
      <c r="U6" s="32" t="s">
        <v>155</v>
      </c>
      <c r="V6" s="33" t="s">
        <v>154</v>
      </c>
    </row>
    <row r="7" spans="1:22" x14ac:dyDescent="0.25">
      <c r="A7" s="5" t="str">
        <f>""</f>
        <v/>
      </c>
      <c r="B7" s="21" t="str">
        <f>"(0.019)"</f>
        <v>(0.019)</v>
      </c>
      <c r="C7" s="22" t="str">
        <f>"(0.017)"</f>
        <v>(0.017)</v>
      </c>
      <c r="D7" s="23" t="str">
        <f>"(0.015)"</f>
        <v>(0.015)</v>
      </c>
      <c r="E7" s="22" t="str">
        <f>"(0.010)"</f>
        <v>(0.010)</v>
      </c>
      <c r="H7" s="31" t="s">
        <v>41</v>
      </c>
      <c r="I7" s="32" t="s">
        <v>42</v>
      </c>
      <c r="J7" s="33" t="s">
        <v>43</v>
      </c>
      <c r="L7" s="31" t="s">
        <v>44</v>
      </c>
      <c r="M7" s="32" t="s">
        <v>102</v>
      </c>
      <c r="N7" s="33" t="s">
        <v>101</v>
      </c>
      <c r="P7" s="31" t="s">
        <v>64</v>
      </c>
      <c r="Q7" s="32" t="s">
        <v>128</v>
      </c>
      <c r="R7" s="33" t="s">
        <v>127</v>
      </c>
      <c r="T7" s="31" t="s">
        <v>38</v>
      </c>
      <c r="U7" s="32" t="s">
        <v>153</v>
      </c>
      <c r="V7" s="33" t="s">
        <v>152</v>
      </c>
    </row>
    <row r="8" spans="1:22" ht="16.5" x14ac:dyDescent="0.25">
      <c r="A8" s="5" t="s">
        <v>14</v>
      </c>
      <c r="B8" s="21" t="str">
        <f>"0.113***"</f>
        <v>0.113***</v>
      </c>
      <c r="C8" s="22" t="str">
        <f>"0.113***"</f>
        <v>0.113***</v>
      </c>
      <c r="D8" s="23" t="str">
        <f>"0.133***"</f>
        <v>0.133***</v>
      </c>
      <c r="E8" s="22" t="str">
        <f>"0.127***"</f>
        <v>0.127***</v>
      </c>
      <c r="H8" s="31" t="s">
        <v>44</v>
      </c>
      <c r="I8" s="32" t="s">
        <v>45</v>
      </c>
      <c r="J8" s="33" t="s">
        <v>46</v>
      </c>
      <c r="L8" s="31" t="s">
        <v>53</v>
      </c>
      <c r="M8" s="32" t="s">
        <v>100</v>
      </c>
      <c r="N8" s="33" t="s">
        <v>99</v>
      </c>
      <c r="P8" s="31" t="s">
        <v>44</v>
      </c>
      <c r="Q8" s="32" t="s">
        <v>126</v>
      </c>
      <c r="R8" s="33" t="s">
        <v>125</v>
      </c>
      <c r="T8" s="31" t="s">
        <v>44</v>
      </c>
      <c r="U8" s="32" t="s">
        <v>151</v>
      </c>
      <c r="V8" s="33" t="s">
        <v>150</v>
      </c>
    </row>
    <row r="9" spans="1:22" x14ac:dyDescent="0.25">
      <c r="A9" s="5" t="str">
        <f>""</f>
        <v/>
      </c>
      <c r="B9" s="21" t="str">
        <f>"(0.021)"</f>
        <v>(0.021)</v>
      </c>
      <c r="C9" s="22" t="str">
        <f>"(0.021)"</f>
        <v>(0.021)</v>
      </c>
      <c r="D9" s="23" t="str">
        <f>"(0.017)"</f>
        <v>(0.017)</v>
      </c>
      <c r="E9" s="22" t="str">
        <f>"(0.012)"</f>
        <v>(0.012)</v>
      </c>
      <c r="H9" s="31" t="s">
        <v>47</v>
      </c>
      <c r="I9" s="32" t="s">
        <v>48</v>
      </c>
      <c r="J9" s="33" t="s">
        <v>49</v>
      </c>
      <c r="L9" s="31" t="s">
        <v>55</v>
      </c>
      <c r="M9" s="32" t="s">
        <v>98</v>
      </c>
      <c r="N9" s="33" t="s">
        <v>97</v>
      </c>
      <c r="P9" s="31" t="s">
        <v>53</v>
      </c>
      <c r="Q9" s="32" t="s">
        <v>124</v>
      </c>
      <c r="R9" s="33" t="s">
        <v>123</v>
      </c>
      <c r="T9" s="31" t="s">
        <v>55</v>
      </c>
      <c r="U9" s="32" t="s">
        <v>149</v>
      </c>
      <c r="V9" s="33" t="s">
        <v>148</v>
      </c>
    </row>
    <row r="10" spans="1:22" ht="16.5" x14ac:dyDescent="0.25">
      <c r="A10" s="5" t="s">
        <v>15</v>
      </c>
      <c r="B10" s="21"/>
      <c r="C10" s="22"/>
      <c r="D10" s="23"/>
      <c r="E10" s="22"/>
      <c r="H10" s="31" t="s">
        <v>50</v>
      </c>
      <c r="I10" s="32" t="s">
        <v>51</v>
      </c>
      <c r="J10" s="33" t="s">
        <v>52</v>
      </c>
      <c r="L10" s="31" t="s">
        <v>64</v>
      </c>
      <c r="M10" s="32" t="s">
        <v>96</v>
      </c>
      <c r="N10" s="33" t="s">
        <v>95</v>
      </c>
      <c r="P10" s="31" t="s">
        <v>55</v>
      </c>
      <c r="Q10" s="32" t="s">
        <v>122</v>
      </c>
      <c r="R10" s="33" t="s">
        <v>121</v>
      </c>
      <c r="T10" s="31" t="s">
        <v>53</v>
      </c>
      <c r="U10" s="32" t="s">
        <v>147</v>
      </c>
      <c r="V10" s="33" t="s">
        <v>146</v>
      </c>
    </row>
    <row r="11" spans="1:22" ht="16.5" x14ac:dyDescent="0.25">
      <c r="A11" s="6" t="s">
        <v>16</v>
      </c>
      <c r="B11" s="21" t="str">
        <f>"0.264***"</f>
        <v>0.264***</v>
      </c>
      <c r="C11" s="22" t="str">
        <f>"0.268***"</f>
        <v>0.268***</v>
      </c>
      <c r="D11" s="23" t="str">
        <f>"0.214***"</f>
        <v>0.214***</v>
      </c>
      <c r="E11" s="22" t="str">
        <f>"0.207***"</f>
        <v>0.207***</v>
      </c>
      <c r="H11" s="31" t="s">
        <v>53</v>
      </c>
      <c r="I11" s="32" t="s">
        <v>51</v>
      </c>
      <c r="J11" s="33" t="s">
        <v>54</v>
      </c>
      <c r="L11" s="31" t="s">
        <v>50</v>
      </c>
      <c r="M11" s="32" t="s">
        <v>94</v>
      </c>
      <c r="N11" s="33" t="s">
        <v>93</v>
      </c>
      <c r="P11" s="31" t="s">
        <v>50</v>
      </c>
      <c r="Q11" s="32" t="s">
        <v>120</v>
      </c>
      <c r="R11" s="33" t="s">
        <v>119</v>
      </c>
      <c r="T11" s="31" t="s">
        <v>61</v>
      </c>
      <c r="U11" s="32" t="s">
        <v>51</v>
      </c>
      <c r="V11" s="33" t="s">
        <v>145</v>
      </c>
    </row>
    <row r="12" spans="1:22" x14ac:dyDescent="0.25">
      <c r="A12" s="6" t="str">
        <f>""</f>
        <v/>
      </c>
      <c r="B12" s="21" t="str">
        <f>"(0.020)"</f>
        <v>(0.020)</v>
      </c>
      <c r="C12" s="22" t="str">
        <f>"(0.021)"</f>
        <v>(0.021)</v>
      </c>
      <c r="D12" s="23" t="str">
        <f>"(0.017)"</f>
        <v>(0.017)</v>
      </c>
      <c r="E12" s="22" t="str">
        <f>"(0.013)"</f>
        <v>(0.013)</v>
      </c>
      <c r="H12" s="31" t="s">
        <v>55</v>
      </c>
      <c r="I12" s="32" t="s">
        <v>56</v>
      </c>
      <c r="J12" s="33" t="s">
        <v>57</v>
      </c>
      <c r="L12" s="31" t="s">
        <v>47</v>
      </c>
      <c r="M12" s="32" t="s">
        <v>92</v>
      </c>
      <c r="N12" s="33" t="s">
        <v>91</v>
      </c>
      <c r="P12" s="31" t="s">
        <v>61</v>
      </c>
      <c r="Q12" s="32" t="s">
        <v>56</v>
      </c>
      <c r="R12" s="33" t="s">
        <v>118</v>
      </c>
      <c r="T12" s="31" t="s">
        <v>50</v>
      </c>
      <c r="U12" s="32" t="s">
        <v>90</v>
      </c>
      <c r="V12" s="33" t="s">
        <v>144</v>
      </c>
    </row>
    <row r="13" spans="1:22" ht="16.5" x14ac:dyDescent="0.25">
      <c r="A13" s="6" t="s">
        <v>17</v>
      </c>
      <c r="B13" s="21" t="str">
        <f>"0.772***"</f>
        <v>0.772***</v>
      </c>
      <c r="C13" s="22" t="str">
        <f>"0.741***"</f>
        <v>0.741***</v>
      </c>
      <c r="D13" s="23" t="str">
        <f>"0.740***"</f>
        <v>0.740***</v>
      </c>
      <c r="E13" s="22" t="str">
        <f>"0.702***"</f>
        <v>0.702***</v>
      </c>
      <c r="H13" s="31" t="s">
        <v>58</v>
      </c>
      <c r="I13" s="32" t="s">
        <v>59</v>
      </c>
      <c r="J13" s="33" t="s">
        <v>60</v>
      </c>
      <c r="L13" s="31" t="s">
        <v>70</v>
      </c>
      <c r="M13" s="32" t="s">
        <v>90</v>
      </c>
      <c r="N13" s="33" t="s">
        <v>89</v>
      </c>
      <c r="P13" s="31" t="s">
        <v>70</v>
      </c>
      <c r="Q13" s="32" t="s">
        <v>116</v>
      </c>
      <c r="R13" s="33" t="s">
        <v>117</v>
      </c>
      <c r="T13" s="31" t="s">
        <v>58</v>
      </c>
      <c r="U13" s="32" t="s">
        <v>142</v>
      </c>
      <c r="V13" s="33" t="s">
        <v>143</v>
      </c>
    </row>
    <row r="14" spans="1:22" x14ac:dyDescent="0.25">
      <c r="A14" s="6" t="str">
        <f>""</f>
        <v/>
      </c>
      <c r="B14" s="21" t="str">
        <f>"(0.034)"</f>
        <v>(0.034)</v>
      </c>
      <c r="C14" s="22" t="str">
        <f>"(0.031)"</f>
        <v>(0.031)</v>
      </c>
      <c r="D14" s="23" t="str">
        <f>"(0.023)"</f>
        <v>(0.023)</v>
      </c>
      <c r="E14" s="22" t="str">
        <f>"(0.017)"</f>
        <v>(0.017)</v>
      </c>
      <c r="H14" s="31" t="s">
        <v>61</v>
      </c>
      <c r="I14" s="32" t="s">
        <v>62</v>
      </c>
      <c r="J14" s="33" t="s">
        <v>63</v>
      </c>
      <c r="L14" s="31" t="s">
        <v>61</v>
      </c>
      <c r="M14" s="32" t="s">
        <v>88</v>
      </c>
      <c r="N14" s="33" t="s">
        <v>87</v>
      </c>
      <c r="P14" s="31" t="s">
        <v>47</v>
      </c>
      <c r="Q14" s="32" t="s">
        <v>116</v>
      </c>
      <c r="R14" s="33" t="s">
        <v>115</v>
      </c>
      <c r="T14" s="31" t="s">
        <v>70</v>
      </c>
      <c r="U14" s="32" t="s">
        <v>142</v>
      </c>
      <c r="V14" s="33" t="s">
        <v>141</v>
      </c>
    </row>
    <row r="15" spans="1:22" ht="16.5" x14ac:dyDescent="0.25">
      <c r="A15" s="5" t="s">
        <v>18</v>
      </c>
      <c r="B15" s="21"/>
      <c r="C15" s="22"/>
      <c r="D15" s="23"/>
      <c r="E15" s="22"/>
      <c r="H15" s="31" t="s">
        <v>64</v>
      </c>
      <c r="I15" s="32" t="s">
        <v>65</v>
      </c>
      <c r="J15" s="33" t="s">
        <v>66</v>
      </c>
      <c r="L15" s="31" t="s">
        <v>41</v>
      </c>
      <c r="M15" s="32" t="s">
        <v>86</v>
      </c>
      <c r="N15" s="33" t="s">
        <v>85</v>
      </c>
      <c r="P15" s="31" t="s">
        <v>58</v>
      </c>
      <c r="Q15" s="32" t="s">
        <v>114</v>
      </c>
      <c r="R15" s="33" t="s">
        <v>113</v>
      </c>
      <c r="T15" s="31" t="s">
        <v>41</v>
      </c>
      <c r="U15" s="32" t="s">
        <v>139</v>
      </c>
      <c r="V15" s="33" t="s">
        <v>140</v>
      </c>
    </row>
    <row r="16" spans="1:22" ht="16.5" x14ac:dyDescent="0.25">
      <c r="A16" s="6" t="s">
        <v>19</v>
      </c>
      <c r="B16" s="21" t="str">
        <f>"0.190***"</f>
        <v>0.190***</v>
      </c>
      <c r="C16" s="22" t="str">
        <f>"0.225***"</f>
        <v>0.225***</v>
      </c>
      <c r="D16" s="23" t="str">
        <f>"0.376***"</f>
        <v>0.376***</v>
      </c>
      <c r="E16" s="22" t="str">
        <f>"0.353***"</f>
        <v>0.353***</v>
      </c>
      <c r="H16" s="31" t="s">
        <v>67</v>
      </c>
      <c r="I16" s="32" t="s">
        <v>68</v>
      </c>
      <c r="J16" s="33" t="s">
        <v>69</v>
      </c>
      <c r="L16" s="31" t="s">
        <v>58</v>
      </c>
      <c r="M16" s="32" t="s">
        <v>84</v>
      </c>
      <c r="N16" s="33" t="s">
        <v>83</v>
      </c>
      <c r="P16" s="31" t="s">
        <v>41</v>
      </c>
      <c r="Q16" s="32" t="s">
        <v>112</v>
      </c>
      <c r="R16" s="33" t="s">
        <v>111</v>
      </c>
      <c r="T16" s="31" t="s">
        <v>47</v>
      </c>
      <c r="U16" s="32" t="s">
        <v>139</v>
      </c>
      <c r="V16" s="33" t="s">
        <v>138</v>
      </c>
    </row>
    <row r="17" spans="1:22" x14ac:dyDescent="0.25">
      <c r="A17" s="6" t="str">
        <f>""</f>
        <v/>
      </c>
      <c r="B17" s="21" t="str">
        <f>"(0.023)"</f>
        <v>(0.023)</v>
      </c>
      <c r="C17" s="22" t="str">
        <f>"(0.023)"</f>
        <v>(0.023)</v>
      </c>
      <c r="D17" s="23" t="str">
        <f>"(0.021)"</f>
        <v>(0.021)</v>
      </c>
      <c r="E17" s="22" t="str">
        <f>"(0.015)"</f>
        <v>(0.015)</v>
      </c>
      <c r="H17" s="31" t="s">
        <v>70</v>
      </c>
      <c r="I17" s="32" t="s">
        <v>71</v>
      </c>
      <c r="J17" s="33" t="s">
        <v>72</v>
      </c>
      <c r="L17" s="31" t="s">
        <v>67</v>
      </c>
      <c r="M17" s="32" t="s">
        <v>82</v>
      </c>
      <c r="N17" s="33" t="s">
        <v>81</v>
      </c>
      <c r="P17" s="31" t="s">
        <v>73</v>
      </c>
      <c r="Q17" s="32" t="s">
        <v>109</v>
      </c>
      <c r="R17" s="33" t="s">
        <v>110</v>
      </c>
      <c r="T17" s="31" t="s">
        <v>73</v>
      </c>
      <c r="U17" s="32" t="s">
        <v>137</v>
      </c>
      <c r="V17" s="33" t="s">
        <v>136</v>
      </c>
    </row>
    <row r="18" spans="1:22" ht="16.5" x14ac:dyDescent="0.25">
      <c r="A18" s="6" t="s">
        <v>20</v>
      </c>
      <c r="B18" s="21" t="str">
        <f>"0.144***"</f>
        <v>0.144***</v>
      </c>
      <c r="C18" s="22" t="str">
        <f>"0.197***"</f>
        <v>0.197***</v>
      </c>
      <c r="D18" s="23" t="str">
        <f>"0.374***"</f>
        <v>0.374***</v>
      </c>
      <c r="E18" s="22" t="str">
        <f>"0.428***"</f>
        <v>0.428***</v>
      </c>
      <c r="H18" s="31" t="s">
        <v>73</v>
      </c>
      <c r="I18" s="32" t="s">
        <v>74</v>
      </c>
      <c r="J18" s="33" t="s">
        <v>75</v>
      </c>
      <c r="L18" s="31" t="s">
        <v>73</v>
      </c>
      <c r="M18" s="32" t="s">
        <v>80</v>
      </c>
      <c r="N18" s="33" t="s">
        <v>79</v>
      </c>
      <c r="P18" s="31" t="s">
        <v>67</v>
      </c>
      <c r="Q18" s="32" t="s">
        <v>109</v>
      </c>
      <c r="R18" s="33" t="s">
        <v>108</v>
      </c>
      <c r="T18" s="31" t="s">
        <v>67</v>
      </c>
      <c r="U18" s="32" t="s">
        <v>135</v>
      </c>
      <c r="V18" s="33" t="s">
        <v>134</v>
      </c>
    </row>
    <row r="19" spans="1:22" ht="15.75" thickBot="1" x14ac:dyDescent="0.3">
      <c r="A19" s="6" t="str">
        <f>""</f>
        <v/>
      </c>
      <c r="B19" s="21" t="str">
        <f>"(0.030)"</f>
        <v>(0.030)</v>
      </c>
      <c r="C19" s="22" t="str">
        <f>"(0.028)"</f>
        <v>(0.028)</v>
      </c>
      <c r="D19" s="23" t="str">
        <f>"(0.023)"</f>
        <v>(0.023)</v>
      </c>
      <c r="E19" s="22" t="str">
        <f>"(0.017)"</f>
        <v>(0.017)</v>
      </c>
      <c r="H19" s="34" t="s">
        <v>76</v>
      </c>
      <c r="I19" s="35" t="s">
        <v>33</v>
      </c>
      <c r="J19" s="36" t="s">
        <v>77</v>
      </c>
      <c r="L19" s="34" t="s">
        <v>76</v>
      </c>
      <c r="M19" s="35" t="s">
        <v>33</v>
      </c>
      <c r="N19" s="36" t="s">
        <v>78</v>
      </c>
      <c r="P19" s="34" t="s">
        <v>76</v>
      </c>
      <c r="Q19" s="35" t="s">
        <v>33</v>
      </c>
      <c r="R19" s="36" t="s">
        <v>107</v>
      </c>
      <c r="T19" s="34" t="s">
        <v>76</v>
      </c>
      <c r="U19" s="35" t="s">
        <v>33</v>
      </c>
      <c r="V19" s="36" t="s">
        <v>133</v>
      </c>
    </row>
    <row r="20" spans="1:22" ht="16.5" x14ac:dyDescent="0.2">
      <c r="A20" s="6" t="s">
        <v>21</v>
      </c>
      <c r="B20" s="21" t="str">
        <f>"0.205***"</f>
        <v>0.205***</v>
      </c>
      <c r="C20" s="22" t="str">
        <f>"0.150***"</f>
        <v>0.150***</v>
      </c>
      <c r="D20" s="23" t="str">
        <f>"0.280***"</f>
        <v>0.280***</v>
      </c>
      <c r="E20" s="22" t="str">
        <f>"0.352***"</f>
        <v>0.352***</v>
      </c>
    </row>
    <row r="21" spans="1:22" x14ac:dyDescent="0.2">
      <c r="A21" s="6" t="str">
        <f>""</f>
        <v/>
      </c>
      <c r="B21" s="21" t="str">
        <f>"(0.031)"</f>
        <v>(0.031)</v>
      </c>
      <c r="C21" s="22" t="str">
        <f>"(0.031)"</f>
        <v>(0.031)</v>
      </c>
      <c r="D21" s="23" t="str">
        <f>"(0.025)"</f>
        <v>(0.025)</v>
      </c>
      <c r="E21" s="22" t="str">
        <f>"(0.017)"</f>
        <v>(0.017)</v>
      </c>
    </row>
    <row r="22" spans="1:22" ht="16.5" x14ac:dyDescent="0.2">
      <c r="A22" s="5" t="s">
        <v>22</v>
      </c>
      <c r="B22" s="21"/>
      <c r="C22" s="22"/>
      <c r="D22" s="23"/>
      <c r="E22" s="22"/>
    </row>
    <row r="23" spans="1:22" ht="16.5" x14ac:dyDescent="0.2">
      <c r="A23" s="6" t="s">
        <v>23</v>
      </c>
      <c r="B23" s="21" t="str">
        <f>"0.581***"</f>
        <v>0.581***</v>
      </c>
      <c r="C23" s="22" t="str">
        <f>"0.480***"</f>
        <v>0.480***</v>
      </c>
      <c r="D23" s="23" t="str">
        <f>"0.832***"</f>
        <v>0.832***</v>
      </c>
      <c r="E23" s="22" t="str">
        <f>"0.935***"</f>
        <v>0.935***</v>
      </c>
    </row>
    <row r="24" spans="1:22" x14ac:dyDescent="0.2">
      <c r="A24" s="6" t="str">
        <f>""</f>
        <v/>
      </c>
      <c r="B24" s="21" t="str">
        <f>"(0.032)"</f>
        <v>(0.032)</v>
      </c>
      <c r="C24" s="22" t="str">
        <f>"(0.029)"</f>
        <v>(0.029)</v>
      </c>
      <c r="D24" s="23" t="str">
        <f>"(0.025)"</f>
        <v>(0.025)</v>
      </c>
      <c r="E24" s="22" t="str">
        <f>"(0.018)"</f>
        <v>(0.018)</v>
      </c>
    </row>
    <row r="25" spans="1:22" ht="16.5" x14ac:dyDescent="0.2">
      <c r="A25" s="6" t="s">
        <v>24</v>
      </c>
      <c r="B25" s="21" t="str">
        <f>"0.304***"</f>
        <v>0.304***</v>
      </c>
      <c r="C25" s="22" t="str">
        <f>"0.381***"</f>
        <v>0.381***</v>
      </c>
      <c r="D25" s="23" t="str">
        <f>"0.441***"</f>
        <v>0.441***</v>
      </c>
      <c r="E25" s="22" t="str">
        <f>"0.329***"</f>
        <v>0.329***</v>
      </c>
    </row>
    <row r="26" spans="1:22" x14ac:dyDescent="0.2">
      <c r="A26" s="6" t="str">
        <f>""</f>
        <v/>
      </c>
      <c r="B26" s="21" t="str">
        <f>"(0.025)"</f>
        <v>(0.025)</v>
      </c>
      <c r="C26" s="22" t="str">
        <f>"(0.024)"</f>
        <v>(0.024)</v>
      </c>
      <c r="D26" s="23" t="str">
        <f>"(0.018)"</f>
        <v>(0.018)</v>
      </c>
      <c r="E26" s="22" t="str">
        <f>"(0.013)"</f>
        <v>(0.013)</v>
      </c>
    </row>
    <row r="27" spans="1:22" ht="16.5" x14ac:dyDescent="0.2">
      <c r="A27" s="6" t="s">
        <v>25</v>
      </c>
      <c r="B27" s="21" t="str">
        <f>"0.104***"</f>
        <v>0.104***</v>
      </c>
      <c r="C27" s="22" t="str">
        <f>"0.196***"</f>
        <v>0.196***</v>
      </c>
      <c r="D27" s="23" t="str">
        <f>"0.208***"</f>
        <v>0.208***</v>
      </c>
      <c r="E27" s="22" t="str">
        <f>"0.133***"</f>
        <v>0.133***</v>
      </c>
    </row>
    <row r="28" spans="1:22" x14ac:dyDescent="0.2">
      <c r="A28" s="6" t="str">
        <f>""</f>
        <v/>
      </c>
      <c r="B28" s="21" t="str">
        <f>"(0.023)"</f>
        <v>(0.023)</v>
      </c>
      <c r="C28" s="22" t="str">
        <f>"(0.023)"</f>
        <v>(0.023)</v>
      </c>
      <c r="D28" s="23" t="str">
        <f>"(0.021)"</f>
        <v>(0.021)</v>
      </c>
      <c r="E28" s="22" t="str">
        <f>"(0.017)"</f>
        <v>(0.017)</v>
      </c>
    </row>
    <row r="29" spans="1:22" ht="16.5" x14ac:dyDescent="0.2">
      <c r="A29" s="5" t="s">
        <v>26</v>
      </c>
      <c r="B29" s="21"/>
      <c r="C29" s="22"/>
      <c r="D29" s="23"/>
      <c r="E29" s="22"/>
    </row>
    <row r="30" spans="1:22" ht="16.5" x14ac:dyDescent="0.2">
      <c r="A30" s="6" t="s">
        <v>27</v>
      </c>
      <c r="B30" s="21" t="str">
        <f>"0.250***"</f>
        <v>0.250***</v>
      </c>
      <c r="C30" s="22" t="str">
        <f>"0.201***"</f>
        <v>0.201***</v>
      </c>
      <c r="D30" s="23" t="str">
        <f>"0.130***"</f>
        <v>0.130***</v>
      </c>
      <c r="E30" s="22" t="str">
        <f>"0.111***"</f>
        <v>0.111***</v>
      </c>
    </row>
    <row r="31" spans="1:22" x14ac:dyDescent="0.2">
      <c r="A31" s="6" t="str">
        <f>""</f>
        <v/>
      </c>
      <c r="B31" s="21" t="str">
        <f>"(0.029)"</f>
        <v>(0.029)</v>
      </c>
      <c r="C31" s="22" t="str">
        <f>"(0.023)"</f>
        <v>(0.023)</v>
      </c>
      <c r="D31" s="23" t="str">
        <f>"(0.017)"</f>
        <v>(0.017)</v>
      </c>
      <c r="E31" s="22" t="str">
        <f>"(0.013)"</f>
        <v>(0.013)</v>
      </c>
    </row>
    <row r="32" spans="1:22" ht="16.5" x14ac:dyDescent="0.2">
      <c r="A32" s="6" t="s">
        <v>28</v>
      </c>
      <c r="B32" s="21" t="str">
        <f>"0.456***"</f>
        <v>0.456***</v>
      </c>
      <c r="C32" s="22" t="str">
        <f>"0.486***"</f>
        <v>0.486***</v>
      </c>
      <c r="D32" s="23" t="str">
        <f>"0.362***"</f>
        <v>0.362***</v>
      </c>
      <c r="E32" s="22" t="str">
        <f>"0.252***"</f>
        <v>0.252***</v>
      </c>
    </row>
    <row r="33" spans="1:5" x14ac:dyDescent="0.2">
      <c r="A33" s="6" t="str">
        <f>""</f>
        <v/>
      </c>
      <c r="B33" s="21" t="str">
        <f>"(0.028)"</f>
        <v>(0.028)</v>
      </c>
      <c r="C33" s="22" t="str">
        <f>"(0.025)"</f>
        <v>(0.025)</v>
      </c>
      <c r="D33" s="23" t="str">
        <f>"(0.020)"</f>
        <v>(0.020)</v>
      </c>
      <c r="E33" s="22" t="str">
        <f>"(0.015)"</f>
        <v>(0.015)</v>
      </c>
    </row>
    <row r="34" spans="1:5" ht="16.5" x14ac:dyDescent="0.2">
      <c r="A34" s="6" t="s">
        <v>29</v>
      </c>
      <c r="B34" s="21" t="str">
        <f>"0.065**"</f>
        <v>0.065**</v>
      </c>
      <c r="C34" s="22" t="str">
        <f>"0.042*"</f>
        <v>0.042*</v>
      </c>
      <c r="D34" s="23" t="str">
        <f>"0.066***"</f>
        <v>0.066***</v>
      </c>
      <c r="E34" s="22" t="str">
        <f>"0.155***"</f>
        <v>0.155***</v>
      </c>
    </row>
    <row r="35" spans="1:5" x14ac:dyDescent="0.2">
      <c r="A35" s="6" t="str">
        <f>""</f>
        <v/>
      </c>
      <c r="B35" s="21" t="str">
        <f>"(0.022)"</f>
        <v>(0.022)</v>
      </c>
      <c r="C35" s="22" t="str">
        <f>"(0.020)"</f>
        <v>(0.020)</v>
      </c>
      <c r="D35" s="23" t="str">
        <f>"(0.019)"</f>
        <v>(0.019)</v>
      </c>
      <c r="E35" s="22" t="str">
        <f>"(0.016)"</f>
        <v>(0.016)</v>
      </c>
    </row>
    <row r="36" spans="1:5" ht="16.5" x14ac:dyDescent="0.2">
      <c r="A36" s="5" t="s">
        <v>30</v>
      </c>
      <c r="B36" s="21" t="str">
        <f>"7.602***"</f>
        <v>7.602***</v>
      </c>
      <c r="C36" s="22" t="str">
        <f>"8.267***"</f>
        <v>8.267***</v>
      </c>
      <c r="D36" s="23" t="str">
        <f>"8.210***"</f>
        <v>8.210***</v>
      </c>
      <c r="E36" s="22" t="str">
        <f>"8.474***"</f>
        <v>8.474***</v>
      </c>
    </row>
    <row r="37" spans="1:5" x14ac:dyDescent="0.2">
      <c r="A37" s="5" t="str">
        <f>""</f>
        <v/>
      </c>
      <c r="B37" s="21" t="str">
        <f>"(0.028)"</f>
        <v>(0.028)</v>
      </c>
      <c r="C37" s="22" t="str">
        <f>"(0.029)"</f>
        <v>(0.029)</v>
      </c>
      <c r="D37" s="23" t="str">
        <f>"(0.024)"</f>
        <v>(0.024)</v>
      </c>
      <c r="E37" s="22" t="str">
        <f>"(0.017)"</f>
        <v>(0.017)</v>
      </c>
    </row>
    <row r="38" spans="1:5" ht="17.25" thickBot="1" x14ac:dyDescent="0.25">
      <c r="A38" s="5" t="s">
        <v>31</v>
      </c>
      <c r="B38" s="24" t="str">
        <f>"23760"</f>
        <v>23760</v>
      </c>
      <c r="C38" s="25" t="str">
        <f>"28092"</f>
        <v>28092</v>
      </c>
      <c r="D38" s="26" t="str">
        <f>"30453"</f>
        <v>30453</v>
      </c>
      <c r="E38" s="25" t="str">
        <f>"32603"</f>
        <v>32603</v>
      </c>
    </row>
    <row r="39" spans="1:5" x14ac:dyDescent="0.2">
      <c r="A39" s="11" t="str">
        <f>"Standard errors in parentheses"</f>
        <v>Standard errors in parentheses</v>
      </c>
      <c r="B39" s="17"/>
      <c r="C39" s="17"/>
      <c r="D39" s="17"/>
      <c r="E39" s="27"/>
    </row>
    <row r="40" spans="1:5" ht="15.75" thickBot="1" x14ac:dyDescent="0.25">
      <c r="A40" s="7" t="s">
        <v>3</v>
      </c>
      <c r="B40" s="8"/>
      <c r="C40" s="8"/>
      <c r="D40" s="8"/>
      <c r="E40" s="9"/>
    </row>
  </sheetData>
  <mergeCells count="7">
    <mergeCell ref="P3:R3"/>
    <mergeCell ref="T3:V3"/>
    <mergeCell ref="B1:E1"/>
    <mergeCell ref="A40:E40"/>
    <mergeCell ref="A1:A3"/>
    <mergeCell ref="H3:J3"/>
    <mergeCell ref="L3:N3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reg_model_1986_2016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jinglin</dc:creator>
  <cp:lastModifiedBy>jinglin</cp:lastModifiedBy>
  <dcterms:created xsi:type="dcterms:W3CDTF">2019-04-07T02:28:22Z</dcterms:created>
  <dcterms:modified xsi:type="dcterms:W3CDTF">2019-04-07T02:28:22Z</dcterms:modified>
</cp:coreProperties>
</file>