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ocomo\attialex\NP_DATA\"/>
    </mc:Choice>
  </mc:AlternateContent>
  <bookViews>
    <workbookView xWindow="0" yWindow="0" windowWidth="23235" windowHeight="80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0" i="2" l="1"/>
  <c r="AA80" i="2"/>
  <c r="AA79" i="2"/>
  <c r="AA78" i="2"/>
  <c r="Z79" i="2"/>
  <c r="Z78" i="2"/>
  <c r="Y80" i="2"/>
  <c r="Y79" i="2"/>
  <c r="Y78" i="2"/>
  <c r="V80" i="2"/>
  <c r="V79" i="2"/>
  <c r="V78" i="2"/>
  <c r="X80" i="2"/>
  <c r="X79" i="2"/>
  <c r="X78" i="2"/>
  <c r="W80" i="2"/>
  <c r="W79" i="2"/>
  <c r="W78" i="2"/>
  <c r="W77" i="2"/>
  <c r="W76" i="2"/>
  <c r="Y77" i="2"/>
  <c r="Y76" i="2"/>
  <c r="AA77" i="2"/>
  <c r="AA76" i="2"/>
  <c r="Z77" i="2"/>
  <c r="Z76" i="2"/>
  <c r="X77" i="2"/>
  <c r="X76" i="2"/>
  <c r="V77" i="2"/>
  <c r="V76" i="2"/>
  <c r="AA69" i="2"/>
  <c r="Z69" i="2"/>
  <c r="L69" i="2"/>
  <c r="Y69" i="2"/>
  <c r="X69" i="2"/>
  <c r="W69" i="2"/>
  <c r="V69" i="2"/>
  <c r="U69" i="2"/>
  <c r="Q69" i="2"/>
  <c r="L68" i="2"/>
  <c r="Q68" i="2"/>
  <c r="U68" i="2"/>
  <c r="V68" i="2"/>
  <c r="W68" i="2"/>
  <c r="X68" i="2"/>
  <c r="Y68" i="2"/>
  <c r="Z68" i="2"/>
  <c r="AA68" i="2"/>
  <c r="L70" i="2"/>
  <c r="U60" i="2"/>
  <c r="V60" i="2"/>
  <c r="W60" i="2"/>
  <c r="X60" i="2"/>
  <c r="Y60" i="2"/>
  <c r="Z60" i="2"/>
  <c r="AA60" i="2"/>
  <c r="U61" i="2"/>
  <c r="V61" i="2"/>
  <c r="W61" i="2"/>
  <c r="X61" i="2"/>
  <c r="Y61" i="2"/>
  <c r="Z61" i="2"/>
  <c r="AA61" i="2"/>
  <c r="U62" i="2"/>
  <c r="V62" i="2"/>
  <c r="W62" i="2"/>
  <c r="X62" i="2"/>
  <c r="Y62" i="2"/>
  <c r="Z62" i="2"/>
  <c r="AA62" i="2"/>
  <c r="U63" i="2"/>
  <c r="V63" i="2"/>
  <c r="W63" i="2"/>
  <c r="X63" i="2"/>
  <c r="Y63" i="2"/>
  <c r="Z63" i="2"/>
  <c r="AA63" i="2"/>
  <c r="U64" i="2"/>
  <c r="V64" i="2"/>
  <c r="W64" i="2"/>
  <c r="X64" i="2"/>
  <c r="Y64" i="2"/>
  <c r="Z64" i="2"/>
  <c r="AA64" i="2"/>
  <c r="U65" i="2"/>
  <c r="V65" i="2"/>
  <c r="W65" i="2"/>
  <c r="X65" i="2"/>
  <c r="Y65" i="2"/>
  <c r="Z65" i="2"/>
  <c r="AA65" i="2"/>
  <c r="U66" i="2"/>
  <c r="V66" i="2"/>
  <c r="W66" i="2"/>
  <c r="X66" i="2"/>
  <c r="Y66" i="2"/>
  <c r="Z66" i="2"/>
  <c r="AA66" i="2"/>
  <c r="U67" i="2"/>
  <c r="V67" i="2"/>
  <c r="W67" i="2"/>
  <c r="X67" i="2"/>
  <c r="Y67" i="2"/>
  <c r="Z67" i="2"/>
  <c r="AA67" i="2"/>
  <c r="U70" i="2"/>
  <c r="V70" i="2"/>
  <c r="W70" i="2"/>
  <c r="X70" i="2"/>
  <c r="Y70" i="2"/>
  <c r="Z70" i="2"/>
  <c r="AA70" i="2"/>
  <c r="U71" i="2"/>
  <c r="V71" i="2"/>
  <c r="W71" i="2"/>
  <c r="X71" i="2"/>
  <c r="Y71" i="2"/>
  <c r="Z71" i="2"/>
  <c r="AA71" i="2"/>
  <c r="U72" i="2"/>
  <c r="V72" i="2"/>
  <c r="W72" i="2"/>
  <c r="X72" i="2"/>
  <c r="Y72" i="2"/>
  <c r="Z72" i="2"/>
  <c r="AA72" i="2"/>
  <c r="U73" i="2"/>
  <c r="V73" i="2"/>
  <c r="W73" i="2"/>
  <c r="X73" i="2"/>
  <c r="Y73" i="2"/>
  <c r="Z73" i="2"/>
  <c r="AA73" i="2"/>
  <c r="U74" i="2"/>
  <c r="V74" i="2"/>
  <c r="W74" i="2"/>
  <c r="X74" i="2"/>
  <c r="Y74" i="2"/>
  <c r="Z74" i="2"/>
  <c r="AA74" i="2"/>
  <c r="U75" i="2"/>
  <c r="V75" i="2"/>
  <c r="W75" i="2"/>
  <c r="X75" i="2"/>
  <c r="Y75" i="2"/>
  <c r="Z75" i="2"/>
  <c r="AA75" i="2"/>
  <c r="Q70" i="2"/>
  <c r="Q71" i="2"/>
  <c r="Q72" i="2"/>
  <c r="Q73" i="2"/>
  <c r="Q74" i="2"/>
  <c r="Q75" i="2"/>
  <c r="Q59" i="2"/>
  <c r="Q60" i="2"/>
  <c r="Q61" i="2"/>
  <c r="Q62" i="2"/>
  <c r="Q63" i="2"/>
  <c r="Q64" i="2"/>
  <c r="Q65" i="2"/>
  <c r="Q66" i="2"/>
  <c r="Q67" i="2"/>
  <c r="L24" i="2"/>
  <c r="I24" i="2"/>
  <c r="Y59" i="2"/>
  <c r="Y3" i="2"/>
  <c r="Y4" i="2"/>
  <c r="Y5" i="2"/>
  <c r="Y6" i="2"/>
  <c r="Y7" i="2"/>
  <c r="Y8" i="2"/>
  <c r="L9" i="2"/>
  <c r="Y9" i="2"/>
  <c r="Y10" i="2"/>
  <c r="L11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L28" i="2"/>
  <c r="Y28" i="2"/>
  <c r="L29" i="2"/>
  <c r="Y29" i="2"/>
  <c r="Y30" i="2"/>
  <c r="L31" i="2"/>
  <c r="Y31" i="2"/>
  <c r="Y32" i="2"/>
  <c r="Y33" i="2"/>
  <c r="Y34" i="2"/>
  <c r="L35" i="2"/>
  <c r="Y35" i="2"/>
  <c r="L36" i="2"/>
  <c r="Y36" i="2"/>
  <c r="Y37" i="2"/>
  <c r="L38" i="2"/>
  <c r="Y38" i="2"/>
  <c r="L39" i="2"/>
  <c r="Y39" i="2"/>
  <c r="Y40" i="2"/>
  <c r="Y41" i="2"/>
  <c r="L42" i="2"/>
  <c r="Y42" i="2"/>
  <c r="L43" i="2"/>
  <c r="Y43" i="2"/>
  <c r="Y44" i="2"/>
  <c r="L45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2" i="2"/>
  <c r="V3" i="2"/>
  <c r="V4" i="2"/>
  <c r="V5" i="2"/>
  <c r="V6" i="2"/>
  <c r="V7" i="2"/>
  <c r="V8" i="2"/>
  <c r="I9" i="2"/>
  <c r="V9" i="2"/>
  <c r="V10" i="2"/>
  <c r="I11" i="2"/>
  <c r="V11" i="2"/>
  <c r="V12" i="2"/>
  <c r="V13" i="2"/>
  <c r="V14" i="2"/>
  <c r="V15" i="2"/>
  <c r="V16" i="2"/>
  <c r="V17" i="2"/>
  <c r="V18" i="2"/>
  <c r="V19" i="2"/>
  <c r="V20" i="2"/>
  <c r="I21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I35" i="2"/>
  <c r="V35" i="2"/>
  <c r="I36" i="2"/>
  <c r="V36" i="2"/>
  <c r="V37" i="2"/>
  <c r="V38" i="2"/>
  <c r="I39" i="2"/>
  <c r="V39" i="2"/>
  <c r="V40" i="2"/>
  <c r="V41" i="2"/>
  <c r="V42" i="2"/>
  <c r="V43" i="2"/>
  <c r="I44" i="2"/>
  <c r="V44" i="2"/>
  <c r="I45" i="2"/>
  <c r="V45" i="2"/>
  <c r="I46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2" i="2"/>
  <c r="U3" i="2"/>
  <c r="W3" i="2"/>
  <c r="X3" i="2"/>
  <c r="Z3" i="2"/>
  <c r="AA3" i="2"/>
  <c r="U4" i="2"/>
  <c r="W4" i="2"/>
  <c r="X4" i="2"/>
  <c r="Z4" i="2"/>
  <c r="AA4" i="2"/>
  <c r="U5" i="2"/>
  <c r="W5" i="2"/>
  <c r="X5" i="2"/>
  <c r="Z5" i="2"/>
  <c r="AA5" i="2"/>
  <c r="U6" i="2"/>
  <c r="W6" i="2"/>
  <c r="X6" i="2"/>
  <c r="Z6" i="2"/>
  <c r="AA6" i="2"/>
  <c r="U7" i="2"/>
  <c r="W7" i="2"/>
  <c r="X7" i="2"/>
  <c r="Z7" i="2"/>
  <c r="AA7" i="2"/>
  <c r="U8" i="2"/>
  <c r="W8" i="2"/>
  <c r="X8" i="2"/>
  <c r="Z8" i="2"/>
  <c r="AA8" i="2"/>
  <c r="U9" i="2"/>
  <c r="W9" i="2"/>
  <c r="X9" i="2"/>
  <c r="Z9" i="2"/>
  <c r="AA9" i="2"/>
  <c r="U10" i="2"/>
  <c r="W10" i="2"/>
  <c r="X10" i="2"/>
  <c r="Z10" i="2"/>
  <c r="AA10" i="2"/>
  <c r="U11" i="2"/>
  <c r="W11" i="2"/>
  <c r="X11" i="2"/>
  <c r="Z11" i="2"/>
  <c r="AA11" i="2"/>
  <c r="U12" i="2"/>
  <c r="W12" i="2"/>
  <c r="X12" i="2"/>
  <c r="Z12" i="2"/>
  <c r="AA12" i="2"/>
  <c r="U13" i="2"/>
  <c r="W13" i="2"/>
  <c r="X13" i="2"/>
  <c r="Z13" i="2"/>
  <c r="AA13" i="2"/>
  <c r="U14" i="2"/>
  <c r="W14" i="2"/>
  <c r="X14" i="2"/>
  <c r="Z14" i="2"/>
  <c r="AA14" i="2"/>
  <c r="U15" i="2"/>
  <c r="W15" i="2"/>
  <c r="X15" i="2"/>
  <c r="Z15" i="2"/>
  <c r="AA15" i="2"/>
  <c r="U16" i="2"/>
  <c r="W16" i="2"/>
  <c r="X16" i="2"/>
  <c r="Z16" i="2"/>
  <c r="AA16" i="2"/>
  <c r="U17" i="2"/>
  <c r="W17" i="2"/>
  <c r="X17" i="2"/>
  <c r="Z17" i="2"/>
  <c r="AA17" i="2"/>
  <c r="U18" i="2"/>
  <c r="W18" i="2"/>
  <c r="X18" i="2"/>
  <c r="Z18" i="2"/>
  <c r="AA18" i="2"/>
  <c r="U19" i="2"/>
  <c r="W19" i="2"/>
  <c r="X19" i="2"/>
  <c r="Z19" i="2"/>
  <c r="AA19" i="2"/>
  <c r="U20" i="2"/>
  <c r="W20" i="2"/>
  <c r="X20" i="2"/>
  <c r="Z20" i="2"/>
  <c r="AA20" i="2"/>
  <c r="U21" i="2"/>
  <c r="W21" i="2"/>
  <c r="X21" i="2"/>
  <c r="Z21" i="2"/>
  <c r="AA21" i="2"/>
  <c r="U22" i="2"/>
  <c r="W22" i="2"/>
  <c r="X22" i="2"/>
  <c r="Z22" i="2"/>
  <c r="AA22" i="2"/>
  <c r="U23" i="2"/>
  <c r="W23" i="2"/>
  <c r="X23" i="2"/>
  <c r="Z23" i="2"/>
  <c r="AA23" i="2"/>
  <c r="U24" i="2"/>
  <c r="W24" i="2"/>
  <c r="X24" i="2"/>
  <c r="Z24" i="2"/>
  <c r="AA24" i="2"/>
  <c r="U25" i="2"/>
  <c r="W25" i="2"/>
  <c r="X25" i="2"/>
  <c r="Z25" i="2"/>
  <c r="AA25" i="2"/>
  <c r="U26" i="2"/>
  <c r="W26" i="2"/>
  <c r="X26" i="2"/>
  <c r="Z26" i="2"/>
  <c r="AA26" i="2"/>
  <c r="U27" i="2"/>
  <c r="W27" i="2"/>
  <c r="X27" i="2"/>
  <c r="Z27" i="2"/>
  <c r="AA27" i="2"/>
  <c r="U28" i="2"/>
  <c r="W28" i="2"/>
  <c r="X28" i="2"/>
  <c r="Z28" i="2"/>
  <c r="AA28" i="2"/>
  <c r="U29" i="2"/>
  <c r="W29" i="2"/>
  <c r="X29" i="2"/>
  <c r="Z29" i="2"/>
  <c r="AA29" i="2"/>
  <c r="U30" i="2"/>
  <c r="W30" i="2"/>
  <c r="X30" i="2"/>
  <c r="Z30" i="2"/>
  <c r="AA30" i="2"/>
  <c r="U31" i="2"/>
  <c r="W31" i="2"/>
  <c r="X31" i="2"/>
  <c r="Z31" i="2"/>
  <c r="AA31" i="2"/>
  <c r="U32" i="2"/>
  <c r="W32" i="2"/>
  <c r="X32" i="2"/>
  <c r="Z32" i="2"/>
  <c r="AA32" i="2"/>
  <c r="U33" i="2"/>
  <c r="W33" i="2"/>
  <c r="X33" i="2"/>
  <c r="Z33" i="2"/>
  <c r="AA33" i="2"/>
  <c r="U34" i="2"/>
  <c r="W34" i="2"/>
  <c r="X34" i="2"/>
  <c r="Z34" i="2"/>
  <c r="AA34" i="2"/>
  <c r="U35" i="2"/>
  <c r="W35" i="2"/>
  <c r="X35" i="2"/>
  <c r="Z35" i="2"/>
  <c r="AA35" i="2"/>
  <c r="U36" i="2"/>
  <c r="W36" i="2"/>
  <c r="X36" i="2"/>
  <c r="Z36" i="2"/>
  <c r="AA36" i="2"/>
  <c r="U37" i="2"/>
  <c r="W37" i="2"/>
  <c r="X37" i="2"/>
  <c r="Z37" i="2"/>
  <c r="AA37" i="2"/>
  <c r="U38" i="2"/>
  <c r="W38" i="2"/>
  <c r="X38" i="2"/>
  <c r="Z38" i="2"/>
  <c r="AA38" i="2"/>
  <c r="U39" i="2"/>
  <c r="W39" i="2"/>
  <c r="X39" i="2"/>
  <c r="Z39" i="2"/>
  <c r="AA39" i="2"/>
  <c r="U40" i="2"/>
  <c r="W40" i="2"/>
  <c r="X40" i="2"/>
  <c r="Z40" i="2"/>
  <c r="AA40" i="2"/>
  <c r="U41" i="2"/>
  <c r="W41" i="2"/>
  <c r="X41" i="2"/>
  <c r="Z41" i="2"/>
  <c r="AA41" i="2"/>
  <c r="U42" i="2"/>
  <c r="W42" i="2"/>
  <c r="X42" i="2"/>
  <c r="Z42" i="2"/>
  <c r="AA42" i="2"/>
  <c r="U43" i="2"/>
  <c r="W43" i="2"/>
  <c r="X43" i="2"/>
  <c r="Z43" i="2"/>
  <c r="AA43" i="2"/>
  <c r="U44" i="2"/>
  <c r="W44" i="2"/>
  <c r="X44" i="2"/>
  <c r="Z44" i="2"/>
  <c r="AA44" i="2"/>
  <c r="U45" i="2"/>
  <c r="W45" i="2"/>
  <c r="X45" i="2"/>
  <c r="Z45" i="2"/>
  <c r="AA45" i="2"/>
  <c r="U46" i="2"/>
  <c r="W46" i="2"/>
  <c r="X46" i="2"/>
  <c r="Z46" i="2"/>
  <c r="AA46" i="2"/>
  <c r="U47" i="2"/>
  <c r="W47" i="2"/>
  <c r="X47" i="2"/>
  <c r="Z47" i="2"/>
  <c r="AA47" i="2"/>
  <c r="U48" i="2"/>
  <c r="W48" i="2"/>
  <c r="X48" i="2"/>
  <c r="Z48" i="2"/>
  <c r="AA48" i="2"/>
  <c r="U49" i="2"/>
  <c r="W49" i="2"/>
  <c r="X49" i="2"/>
  <c r="Z49" i="2"/>
  <c r="AA49" i="2"/>
  <c r="U50" i="2"/>
  <c r="W50" i="2"/>
  <c r="X50" i="2"/>
  <c r="Z50" i="2"/>
  <c r="AA50" i="2"/>
  <c r="U51" i="2"/>
  <c r="W51" i="2"/>
  <c r="X51" i="2"/>
  <c r="Z51" i="2"/>
  <c r="AA51" i="2"/>
  <c r="U52" i="2"/>
  <c r="W52" i="2"/>
  <c r="X52" i="2"/>
  <c r="Z52" i="2"/>
  <c r="AA52" i="2"/>
  <c r="U53" i="2"/>
  <c r="W53" i="2"/>
  <c r="X53" i="2"/>
  <c r="Z53" i="2"/>
  <c r="AA53" i="2"/>
  <c r="U54" i="2"/>
  <c r="W54" i="2"/>
  <c r="X54" i="2"/>
  <c r="Z54" i="2"/>
  <c r="AA54" i="2"/>
  <c r="U55" i="2"/>
  <c r="W55" i="2"/>
  <c r="X55" i="2"/>
  <c r="Z55" i="2"/>
  <c r="AA55" i="2"/>
  <c r="U56" i="2"/>
  <c r="W56" i="2"/>
  <c r="X56" i="2"/>
  <c r="Z56" i="2"/>
  <c r="AA56" i="2"/>
  <c r="U57" i="2"/>
  <c r="W57" i="2"/>
  <c r="X57" i="2"/>
  <c r="Z57" i="2"/>
  <c r="AA57" i="2"/>
  <c r="U58" i="2"/>
  <c r="W58" i="2"/>
  <c r="X58" i="2"/>
  <c r="Z58" i="2"/>
  <c r="AA58" i="2"/>
  <c r="U59" i="2"/>
  <c r="W59" i="2"/>
  <c r="X59" i="2"/>
  <c r="Z59" i="2"/>
  <c r="AA59" i="2"/>
  <c r="W2" i="2"/>
  <c r="X2" i="2"/>
  <c r="Z2" i="2"/>
  <c r="AA2" i="2"/>
  <c r="U2" i="2"/>
  <c r="Q58" i="2"/>
  <c r="Q57" i="2"/>
  <c r="Q56" i="2"/>
  <c r="Q55" i="2"/>
  <c r="Q54" i="2"/>
  <c r="Q53" i="2"/>
  <c r="Q52" i="2"/>
  <c r="Q47" i="2"/>
  <c r="Q48" i="2"/>
  <c r="Q49" i="2"/>
  <c r="Q50" i="2"/>
  <c r="Q51" i="2"/>
  <c r="Q41" i="2"/>
  <c r="Q42" i="2"/>
  <c r="Q43" i="2"/>
  <c r="Q40" i="2"/>
  <c r="Q37" i="2"/>
  <c r="Q38" i="2"/>
  <c r="Q39" i="2"/>
  <c r="Q31" i="2"/>
  <c r="Q32" i="2"/>
  <c r="Q33" i="2"/>
  <c r="Q34" i="2"/>
  <c r="Q35" i="2"/>
  <c r="Q36" i="2"/>
  <c r="Q19" i="2"/>
  <c r="Q20" i="2"/>
  <c r="Q21" i="2"/>
  <c r="Q22" i="2"/>
  <c r="Q23" i="2"/>
  <c r="Q24" i="2"/>
  <c r="Q25" i="2"/>
  <c r="Q26" i="2"/>
  <c r="Q27" i="2"/>
  <c r="Q28" i="2"/>
  <c r="Q18" i="2"/>
  <c r="Q15" i="2"/>
  <c r="Q16" i="2"/>
  <c r="Q17" i="2"/>
  <c r="Q6" i="2"/>
  <c r="Q7" i="2"/>
  <c r="Q8" i="2"/>
  <c r="Q9" i="2"/>
  <c r="Q10" i="2"/>
  <c r="Q11" i="2"/>
  <c r="Q12" i="2"/>
  <c r="Q13" i="2"/>
  <c r="Q14" i="2"/>
  <c r="Q2" i="2"/>
  <c r="Q3" i="2"/>
  <c r="Q44" i="2"/>
  <c r="Q45" i="2"/>
  <c r="Q46" i="2"/>
  <c r="Q29" i="2"/>
  <c r="Q30" i="2"/>
  <c r="Q4" i="2"/>
  <c r="Q5" i="2"/>
</calcChain>
</file>

<file path=xl/sharedStrings.xml><?xml version="1.0" encoding="utf-8"?>
<sst xmlns="http://schemas.openxmlformats.org/spreadsheetml/2006/main" count="546" uniqueCount="137">
  <si>
    <t>Mouse</t>
  </si>
  <si>
    <t>Date</t>
  </si>
  <si>
    <t>Side</t>
  </si>
  <si>
    <t>Final Depth</t>
  </si>
  <si>
    <t>X1</t>
  </si>
  <si>
    <t>Y1</t>
  </si>
  <si>
    <t>Z1</t>
  </si>
  <si>
    <t>X2</t>
  </si>
  <si>
    <t>Y2</t>
  </si>
  <si>
    <t>Z2</t>
  </si>
  <si>
    <t>Layer</t>
  </si>
  <si>
    <t>Comments</t>
  </si>
  <si>
    <t>npF2</t>
  </si>
  <si>
    <t>1015_contrasttrack_gainchanges_2</t>
  </si>
  <si>
    <t>R</t>
  </si>
  <si>
    <t>III</t>
  </si>
  <si>
    <t>Histology not amazing… part of the ventral MEC is missing</t>
  </si>
  <si>
    <t>1016_contrasttrack_gainchanges_1</t>
  </si>
  <si>
    <t>L</t>
  </si>
  <si>
    <t>Probe placement seemed pretty perfect. Need to remember that position 2750 on probe is 500 below surface of brain</t>
  </si>
  <si>
    <t>npF3</t>
  </si>
  <si>
    <t>1018_contrasttrack_gainchanges_1</t>
  </si>
  <si>
    <t>No histology (forgot to put the brain in PFA)</t>
  </si>
  <si>
    <t>1019_contrasttrack_gainchanges_contrast_1</t>
  </si>
  <si>
    <t>npF4</t>
  </si>
  <si>
    <t>1023_gaincontrast_1</t>
  </si>
  <si>
    <t>III, maybe into layer II ventrally</t>
  </si>
  <si>
    <t>Great histology!</t>
  </si>
  <si>
    <t>1025_gaincontrast_2</t>
  </si>
  <si>
    <t>III, into II ventrally</t>
  </si>
  <si>
    <t>Dye spread a long way - tried to account for this in measuring ML position of entry and termination. Took as start/end point the place at the center of the spread of dye.</t>
  </si>
  <si>
    <t>npG1</t>
  </si>
  <si>
    <t>1218_gaincontrast_2</t>
  </si>
  <si>
    <t>II/III (slightly more superficial than the L recording)</t>
  </si>
  <si>
    <t>Probe seemed to bend a bit at the end. Maybe even went out of brain at the end of the penetration? Hard to tell. For now set Y2 = 0 but it might actually be negative (out of the brain)</t>
  </si>
  <si>
    <t>1219_gain_1</t>
  </si>
  <si>
    <t>II/III (probably mostly layer III)</t>
  </si>
  <si>
    <t>npG2</t>
  </si>
  <si>
    <t>1211_gain_1</t>
  </si>
  <si>
    <t>To deal with the fact that the probe was inserted 500 deeper before retracting to final depth, I backtracked 500 um from the probe tip and checked that the distance to the surface was now 2750 um.</t>
  </si>
  <si>
    <t>1212_gaincontrast_1</t>
  </si>
  <si>
    <t>IV?</t>
  </si>
  <si>
    <t>Check if there were a lot of interneurons in this recording (Layer IV)</t>
  </si>
  <si>
    <t>1213_gain_1</t>
  </si>
  <si>
    <t>1214_gaincontrast_1</t>
  </si>
  <si>
    <t>npG4</t>
  </si>
  <si>
    <t>1203_gain_2</t>
  </si>
  <si>
    <t>deep LIII?</t>
  </si>
  <si>
    <t>Measured tip of probe at deepest point of penetration. 875 um of probe was in MEC (LIII)</t>
  </si>
  <si>
    <t>1204_gaincontrast_2</t>
  </si>
  <si>
    <t>III?</t>
  </si>
  <si>
    <t>Seemed to bend a bit</t>
  </si>
  <si>
    <t>npG5</t>
  </si>
  <si>
    <t>1206_gaincontrast_1</t>
  </si>
  <si>
    <t>Possibly out of MEC altogether and into parasubiculum/subiculum</t>
  </si>
  <si>
    <t>Way too lateral and deep.</t>
  </si>
  <si>
    <t>1207_gain_1</t>
  </si>
  <si>
    <t>II</t>
  </si>
  <si>
    <t>Way too medial.</t>
  </si>
  <si>
    <t>1210_gaincontrast_2</t>
  </si>
  <si>
    <t>Possibly even more lateral than the first time…. Evidence of damage from what could have been the second penetration</t>
  </si>
  <si>
    <t>Session</t>
  </si>
  <si>
    <t>npH1</t>
  </si>
  <si>
    <t>Dye</t>
  </si>
  <si>
    <t>npH3</t>
  </si>
  <si>
    <t>npH4</t>
  </si>
  <si>
    <t>P'</t>
  </si>
  <si>
    <t>tract length</t>
  </si>
  <si>
    <t>DID</t>
  </si>
  <si>
    <t>DiI</t>
  </si>
  <si>
    <t>DiD</t>
  </si>
  <si>
    <t>DiO</t>
  </si>
  <si>
    <t>Initial Depth</t>
  </si>
  <si>
    <t>H5</t>
  </si>
  <si>
    <t>assuming same as red</t>
  </si>
  <si>
    <t>npH5</t>
  </si>
  <si>
    <t>not visible</t>
  </si>
  <si>
    <t>npI5</t>
  </si>
  <si>
    <t>check notes with malcolm</t>
  </si>
  <si>
    <t>npI1</t>
  </si>
  <si>
    <t>npI4</t>
  </si>
  <si>
    <t>npI3</t>
  </si>
  <si>
    <t>0 not visible</t>
  </si>
  <si>
    <t>npJ2</t>
  </si>
  <si>
    <t>npJ4</t>
  </si>
  <si>
    <t>length</t>
  </si>
  <si>
    <t>0311_contrasttrack_2</t>
  </si>
  <si>
    <t>Depth (Histo)</t>
  </si>
  <si>
    <t>0312_contrast_1</t>
  </si>
  <si>
    <t>0314_baseline_1</t>
  </si>
  <si>
    <t>0313_contrast_2</t>
  </si>
  <si>
    <t>Positioning not too bad, quite deep</t>
  </si>
  <si>
    <t>0329_baseline_1</t>
  </si>
  <si>
    <t>Histology: Slightly lateral, not too bad</t>
  </si>
  <si>
    <t>0330_contrast_2</t>
  </si>
  <si>
    <t>Good</t>
  </si>
  <si>
    <t>0401_gain_1</t>
  </si>
  <si>
    <t>slightly lateral</t>
  </si>
  <si>
    <t>lateral, superficial</t>
  </si>
  <si>
    <t>lateral</t>
  </si>
  <si>
    <t>0402_gaincontrast_1</t>
  </si>
  <si>
    <t>0403_gain_1</t>
  </si>
  <si>
    <t>uncoated probe (1st probe broke)</t>
  </si>
  <si>
    <t>0323_baseline_1</t>
  </si>
  <si>
    <t>0324_contrast_1</t>
  </si>
  <si>
    <t>0325_gain_1</t>
  </si>
  <si>
    <t>0326_gaincontrast_1</t>
  </si>
  <si>
    <t>0327_gain_1</t>
  </si>
  <si>
    <t>0328_gaincontrast_1</t>
  </si>
  <si>
    <t>0317_baseline_1</t>
  </si>
  <si>
    <t>0318_baseline_with_gain_KS2</t>
  </si>
  <si>
    <t>0319_contrast_2</t>
  </si>
  <si>
    <t>0320_baseline_1</t>
  </si>
  <si>
    <t>a bit medial</t>
  </si>
  <si>
    <t>pretty good</t>
  </si>
  <si>
    <t>ok</t>
  </si>
  <si>
    <t>0413_baseline_1</t>
  </si>
  <si>
    <t>0414_contrast_1</t>
  </si>
  <si>
    <t>0415_gain_1</t>
  </si>
  <si>
    <t>0416_gaincontrast10</t>
  </si>
  <si>
    <t>0417_gaincontrast20_1</t>
  </si>
  <si>
    <t>0418_baseline_2</t>
  </si>
  <si>
    <t>a  bit lateral</t>
  </si>
  <si>
    <t>all same lateral, different detph</t>
  </si>
  <si>
    <t>0413_baseline_2</t>
  </si>
  <si>
    <t>0414_contrast_2</t>
  </si>
  <si>
    <t>0416_gaincontrast20</t>
  </si>
  <si>
    <t>0417_gaincontrast10_1</t>
  </si>
  <si>
    <t>0418_gain_3</t>
  </si>
  <si>
    <t>a bit lateral</t>
  </si>
  <si>
    <t>latera</t>
  </si>
  <si>
    <t>good</t>
  </si>
  <si>
    <t>npJ5</t>
  </si>
  <si>
    <t>DIO</t>
  </si>
  <si>
    <t>npJ1</t>
  </si>
  <si>
    <t>npJ3</t>
  </si>
  <si>
    <t>0404_baseline_8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</si>
</sst>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1" fillId="3" borderId="0" xfId="0" quotePrefix="1" applyFont="1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topLeftCell="A64" workbookViewId="0">
      <selection activeCell="F80" sqref="F80"/>
    </sheetView>
  </sheetViews>
  <sheetFormatPr defaultRowHeight="15" x14ac:dyDescent="0.25"/>
  <cols>
    <col min="3" max="3" width="31.140625" customWidth="1"/>
    <col min="4" max="4" width="10.7109375" customWidth="1"/>
    <col min="6" max="7" width="22" customWidth="1"/>
    <col min="13" max="13" width="21.7109375" customWidth="1"/>
    <col min="14" max="14" width="26.28515625" customWidth="1"/>
  </cols>
  <sheetData>
    <row r="1" spans="1:15" x14ac:dyDescent="0.25">
      <c r="A1" s="1" t="s">
        <v>0</v>
      </c>
      <c r="B1" s="1" t="s">
        <v>63</v>
      </c>
      <c r="C1" s="1" t="s">
        <v>61</v>
      </c>
      <c r="D1" s="1" t="s">
        <v>1</v>
      </c>
      <c r="E1" s="1" t="s">
        <v>2</v>
      </c>
      <c r="F1" s="1" t="s">
        <v>3</v>
      </c>
      <c r="G1" s="1" t="s">
        <v>87</v>
      </c>
      <c r="H1" s="3" t="s">
        <v>4</v>
      </c>
      <c r="I1" s="3" t="s">
        <v>5</v>
      </c>
      <c r="J1" s="3" t="s">
        <v>6</v>
      </c>
      <c r="K1" s="4" t="s">
        <v>7</v>
      </c>
      <c r="L1" s="4" t="s">
        <v>8</v>
      </c>
      <c r="M1" s="4" t="s">
        <v>9</v>
      </c>
      <c r="N1" s="5" t="s">
        <v>10</v>
      </c>
      <c r="O1" s="1" t="s">
        <v>11</v>
      </c>
    </row>
    <row r="2" spans="1:15" x14ac:dyDescent="0.25">
      <c r="A2" t="s">
        <v>12</v>
      </c>
      <c r="C2" t="s">
        <v>13</v>
      </c>
      <c r="D2" s="6">
        <v>43388</v>
      </c>
      <c r="E2" t="s">
        <v>14</v>
      </c>
      <c r="F2">
        <v>3050</v>
      </c>
      <c r="H2">
        <v>-195</v>
      </c>
      <c r="I2">
        <v>430</v>
      </c>
      <c r="J2">
        <v>0</v>
      </c>
      <c r="K2">
        <v>-65</v>
      </c>
      <c r="L2">
        <v>250</v>
      </c>
      <c r="M2">
        <v>2290</v>
      </c>
      <c r="N2" t="s">
        <v>15</v>
      </c>
      <c r="O2" t="s">
        <v>16</v>
      </c>
    </row>
    <row r="3" spans="1:15" x14ac:dyDescent="0.25">
      <c r="A3" t="s">
        <v>12</v>
      </c>
      <c r="C3" t="s">
        <v>17</v>
      </c>
      <c r="D3" s="6">
        <v>43389</v>
      </c>
      <c r="E3" t="s">
        <v>18</v>
      </c>
      <c r="F3">
        <v>3250</v>
      </c>
      <c r="H3">
        <v>130</v>
      </c>
      <c r="I3">
        <v>460</v>
      </c>
      <c r="J3">
        <v>0</v>
      </c>
      <c r="K3">
        <v>65</v>
      </c>
      <c r="L3">
        <v>350</v>
      </c>
      <c r="M3">
        <v>2490</v>
      </c>
      <c r="N3" t="s">
        <v>15</v>
      </c>
      <c r="O3" t="s">
        <v>19</v>
      </c>
    </row>
    <row r="4" spans="1:15" x14ac:dyDescent="0.25">
      <c r="A4" t="s">
        <v>20</v>
      </c>
      <c r="C4" t="s">
        <v>21</v>
      </c>
      <c r="D4" s="6">
        <v>43391</v>
      </c>
      <c r="E4" t="s">
        <v>14</v>
      </c>
      <c r="F4">
        <v>3000</v>
      </c>
      <c r="O4" t="s">
        <v>22</v>
      </c>
    </row>
    <row r="5" spans="1:15" x14ac:dyDescent="0.25">
      <c r="A5" t="s">
        <v>20</v>
      </c>
      <c r="C5" t="s">
        <v>23</v>
      </c>
      <c r="D5" s="6">
        <v>43392</v>
      </c>
      <c r="E5" t="s">
        <v>18</v>
      </c>
      <c r="F5">
        <v>3000</v>
      </c>
      <c r="O5" t="s">
        <v>22</v>
      </c>
    </row>
    <row r="6" spans="1:15" x14ac:dyDescent="0.25">
      <c r="A6" t="s">
        <v>24</v>
      </c>
      <c r="C6" t="s">
        <v>25</v>
      </c>
      <c r="D6" s="6">
        <v>43396</v>
      </c>
      <c r="E6" t="s">
        <v>14</v>
      </c>
      <c r="F6">
        <v>3000</v>
      </c>
      <c r="H6">
        <v>65</v>
      </c>
      <c r="I6">
        <v>380</v>
      </c>
      <c r="J6">
        <v>0</v>
      </c>
      <c r="K6">
        <v>130</v>
      </c>
      <c r="L6">
        <v>190</v>
      </c>
      <c r="M6">
        <v>2150</v>
      </c>
      <c r="N6" t="s">
        <v>26</v>
      </c>
      <c r="O6" t="s">
        <v>27</v>
      </c>
    </row>
    <row r="7" spans="1:15" x14ac:dyDescent="0.25">
      <c r="A7" t="s">
        <v>24</v>
      </c>
      <c r="C7" t="s">
        <v>28</v>
      </c>
      <c r="D7" s="6">
        <v>43398</v>
      </c>
      <c r="E7" t="s">
        <v>18</v>
      </c>
      <c r="F7">
        <v>2750</v>
      </c>
      <c r="H7">
        <v>260</v>
      </c>
      <c r="I7">
        <v>380</v>
      </c>
      <c r="J7">
        <v>0</v>
      </c>
      <c r="K7">
        <v>130</v>
      </c>
      <c r="L7">
        <v>0</v>
      </c>
      <c r="M7">
        <v>1880</v>
      </c>
      <c r="N7" t="s">
        <v>29</v>
      </c>
      <c r="O7" t="s">
        <v>30</v>
      </c>
    </row>
    <row r="8" spans="1:15" x14ac:dyDescent="0.25">
      <c r="A8" t="s">
        <v>31</v>
      </c>
      <c r="C8" t="s">
        <v>32</v>
      </c>
      <c r="D8" s="6">
        <v>43452</v>
      </c>
      <c r="E8" t="s">
        <v>14</v>
      </c>
      <c r="F8">
        <v>2750</v>
      </c>
      <c r="H8">
        <v>0</v>
      </c>
      <c r="I8">
        <v>300</v>
      </c>
      <c r="J8">
        <v>0</v>
      </c>
      <c r="K8">
        <v>195</v>
      </c>
      <c r="L8">
        <v>0</v>
      </c>
      <c r="M8">
        <v>2210</v>
      </c>
      <c r="N8" t="s">
        <v>33</v>
      </c>
      <c r="O8" t="s">
        <v>34</v>
      </c>
    </row>
    <row r="9" spans="1:15" x14ac:dyDescent="0.25">
      <c r="A9" t="s">
        <v>31</v>
      </c>
      <c r="C9" t="s">
        <v>35</v>
      </c>
      <c r="D9" s="6">
        <v>43453</v>
      </c>
      <c r="E9" t="s">
        <v>18</v>
      </c>
      <c r="F9">
        <v>2750</v>
      </c>
      <c r="H9">
        <v>0</v>
      </c>
      <c r="I9">
        <v>500</v>
      </c>
      <c r="J9">
        <v>0</v>
      </c>
      <c r="K9">
        <v>-65</v>
      </c>
      <c r="L9">
        <v>300</v>
      </c>
      <c r="M9">
        <v>1900</v>
      </c>
      <c r="N9" s="7" t="s">
        <v>36</v>
      </c>
    </row>
    <row r="10" spans="1:15" x14ac:dyDescent="0.25">
      <c r="A10" t="s">
        <v>37</v>
      </c>
      <c r="C10" t="s">
        <v>38</v>
      </c>
      <c r="D10" s="6">
        <v>43445</v>
      </c>
      <c r="E10" t="s">
        <v>14</v>
      </c>
      <c r="F10">
        <v>2750</v>
      </c>
      <c r="H10">
        <v>0</v>
      </c>
      <c r="I10">
        <v>415</v>
      </c>
      <c r="J10">
        <v>0</v>
      </c>
      <c r="K10">
        <v>-195</v>
      </c>
      <c r="L10">
        <v>240</v>
      </c>
      <c r="M10">
        <v>1720</v>
      </c>
      <c r="N10" t="s">
        <v>15</v>
      </c>
      <c r="O10" t="s">
        <v>39</v>
      </c>
    </row>
    <row r="11" spans="1:15" x14ac:dyDescent="0.25">
      <c r="A11" t="s">
        <v>37</v>
      </c>
      <c r="C11" t="s">
        <v>40</v>
      </c>
      <c r="D11" s="6">
        <v>43446</v>
      </c>
      <c r="E11" t="s">
        <v>18</v>
      </c>
      <c r="F11">
        <v>2750</v>
      </c>
      <c r="H11">
        <v>65</v>
      </c>
      <c r="I11">
        <v>510</v>
      </c>
      <c r="J11">
        <v>0</v>
      </c>
      <c r="K11">
        <v>-130</v>
      </c>
      <c r="L11">
        <v>380</v>
      </c>
      <c r="M11">
        <v>1780</v>
      </c>
      <c r="N11" t="s">
        <v>41</v>
      </c>
      <c r="O11" t="s">
        <v>42</v>
      </c>
    </row>
    <row r="12" spans="1:15" x14ac:dyDescent="0.25">
      <c r="A12" t="s">
        <v>37</v>
      </c>
      <c r="C12" t="s">
        <v>43</v>
      </c>
      <c r="D12" s="6">
        <v>43447</v>
      </c>
      <c r="E12" t="s">
        <v>18</v>
      </c>
      <c r="F12">
        <v>2750</v>
      </c>
    </row>
    <row r="13" spans="1:15" x14ac:dyDescent="0.25">
      <c r="A13" t="s">
        <v>37</v>
      </c>
      <c r="C13" t="s">
        <v>44</v>
      </c>
      <c r="D13" s="6">
        <v>43448</v>
      </c>
      <c r="E13" t="s">
        <v>14</v>
      </c>
      <c r="F13">
        <v>2750</v>
      </c>
    </row>
    <row r="14" spans="1:15" x14ac:dyDescent="0.25">
      <c r="A14" t="s">
        <v>45</v>
      </c>
      <c r="C14" t="s">
        <v>46</v>
      </c>
      <c r="D14" s="6">
        <v>43437</v>
      </c>
      <c r="E14" t="s">
        <v>14</v>
      </c>
      <c r="F14" s="8">
        <v>1750</v>
      </c>
      <c r="G14" s="8"/>
      <c r="H14">
        <v>-195</v>
      </c>
      <c r="I14">
        <v>490</v>
      </c>
      <c r="J14">
        <v>0</v>
      </c>
      <c r="K14">
        <v>-65</v>
      </c>
      <c r="L14">
        <v>350</v>
      </c>
      <c r="M14">
        <v>1000</v>
      </c>
      <c r="N14" t="s">
        <v>47</v>
      </c>
      <c r="O14" t="s">
        <v>48</v>
      </c>
    </row>
    <row r="15" spans="1:15" x14ac:dyDescent="0.25">
      <c r="A15" t="s">
        <v>45</v>
      </c>
      <c r="C15" t="s">
        <v>49</v>
      </c>
      <c r="D15" s="6">
        <v>43438</v>
      </c>
      <c r="E15" t="s">
        <v>18</v>
      </c>
      <c r="F15" s="8">
        <v>2000</v>
      </c>
      <c r="G15" s="8"/>
      <c r="H15">
        <v>195</v>
      </c>
      <c r="I15">
        <v>400</v>
      </c>
      <c r="J15">
        <v>0</v>
      </c>
      <c r="K15">
        <v>65</v>
      </c>
      <c r="L15">
        <v>200</v>
      </c>
      <c r="M15">
        <v>1070</v>
      </c>
      <c r="N15" t="s">
        <v>50</v>
      </c>
      <c r="O15" t="s">
        <v>51</v>
      </c>
    </row>
    <row r="16" spans="1:15" x14ac:dyDescent="0.25">
      <c r="A16" t="s">
        <v>52</v>
      </c>
      <c r="C16" t="s">
        <v>53</v>
      </c>
      <c r="D16" s="6">
        <v>43440</v>
      </c>
      <c r="E16" t="s">
        <v>14</v>
      </c>
      <c r="F16">
        <v>2750</v>
      </c>
      <c r="H16">
        <v>325</v>
      </c>
      <c r="I16">
        <v>650</v>
      </c>
      <c r="J16">
        <v>0</v>
      </c>
      <c r="K16">
        <v>195</v>
      </c>
      <c r="L16">
        <v>590</v>
      </c>
      <c r="M16">
        <v>1890</v>
      </c>
      <c r="N16" t="s">
        <v>54</v>
      </c>
      <c r="O16" t="s">
        <v>55</v>
      </c>
    </row>
    <row r="17" spans="1:15" x14ac:dyDescent="0.25">
      <c r="A17" t="s">
        <v>52</v>
      </c>
      <c r="C17" t="s">
        <v>56</v>
      </c>
      <c r="D17" s="6">
        <v>43441</v>
      </c>
      <c r="E17" t="s">
        <v>18</v>
      </c>
      <c r="F17">
        <v>2750</v>
      </c>
      <c r="H17">
        <v>-390</v>
      </c>
      <c r="I17">
        <v>260</v>
      </c>
      <c r="J17">
        <v>0</v>
      </c>
      <c r="K17">
        <v>-260</v>
      </c>
      <c r="L17">
        <v>120</v>
      </c>
      <c r="M17">
        <v>2040</v>
      </c>
      <c r="N17" t="s">
        <v>57</v>
      </c>
      <c r="O17" s="2" t="s">
        <v>58</v>
      </c>
    </row>
    <row r="18" spans="1:15" x14ac:dyDescent="0.25">
      <c r="A18" t="s">
        <v>52</v>
      </c>
      <c r="C18" t="s">
        <v>59</v>
      </c>
      <c r="D18" s="6">
        <v>43444</v>
      </c>
      <c r="E18" t="s">
        <v>14</v>
      </c>
      <c r="F18">
        <v>2750</v>
      </c>
      <c r="O18" t="s">
        <v>60</v>
      </c>
    </row>
    <row r="19" spans="1:15" x14ac:dyDescent="0.25">
      <c r="A19" t="s">
        <v>62</v>
      </c>
      <c r="C19" t="s">
        <v>86</v>
      </c>
      <c r="D19" s="6">
        <v>43535</v>
      </c>
      <c r="E19" t="s">
        <v>14</v>
      </c>
      <c r="F19">
        <v>1750</v>
      </c>
      <c r="G19">
        <v>1685.3030303030303</v>
      </c>
      <c r="H19">
        <v>65</v>
      </c>
      <c r="I19">
        <v>433.36363636363637</v>
      </c>
      <c r="J19">
        <v>0</v>
      </c>
      <c r="K19">
        <v>35</v>
      </c>
      <c r="L19">
        <v>522.78787878787887</v>
      </c>
      <c r="M19">
        <v>694.75757575757575</v>
      </c>
      <c r="O19" t="s">
        <v>91</v>
      </c>
    </row>
    <row r="20" spans="1:15" x14ac:dyDescent="0.25">
      <c r="A20" t="s">
        <v>62</v>
      </c>
      <c r="C20" t="s">
        <v>88</v>
      </c>
      <c r="D20" s="6">
        <v>43536</v>
      </c>
      <c r="E20" t="s">
        <v>14</v>
      </c>
      <c r="F20">
        <v>1750</v>
      </c>
      <c r="G20">
        <v>1334.4848484848485</v>
      </c>
      <c r="H20">
        <v>130</v>
      </c>
      <c r="I20">
        <v>564.06060606060601</v>
      </c>
      <c r="J20">
        <v>0</v>
      </c>
      <c r="K20">
        <v>65</v>
      </c>
      <c r="L20">
        <v>639.72727272727263</v>
      </c>
      <c r="M20">
        <v>914.87878787878788</v>
      </c>
      <c r="O20" t="s">
        <v>91</v>
      </c>
    </row>
    <row r="21" spans="1:15" x14ac:dyDescent="0.25">
      <c r="A21" t="s">
        <v>62</v>
      </c>
      <c r="C21" t="s">
        <v>90</v>
      </c>
      <c r="D21" s="6">
        <v>43537</v>
      </c>
      <c r="E21" t="s">
        <v>18</v>
      </c>
      <c r="F21">
        <v>1750</v>
      </c>
      <c r="G21">
        <v>1410.1515151515152</v>
      </c>
      <c r="H21">
        <v>130</v>
      </c>
      <c r="I21">
        <v>392.09090909090912</v>
      </c>
      <c r="J21">
        <v>0</v>
      </c>
      <c r="K21">
        <v>130</v>
      </c>
      <c r="L21">
        <v>316.42424242424244</v>
      </c>
      <c r="M21">
        <v>832.33333333333326</v>
      </c>
      <c r="O21" t="s">
        <v>91</v>
      </c>
    </row>
    <row r="22" spans="1:15" x14ac:dyDescent="0.25">
      <c r="A22" t="s">
        <v>62</v>
      </c>
      <c r="C22" t="s">
        <v>89</v>
      </c>
      <c r="D22" s="6">
        <v>43538</v>
      </c>
      <c r="E22" t="s">
        <v>18</v>
      </c>
      <c r="G22">
        <v>1444.5454545454545</v>
      </c>
      <c r="H22">
        <v>-65</v>
      </c>
      <c r="I22">
        <v>394.15454545454543</v>
      </c>
      <c r="J22">
        <v>0</v>
      </c>
      <c r="K22">
        <v>-65</v>
      </c>
      <c r="L22">
        <v>292.34848484848482</v>
      </c>
      <c r="M22">
        <v>701.63636363636363</v>
      </c>
      <c r="O22" t="s">
        <v>91</v>
      </c>
    </row>
    <row r="23" spans="1:15" x14ac:dyDescent="0.25">
      <c r="A23" t="s">
        <v>64</v>
      </c>
      <c r="C23" t="s">
        <v>92</v>
      </c>
      <c r="D23" s="6">
        <v>43553</v>
      </c>
      <c r="E23" t="s">
        <v>14</v>
      </c>
      <c r="F23">
        <v>3100</v>
      </c>
      <c r="G23">
        <v>2166.818181818182</v>
      </c>
      <c r="H23">
        <v>260</v>
      </c>
      <c r="I23">
        <v>412.72727272727275</v>
      </c>
      <c r="J23">
        <v>0</v>
      </c>
      <c r="K23">
        <v>260</v>
      </c>
      <c r="L23">
        <v>275.15151515151518</v>
      </c>
      <c r="M23">
        <v>1554.6060606060605</v>
      </c>
      <c r="O23" t="s">
        <v>97</v>
      </c>
    </row>
    <row r="24" spans="1:15" x14ac:dyDescent="0.25">
      <c r="A24" t="s">
        <v>64</v>
      </c>
      <c r="C24" t="s">
        <v>94</v>
      </c>
      <c r="D24" s="6">
        <v>43554</v>
      </c>
      <c r="E24" t="s">
        <v>14</v>
      </c>
      <c r="F24">
        <v>3250</v>
      </c>
      <c r="G24">
        <v>3129.848484848485</v>
      </c>
      <c r="H24">
        <v>195</v>
      </c>
      <c r="I24">
        <v>550.30303030303037</v>
      </c>
      <c r="J24">
        <v>0</v>
      </c>
      <c r="K24">
        <v>0</v>
      </c>
      <c r="L24">
        <v>192.60606060606062</v>
      </c>
      <c r="M24">
        <v>2421.3333333333335</v>
      </c>
      <c r="O24" t="s">
        <v>93</v>
      </c>
    </row>
    <row r="25" spans="1:15" x14ac:dyDescent="0.25">
      <c r="A25" t="s">
        <v>64</v>
      </c>
      <c r="C25" t="s">
        <v>96</v>
      </c>
      <c r="D25" s="6">
        <v>43556</v>
      </c>
      <c r="E25" t="s">
        <v>14</v>
      </c>
      <c r="F25">
        <v>3100</v>
      </c>
      <c r="G25">
        <v>2655.212121212121</v>
      </c>
      <c r="H25">
        <v>65</v>
      </c>
      <c r="I25">
        <v>694.75757575757575</v>
      </c>
      <c r="J25">
        <v>0</v>
      </c>
      <c r="K25">
        <v>-195</v>
      </c>
      <c r="L25">
        <v>96.303030303030312</v>
      </c>
      <c r="M25">
        <v>2091.1515151515155</v>
      </c>
      <c r="O25" t="s">
        <v>95</v>
      </c>
    </row>
    <row r="26" spans="1:15" x14ac:dyDescent="0.25">
      <c r="A26" t="s">
        <v>64</v>
      </c>
      <c r="C26" t="s">
        <v>100</v>
      </c>
      <c r="D26" s="6">
        <v>43557</v>
      </c>
      <c r="E26" t="s">
        <v>18</v>
      </c>
      <c r="F26">
        <v>2000</v>
      </c>
      <c r="G26">
        <v>2139.30303030303</v>
      </c>
      <c r="H26">
        <v>455</v>
      </c>
      <c r="I26">
        <v>185.72727272727272</v>
      </c>
      <c r="J26">
        <v>0</v>
      </c>
      <c r="K26">
        <v>325</v>
      </c>
      <c r="L26">
        <v>0</v>
      </c>
      <c r="M26">
        <v>1444.5454545454545</v>
      </c>
      <c r="O26" t="s">
        <v>98</v>
      </c>
    </row>
    <row r="27" spans="1:15" x14ac:dyDescent="0.25">
      <c r="A27" t="s">
        <v>64</v>
      </c>
      <c r="C27" t="s">
        <v>101</v>
      </c>
      <c r="D27" s="6">
        <v>43558</v>
      </c>
      <c r="E27" t="s">
        <v>18</v>
      </c>
      <c r="F27">
        <v>1850</v>
      </c>
      <c r="G27">
        <v>2201.2121212121215</v>
      </c>
      <c r="H27">
        <v>725</v>
      </c>
      <c r="I27">
        <v>412.72727272727275</v>
      </c>
      <c r="J27">
        <v>0</v>
      </c>
      <c r="K27">
        <v>725</v>
      </c>
      <c r="L27">
        <v>110.06060606060606</v>
      </c>
      <c r="M27">
        <v>1527.090909090909</v>
      </c>
      <c r="O27" t="s">
        <v>99</v>
      </c>
    </row>
    <row r="28" spans="1:15" x14ac:dyDescent="0.25">
      <c r="A28" t="s">
        <v>64</v>
      </c>
      <c r="C28" t="s">
        <v>136</v>
      </c>
      <c r="D28" s="6">
        <v>43559</v>
      </c>
      <c r="E28" t="s">
        <v>18</v>
      </c>
      <c r="F28">
        <v>2000</v>
      </c>
      <c r="O28" t="s">
        <v>102</v>
      </c>
    </row>
    <row r="29" spans="1:15" x14ac:dyDescent="0.25">
      <c r="A29" t="s">
        <v>75</v>
      </c>
      <c r="C29" t="s">
        <v>103</v>
      </c>
      <c r="D29" s="6">
        <v>43547</v>
      </c>
      <c r="E29" t="s">
        <v>14</v>
      </c>
      <c r="F29">
        <v>1750</v>
      </c>
      <c r="G29">
        <v>2043</v>
      </c>
      <c r="H29">
        <v>0</v>
      </c>
      <c r="I29">
        <v>426.48484848484844</v>
      </c>
      <c r="J29">
        <v>0</v>
      </c>
      <c r="K29">
        <v>0</v>
      </c>
      <c r="L29">
        <v>405.84848484848487</v>
      </c>
      <c r="M29">
        <v>1286.3333333333333</v>
      </c>
      <c r="O29" t="s">
        <v>27</v>
      </c>
    </row>
    <row r="30" spans="1:15" x14ac:dyDescent="0.25">
      <c r="A30" t="s">
        <v>75</v>
      </c>
      <c r="C30" t="s">
        <v>104</v>
      </c>
      <c r="D30" s="6">
        <v>43548</v>
      </c>
      <c r="E30" t="s">
        <v>14</v>
      </c>
      <c r="F30">
        <v>1750</v>
      </c>
      <c r="G30">
        <v>2043</v>
      </c>
      <c r="H30">
        <v>0</v>
      </c>
      <c r="I30">
        <v>364.57575757575762</v>
      </c>
      <c r="J30">
        <v>0</v>
      </c>
      <c r="K30">
        <v>0</v>
      </c>
      <c r="L30">
        <v>309.5454545454545</v>
      </c>
      <c r="M30">
        <v>1286.3333333333333</v>
      </c>
      <c r="O30" t="s">
        <v>27</v>
      </c>
    </row>
    <row r="31" spans="1:15" x14ac:dyDescent="0.25">
      <c r="A31" t="s">
        <v>75</v>
      </c>
      <c r="C31" t="s">
        <v>105</v>
      </c>
      <c r="D31" s="6">
        <v>43549</v>
      </c>
      <c r="E31" t="s">
        <v>14</v>
      </c>
      <c r="F31">
        <v>1750</v>
      </c>
      <c r="G31">
        <v>2043</v>
      </c>
      <c r="H31">
        <v>0</v>
      </c>
      <c r="I31">
        <v>302.66666666666669</v>
      </c>
      <c r="J31">
        <v>0</v>
      </c>
      <c r="K31">
        <v>0</v>
      </c>
      <c r="L31">
        <v>261.39393939393943</v>
      </c>
      <c r="M31">
        <v>1286.3333333333333</v>
      </c>
      <c r="O31" t="s">
        <v>27</v>
      </c>
    </row>
    <row r="32" spans="1:15" x14ac:dyDescent="0.25">
      <c r="A32" t="s">
        <v>75</v>
      </c>
      <c r="C32" t="s">
        <v>106</v>
      </c>
      <c r="D32" s="6">
        <v>43550</v>
      </c>
      <c r="E32" t="s">
        <v>18</v>
      </c>
      <c r="F32">
        <v>1900</v>
      </c>
      <c r="G32">
        <v>1905.4242424242423</v>
      </c>
      <c r="H32">
        <v>260</v>
      </c>
      <c r="I32">
        <v>295.78787878787881</v>
      </c>
      <c r="J32">
        <v>0</v>
      </c>
      <c r="K32">
        <v>260</v>
      </c>
      <c r="L32">
        <v>0</v>
      </c>
      <c r="M32">
        <v>1176.2727272727273</v>
      </c>
      <c r="O32" t="s">
        <v>99</v>
      </c>
    </row>
    <row r="33" spans="1:15" x14ac:dyDescent="0.25">
      <c r="A33" t="s">
        <v>75</v>
      </c>
      <c r="C33" t="s">
        <v>107</v>
      </c>
      <c r="D33" s="6">
        <v>43551</v>
      </c>
      <c r="E33" t="s">
        <v>18</v>
      </c>
      <c r="F33">
        <v>2500</v>
      </c>
      <c r="G33">
        <v>667.24242424242425</v>
      </c>
      <c r="H33">
        <v>260</v>
      </c>
      <c r="I33">
        <v>454</v>
      </c>
      <c r="J33">
        <v>0</v>
      </c>
      <c r="K33">
        <v>260</v>
      </c>
      <c r="L33">
        <v>0</v>
      </c>
      <c r="M33">
        <v>1176.2727272727273</v>
      </c>
      <c r="O33" t="s">
        <v>99</v>
      </c>
    </row>
    <row r="34" spans="1:15" x14ac:dyDescent="0.25">
      <c r="A34" t="s">
        <v>75</v>
      </c>
      <c r="C34" t="s">
        <v>108</v>
      </c>
      <c r="D34" s="6">
        <v>43552</v>
      </c>
      <c r="E34" t="s">
        <v>18</v>
      </c>
      <c r="F34">
        <v>2500</v>
      </c>
      <c r="G34">
        <v>2311.272727272727</v>
      </c>
      <c r="H34">
        <v>260</v>
      </c>
      <c r="I34">
        <v>398.96969696969694</v>
      </c>
      <c r="J34">
        <v>0</v>
      </c>
      <c r="K34">
        <v>260</v>
      </c>
      <c r="L34">
        <v>0</v>
      </c>
      <c r="M34">
        <v>1533.969696969697</v>
      </c>
      <c r="O34" t="s">
        <v>99</v>
      </c>
    </row>
    <row r="35" spans="1:15" x14ac:dyDescent="0.25">
      <c r="A35" t="s">
        <v>65</v>
      </c>
      <c r="C35" t="s">
        <v>109</v>
      </c>
      <c r="D35" s="6">
        <v>43541</v>
      </c>
      <c r="E35" t="s">
        <v>14</v>
      </c>
      <c r="F35">
        <v>1750</v>
      </c>
      <c r="G35">
        <v>1946.6969696969695</v>
      </c>
      <c r="H35">
        <v>-65</v>
      </c>
      <c r="I35">
        <v>543.42424242424238</v>
      </c>
      <c r="J35">
        <v>0</v>
      </c>
      <c r="K35">
        <v>-65</v>
      </c>
      <c r="L35">
        <v>371.45454545454544</v>
      </c>
      <c r="M35">
        <v>791.06060606060612</v>
      </c>
      <c r="O35" t="s">
        <v>113</v>
      </c>
    </row>
    <row r="36" spans="1:15" x14ac:dyDescent="0.25">
      <c r="A36" t="s">
        <v>65</v>
      </c>
      <c r="C36" t="s">
        <v>110</v>
      </c>
      <c r="D36" s="6">
        <v>43542</v>
      </c>
      <c r="E36" t="s">
        <v>14</v>
      </c>
      <c r="F36">
        <v>1750</v>
      </c>
      <c r="O36" t="s">
        <v>76</v>
      </c>
    </row>
    <row r="37" spans="1:15" x14ac:dyDescent="0.25">
      <c r="A37" t="s">
        <v>65</v>
      </c>
      <c r="C37" t="s">
        <v>111</v>
      </c>
      <c r="D37" s="6">
        <v>43543</v>
      </c>
      <c r="E37" t="s">
        <v>14</v>
      </c>
      <c r="F37">
        <v>1750</v>
      </c>
      <c r="G37">
        <v>2015.4848484848485</v>
      </c>
      <c r="H37">
        <v>0</v>
      </c>
      <c r="I37">
        <v>605.33333333333337</v>
      </c>
      <c r="J37">
        <v>0</v>
      </c>
      <c r="K37">
        <v>0</v>
      </c>
      <c r="L37">
        <v>515.90909090909088</v>
      </c>
      <c r="M37">
        <v>963.030303030303</v>
      </c>
      <c r="O37" t="s">
        <v>115</v>
      </c>
    </row>
    <row r="38" spans="1:15" x14ac:dyDescent="0.25">
      <c r="A38" t="s">
        <v>65</v>
      </c>
      <c r="C38" t="s">
        <v>112</v>
      </c>
      <c r="D38" s="6">
        <v>43544</v>
      </c>
      <c r="E38" t="s">
        <v>18</v>
      </c>
      <c r="F38">
        <v>1750</v>
      </c>
      <c r="G38">
        <v>1926.060606060606</v>
      </c>
      <c r="H38">
        <v>260</v>
      </c>
      <c r="I38">
        <v>550.30303030303037</v>
      </c>
      <c r="J38">
        <v>0</v>
      </c>
      <c r="K38">
        <v>65</v>
      </c>
      <c r="L38">
        <v>323.30303030303031</v>
      </c>
      <c r="M38">
        <v>1176.2727272727273</v>
      </c>
    </row>
    <row r="39" spans="1:15" x14ac:dyDescent="0.25">
      <c r="A39" s="2" t="s">
        <v>77</v>
      </c>
      <c r="C39" t="s">
        <v>116</v>
      </c>
      <c r="D39" s="6">
        <v>43568</v>
      </c>
      <c r="E39" t="s">
        <v>14</v>
      </c>
      <c r="F39">
        <v>2750</v>
      </c>
      <c r="O39" t="s">
        <v>76</v>
      </c>
    </row>
    <row r="40" spans="1:15" x14ac:dyDescent="0.25">
      <c r="A40" s="2" t="s">
        <v>77</v>
      </c>
      <c r="C40" t="s">
        <v>117</v>
      </c>
      <c r="D40" s="6">
        <v>43569</v>
      </c>
      <c r="E40" t="s">
        <v>14</v>
      </c>
      <c r="F40">
        <v>3100</v>
      </c>
      <c r="G40">
        <v>3356.848484848485</v>
      </c>
      <c r="H40">
        <v>-195</v>
      </c>
      <c r="I40">
        <v>481.5151515151515</v>
      </c>
      <c r="J40">
        <v>0</v>
      </c>
      <c r="K40">
        <v>-130</v>
      </c>
      <c r="L40">
        <v>158.21212121212122</v>
      </c>
      <c r="M40">
        <v>1871.030303030303</v>
      </c>
      <c r="O40" t="s">
        <v>115</v>
      </c>
    </row>
    <row r="41" spans="1:15" x14ac:dyDescent="0.25">
      <c r="A41" s="2" t="s">
        <v>77</v>
      </c>
      <c r="C41" t="s">
        <v>118</v>
      </c>
      <c r="D41" s="6">
        <v>43570</v>
      </c>
      <c r="E41" t="s">
        <v>14</v>
      </c>
      <c r="F41">
        <v>3000</v>
      </c>
      <c r="O41" t="s">
        <v>76</v>
      </c>
    </row>
    <row r="42" spans="1:15" x14ac:dyDescent="0.25">
      <c r="A42" s="2" t="s">
        <v>77</v>
      </c>
      <c r="C42" t="s">
        <v>119</v>
      </c>
      <c r="D42" s="6">
        <v>43571</v>
      </c>
      <c r="E42" t="s">
        <v>18</v>
      </c>
      <c r="F42">
        <v>2600</v>
      </c>
      <c r="G42">
        <v>3095.454545454545</v>
      </c>
      <c r="H42">
        <v>130</v>
      </c>
      <c r="I42">
        <v>261.39393939393943</v>
      </c>
      <c r="J42">
        <v>0</v>
      </c>
      <c r="K42">
        <v>130</v>
      </c>
      <c r="L42">
        <v>275.15151515151518</v>
      </c>
      <c r="M42">
        <v>1912.3030303030303</v>
      </c>
      <c r="O42" t="s">
        <v>122</v>
      </c>
    </row>
    <row r="43" spans="1:15" x14ac:dyDescent="0.25">
      <c r="A43" s="2" t="s">
        <v>77</v>
      </c>
      <c r="C43" t="s">
        <v>120</v>
      </c>
      <c r="D43" s="6">
        <v>43572</v>
      </c>
      <c r="E43" t="s">
        <v>18</v>
      </c>
      <c r="F43">
        <v>2650</v>
      </c>
      <c r="G43">
        <v>2483.2424242424245</v>
      </c>
      <c r="H43">
        <v>130</v>
      </c>
      <c r="I43">
        <v>378.33333333333331</v>
      </c>
      <c r="J43">
        <v>0</v>
      </c>
      <c r="K43">
        <v>130</v>
      </c>
      <c r="L43">
        <v>34.393939393939398</v>
      </c>
      <c r="M43">
        <v>1671.5454545454545</v>
      </c>
      <c r="O43" t="s">
        <v>122</v>
      </c>
    </row>
    <row r="44" spans="1:15" x14ac:dyDescent="0.25">
      <c r="A44" s="2" t="s">
        <v>77</v>
      </c>
      <c r="C44" t="s">
        <v>121</v>
      </c>
      <c r="D44" s="6">
        <v>43573</v>
      </c>
      <c r="E44" t="s">
        <v>18</v>
      </c>
      <c r="F44">
        <v>2900</v>
      </c>
      <c r="G44">
        <v>2957.878787878788</v>
      </c>
      <c r="H44">
        <v>130</v>
      </c>
      <c r="I44">
        <v>275.15151515151518</v>
      </c>
      <c r="J44">
        <v>0</v>
      </c>
      <c r="K44">
        <v>260</v>
      </c>
      <c r="L44">
        <v>68.787878787878796</v>
      </c>
      <c r="M44">
        <v>2063.6363636363635</v>
      </c>
      <c r="O44" t="s">
        <v>123</v>
      </c>
    </row>
    <row r="45" spans="1:15" x14ac:dyDescent="0.25">
      <c r="A45" s="2" t="s">
        <v>79</v>
      </c>
      <c r="C45" t="s">
        <v>124</v>
      </c>
      <c r="D45" s="6">
        <v>43568</v>
      </c>
      <c r="E45" t="s">
        <v>18</v>
      </c>
      <c r="F45">
        <v>2800</v>
      </c>
      <c r="G45">
        <v>2208.090909090909</v>
      </c>
      <c r="H45">
        <v>130</v>
      </c>
      <c r="I45">
        <v>371.45454545454544</v>
      </c>
      <c r="J45">
        <v>0</v>
      </c>
      <c r="K45">
        <v>195</v>
      </c>
      <c r="L45">
        <v>41.272727272727273</v>
      </c>
      <c r="M45">
        <v>1499.5757575757577</v>
      </c>
      <c r="O45" t="s">
        <v>129</v>
      </c>
    </row>
    <row r="46" spans="1:15" x14ac:dyDescent="0.25">
      <c r="A46" s="2" t="s">
        <v>79</v>
      </c>
      <c r="C46" t="s">
        <v>125</v>
      </c>
      <c r="D46" s="6">
        <v>43569</v>
      </c>
      <c r="E46" t="s">
        <v>18</v>
      </c>
      <c r="F46">
        <v>2250</v>
      </c>
      <c r="G46">
        <v>2036.1212121212122</v>
      </c>
      <c r="H46">
        <v>130</v>
      </c>
      <c r="I46">
        <v>302.66666666666669</v>
      </c>
      <c r="J46">
        <v>0</v>
      </c>
      <c r="K46">
        <v>260</v>
      </c>
      <c r="L46">
        <v>0</v>
      </c>
      <c r="M46">
        <v>1011.1818181818181</v>
      </c>
      <c r="O46" t="s">
        <v>130</v>
      </c>
    </row>
    <row r="47" spans="1:15" x14ac:dyDescent="0.25">
      <c r="A47" s="2" t="s">
        <v>79</v>
      </c>
      <c r="C47" t="s">
        <v>118</v>
      </c>
      <c r="D47" s="6">
        <v>43570</v>
      </c>
      <c r="E47" t="s">
        <v>18</v>
      </c>
      <c r="F47">
        <v>2500</v>
      </c>
      <c r="G47">
        <v>2297.5151515151515</v>
      </c>
      <c r="H47">
        <v>65</v>
      </c>
      <c r="I47">
        <v>481.5151515151515</v>
      </c>
      <c r="J47">
        <v>0</v>
      </c>
      <c r="K47">
        <v>260</v>
      </c>
      <c r="L47">
        <v>275.15151515151518</v>
      </c>
      <c r="M47">
        <v>1217.5454545454545</v>
      </c>
      <c r="O47" t="s">
        <v>114</v>
      </c>
    </row>
    <row r="48" spans="1:15" x14ac:dyDescent="0.25">
      <c r="A48" s="2" t="s">
        <v>79</v>
      </c>
      <c r="C48" t="s">
        <v>126</v>
      </c>
      <c r="D48" s="6">
        <v>43571</v>
      </c>
      <c r="E48" t="s">
        <v>14</v>
      </c>
      <c r="F48">
        <v>2100</v>
      </c>
      <c r="G48">
        <v>2373.181818181818</v>
      </c>
      <c r="H48">
        <v>0</v>
      </c>
      <c r="I48">
        <v>405.84848484848487</v>
      </c>
      <c r="J48">
        <v>0</v>
      </c>
      <c r="K48">
        <v>130</v>
      </c>
      <c r="L48">
        <v>103.18181818181819</v>
      </c>
      <c r="M48">
        <v>1362</v>
      </c>
      <c r="O48" t="s">
        <v>131</v>
      </c>
    </row>
    <row r="49" spans="1:15" x14ac:dyDescent="0.25">
      <c r="A49" s="2" t="s">
        <v>79</v>
      </c>
      <c r="C49" t="s">
        <v>127</v>
      </c>
      <c r="D49" s="6">
        <v>43572</v>
      </c>
      <c r="E49" t="s">
        <v>14</v>
      </c>
      <c r="F49">
        <v>2800</v>
      </c>
      <c r="G49">
        <v>2091.1515151515155</v>
      </c>
      <c r="H49">
        <v>65</v>
      </c>
      <c r="I49">
        <v>460.87878787878788</v>
      </c>
      <c r="J49">
        <v>0</v>
      </c>
      <c r="K49">
        <v>0</v>
      </c>
      <c r="L49">
        <v>110.06060606060606</v>
      </c>
      <c r="M49">
        <v>1320.7272727272727</v>
      </c>
      <c r="O49" t="s">
        <v>131</v>
      </c>
    </row>
    <row r="50" spans="1:15" x14ac:dyDescent="0.25">
      <c r="A50" s="2" t="s">
        <v>79</v>
      </c>
      <c r="C50" t="s">
        <v>128</v>
      </c>
      <c r="D50" s="6">
        <v>43573</v>
      </c>
      <c r="E50" t="s">
        <v>14</v>
      </c>
      <c r="F50">
        <v>3000</v>
      </c>
      <c r="G50">
        <v>2043</v>
      </c>
      <c r="H50">
        <v>0</v>
      </c>
      <c r="I50">
        <v>405.84848484848487</v>
      </c>
      <c r="J50">
        <v>0</v>
      </c>
      <c r="K50">
        <v>130</v>
      </c>
      <c r="L50">
        <v>55.030303030303031</v>
      </c>
      <c r="M50">
        <v>1231.3030303030305</v>
      </c>
      <c r="O50" t="s">
        <v>131</v>
      </c>
    </row>
    <row r="51" spans="1:15" x14ac:dyDescent="0.25">
      <c r="A51" s="2" t="s">
        <v>80</v>
      </c>
      <c r="C51" s="6"/>
      <c r="D51" s="6">
        <v>43575</v>
      </c>
      <c r="E51" t="s">
        <v>14</v>
      </c>
      <c r="F51">
        <v>3750</v>
      </c>
      <c r="G51">
        <v>3721.4242424242425</v>
      </c>
      <c r="H51">
        <v>-260</v>
      </c>
      <c r="I51">
        <v>467.75757575757575</v>
      </c>
      <c r="J51">
        <v>0</v>
      </c>
      <c r="K51">
        <v>-195</v>
      </c>
      <c r="L51">
        <v>151.33333333333334</v>
      </c>
      <c r="M51">
        <v>2455.7272727272725</v>
      </c>
    </row>
    <row r="52" spans="1:15" x14ac:dyDescent="0.25">
      <c r="A52" s="2" t="s">
        <v>80</v>
      </c>
      <c r="D52" s="6">
        <v>43576</v>
      </c>
      <c r="E52" t="s">
        <v>14</v>
      </c>
      <c r="F52">
        <v>3500</v>
      </c>
      <c r="G52">
        <v>3611.363636363636</v>
      </c>
      <c r="H52">
        <v>-260</v>
      </c>
      <c r="I52">
        <v>447.12121212121212</v>
      </c>
      <c r="J52">
        <v>0</v>
      </c>
      <c r="K52">
        <v>-195</v>
      </c>
      <c r="L52">
        <v>103.18181818181819</v>
      </c>
      <c r="M52">
        <v>2352.5454545454545</v>
      </c>
    </row>
    <row r="53" spans="1:15" x14ac:dyDescent="0.25">
      <c r="A53" s="2" t="s">
        <v>80</v>
      </c>
      <c r="D53" s="6">
        <v>43577</v>
      </c>
      <c r="E53" t="s">
        <v>14</v>
      </c>
      <c r="F53">
        <v>3400</v>
      </c>
      <c r="O53" t="s">
        <v>76</v>
      </c>
    </row>
    <row r="54" spans="1:15" x14ac:dyDescent="0.25">
      <c r="A54" s="2" t="s">
        <v>80</v>
      </c>
      <c r="D54" s="6">
        <v>43578</v>
      </c>
      <c r="E54" t="s">
        <v>18</v>
      </c>
      <c r="F54">
        <v>3250</v>
      </c>
      <c r="G54">
        <v>3260.5454545454545</v>
      </c>
      <c r="H54">
        <v>0</v>
      </c>
      <c r="I54">
        <v>454</v>
      </c>
      <c r="J54">
        <v>0</v>
      </c>
      <c r="K54">
        <v>195</v>
      </c>
      <c r="L54">
        <v>68.787878787878796</v>
      </c>
      <c r="M54">
        <v>2270</v>
      </c>
    </row>
    <row r="55" spans="1:15" x14ac:dyDescent="0.25">
      <c r="A55" s="2" t="s">
        <v>80</v>
      </c>
      <c r="D55" s="6">
        <v>43579</v>
      </c>
      <c r="E55" t="s">
        <v>18</v>
      </c>
      <c r="F55">
        <v>2800</v>
      </c>
      <c r="G55">
        <v>2827.181818181818</v>
      </c>
      <c r="H55">
        <v>195</v>
      </c>
      <c r="I55">
        <v>419.60606060606062</v>
      </c>
      <c r="J55">
        <v>0</v>
      </c>
      <c r="K55">
        <v>325</v>
      </c>
      <c r="L55">
        <v>75.666666666666671</v>
      </c>
      <c r="M55">
        <v>2008.6060606060607</v>
      </c>
    </row>
    <row r="56" spans="1:15" x14ac:dyDescent="0.25">
      <c r="A56" s="2" t="s">
        <v>80</v>
      </c>
      <c r="D56" s="6">
        <v>43580</v>
      </c>
      <c r="E56" t="s">
        <v>18</v>
      </c>
      <c r="F56">
        <v>2000</v>
      </c>
      <c r="G56">
        <v>2462.606060606061</v>
      </c>
      <c r="H56">
        <v>195</v>
      </c>
      <c r="I56">
        <v>412.72727272727275</v>
      </c>
      <c r="J56">
        <v>0</v>
      </c>
      <c r="K56">
        <v>325</v>
      </c>
      <c r="L56">
        <v>34.393939393939398</v>
      </c>
      <c r="M56">
        <v>1981.090909090909</v>
      </c>
    </row>
    <row r="57" spans="1:15" x14ac:dyDescent="0.25">
      <c r="A57" s="2" t="s">
        <v>81</v>
      </c>
      <c r="C57" s="6"/>
      <c r="D57" s="6">
        <v>43575</v>
      </c>
      <c r="E57" t="s">
        <v>14</v>
      </c>
      <c r="F57">
        <v>2250</v>
      </c>
      <c r="G57">
        <v>2407.5757575757575</v>
      </c>
      <c r="H57">
        <v>0</v>
      </c>
      <c r="I57">
        <v>206.36363636363637</v>
      </c>
      <c r="J57">
        <v>0</v>
      </c>
      <c r="K57">
        <v>35</v>
      </c>
      <c r="L57">
        <v>27.515151515151516</v>
      </c>
      <c r="M57">
        <v>1334.4848484848485</v>
      </c>
    </row>
    <row r="58" spans="1:15" x14ac:dyDescent="0.25">
      <c r="A58" s="2" t="s">
        <v>81</v>
      </c>
      <c r="D58" s="6">
        <v>43576</v>
      </c>
      <c r="E58" t="s">
        <v>14</v>
      </c>
      <c r="F58">
        <v>3250</v>
      </c>
      <c r="G58">
        <v>3067.939393939394</v>
      </c>
      <c r="H58">
        <v>130</v>
      </c>
      <c r="I58">
        <v>275.15151515151518</v>
      </c>
      <c r="J58">
        <v>0</v>
      </c>
      <c r="K58">
        <v>260</v>
      </c>
      <c r="L58">
        <v>61.909090909090907</v>
      </c>
      <c r="M58">
        <v>2325.030303030303</v>
      </c>
    </row>
    <row r="59" spans="1:15" x14ac:dyDescent="0.25">
      <c r="A59" s="2" t="s">
        <v>81</v>
      </c>
      <c r="D59" s="6">
        <v>43577</v>
      </c>
      <c r="E59" t="s">
        <v>14</v>
      </c>
      <c r="F59">
        <v>3250</v>
      </c>
      <c r="G59">
        <v>3067.939393939394</v>
      </c>
      <c r="H59">
        <v>130</v>
      </c>
      <c r="I59">
        <v>275.15151515151518</v>
      </c>
      <c r="J59">
        <v>0</v>
      </c>
      <c r="K59">
        <v>260</v>
      </c>
      <c r="L59">
        <v>61.909090909090907</v>
      </c>
      <c r="M59">
        <v>2325.030303030303</v>
      </c>
    </row>
    <row r="60" spans="1:15" x14ac:dyDescent="0.25">
      <c r="A60" s="2" t="s">
        <v>81</v>
      </c>
      <c r="D60" s="6">
        <v>43578</v>
      </c>
      <c r="E60" t="s">
        <v>18</v>
      </c>
      <c r="F60">
        <v>1800</v>
      </c>
      <c r="G60">
        <v>2104.909090909091</v>
      </c>
      <c r="H60">
        <v>195</v>
      </c>
      <c r="I60">
        <v>220.12121212121212</v>
      </c>
      <c r="J60">
        <v>0</v>
      </c>
      <c r="K60">
        <v>130</v>
      </c>
      <c r="L60">
        <v>0</v>
      </c>
      <c r="M60">
        <v>1169.3939393939393</v>
      </c>
    </row>
    <row r="61" spans="1:15" x14ac:dyDescent="0.25">
      <c r="A61" s="2" t="s">
        <v>81</v>
      </c>
      <c r="D61" s="6">
        <v>43579</v>
      </c>
      <c r="E61" t="s">
        <v>18</v>
      </c>
      <c r="F61">
        <v>2250</v>
      </c>
      <c r="G61">
        <v>2462.606060606061</v>
      </c>
      <c r="H61">
        <v>260</v>
      </c>
      <c r="I61">
        <v>364.57575757575762</v>
      </c>
      <c r="J61">
        <v>0</v>
      </c>
      <c r="K61">
        <v>325</v>
      </c>
      <c r="L61">
        <v>0</v>
      </c>
      <c r="M61">
        <v>1540.848484848485</v>
      </c>
    </row>
    <row r="62" spans="1:15" x14ac:dyDescent="0.25">
      <c r="A62" s="2" t="s">
        <v>81</v>
      </c>
      <c r="D62" s="6">
        <v>43580</v>
      </c>
      <c r="E62" t="s">
        <v>18</v>
      </c>
      <c r="F62">
        <v>2800</v>
      </c>
      <c r="G62">
        <v>2751.5151515151515</v>
      </c>
      <c r="H62">
        <v>195</v>
      </c>
      <c r="I62">
        <v>364.57575757575762</v>
      </c>
      <c r="J62">
        <v>0</v>
      </c>
      <c r="K62">
        <v>195</v>
      </c>
      <c r="L62">
        <v>206.36363636363637</v>
      </c>
      <c r="M62">
        <v>1795.3636363636363</v>
      </c>
    </row>
    <row r="63" spans="1:15" x14ac:dyDescent="0.25">
      <c r="A63" t="s">
        <v>83</v>
      </c>
      <c r="D63" s="6">
        <v>43596</v>
      </c>
      <c r="E63" t="s">
        <v>14</v>
      </c>
      <c r="F63">
        <v>1500</v>
      </c>
      <c r="G63">
        <v>1465.1818181818182</v>
      </c>
      <c r="H63">
        <v>-80</v>
      </c>
      <c r="I63">
        <v>192.60606060606062</v>
      </c>
      <c r="J63">
        <v>0</v>
      </c>
      <c r="K63">
        <v>-120</v>
      </c>
      <c r="L63">
        <v>0</v>
      </c>
      <c r="M63">
        <v>598.45454545454538</v>
      </c>
    </row>
    <row r="64" spans="1:15" x14ac:dyDescent="0.25">
      <c r="A64" t="s">
        <v>83</v>
      </c>
      <c r="D64" s="6">
        <v>43597</v>
      </c>
      <c r="E64" t="s">
        <v>14</v>
      </c>
      <c r="F64">
        <v>2500</v>
      </c>
      <c r="G64">
        <v>2214.969696969697</v>
      </c>
      <c r="H64">
        <v>-80</v>
      </c>
      <c r="I64">
        <v>405.84848484848487</v>
      </c>
      <c r="J64">
        <v>0</v>
      </c>
      <c r="K64">
        <v>-120</v>
      </c>
      <c r="L64">
        <v>68.787878787878796</v>
      </c>
      <c r="M64">
        <v>1485.8181818181818</v>
      </c>
    </row>
    <row r="65" spans="1:13" x14ac:dyDescent="0.25">
      <c r="A65" t="s">
        <v>83</v>
      </c>
      <c r="D65" s="6">
        <v>43598</v>
      </c>
      <c r="E65" t="s">
        <v>14</v>
      </c>
      <c r="F65">
        <v>1900</v>
      </c>
      <c r="G65">
        <v>1589</v>
      </c>
      <c r="H65">
        <v>-200</v>
      </c>
      <c r="I65">
        <v>171.96969696969697</v>
      </c>
      <c r="J65">
        <v>0</v>
      </c>
      <c r="K65">
        <v>-200</v>
      </c>
      <c r="L65">
        <v>27.515151515151516</v>
      </c>
      <c r="M65">
        <v>667.24242424242425</v>
      </c>
    </row>
    <row r="66" spans="1:13" x14ac:dyDescent="0.25">
      <c r="A66" t="s">
        <v>83</v>
      </c>
      <c r="D66" s="6">
        <v>43599</v>
      </c>
      <c r="E66" t="s">
        <v>18</v>
      </c>
      <c r="F66">
        <v>2800</v>
      </c>
      <c r="G66">
        <v>2889.090909090909</v>
      </c>
      <c r="H66">
        <v>160</v>
      </c>
      <c r="I66">
        <v>440.24242424242425</v>
      </c>
      <c r="J66">
        <v>0</v>
      </c>
      <c r="K66">
        <v>200</v>
      </c>
      <c r="L66">
        <v>13.757575757575758</v>
      </c>
      <c r="M66">
        <v>2008.6060606060607</v>
      </c>
    </row>
    <row r="67" spans="1:13" x14ac:dyDescent="0.25">
      <c r="A67" t="s">
        <v>83</v>
      </c>
      <c r="D67" s="6">
        <v>43600</v>
      </c>
      <c r="E67" t="s">
        <v>18</v>
      </c>
      <c r="F67">
        <v>2300</v>
      </c>
      <c r="G67">
        <v>2283.757575757576</v>
      </c>
      <c r="H67">
        <v>160</v>
      </c>
      <c r="I67">
        <v>275.15151515151518</v>
      </c>
      <c r="J67">
        <v>0</v>
      </c>
      <c r="K67">
        <v>160</v>
      </c>
      <c r="L67">
        <v>130.69696969696972</v>
      </c>
      <c r="M67">
        <v>1217.5454545454545</v>
      </c>
    </row>
    <row r="68" spans="1:13" x14ac:dyDescent="0.25">
      <c r="A68" t="s">
        <v>83</v>
      </c>
      <c r="D68" s="6">
        <v>43601</v>
      </c>
      <c r="E68" t="s">
        <v>18</v>
      </c>
      <c r="F68">
        <v>2500</v>
      </c>
      <c r="G68">
        <v>2359.424242424242</v>
      </c>
      <c r="H68">
        <v>240</v>
      </c>
      <c r="I68">
        <v>323.30303030303031</v>
      </c>
      <c r="J68">
        <v>0</v>
      </c>
      <c r="K68">
        <v>200</v>
      </c>
      <c r="L68">
        <v>110.06060606060606</v>
      </c>
      <c r="M68">
        <v>1568.3636363636365</v>
      </c>
    </row>
    <row r="69" spans="1:13" x14ac:dyDescent="0.25">
      <c r="A69" t="s">
        <v>84</v>
      </c>
      <c r="D69" s="6">
        <v>43596</v>
      </c>
      <c r="E69" t="s">
        <v>14</v>
      </c>
      <c r="F69">
        <v>2600</v>
      </c>
      <c r="G69">
        <v>2820.3030303030305</v>
      </c>
      <c r="H69">
        <v>40</v>
      </c>
      <c r="I69">
        <v>343.93939393939394</v>
      </c>
      <c r="J69">
        <v>0</v>
      </c>
      <c r="K69">
        <v>40</v>
      </c>
      <c r="L69">
        <v>68.787878787878796</v>
      </c>
      <c r="M69">
        <v>1692.1818181818182</v>
      </c>
    </row>
    <row r="70" spans="1:13" x14ac:dyDescent="0.25">
      <c r="A70" t="s">
        <v>84</v>
      </c>
      <c r="D70" s="6">
        <v>43597</v>
      </c>
      <c r="E70" t="s">
        <v>14</v>
      </c>
      <c r="F70">
        <v>2800</v>
      </c>
      <c r="G70">
        <v>2889.090909090909</v>
      </c>
      <c r="H70">
        <v>40</v>
      </c>
      <c r="I70">
        <v>316.42424242424244</v>
      </c>
      <c r="J70">
        <v>0</v>
      </c>
      <c r="K70">
        <v>40</v>
      </c>
      <c r="L70">
        <v>34.393939393939398</v>
      </c>
      <c r="M70">
        <v>1650.909090909091</v>
      </c>
    </row>
    <row r="71" spans="1:13" x14ac:dyDescent="0.25">
      <c r="A71" t="s">
        <v>84</v>
      </c>
      <c r="D71" s="6">
        <v>43598</v>
      </c>
      <c r="E71" t="s">
        <v>14</v>
      </c>
      <c r="F71">
        <v>2500</v>
      </c>
      <c r="G71">
        <v>2524.5151515151515</v>
      </c>
      <c r="H71">
        <v>0</v>
      </c>
      <c r="I71">
        <v>481.5151515151515</v>
      </c>
      <c r="J71">
        <v>0</v>
      </c>
      <c r="K71">
        <v>-40</v>
      </c>
      <c r="L71">
        <v>68.787878787878796</v>
      </c>
      <c r="M71">
        <v>1630.2727272727273</v>
      </c>
    </row>
    <row r="72" spans="1:13" x14ac:dyDescent="0.25">
      <c r="A72" t="s">
        <v>84</v>
      </c>
      <c r="D72" s="6">
        <v>43599</v>
      </c>
      <c r="E72" t="s">
        <v>18</v>
      </c>
      <c r="F72">
        <v>1750</v>
      </c>
      <c r="G72">
        <v>1458.3030303030305</v>
      </c>
      <c r="H72">
        <v>40</v>
      </c>
      <c r="I72">
        <v>227</v>
      </c>
      <c r="J72">
        <v>0</v>
      </c>
      <c r="K72">
        <v>160</v>
      </c>
      <c r="L72">
        <v>34.393939393939398</v>
      </c>
      <c r="M72">
        <v>839.21212121212125</v>
      </c>
    </row>
    <row r="73" spans="1:13" x14ac:dyDescent="0.25">
      <c r="A73" t="s">
        <v>84</v>
      </c>
      <c r="D73" s="6">
        <v>43600</v>
      </c>
      <c r="E73" t="s">
        <v>18</v>
      </c>
      <c r="F73">
        <v>2200</v>
      </c>
      <c r="G73">
        <v>1967.3333333333335</v>
      </c>
      <c r="H73">
        <v>80</v>
      </c>
      <c r="I73">
        <v>288.90909090909088</v>
      </c>
      <c r="J73">
        <v>0</v>
      </c>
      <c r="K73">
        <v>240</v>
      </c>
      <c r="L73">
        <v>13.757575757575758</v>
      </c>
      <c r="M73">
        <v>1203.7878787878788</v>
      </c>
    </row>
    <row r="74" spans="1:13" x14ac:dyDescent="0.25">
      <c r="A74" t="s">
        <v>84</v>
      </c>
      <c r="D74" s="6">
        <v>43601</v>
      </c>
      <c r="E74" t="s">
        <v>18</v>
      </c>
      <c r="F74">
        <v>2100</v>
      </c>
      <c r="G74">
        <v>1444.5454545454545</v>
      </c>
      <c r="H74">
        <v>160</v>
      </c>
      <c r="I74">
        <v>275.15151515151518</v>
      </c>
      <c r="J74">
        <v>0</v>
      </c>
      <c r="K74">
        <v>240</v>
      </c>
      <c r="L74">
        <v>137.57575757575759</v>
      </c>
      <c r="M74">
        <v>908</v>
      </c>
    </row>
    <row r="75" spans="1:13" x14ac:dyDescent="0.25">
      <c r="A75" t="s">
        <v>132</v>
      </c>
      <c r="D75" s="6">
        <v>43589</v>
      </c>
      <c r="E75" t="s">
        <v>14</v>
      </c>
      <c r="F75">
        <v>3000</v>
      </c>
      <c r="G75">
        <v>2572.6666666666665</v>
      </c>
      <c r="H75">
        <v>-120</v>
      </c>
      <c r="I75">
        <v>309.5454545454545</v>
      </c>
      <c r="J75">
        <v>0</v>
      </c>
      <c r="K75">
        <v>120</v>
      </c>
      <c r="L75">
        <v>82.545454545454547</v>
      </c>
      <c r="M75">
        <v>1788.4848484848485</v>
      </c>
    </row>
    <row r="76" spans="1:13" x14ac:dyDescent="0.25">
      <c r="A76" t="s">
        <v>132</v>
      </c>
      <c r="D76" s="6">
        <v>43590</v>
      </c>
      <c r="E76" t="s">
        <v>14</v>
      </c>
      <c r="F76">
        <v>2750</v>
      </c>
      <c r="G76">
        <v>2476.363636363636</v>
      </c>
      <c r="H76">
        <v>-40</v>
      </c>
      <c r="I76">
        <v>295.78787878787881</v>
      </c>
      <c r="J76">
        <v>0</v>
      </c>
      <c r="K76">
        <v>160</v>
      </c>
      <c r="L76">
        <v>75.666666666666671</v>
      </c>
      <c r="M76">
        <v>1609.6363636363637</v>
      </c>
    </row>
    <row r="77" spans="1:13" x14ac:dyDescent="0.25">
      <c r="A77" t="s">
        <v>132</v>
      </c>
      <c r="D77" s="6">
        <v>43591</v>
      </c>
      <c r="E77" t="s">
        <v>14</v>
      </c>
      <c r="F77">
        <v>2750</v>
      </c>
    </row>
    <row r="78" spans="1:13" x14ac:dyDescent="0.25">
      <c r="A78" t="s">
        <v>132</v>
      </c>
      <c r="D78" s="6">
        <v>43592</v>
      </c>
      <c r="E78" t="s">
        <v>18</v>
      </c>
      <c r="F78">
        <v>1400</v>
      </c>
    </row>
    <row r="79" spans="1:13" x14ac:dyDescent="0.25">
      <c r="A79" t="s">
        <v>132</v>
      </c>
      <c r="D79" s="6">
        <v>43228</v>
      </c>
      <c r="E79" t="s">
        <v>18</v>
      </c>
      <c r="F79">
        <v>3000</v>
      </c>
    </row>
    <row r="80" spans="1:13" x14ac:dyDescent="0.25">
      <c r="A80" t="s">
        <v>134</v>
      </c>
      <c r="D80" s="6">
        <v>43605</v>
      </c>
      <c r="E80" t="s">
        <v>14</v>
      </c>
      <c r="F80">
        <v>2900</v>
      </c>
      <c r="G80">
        <v>2022.3636363636363</v>
      </c>
      <c r="H80">
        <v>-130</v>
      </c>
      <c r="I80">
        <v>323.30303030303031</v>
      </c>
      <c r="J80">
        <v>0</v>
      </c>
      <c r="K80">
        <v>325</v>
      </c>
      <c r="L80">
        <v>34.393939393939398</v>
      </c>
      <c r="M80">
        <v>1410.1515151515152</v>
      </c>
    </row>
    <row r="81" spans="1:13" x14ac:dyDescent="0.25">
      <c r="A81" t="s">
        <v>134</v>
      </c>
      <c r="D81" s="6">
        <v>43606</v>
      </c>
      <c r="E81" t="s">
        <v>14</v>
      </c>
      <c r="F81">
        <v>2300</v>
      </c>
      <c r="G81">
        <v>1650.909090909091</v>
      </c>
      <c r="H81">
        <v>-130</v>
      </c>
      <c r="I81">
        <v>364.57575757575762</v>
      </c>
      <c r="J81">
        <v>0</v>
      </c>
      <c r="K81">
        <v>260</v>
      </c>
      <c r="L81">
        <v>20.636363636363637</v>
      </c>
      <c r="M81">
        <v>1238.181818181818</v>
      </c>
    </row>
    <row r="82" spans="1:13" x14ac:dyDescent="0.25">
      <c r="A82" t="s">
        <v>134</v>
      </c>
      <c r="D82" s="6">
        <v>43607</v>
      </c>
      <c r="E82" t="s">
        <v>14</v>
      </c>
      <c r="F82">
        <v>2500</v>
      </c>
      <c r="G82">
        <v>2359.424242424242</v>
      </c>
      <c r="H82">
        <v>0</v>
      </c>
      <c r="I82">
        <v>460.87878787878788</v>
      </c>
      <c r="J82">
        <v>0</v>
      </c>
      <c r="K82">
        <v>390</v>
      </c>
      <c r="L82">
        <v>55.030303030303031</v>
      </c>
      <c r="M82">
        <v>1788.4848484848485</v>
      </c>
    </row>
    <row r="83" spans="1:13" x14ac:dyDescent="0.25">
      <c r="A83" t="s">
        <v>134</v>
      </c>
      <c r="D83" s="6">
        <v>43608</v>
      </c>
      <c r="E83" t="s">
        <v>18</v>
      </c>
      <c r="F83">
        <v>2950</v>
      </c>
      <c r="G83">
        <v>3233.030303030303</v>
      </c>
      <c r="H83">
        <v>260</v>
      </c>
      <c r="I83">
        <v>447.12121212121212</v>
      </c>
      <c r="J83">
        <v>0</v>
      </c>
      <c r="K83">
        <v>0</v>
      </c>
      <c r="L83">
        <v>75.666666666666671</v>
      </c>
      <c r="M83">
        <v>2469.4848484848485</v>
      </c>
    </row>
    <row r="84" spans="1:13" x14ac:dyDescent="0.25">
      <c r="A84" t="s">
        <v>134</v>
      </c>
      <c r="D84" s="6">
        <v>43609</v>
      </c>
      <c r="E84" t="s">
        <v>18</v>
      </c>
      <c r="F84">
        <v>3150</v>
      </c>
      <c r="G84">
        <v>0</v>
      </c>
      <c r="H84">
        <v>260</v>
      </c>
      <c r="I84">
        <v>550.30303030303037</v>
      </c>
      <c r="J84">
        <v>0</v>
      </c>
      <c r="K84">
        <v>0</v>
      </c>
      <c r="L84">
        <v>165.09090909090909</v>
      </c>
      <c r="M84">
        <v>1939.8181818181818</v>
      </c>
    </row>
    <row r="85" spans="1:13" x14ac:dyDescent="0.25">
      <c r="A85" t="s">
        <v>134</v>
      </c>
      <c r="D85" s="6">
        <v>43610</v>
      </c>
      <c r="E85" t="s">
        <v>18</v>
      </c>
      <c r="F85">
        <v>3000</v>
      </c>
      <c r="G85">
        <v>0</v>
      </c>
      <c r="H85">
        <v>260</v>
      </c>
      <c r="I85">
        <v>378.33333333333331</v>
      </c>
      <c r="J85">
        <v>0</v>
      </c>
      <c r="K85">
        <v>0</v>
      </c>
      <c r="L85">
        <v>96.303030303030312</v>
      </c>
      <c r="M85">
        <v>2063.6363636363635</v>
      </c>
    </row>
    <row r="86" spans="1:13" x14ac:dyDescent="0.25">
      <c r="A86" t="s">
        <v>135</v>
      </c>
      <c r="D86" s="6">
        <v>43589</v>
      </c>
      <c r="E86" t="s">
        <v>14</v>
      </c>
      <c r="F86">
        <v>2500</v>
      </c>
      <c r="H86">
        <v>-65</v>
      </c>
      <c r="I86">
        <v>309.5454545454545</v>
      </c>
      <c r="J86">
        <v>0</v>
      </c>
      <c r="K86">
        <v>65</v>
      </c>
      <c r="L86">
        <v>96.303030303030312</v>
      </c>
      <c r="M86">
        <v>1582.1212121212122</v>
      </c>
    </row>
    <row r="87" spans="1:13" x14ac:dyDescent="0.25">
      <c r="A87" t="s">
        <v>135</v>
      </c>
      <c r="D87" s="6">
        <v>43590</v>
      </c>
      <c r="E87" t="s">
        <v>14</v>
      </c>
      <c r="F87">
        <v>2500</v>
      </c>
      <c r="H87">
        <v>-65</v>
      </c>
      <c r="I87">
        <v>309.5454545454545</v>
      </c>
      <c r="J87">
        <v>0</v>
      </c>
      <c r="K87">
        <v>65</v>
      </c>
      <c r="L87">
        <v>103.18181818181819</v>
      </c>
      <c r="M87">
        <v>1582.1212121212122</v>
      </c>
    </row>
    <row r="88" spans="1:13" x14ac:dyDescent="0.25">
      <c r="A88" t="s">
        <v>135</v>
      </c>
      <c r="D88" s="6">
        <v>43591</v>
      </c>
      <c r="E88" t="s">
        <v>14</v>
      </c>
      <c r="F88">
        <v>2500</v>
      </c>
      <c r="H88">
        <v>-65</v>
      </c>
      <c r="I88">
        <v>309.5454545454545</v>
      </c>
      <c r="J88">
        <v>0</v>
      </c>
      <c r="K88">
        <v>65</v>
      </c>
      <c r="L88">
        <v>0</v>
      </c>
      <c r="M88">
        <v>1692.1818181818182</v>
      </c>
    </row>
    <row r="89" spans="1:13" x14ac:dyDescent="0.25">
      <c r="A89" t="s">
        <v>135</v>
      </c>
      <c r="D89" s="6">
        <v>43592</v>
      </c>
      <c r="E89" t="s">
        <v>18</v>
      </c>
      <c r="F89">
        <v>2500</v>
      </c>
      <c r="H89">
        <v>195</v>
      </c>
      <c r="I89">
        <v>288.90909090909088</v>
      </c>
      <c r="J89">
        <v>0</v>
      </c>
      <c r="K89">
        <v>195</v>
      </c>
      <c r="L89">
        <v>110.06060606060606</v>
      </c>
      <c r="M89">
        <v>2166.818181818182</v>
      </c>
    </row>
    <row r="90" spans="1:13" x14ac:dyDescent="0.25">
      <c r="A90" t="s">
        <v>135</v>
      </c>
      <c r="D90" s="6">
        <v>43593</v>
      </c>
      <c r="E90" t="s">
        <v>18</v>
      </c>
      <c r="F90">
        <v>2500</v>
      </c>
      <c r="H90">
        <v>195</v>
      </c>
      <c r="I90">
        <v>309.5454545454545</v>
      </c>
      <c r="J90">
        <v>0</v>
      </c>
      <c r="K90">
        <v>195</v>
      </c>
      <c r="L90">
        <v>110.06060606060606</v>
      </c>
      <c r="M90">
        <v>2166.818181818182</v>
      </c>
    </row>
    <row r="91" spans="1:13" x14ac:dyDescent="0.25">
      <c r="A91" t="s">
        <v>135</v>
      </c>
      <c r="D91" s="6">
        <v>43594</v>
      </c>
      <c r="E91" t="s">
        <v>18</v>
      </c>
      <c r="F91">
        <v>3000</v>
      </c>
      <c r="H91">
        <v>195</v>
      </c>
      <c r="I91">
        <v>495.27272727272725</v>
      </c>
      <c r="J91">
        <v>0</v>
      </c>
      <c r="K91">
        <v>195</v>
      </c>
      <c r="L91">
        <v>68.787878787878796</v>
      </c>
      <c r="M91">
        <v>2627.6969696969695</v>
      </c>
    </row>
    <row r="92" spans="1:13" x14ac:dyDescent="0.25">
      <c r="A92" t="s">
        <v>135</v>
      </c>
      <c r="D92" s="6">
        <v>43595</v>
      </c>
      <c r="E92" t="s">
        <v>18</v>
      </c>
      <c r="F92">
        <v>2500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A37" zoomScale="55" zoomScaleNormal="55" workbookViewId="0">
      <selection activeCell="V75" sqref="V75:AA80"/>
    </sheetView>
  </sheetViews>
  <sheetFormatPr defaultRowHeight="15" x14ac:dyDescent="0.25"/>
  <sheetData>
    <row r="1" spans="1:34" x14ac:dyDescent="0.25">
      <c r="A1" s="1" t="s">
        <v>0</v>
      </c>
      <c r="B1" s="1" t="s">
        <v>63</v>
      </c>
      <c r="C1" s="1" t="s">
        <v>61</v>
      </c>
      <c r="D1" s="1" t="s">
        <v>1</v>
      </c>
      <c r="E1" s="1" t="s">
        <v>2</v>
      </c>
      <c r="F1" s="1" t="s">
        <v>72</v>
      </c>
      <c r="G1" s="1" t="s">
        <v>3</v>
      </c>
      <c r="H1" s="1" t="s">
        <v>67</v>
      </c>
      <c r="I1" s="3" t="s">
        <v>4</v>
      </c>
      <c r="J1" s="3" t="s">
        <v>5</v>
      </c>
      <c r="K1" s="3" t="s">
        <v>6</v>
      </c>
      <c r="L1" s="4" t="s">
        <v>7</v>
      </c>
      <c r="M1" s="4" t="s">
        <v>8</v>
      </c>
      <c r="N1" s="4" t="s">
        <v>9</v>
      </c>
      <c r="O1" s="9" t="s">
        <v>66</v>
      </c>
      <c r="U1" s="1" t="s">
        <v>85</v>
      </c>
      <c r="V1" s="3" t="s">
        <v>4</v>
      </c>
      <c r="W1" s="3" t="s">
        <v>5</v>
      </c>
      <c r="X1" s="3" t="s">
        <v>6</v>
      </c>
      <c r="Y1" s="4" t="s">
        <v>7</v>
      </c>
      <c r="Z1" s="4" t="s">
        <v>8</v>
      </c>
      <c r="AA1" s="4" t="s">
        <v>9</v>
      </c>
      <c r="AB1" s="9"/>
      <c r="AC1" s="3"/>
      <c r="AD1" s="3"/>
      <c r="AE1" s="4"/>
      <c r="AF1" s="4"/>
      <c r="AG1" s="4"/>
      <c r="AH1" s="9"/>
    </row>
    <row r="2" spans="1:34" x14ac:dyDescent="0.25">
      <c r="A2" t="s">
        <v>62</v>
      </c>
      <c r="B2" t="s">
        <v>69</v>
      </c>
      <c r="C2">
        <v>311</v>
      </c>
      <c r="E2" t="s">
        <v>14</v>
      </c>
      <c r="F2">
        <v>2000</v>
      </c>
      <c r="G2">
        <v>1750</v>
      </c>
      <c r="H2">
        <v>245</v>
      </c>
      <c r="I2">
        <v>65</v>
      </c>
      <c r="J2">
        <v>63</v>
      </c>
      <c r="K2">
        <v>0</v>
      </c>
      <c r="L2">
        <v>35</v>
      </c>
      <c r="M2">
        <v>76</v>
      </c>
      <c r="N2">
        <v>101</v>
      </c>
      <c r="O2">
        <v>330</v>
      </c>
      <c r="Q2">
        <f>H2/O2*2270</f>
        <v>1685.3030303030303</v>
      </c>
      <c r="U2">
        <f>H2/330*2270</f>
        <v>1685.3030303030303</v>
      </c>
      <c r="V2">
        <f>I2</f>
        <v>65</v>
      </c>
      <c r="W2">
        <f t="shared" ref="W2:AA2" si="0">J2/330*2270</f>
        <v>433.36363636363637</v>
      </c>
      <c r="X2">
        <f t="shared" si="0"/>
        <v>0</v>
      </c>
      <c r="Y2">
        <f>L2</f>
        <v>35</v>
      </c>
      <c r="Z2">
        <f t="shared" si="0"/>
        <v>522.78787878787887</v>
      </c>
      <c r="AA2">
        <f t="shared" si="0"/>
        <v>694.75757575757575</v>
      </c>
    </row>
    <row r="3" spans="1:34" x14ac:dyDescent="0.25">
      <c r="A3" t="s">
        <v>62</v>
      </c>
      <c r="B3" t="s">
        <v>70</v>
      </c>
      <c r="E3" t="s">
        <v>14</v>
      </c>
      <c r="F3">
        <v>2000</v>
      </c>
      <c r="G3">
        <v>1750</v>
      </c>
      <c r="H3">
        <v>194</v>
      </c>
      <c r="I3">
        <v>130</v>
      </c>
      <c r="J3">
        <v>82</v>
      </c>
      <c r="K3">
        <v>0</v>
      </c>
      <c r="L3">
        <v>65</v>
      </c>
      <c r="M3">
        <v>93</v>
      </c>
      <c r="N3">
        <v>133</v>
      </c>
      <c r="O3">
        <v>330</v>
      </c>
      <c r="Q3">
        <f>H3/O3*2270</f>
        <v>1334.4848484848485</v>
      </c>
      <c r="U3">
        <f t="shared" ref="U3:U59" si="1">H3/330*2270</f>
        <v>1334.4848484848485</v>
      </c>
      <c r="V3">
        <f t="shared" ref="V3:V59" si="2">I3</f>
        <v>130</v>
      </c>
      <c r="W3">
        <f t="shared" ref="W3:W59" si="3">J3/330*2270</f>
        <v>564.06060606060601</v>
      </c>
      <c r="X3">
        <f t="shared" ref="X3:X59" si="4">K3/330*2270</f>
        <v>0</v>
      </c>
      <c r="Y3">
        <f t="shared" ref="Y3:Y58" si="5">L3</f>
        <v>65</v>
      </c>
      <c r="Z3">
        <f t="shared" ref="Z3:Z59" si="6">M3/330*2270</f>
        <v>639.72727272727263</v>
      </c>
      <c r="AA3">
        <f t="shared" ref="AA3:AA59" si="7">N3/330*2270</f>
        <v>914.87878787878788</v>
      </c>
    </row>
    <row r="4" spans="1:34" x14ac:dyDescent="0.25">
      <c r="A4" t="s">
        <v>62</v>
      </c>
      <c r="B4" t="s">
        <v>69</v>
      </c>
      <c r="C4">
        <v>313</v>
      </c>
      <c r="E4" t="s">
        <v>18</v>
      </c>
      <c r="F4">
        <v>2000</v>
      </c>
      <c r="G4">
        <v>1750</v>
      </c>
      <c r="H4">
        <v>205</v>
      </c>
      <c r="I4">
        <v>130</v>
      </c>
      <c r="J4">
        <v>57</v>
      </c>
      <c r="K4">
        <v>0</v>
      </c>
      <c r="L4">
        <v>130</v>
      </c>
      <c r="M4">
        <v>46</v>
      </c>
      <c r="N4">
        <v>121</v>
      </c>
      <c r="O4">
        <v>330</v>
      </c>
      <c r="Q4">
        <f>H4/O4*2270</f>
        <v>1410.1515151515152</v>
      </c>
      <c r="U4">
        <f t="shared" si="1"/>
        <v>1410.1515151515152</v>
      </c>
      <c r="V4">
        <f t="shared" si="2"/>
        <v>130</v>
      </c>
      <c r="W4">
        <f t="shared" si="3"/>
        <v>392.09090909090912</v>
      </c>
      <c r="X4">
        <f t="shared" si="4"/>
        <v>0</v>
      </c>
      <c r="Y4">
        <f t="shared" si="5"/>
        <v>130</v>
      </c>
      <c r="Z4">
        <f t="shared" si="6"/>
        <v>316.42424242424244</v>
      </c>
      <c r="AA4">
        <f t="shared" si="7"/>
        <v>832.33333333333326</v>
      </c>
    </row>
    <row r="5" spans="1:34" x14ac:dyDescent="0.25">
      <c r="A5" t="s">
        <v>62</v>
      </c>
      <c r="B5" t="s">
        <v>70</v>
      </c>
      <c r="C5">
        <v>314</v>
      </c>
      <c r="E5" t="s">
        <v>18</v>
      </c>
      <c r="H5">
        <v>210</v>
      </c>
      <c r="I5">
        <v>-65</v>
      </c>
      <c r="J5">
        <v>57.3</v>
      </c>
      <c r="K5">
        <v>0</v>
      </c>
      <c r="L5">
        <v>-65</v>
      </c>
      <c r="M5">
        <v>42.5</v>
      </c>
      <c r="N5">
        <v>102</v>
      </c>
      <c r="O5">
        <v>330</v>
      </c>
      <c r="Q5">
        <f>H5/O5*2270</f>
        <v>1444.5454545454545</v>
      </c>
      <c r="U5">
        <f t="shared" si="1"/>
        <v>1444.5454545454545</v>
      </c>
      <c r="V5">
        <f t="shared" si="2"/>
        <v>-65</v>
      </c>
      <c r="W5">
        <f t="shared" si="3"/>
        <v>394.15454545454543</v>
      </c>
      <c r="X5">
        <f t="shared" si="4"/>
        <v>0</v>
      </c>
      <c r="Y5">
        <f t="shared" si="5"/>
        <v>-65</v>
      </c>
      <c r="Z5">
        <f t="shared" si="6"/>
        <v>292.34848484848482</v>
      </c>
      <c r="AA5">
        <f t="shared" si="7"/>
        <v>701.63636363636363</v>
      </c>
    </row>
    <row r="6" spans="1:34" x14ac:dyDescent="0.25">
      <c r="A6" t="s">
        <v>64</v>
      </c>
      <c r="B6" t="s">
        <v>69</v>
      </c>
      <c r="C6">
        <v>329</v>
      </c>
      <c r="E6" t="s">
        <v>14</v>
      </c>
      <c r="F6">
        <v>3250</v>
      </c>
      <c r="G6">
        <v>3100</v>
      </c>
      <c r="H6">
        <v>315</v>
      </c>
      <c r="I6">
        <v>260</v>
      </c>
      <c r="J6">
        <v>60</v>
      </c>
      <c r="K6">
        <v>0</v>
      </c>
      <c r="L6">
        <v>260</v>
      </c>
      <c r="M6">
        <v>40</v>
      </c>
      <c r="N6">
        <v>226</v>
      </c>
      <c r="O6">
        <v>330</v>
      </c>
      <c r="Q6">
        <f t="shared" ref="Q6:Q28" si="8">H6/O6*2270</f>
        <v>2166.818181818182</v>
      </c>
      <c r="U6">
        <f t="shared" si="1"/>
        <v>2166.818181818182</v>
      </c>
      <c r="V6">
        <f t="shared" si="2"/>
        <v>260</v>
      </c>
      <c r="W6">
        <f t="shared" si="3"/>
        <v>412.72727272727275</v>
      </c>
      <c r="X6">
        <f t="shared" si="4"/>
        <v>0</v>
      </c>
      <c r="Y6">
        <f t="shared" si="5"/>
        <v>260</v>
      </c>
      <c r="Z6">
        <f t="shared" si="6"/>
        <v>275.15151515151518</v>
      </c>
      <c r="AA6">
        <f t="shared" si="7"/>
        <v>1554.6060606060605</v>
      </c>
    </row>
    <row r="7" spans="1:34" x14ac:dyDescent="0.25">
      <c r="A7" t="s">
        <v>64</v>
      </c>
      <c r="B7" t="s">
        <v>70</v>
      </c>
      <c r="C7">
        <v>330</v>
      </c>
      <c r="E7" t="s">
        <v>14</v>
      </c>
      <c r="F7">
        <v>3500</v>
      </c>
      <c r="G7">
        <v>3250</v>
      </c>
      <c r="H7">
        <v>455</v>
      </c>
      <c r="I7">
        <v>195</v>
      </c>
      <c r="J7">
        <v>80</v>
      </c>
      <c r="K7">
        <v>0</v>
      </c>
      <c r="L7">
        <v>0</v>
      </c>
      <c r="M7">
        <v>28</v>
      </c>
      <c r="N7">
        <v>352</v>
      </c>
      <c r="O7">
        <v>330</v>
      </c>
      <c r="Q7">
        <f t="shared" si="8"/>
        <v>3129.848484848485</v>
      </c>
      <c r="U7">
        <f t="shared" si="1"/>
        <v>3129.848484848485</v>
      </c>
      <c r="V7">
        <f t="shared" si="2"/>
        <v>195</v>
      </c>
      <c r="W7">
        <f t="shared" si="3"/>
        <v>550.30303030303037</v>
      </c>
      <c r="X7">
        <f t="shared" si="4"/>
        <v>0</v>
      </c>
      <c r="Y7">
        <f t="shared" si="5"/>
        <v>0</v>
      </c>
      <c r="Z7">
        <f t="shared" si="6"/>
        <v>192.60606060606062</v>
      </c>
      <c r="AA7">
        <f t="shared" si="7"/>
        <v>2421.3333333333335</v>
      </c>
    </row>
    <row r="8" spans="1:34" x14ac:dyDescent="0.25">
      <c r="A8" t="s">
        <v>64</v>
      </c>
      <c r="B8" t="s">
        <v>71</v>
      </c>
      <c r="C8">
        <v>401</v>
      </c>
      <c r="E8" t="s">
        <v>14</v>
      </c>
      <c r="F8">
        <v>3200</v>
      </c>
      <c r="G8">
        <v>3100</v>
      </c>
      <c r="H8">
        <v>386</v>
      </c>
      <c r="I8">
        <v>65</v>
      </c>
      <c r="J8">
        <v>101</v>
      </c>
      <c r="K8">
        <v>0</v>
      </c>
      <c r="L8">
        <v>-195</v>
      </c>
      <c r="M8">
        <v>14</v>
      </c>
      <c r="N8">
        <v>304</v>
      </c>
      <c r="O8">
        <v>330</v>
      </c>
      <c r="Q8">
        <f t="shared" si="8"/>
        <v>2655.212121212121</v>
      </c>
      <c r="U8">
        <f t="shared" si="1"/>
        <v>2655.212121212121</v>
      </c>
      <c r="V8">
        <f t="shared" si="2"/>
        <v>65</v>
      </c>
      <c r="W8">
        <f t="shared" si="3"/>
        <v>694.75757575757575</v>
      </c>
      <c r="X8">
        <f t="shared" si="4"/>
        <v>0</v>
      </c>
      <c r="Y8">
        <f t="shared" si="5"/>
        <v>-195</v>
      </c>
      <c r="Z8">
        <f t="shared" si="6"/>
        <v>96.303030303030312</v>
      </c>
      <c r="AA8">
        <f t="shared" si="7"/>
        <v>2091.1515151515155</v>
      </c>
    </row>
    <row r="9" spans="1:34" x14ac:dyDescent="0.25">
      <c r="A9" t="s">
        <v>64</v>
      </c>
      <c r="B9" t="s">
        <v>69</v>
      </c>
      <c r="C9">
        <v>402</v>
      </c>
      <c r="E9" t="s">
        <v>18</v>
      </c>
      <c r="F9">
        <v>2100</v>
      </c>
      <c r="G9">
        <v>2000</v>
      </c>
      <c r="H9">
        <v>311</v>
      </c>
      <c r="I9">
        <f>7*65</f>
        <v>455</v>
      </c>
      <c r="J9">
        <v>27</v>
      </c>
      <c r="K9">
        <v>0</v>
      </c>
      <c r="L9">
        <f>5*65</f>
        <v>325</v>
      </c>
      <c r="M9">
        <v>0</v>
      </c>
      <c r="N9">
        <v>210</v>
      </c>
      <c r="O9">
        <v>330</v>
      </c>
      <c r="Q9">
        <f t="shared" si="8"/>
        <v>2139.30303030303</v>
      </c>
      <c r="U9">
        <f t="shared" si="1"/>
        <v>2139.30303030303</v>
      </c>
      <c r="V9">
        <f t="shared" si="2"/>
        <v>455</v>
      </c>
      <c r="W9">
        <f t="shared" si="3"/>
        <v>185.72727272727272</v>
      </c>
      <c r="X9">
        <f t="shared" si="4"/>
        <v>0</v>
      </c>
      <c r="Y9">
        <f t="shared" si="5"/>
        <v>325</v>
      </c>
      <c r="Z9">
        <f t="shared" si="6"/>
        <v>0</v>
      </c>
      <c r="AA9">
        <f t="shared" si="7"/>
        <v>1444.5454545454545</v>
      </c>
    </row>
    <row r="10" spans="1:34" x14ac:dyDescent="0.25">
      <c r="A10" t="s">
        <v>64</v>
      </c>
      <c r="B10" t="s">
        <v>68</v>
      </c>
      <c r="C10">
        <v>403</v>
      </c>
      <c r="E10" t="s">
        <v>18</v>
      </c>
      <c r="F10">
        <v>2000</v>
      </c>
      <c r="G10">
        <v>1850</v>
      </c>
      <c r="H10">
        <v>320</v>
      </c>
      <c r="I10">
        <v>725</v>
      </c>
      <c r="J10">
        <v>60</v>
      </c>
      <c r="K10">
        <v>0</v>
      </c>
      <c r="L10">
        <v>725</v>
      </c>
      <c r="M10">
        <v>16</v>
      </c>
      <c r="N10">
        <v>222</v>
      </c>
      <c r="O10">
        <v>330</v>
      </c>
      <c r="Q10">
        <f t="shared" si="8"/>
        <v>2201.2121212121215</v>
      </c>
      <c r="U10">
        <f t="shared" si="1"/>
        <v>2201.2121212121215</v>
      </c>
      <c r="V10">
        <f t="shared" si="2"/>
        <v>725</v>
      </c>
      <c r="W10">
        <f t="shared" si="3"/>
        <v>412.72727272727275</v>
      </c>
      <c r="X10">
        <f t="shared" si="4"/>
        <v>0</v>
      </c>
      <c r="Y10">
        <f t="shared" si="5"/>
        <v>725</v>
      </c>
      <c r="Z10">
        <f t="shared" si="6"/>
        <v>110.06060606060606</v>
      </c>
      <c r="AA10">
        <f t="shared" si="7"/>
        <v>1527.090909090909</v>
      </c>
    </row>
    <row r="11" spans="1:34" x14ac:dyDescent="0.25">
      <c r="A11" t="s">
        <v>64</v>
      </c>
      <c r="B11" t="s">
        <v>71</v>
      </c>
      <c r="E11" t="s">
        <v>18</v>
      </c>
      <c r="H11">
        <v>340</v>
      </c>
      <c r="I11">
        <f>6*65</f>
        <v>390</v>
      </c>
      <c r="J11">
        <v>42</v>
      </c>
      <c r="K11">
        <v>0</v>
      </c>
      <c r="L11">
        <f>7*65</f>
        <v>455</v>
      </c>
      <c r="M11">
        <v>44</v>
      </c>
      <c r="N11">
        <v>255</v>
      </c>
      <c r="O11">
        <v>330</v>
      </c>
      <c r="Q11">
        <f t="shared" si="8"/>
        <v>2338.7878787878785</v>
      </c>
      <c r="U11">
        <f t="shared" si="1"/>
        <v>2338.7878787878785</v>
      </c>
      <c r="V11">
        <f t="shared" si="2"/>
        <v>390</v>
      </c>
      <c r="W11">
        <f t="shared" si="3"/>
        <v>288.90909090909088</v>
      </c>
      <c r="X11">
        <f t="shared" si="4"/>
        <v>0</v>
      </c>
      <c r="Y11">
        <f t="shared" si="5"/>
        <v>455</v>
      </c>
      <c r="Z11">
        <f t="shared" si="6"/>
        <v>302.66666666666669</v>
      </c>
      <c r="AA11">
        <f t="shared" si="7"/>
        <v>1754.090909090909</v>
      </c>
    </row>
    <row r="12" spans="1:34" x14ac:dyDescent="0.25">
      <c r="A12" t="s">
        <v>73</v>
      </c>
      <c r="B12" t="s">
        <v>69</v>
      </c>
      <c r="E12" t="s">
        <v>14</v>
      </c>
      <c r="F12">
        <v>2000</v>
      </c>
      <c r="G12">
        <v>1750</v>
      </c>
      <c r="H12">
        <v>297</v>
      </c>
      <c r="I12">
        <v>0</v>
      </c>
      <c r="J12">
        <v>62</v>
      </c>
      <c r="K12">
        <v>0</v>
      </c>
      <c r="L12">
        <v>0</v>
      </c>
      <c r="M12">
        <v>59</v>
      </c>
      <c r="N12">
        <v>187</v>
      </c>
      <c r="O12">
        <v>330</v>
      </c>
      <c r="Q12">
        <f t="shared" si="8"/>
        <v>2043</v>
      </c>
      <c r="U12">
        <f t="shared" si="1"/>
        <v>2043</v>
      </c>
      <c r="V12">
        <f t="shared" si="2"/>
        <v>0</v>
      </c>
      <c r="W12">
        <f t="shared" si="3"/>
        <v>426.48484848484844</v>
      </c>
      <c r="X12">
        <f t="shared" si="4"/>
        <v>0</v>
      </c>
      <c r="Y12">
        <f t="shared" si="5"/>
        <v>0</v>
      </c>
      <c r="Z12">
        <f t="shared" si="6"/>
        <v>405.84848484848487</v>
      </c>
      <c r="AA12">
        <f t="shared" si="7"/>
        <v>1286.3333333333333</v>
      </c>
    </row>
    <row r="13" spans="1:34" x14ac:dyDescent="0.25">
      <c r="A13" t="s">
        <v>73</v>
      </c>
      <c r="B13" t="s">
        <v>70</v>
      </c>
      <c r="E13" t="s">
        <v>14</v>
      </c>
      <c r="F13">
        <v>2000</v>
      </c>
      <c r="G13">
        <v>1750</v>
      </c>
      <c r="H13">
        <v>297</v>
      </c>
      <c r="I13">
        <v>0</v>
      </c>
      <c r="J13">
        <v>53</v>
      </c>
      <c r="K13">
        <v>0</v>
      </c>
      <c r="L13">
        <v>0</v>
      </c>
      <c r="M13">
        <v>45</v>
      </c>
      <c r="N13">
        <v>187</v>
      </c>
      <c r="O13">
        <v>330</v>
      </c>
      <c r="Q13">
        <f t="shared" si="8"/>
        <v>2043</v>
      </c>
      <c r="R13" t="s">
        <v>74</v>
      </c>
      <c r="U13">
        <f t="shared" si="1"/>
        <v>2043</v>
      </c>
      <c r="V13">
        <f t="shared" si="2"/>
        <v>0</v>
      </c>
      <c r="W13">
        <f t="shared" si="3"/>
        <v>364.57575757575762</v>
      </c>
      <c r="X13">
        <f t="shared" si="4"/>
        <v>0</v>
      </c>
      <c r="Y13">
        <f t="shared" si="5"/>
        <v>0</v>
      </c>
      <c r="Z13">
        <f t="shared" si="6"/>
        <v>309.5454545454545</v>
      </c>
      <c r="AA13">
        <f t="shared" si="7"/>
        <v>1286.3333333333333</v>
      </c>
    </row>
    <row r="14" spans="1:34" x14ac:dyDescent="0.25">
      <c r="A14" t="s">
        <v>73</v>
      </c>
      <c r="B14" t="s">
        <v>71</v>
      </c>
      <c r="E14" t="s">
        <v>14</v>
      </c>
      <c r="F14">
        <v>2000</v>
      </c>
      <c r="G14">
        <v>1750</v>
      </c>
      <c r="H14">
        <v>297</v>
      </c>
      <c r="I14">
        <v>0</v>
      </c>
      <c r="J14">
        <v>44</v>
      </c>
      <c r="K14">
        <v>0</v>
      </c>
      <c r="L14">
        <v>0</v>
      </c>
      <c r="M14">
        <v>38</v>
      </c>
      <c r="N14">
        <v>187</v>
      </c>
      <c r="O14">
        <v>330</v>
      </c>
      <c r="Q14">
        <f t="shared" si="8"/>
        <v>2043</v>
      </c>
      <c r="R14" t="s">
        <v>74</v>
      </c>
      <c r="U14">
        <f t="shared" si="1"/>
        <v>2043</v>
      </c>
      <c r="V14">
        <f t="shared" si="2"/>
        <v>0</v>
      </c>
      <c r="W14">
        <f t="shared" si="3"/>
        <v>302.66666666666669</v>
      </c>
      <c r="X14">
        <f t="shared" si="4"/>
        <v>0</v>
      </c>
      <c r="Y14">
        <f t="shared" si="5"/>
        <v>0</v>
      </c>
      <c r="Z14">
        <f t="shared" si="6"/>
        <v>261.39393939393943</v>
      </c>
      <c r="AA14">
        <f t="shared" si="7"/>
        <v>1286.3333333333333</v>
      </c>
    </row>
    <row r="15" spans="1:34" x14ac:dyDescent="0.25">
      <c r="A15" t="s">
        <v>73</v>
      </c>
      <c r="B15" t="s">
        <v>69</v>
      </c>
      <c r="E15" t="s">
        <v>18</v>
      </c>
      <c r="F15">
        <v>2000</v>
      </c>
      <c r="G15">
        <v>1900</v>
      </c>
      <c r="H15">
        <v>277</v>
      </c>
      <c r="I15">
        <v>260</v>
      </c>
      <c r="J15">
        <v>43</v>
      </c>
      <c r="K15">
        <v>0</v>
      </c>
      <c r="L15">
        <v>260</v>
      </c>
      <c r="M15">
        <v>0</v>
      </c>
      <c r="N15">
        <v>171</v>
      </c>
      <c r="O15">
        <v>330</v>
      </c>
      <c r="Q15">
        <f t="shared" si="8"/>
        <v>1905.4242424242423</v>
      </c>
      <c r="U15">
        <f t="shared" si="1"/>
        <v>1905.4242424242423</v>
      </c>
      <c r="V15">
        <f t="shared" si="2"/>
        <v>260</v>
      </c>
      <c r="W15">
        <f t="shared" si="3"/>
        <v>295.78787878787881</v>
      </c>
      <c r="X15">
        <f t="shared" si="4"/>
        <v>0</v>
      </c>
      <c r="Y15">
        <f t="shared" si="5"/>
        <v>260</v>
      </c>
      <c r="Z15">
        <f t="shared" si="6"/>
        <v>0</v>
      </c>
      <c r="AA15">
        <f t="shared" si="7"/>
        <v>1176.2727272727273</v>
      </c>
    </row>
    <row r="16" spans="1:34" x14ac:dyDescent="0.25">
      <c r="A16" t="s">
        <v>73</v>
      </c>
      <c r="B16" t="s">
        <v>70</v>
      </c>
      <c r="E16" t="s">
        <v>18</v>
      </c>
      <c r="F16">
        <v>2750</v>
      </c>
      <c r="G16">
        <v>2500</v>
      </c>
      <c r="H16">
        <v>97</v>
      </c>
      <c r="I16">
        <v>260</v>
      </c>
      <c r="J16">
        <v>66</v>
      </c>
      <c r="K16">
        <v>0</v>
      </c>
      <c r="L16">
        <v>260</v>
      </c>
      <c r="M16">
        <v>0</v>
      </c>
      <c r="N16">
        <v>171</v>
      </c>
      <c r="O16">
        <v>330</v>
      </c>
      <c r="Q16">
        <f t="shared" si="8"/>
        <v>667.24242424242425</v>
      </c>
      <c r="U16">
        <f t="shared" si="1"/>
        <v>667.24242424242425</v>
      </c>
      <c r="V16">
        <f t="shared" si="2"/>
        <v>260</v>
      </c>
      <c r="W16">
        <f t="shared" si="3"/>
        <v>454</v>
      </c>
      <c r="X16">
        <f t="shared" si="4"/>
        <v>0</v>
      </c>
      <c r="Y16">
        <f t="shared" si="5"/>
        <v>260</v>
      </c>
      <c r="Z16">
        <f t="shared" si="6"/>
        <v>0</v>
      </c>
      <c r="AA16">
        <f t="shared" si="7"/>
        <v>1176.2727272727273</v>
      </c>
    </row>
    <row r="17" spans="1:36" x14ac:dyDescent="0.25">
      <c r="A17" t="s">
        <v>73</v>
      </c>
      <c r="B17" t="s">
        <v>71</v>
      </c>
      <c r="E17" t="s">
        <v>18</v>
      </c>
      <c r="F17">
        <v>2650</v>
      </c>
      <c r="G17">
        <v>2500</v>
      </c>
      <c r="H17">
        <v>336</v>
      </c>
      <c r="I17">
        <v>260</v>
      </c>
      <c r="J17">
        <v>58</v>
      </c>
      <c r="K17">
        <v>0</v>
      </c>
      <c r="L17">
        <v>260</v>
      </c>
      <c r="M17">
        <v>0</v>
      </c>
      <c r="N17">
        <v>223</v>
      </c>
      <c r="O17">
        <v>330</v>
      </c>
      <c r="Q17">
        <f t="shared" si="8"/>
        <v>2311.272727272727</v>
      </c>
      <c r="U17">
        <f t="shared" si="1"/>
        <v>2311.272727272727</v>
      </c>
      <c r="V17">
        <f t="shared" si="2"/>
        <v>260</v>
      </c>
      <c r="W17">
        <f t="shared" si="3"/>
        <v>398.96969696969694</v>
      </c>
      <c r="X17">
        <f t="shared" si="4"/>
        <v>0</v>
      </c>
      <c r="Y17">
        <f t="shared" si="5"/>
        <v>260</v>
      </c>
      <c r="Z17">
        <f t="shared" si="6"/>
        <v>0</v>
      </c>
      <c r="AA17">
        <f t="shared" si="7"/>
        <v>1533.969696969697</v>
      </c>
    </row>
    <row r="18" spans="1:36" x14ac:dyDescent="0.25">
      <c r="A18" t="s">
        <v>65</v>
      </c>
      <c r="B18" t="s">
        <v>69</v>
      </c>
      <c r="E18" t="s">
        <v>14</v>
      </c>
      <c r="F18">
        <v>2000</v>
      </c>
      <c r="G18">
        <v>1750</v>
      </c>
      <c r="H18">
        <v>283</v>
      </c>
      <c r="I18">
        <v>-65</v>
      </c>
      <c r="J18">
        <v>79</v>
      </c>
      <c r="K18">
        <v>0</v>
      </c>
      <c r="L18">
        <v>-65</v>
      </c>
      <c r="M18">
        <v>54</v>
      </c>
      <c r="N18">
        <v>115</v>
      </c>
      <c r="O18">
        <v>330</v>
      </c>
      <c r="Q18">
        <f t="shared" si="8"/>
        <v>1946.6969696969695</v>
      </c>
      <c r="U18">
        <f t="shared" si="1"/>
        <v>1946.6969696969695</v>
      </c>
      <c r="V18">
        <f t="shared" si="2"/>
        <v>-65</v>
      </c>
      <c r="W18">
        <f t="shared" si="3"/>
        <v>543.42424242424238</v>
      </c>
      <c r="X18">
        <f t="shared" si="4"/>
        <v>0</v>
      </c>
      <c r="Y18">
        <f t="shared" si="5"/>
        <v>-65</v>
      </c>
      <c r="Z18">
        <f t="shared" si="6"/>
        <v>371.45454545454544</v>
      </c>
      <c r="AA18">
        <f t="shared" si="7"/>
        <v>791.06060606060612</v>
      </c>
    </row>
    <row r="19" spans="1:36" x14ac:dyDescent="0.25">
      <c r="A19" t="s">
        <v>65</v>
      </c>
      <c r="B19" t="s">
        <v>70</v>
      </c>
      <c r="E19" t="s">
        <v>14</v>
      </c>
      <c r="F19">
        <v>2000</v>
      </c>
      <c r="G19">
        <v>1750</v>
      </c>
      <c r="O19">
        <v>330</v>
      </c>
      <c r="Q19">
        <f t="shared" si="8"/>
        <v>0</v>
      </c>
      <c r="U19">
        <f t="shared" si="1"/>
        <v>0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  <c r="AA19">
        <f t="shared" si="7"/>
        <v>0</v>
      </c>
    </row>
    <row r="20" spans="1:36" x14ac:dyDescent="0.25">
      <c r="A20" t="s">
        <v>65</v>
      </c>
      <c r="B20" t="s">
        <v>71</v>
      </c>
      <c r="E20" t="s">
        <v>14</v>
      </c>
      <c r="F20">
        <v>2000</v>
      </c>
      <c r="G20">
        <v>1750</v>
      </c>
      <c r="H20">
        <v>293</v>
      </c>
      <c r="I20">
        <v>0</v>
      </c>
      <c r="J20">
        <v>88</v>
      </c>
      <c r="K20">
        <v>0</v>
      </c>
      <c r="L20">
        <v>0</v>
      </c>
      <c r="M20">
        <v>75</v>
      </c>
      <c r="N20">
        <v>140</v>
      </c>
      <c r="O20">
        <v>330</v>
      </c>
      <c r="Q20">
        <f t="shared" si="8"/>
        <v>2015.4848484848485</v>
      </c>
      <c r="U20">
        <f t="shared" si="1"/>
        <v>2015.4848484848485</v>
      </c>
      <c r="V20">
        <f t="shared" si="2"/>
        <v>0</v>
      </c>
      <c r="W20">
        <f t="shared" si="3"/>
        <v>605.33333333333337</v>
      </c>
      <c r="X20">
        <f t="shared" si="4"/>
        <v>0</v>
      </c>
      <c r="Y20">
        <f t="shared" si="5"/>
        <v>0</v>
      </c>
      <c r="Z20">
        <f t="shared" si="6"/>
        <v>515.90909090909088</v>
      </c>
      <c r="AA20">
        <f t="shared" si="7"/>
        <v>963.030303030303</v>
      </c>
    </row>
    <row r="21" spans="1:36" x14ac:dyDescent="0.25">
      <c r="A21" t="s">
        <v>65</v>
      </c>
      <c r="B21" t="s">
        <v>69</v>
      </c>
      <c r="E21" t="s">
        <v>18</v>
      </c>
      <c r="F21">
        <v>2000</v>
      </c>
      <c r="G21">
        <v>1750</v>
      </c>
      <c r="H21">
        <v>280</v>
      </c>
      <c r="I21">
        <f>4*65</f>
        <v>260</v>
      </c>
      <c r="J21">
        <v>80</v>
      </c>
      <c r="K21">
        <v>0</v>
      </c>
      <c r="L21">
        <v>65</v>
      </c>
      <c r="M21">
        <v>47</v>
      </c>
      <c r="N21">
        <v>171</v>
      </c>
      <c r="O21">
        <v>330</v>
      </c>
      <c r="Q21">
        <f t="shared" si="8"/>
        <v>1926.060606060606</v>
      </c>
      <c r="U21">
        <f t="shared" si="1"/>
        <v>1926.060606060606</v>
      </c>
      <c r="V21">
        <f t="shared" si="2"/>
        <v>260</v>
      </c>
      <c r="W21">
        <f t="shared" si="3"/>
        <v>550.30303030303037</v>
      </c>
      <c r="X21">
        <f t="shared" si="4"/>
        <v>0</v>
      </c>
      <c r="Y21">
        <f t="shared" si="5"/>
        <v>65</v>
      </c>
      <c r="Z21">
        <f t="shared" si="6"/>
        <v>323.30303030303031</v>
      </c>
      <c r="AA21">
        <f t="shared" si="7"/>
        <v>1176.2727272727273</v>
      </c>
    </row>
    <row r="22" spans="1:36" x14ac:dyDescent="0.25">
      <c r="A22" t="s">
        <v>65</v>
      </c>
      <c r="B22" t="s">
        <v>70</v>
      </c>
      <c r="E22" t="s">
        <v>18</v>
      </c>
      <c r="F22">
        <v>2000</v>
      </c>
      <c r="G22">
        <v>1750</v>
      </c>
      <c r="O22">
        <v>330</v>
      </c>
      <c r="Q22">
        <f t="shared" si="8"/>
        <v>0</v>
      </c>
      <c r="R22" t="s">
        <v>76</v>
      </c>
      <c r="U22">
        <f t="shared" si="1"/>
        <v>0</v>
      </c>
      <c r="V22">
        <f t="shared" si="2"/>
        <v>0</v>
      </c>
      <c r="W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  <c r="AA22">
        <f t="shared" si="7"/>
        <v>0</v>
      </c>
    </row>
    <row r="23" spans="1:36" s="10" customFormat="1" x14ac:dyDescent="0.25">
      <c r="A23" s="10" t="s">
        <v>77</v>
      </c>
      <c r="B23" s="10" t="s">
        <v>69</v>
      </c>
      <c r="E23" s="10" t="s">
        <v>14</v>
      </c>
      <c r="F23" s="10">
        <v>3000</v>
      </c>
      <c r="G23" s="10">
        <v>2750</v>
      </c>
      <c r="O23">
        <v>330</v>
      </c>
      <c r="Q23">
        <f t="shared" si="8"/>
        <v>0</v>
      </c>
      <c r="U23">
        <f t="shared" si="1"/>
        <v>0</v>
      </c>
      <c r="V23">
        <f t="shared" si="2"/>
        <v>0</v>
      </c>
      <c r="W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  <c r="AA23">
        <f t="shared" si="7"/>
        <v>0</v>
      </c>
    </row>
    <row r="24" spans="1:36" s="10" customFormat="1" x14ac:dyDescent="0.25">
      <c r="F24" s="10">
        <v>3250</v>
      </c>
      <c r="G24" s="10">
        <v>3100</v>
      </c>
      <c r="H24" s="10">
        <v>488</v>
      </c>
      <c r="I24" s="10">
        <f>-3*65</f>
        <v>-195</v>
      </c>
      <c r="J24" s="10">
        <v>70</v>
      </c>
      <c r="K24" s="10">
        <v>0</v>
      </c>
      <c r="L24" s="10">
        <f>-2*65</f>
        <v>-130</v>
      </c>
      <c r="M24" s="10">
        <v>23</v>
      </c>
      <c r="N24" s="10">
        <v>272</v>
      </c>
      <c r="O24">
        <v>330</v>
      </c>
      <c r="Q24">
        <f t="shared" si="8"/>
        <v>3356.848484848485</v>
      </c>
      <c r="R24" s="10" t="s">
        <v>78</v>
      </c>
      <c r="U24">
        <f t="shared" si="1"/>
        <v>3356.848484848485</v>
      </c>
      <c r="V24">
        <f t="shared" si="2"/>
        <v>-195</v>
      </c>
      <c r="W24">
        <f t="shared" si="3"/>
        <v>481.5151515151515</v>
      </c>
      <c r="X24">
        <f t="shared" si="4"/>
        <v>0</v>
      </c>
      <c r="Y24">
        <f t="shared" si="5"/>
        <v>-130</v>
      </c>
      <c r="Z24">
        <f t="shared" si="6"/>
        <v>158.21212121212122</v>
      </c>
      <c r="AA24">
        <f t="shared" si="7"/>
        <v>1871.030303030303</v>
      </c>
    </row>
    <row r="25" spans="1:36" s="10" customFormat="1" x14ac:dyDescent="0.25">
      <c r="F25" s="10">
        <v>3150</v>
      </c>
      <c r="G25" s="10">
        <v>3000</v>
      </c>
      <c r="O25">
        <v>330</v>
      </c>
      <c r="Q25">
        <f t="shared" si="8"/>
        <v>0</v>
      </c>
      <c r="U25">
        <f t="shared" si="1"/>
        <v>0</v>
      </c>
      <c r="V25">
        <f t="shared" si="2"/>
        <v>0</v>
      </c>
      <c r="W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  <c r="AA25">
        <f t="shared" si="7"/>
        <v>0</v>
      </c>
    </row>
    <row r="26" spans="1:36" s="2" customFormat="1" x14ac:dyDescent="0.25">
      <c r="A26" s="2" t="s">
        <v>77</v>
      </c>
      <c r="B26" s="2" t="s">
        <v>69</v>
      </c>
      <c r="E26" s="2" t="s">
        <v>18</v>
      </c>
      <c r="F26" s="2">
        <v>2750</v>
      </c>
      <c r="G26" s="2">
        <v>2600</v>
      </c>
      <c r="H26" s="2">
        <v>450</v>
      </c>
      <c r="I26" s="2">
        <v>130</v>
      </c>
      <c r="J26" s="2">
        <v>38</v>
      </c>
      <c r="K26" s="2">
        <v>0</v>
      </c>
      <c r="L26" s="2">
        <v>130</v>
      </c>
      <c r="M26" s="2">
        <v>40</v>
      </c>
      <c r="N26" s="2">
        <v>278</v>
      </c>
      <c r="O26">
        <v>330</v>
      </c>
      <c r="Q26">
        <f t="shared" si="8"/>
        <v>3095.454545454545</v>
      </c>
      <c r="U26">
        <f t="shared" si="1"/>
        <v>3095.454545454545</v>
      </c>
      <c r="V26">
        <f t="shared" si="2"/>
        <v>130</v>
      </c>
      <c r="W26">
        <f t="shared" si="3"/>
        <v>261.39393939393943</v>
      </c>
      <c r="X26">
        <f t="shared" si="4"/>
        <v>0</v>
      </c>
      <c r="Y26">
        <f t="shared" si="5"/>
        <v>130</v>
      </c>
      <c r="Z26">
        <f t="shared" si="6"/>
        <v>275.15151515151518</v>
      </c>
      <c r="AA26">
        <f t="shared" si="7"/>
        <v>1912.3030303030303</v>
      </c>
    </row>
    <row r="27" spans="1:36" s="2" customFormat="1" x14ac:dyDescent="0.25">
      <c r="A27" s="2" t="s">
        <v>77</v>
      </c>
      <c r="B27" s="2" t="s">
        <v>70</v>
      </c>
      <c r="E27" s="2" t="s">
        <v>18</v>
      </c>
      <c r="F27" s="2">
        <v>2850</v>
      </c>
      <c r="G27" s="2">
        <v>2650</v>
      </c>
      <c r="H27" s="2">
        <v>361</v>
      </c>
      <c r="I27" s="2">
        <v>130</v>
      </c>
      <c r="J27" s="2">
        <v>55</v>
      </c>
      <c r="K27" s="2">
        <v>0</v>
      </c>
      <c r="L27" s="2">
        <v>130</v>
      </c>
      <c r="M27" s="2">
        <v>5</v>
      </c>
      <c r="N27" s="2">
        <v>243</v>
      </c>
      <c r="O27">
        <v>330</v>
      </c>
      <c r="Q27">
        <f t="shared" si="8"/>
        <v>2483.2424242424245</v>
      </c>
      <c r="U27">
        <f t="shared" si="1"/>
        <v>2483.2424242424245</v>
      </c>
      <c r="V27">
        <f t="shared" si="2"/>
        <v>130</v>
      </c>
      <c r="W27">
        <f t="shared" si="3"/>
        <v>378.33333333333331</v>
      </c>
      <c r="X27">
        <f t="shared" si="4"/>
        <v>0</v>
      </c>
      <c r="Y27">
        <f t="shared" si="5"/>
        <v>130</v>
      </c>
      <c r="Z27">
        <f t="shared" si="6"/>
        <v>34.393939393939398</v>
      </c>
      <c r="AA27">
        <f t="shared" si="7"/>
        <v>1671.5454545454545</v>
      </c>
    </row>
    <row r="28" spans="1:36" s="2" customFormat="1" x14ac:dyDescent="0.25">
      <c r="A28" s="2" t="s">
        <v>77</v>
      </c>
      <c r="B28" s="2" t="s">
        <v>71</v>
      </c>
      <c r="E28" s="2" t="s">
        <v>18</v>
      </c>
      <c r="F28" s="2">
        <v>3200</v>
      </c>
      <c r="G28" s="2">
        <v>2900</v>
      </c>
      <c r="H28" s="2">
        <v>430</v>
      </c>
      <c r="I28" s="2">
        <v>130</v>
      </c>
      <c r="J28" s="2">
        <v>40</v>
      </c>
      <c r="K28" s="2">
        <v>0</v>
      </c>
      <c r="L28" s="2">
        <f>4*65</f>
        <v>260</v>
      </c>
      <c r="M28" s="2">
        <v>10</v>
      </c>
      <c r="N28" s="2">
        <v>300</v>
      </c>
      <c r="O28" s="2">
        <v>330</v>
      </c>
      <c r="Q28">
        <f t="shared" si="8"/>
        <v>2957.878787878788</v>
      </c>
      <c r="U28">
        <f t="shared" si="1"/>
        <v>2957.878787878788</v>
      </c>
      <c r="V28">
        <f t="shared" si="2"/>
        <v>130</v>
      </c>
      <c r="W28">
        <f t="shared" si="3"/>
        <v>275.15151515151518</v>
      </c>
      <c r="X28">
        <f t="shared" si="4"/>
        <v>0</v>
      </c>
      <c r="Y28">
        <f t="shared" si="5"/>
        <v>260</v>
      </c>
      <c r="Z28">
        <f t="shared" si="6"/>
        <v>68.787878787878796</v>
      </c>
      <c r="AA28">
        <f t="shared" si="7"/>
        <v>2063.6363636363635</v>
      </c>
    </row>
    <row r="29" spans="1:36" s="11" customFormat="1" x14ac:dyDescent="0.25">
      <c r="A29" s="11" t="s">
        <v>79</v>
      </c>
      <c r="B29" s="11" t="s">
        <v>69</v>
      </c>
      <c r="E29" s="11" t="s">
        <v>18</v>
      </c>
      <c r="F29" s="11">
        <v>2800</v>
      </c>
      <c r="G29" s="11">
        <v>2800</v>
      </c>
      <c r="H29" s="11">
        <v>321</v>
      </c>
      <c r="I29" s="11">
        <v>130</v>
      </c>
      <c r="J29" s="11">
        <v>54</v>
      </c>
      <c r="K29" s="11">
        <v>0</v>
      </c>
      <c r="L29" s="11">
        <f>3*65</f>
        <v>195</v>
      </c>
      <c r="M29" s="11">
        <v>6</v>
      </c>
      <c r="N29" s="11">
        <v>218</v>
      </c>
      <c r="O29" s="11">
        <v>330</v>
      </c>
      <c r="Q29" s="11">
        <f t="shared" ref="Q29:Q43" si="9">H29/O29*2270</f>
        <v>2208.090909090909</v>
      </c>
      <c r="U29">
        <f t="shared" si="1"/>
        <v>2208.090909090909</v>
      </c>
      <c r="V29">
        <f t="shared" si="2"/>
        <v>130</v>
      </c>
      <c r="W29">
        <f t="shared" si="3"/>
        <v>371.45454545454544</v>
      </c>
      <c r="X29">
        <f t="shared" si="4"/>
        <v>0</v>
      </c>
      <c r="Y29">
        <f t="shared" si="5"/>
        <v>195</v>
      </c>
      <c r="Z29">
        <f t="shared" si="6"/>
        <v>41.272727272727273</v>
      </c>
      <c r="AA29">
        <f t="shared" si="7"/>
        <v>1499.5757575757577</v>
      </c>
    </row>
    <row r="30" spans="1:36" s="2" customFormat="1" x14ac:dyDescent="0.25">
      <c r="A30" s="2" t="s">
        <v>79</v>
      </c>
      <c r="B30" s="2" t="s">
        <v>70</v>
      </c>
      <c r="E30" s="2" t="s">
        <v>18</v>
      </c>
      <c r="F30" s="2">
        <v>2500</v>
      </c>
      <c r="G30" s="2">
        <v>2250</v>
      </c>
      <c r="H30" s="2">
        <v>296</v>
      </c>
      <c r="I30" s="2">
        <v>130</v>
      </c>
      <c r="J30" s="2">
        <v>44</v>
      </c>
      <c r="K30" s="2">
        <v>0</v>
      </c>
      <c r="L30" s="2">
        <v>260</v>
      </c>
      <c r="M30" s="2">
        <v>0</v>
      </c>
      <c r="N30" s="2">
        <v>147</v>
      </c>
      <c r="O30" s="2">
        <v>330</v>
      </c>
      <c r="Q30" s="2">
        <f t="shared" si="9"/>
        <v>2036.1212121212122</v>
      </c>
      <c r="U30">
        <f t="shared" si="1"/>
        <v>2036.1212121212122</v>
      </c>
      <c r="V30">
        <f t="shared" si="2"/>
        <v>130</v>
      </c>
      <c r="W30">
        <f t="shared" si="3"/>
        <v>302.66666666666669</v>
      </c>
      <c r="X30">
        <f t="shared" si="4"/>
        <v>0</v>
      </c>
      <c r="Y30">
        <f t="shared" si="5"/>
        <v>260</v>
      </c>
      <c r="Z30">
        <f t="shared" si="6"/>
        <v>0</v>
      </c>
      <c r="AA30">
        <f t="shared" si="7"/>
        <v>1011.1818181818181</v>
      </c>
    </row>
    <row r="31" spans="1:36" s="2" customFormat="1" x14ac:dyDescent="0.25">
      <c r="A31" s="2" t="s">
        <v>79</v>
      </c>
      <c r="B31" s="2" t="s">
        <v>71</v>
      </c>
      <c r="E31" s="2" t="s">
        <v>18</v>
      </c>
      <c r="F31" s="2">
        <v>2750</v>
      </c>
      <c r="G31" s="2">
        <v>2500</v>
      </c>
      <c r="H31" s="2">
        <v>334</v>
      </c>
      <c r="I31" s="2">
        <v>65</v>
      </c>
      <c r="J31" s="2">
        <v>70</v>
      </c>
      <c r="K31" s="2">
        <v>0</v>
      </c>
      <c r="L31" s="2">
        <f>4*65</f>
        <v>260</v>
      </c>
      <c r="M31" s="2">
        <v>40</v>
      </c>
      <c r="N31" s="2">
        <v>177</v>
      </c>
      <c r="O31" s="2">
        <v>330</v>
      </c>
      <c r="Q31" s="2">
        <f t="shared" si="9"/>
        <v>2297.5151515151515</v>
      </c>
      <c r="U31">
        <f t="shared" si="1"/>
        <v>2297.5151515151515</v>
      </c>
      <c r="V31">
        <f t="shared" si="2"/>
        <v>65</v>
      </c>
      <c r="W31">
        <f t="shared" si="3"/>
        <v>481.5151515151515</v>
      </c>
      <c r="X31">
        <f t="shared" si="4"/>
        <v>0</v>
      </c>
      <c r="Y31">
        <f t="shared" si="5"/>
        <v>260</v>
      </c>
      <c r="Z31">
        <f t="shared" si="6"/>
        <v>275.15151515151518</v>
      </c>
      <c r="AA31">
        <f t="shared" si="7"/>
        <v>1217.5454545454545</v>
      </c>
    </row>
    <row r="32" spans="1:36" x14ac:dyDescent="0.25">
      <c r="A32" s="11" t="s">
        <v>79</v>
      </c>
      <c r="B32" s="11" t="s">
        <v>69</v>
      </c>
      <c r="E32" s="2" t="s">
        <v>14</v>
      </c>
      <c r="F32" s="2">
        <v>2200</v>
      </c>
      <c r="G32" s="2">
        <v>2100</v>
      </c>
      <c r="H32" s="2">
        <v>345</v>
      </c>
      <c r="I32" s="2">
        <v>0</v>
      </c>
      <c r="J32" s="2">
        <v>59</v>
      </c>
      <c r="K32">
        <v>0</v>
      </c>
      <c r="L32">
        <v>130</v>
      </c>
      <c r="M32">
        <v>15</v>
      </c>
      <c r="N32">
        <v>198</v>
      </c>
      <c r="O32" s="2">
        <v>330</v>
      </c>
      <c r="Q32" s="2">
        <f t="shared" si="9"/>
        <v>2373.181818181818</v>
      </c>
      <c r="T32" s="11"/>
      <c r="U32">
        <f t="shared" si="1"/>
        <v>2373.181818181818</v>
      </c>
      <c r="V32">
        <f t="shared" si="2"/>
        <v>0</v>
      </c>
      <c r="W32">
        <f t="shared" si="3"/>
        <v>405.84848484848487</v>
      </c>
      <c r="X32">
        <f t="shared" si="4"/>
        <v>0</v>
      </c>
      <c r="Y32">
        <f t="shared" si="5"/>
        <v>130</v>
      </c>
      <c r="Z32">
        <f t="shared" si="6"/>
        <v>103.18181818181819</v>
      </c>
      <c r="AA32">
        <f t="shared" si="7"/>
        <v>1362</v>
      </c>
      <c r="AH32" s="2"/>
      <c r="AJ32" s="2"/>
    </row>
    <row r="33" spans="1:36" x14ac:dyDescent="0.25">
      <c r="A33" s="2" t="s">
        <v>79</v>
      </c>
      <c r="B33" s="2" t="s">
        <v>70</v>
      </c>
      <c r="E33" s="2" t="s">
        <v>14</v>
      </c>
      <c r="F33" s="2">
        <v>3000</v>
      </c>
      <c r="G33" s="2">
        <v>2800</v>
      </c>
      <c r="H33" s="2">
        <v>304</v>
      </c>
      <c r="I33" s="2">
        <v>65</v>
      </c>
      <c r="J33" s="2">
        <v>67</v>
      </c>
      <c r="K33" s="2">
        <v>0</v>
      </c>
      <c r="L33" s="2">
        <v>0</v>
      </c>
      <c r="M33">
        <v>16</v>
      </c>
      <c r="N33" s="2">
        <v>192</v>
      </c>
      <c r="O33" s="2">
        <v>330</v>
      </c>
      <c r="Q33" s="2">
        <f t="shared" si="9"/>
        <v>2091.1515151515155</v>
      </c>
      <c r="T33" s="2"/>
      <c r="U33">
        <f t="shared" si="1"/>
        <v>2091.1515151515155</v>
      </c>
      <c r="V33">
        <f t="shared" si="2"/>
        <v>65</v>
      </c>
      <c r="W33">
        <f t="shared" si="3"/>
        <v>460.87878787878788</v>
      </c>
      <c r="X33">
        <f t="shared" si="4"/>
        <v>0</v>
      </c>
      <c r="Y33">
        <f t="shared" si="5"/>
        <v>0</v>
      </c>
      <c r="Z33">
        <f t="shared" si="6"/>
        <v>110.06060606060606</v>
      </c>
      <c r="AA33">
        <f t="shared" si="7"/>
        <v>1320.7272727272727</v>
      </c>
      <c r="AH33" s="2"/>
      <c r="AJ33" s="2"/>
    </row>
    <row r="34" spans="1:36" x14ac:dyDescent="0.25">
      <c r="A34" s="2" t="s">
        <v>79</v>
      </c>
      <c r="B34" s="2" t="s">
        <v>71</v>
      </c>
      <c r="E34" s="2" t="s">
        <v>14</v>
      </c>
      <c r="F34" s="2">
        <v>3200</v>
      </c>
      <c r="G34" s="2">
        <v>3000</v>
      </c>
      <c r="H34" s="2">
        <v>297</v>
      </c>
      <c r="I34" s="2">
        <v>0</v>
      </c>
      <c r="J34" s="2">
        <v>59</v>
      </c>
      <c r="K34" s="2">
        <v>0</v>
      </c>
      <c r="L34">
        <v>130</v>
      </c>
      <c r="M34">
        <v>8</v>
      </c>
      <c r="N34" s="2">
        <v>179</v>
      </c>
      <c r="O34" s="2">
        <v>330</v>
      </c>
      <c r="Q34" s="2">
        <f t="shared" si="9"/>
        <v>2043</v>
      </c>
      <c r="T34" s="2"/>
      <c r="U34">
        <f t="shared" si="1"/>
        <v>2043</v>
      </c>
      <c r="V34">
        <f t="shared" si="2"/>
        <v>0</v>
      </c>
      <c r="W34">
        <f t="shared" si="3"/>
        <v>405.84848484848487</v>
      </c>
      <c r="X34">
        <f t="shared" si="4"/>
        <v>0</v>
      </c>
      <c r="Y34">
        <f t="shared" si="5"/>
        <v>130</v>
      </c>
      <c r="Z34">
        <f t="shared" si="6"/>
        <v>55.030303030303031</v>
      </c>
      <c r="AA34">
        <f t="shared" si="7"/>
        <v>1231.3030303030305</v>
      </c>
      <c r="AH34" s="2"/>
      <c r="AJ34" s="2"/>
    </row>
    <row r="35" spans="1:36" s="10" customFormat="1" x14ac:dyDescent="0.25">
      <c r="A35" s="10" t="s">
        <v>80</v>
      </c>
      <c r="B35" s="10" t="s">
        <v>69</v>
      </c>
      <c r="E35" s="10" t="s">
        <v>14</v>
      </c>
      <c r="F35" s="10">
        <v>3900</v>
      </c>
      <c r="G35" s="10">
        <v>3750</v>
      </c>
      <c r="H35" s="10">
        <v>541</v>
      </c>
      <c r="I35" s="10">
        <f>-4*65</f>
        <v>-260</v>
      </c>
      <c r="J35" s="10">
        <v>68</v>
      </c>
      <c r="K35" s="10">
        <v>0</v>
      </c>
      <c r="L35" s="10">
        <f>-3*65</f>
        <v>-195</v>
      </c>
      <c r="M35" s="10">
        <v>22</v>
      </c>
      <c r="N35" s="10">
        <v>357</v>
      </c>
      <c r="O35" s="10">
        <v>330</v>
      </c>
      <c r="Q35" s="2">
        <f t="shared" si="9"/>
        <v>3721.4242424242425</v>
      </c>
      <c r="U35">
        <f t="shared" si="1"/>
        <v>3721.4242424242425</v>
      </c>
      <c r="V35">
        <f t="shared" si="2"/>
        <v>-260</v>
      </c>
      <c r="W35">
        <f t="shared" si="3"/>
        <v>467.75757575757575</v>
      </c>
      <c r="X35">
        <f t="shared" si="4"/>
        <v>0</v>
      </c>
      <c r="Y35">
        <f t="shared" si="5"/>
        <v>-195</v>
      </c>
      <c r="Z35">
        <f t="shared" si="6"/>
        <v>151.33333333333334</v>
      </c>
      <c r="AA35">
        <f t="shared" si="7"/>
        <v>2455.7272727272725</v>
      </c>
    </row>
    <row r="36" spans="1:36" s="10" customFormat="1" x14ac:dyDescent="0.25">
      <c r="A36" s="10" t="s">
        <v>80</v>
      </c>
      <c r="B36" s="10" t="s">
        <v>70</v>
      </c>
      <c r="E36" s="10" t="s">
        <v>14</v>
      </c>
      <c r="F36" s="10">
        <v>3650</v>
      </c>
      <c r="G36" s="10">
        <v>3500</v>
      </c>
      <c r="H36" s="10">
        <v>525</v>
      </c>
      <c r="I36" s="10">
        <f>-4*65</f>
        <v>-260</v>
      </c>
      <c r="J36" s="10">
        <v>65</v>
      </c>
      <c r="K36" s="10">
        <v>0</v>
      </c>
      <c r="L36" s="10">
        <f>-3*65</f>
        <v>-195</v>
      </c>
      <c r="M36" s="10">
        <v>15</v>
      </c>
      <c r="N36" s="10">
        <v>342</v>
      </c>
      <c r="O36" s="10">
        <v>330</v>
      </c>
      <c r="Q36" s="2">
        <f t="shared" si="9"/>
        <v>3611.363636363636</v>
      </c>
      <c r="R36" s="10" t="s">
        <v>82</v>
      </c>
      <c r="U36">
        <f t="shared" si="1"/>
        <v>3611.363636363636</v>
      </c>
      <c r="V36">
        <f t="shared" si="2"/>
        <v>-260</v>
      </c>
      <c r="W36">
        <f t="shared" si="3"/>
        <v>447.12121212121212</v>
      </c>
      <c r="X36">
        <f t="shared" si="4"/>
        <v>0</v>
      </c>
      <c r="Y36">
        <f t="shared" si="5"/>
        <v>-195</v>
      </c>
      <c r="Z36">
        <f t="shared" si="6"/>
        <v>103.18181818181819</v>
      </c>
      <c r="AA36">
        <f t="shared" si="7"/>
        <v>2352.5454545454545</v>
      </c>
    </row>
    <row r="37" spans="1:36" s="10" customFormat="1" x14ac:dyDescent="0.25">
      <c r="A37" s="10" t="s">
        <v>80</v>
      </c>
      <c r="B37" s="10" t="s">
        <v>71</v>
      </c>
      <c r="E37" s="10" t="s">
        <v>14</v>
      </c>
      <c r="F37" s="10">
        <v>3600</v>
      </c>
      <c r="G37" s="10">
        <v>3400</v>
      </c>
      <c r="O37" s="10">
        <v>330</v>
      </c>
      <c r="Q37" s="2">
        <f t="shared" si="9"/>
        <v>0</v>
      </c>
      <c r="U37">
        <f t="shared" si="1"/>
        <v>0</v>
      </c>
      <c r="V37">
        <f t="shared" si="2"/>
        <v>0</v>
      </c>
      <c r="W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  <c r="AA37">
        <f t="shared" si="7"/>
        <v>0</v>
      </c>
    </row>
    <row r="38" spans="1:36" s="2" customFormat="1" x14ac:dyDescent="0.25">
      <c r="A38" s="2" t="s">
        <v>80</v>
      </c>
      <c r="B38" s="2" t="s">
        <v>69</v>
      </c>
      <c r="E38" s="2" t="s">
        <v>18</v>
      </c>
      <c r="F38" s="2">
        <v>3400</v>
      </c>
      <c r="G38" s="2">
        <v>3250</v>
      </c>
      <c r="H38" s="2">
        <v>474</v>
      </c>
      <c r="I38" s="2">
        <v>0</v>
      </c>
      <c r="J38" s="2">
        <v>66</v>
      </c>
      <c r="K38" s="2">
        <v>0</v>
      </c>
      <c r="L38" s="2">
        <f>3*65</f>
        <v>195</v>
      </c>
      <c r="M38" s="2">
        <v>10</v>
      </c>
      <c r="N38" s="2">
        <v>330</v>
      </c>
      <c r="O38" s="2">
        <v>330</v>
      </c>
      <c r="Q38" s="2">
        <f t="shared" si="9"/>
        <v>3260.5454545454545</v>
      </c>
      <c r="U38">
        <f t="shared" si="1"/>
        <v>3260.5454545454545</v>
      </c>
      <c r="V38">
        <f t="shared" si="2"/>
        <v>0</v>
      </c>
      <c r="W38">
        <f t="shared" si="3"/>
        <v>454</v>
      </c>
      <c r="X38">
        <f t="shared" si="4"/>
        <v>0</v>
      </c>
      <c r="Y38">
        <f t="shared" si="5"/>
        <v>195</v>
      </c>
      <c r="Z38">
        <f t="shared" si="6"/>
        <v>68.787878787878796</v>
      </c>
      <c r="AA38">
        <f t="shared" si="7"/>
        <v>2270</v>
      </c>
    </row>
    <row r="39" spans="1:36" s="2" customFormat="1" x14ac:dyDescent="0.25">
      <c r="A39" s="2" t="s">
        <v>80</v>
      </c>
      <c r="B39" s="2" t="s">
        <v>70</v>
      </c>
      <c r="E39" s="10" t="s">
        <v>18</v>
      </c>
      <c r="F39" s="2">
        <v>3000</v>
      </c>
      <c r="G39" s="2">
        <v>2800</v>
      </c>
      <c r="H39" s="2">
        <v>411</v>
      </c>
      <c r="I39" s="2">
        <f>3*65</f>
        <v>195</v>
      </c>
      <c r="J39" s="2">
        <v>61</v>
      </c>
      <c r="K39" s="2">
        <v>0</v>
      </c>
      <c r="L39" s="2">
        <f>5*65</f>
        <v>325</v>
      </c>
      <c r="M39" s="2">
        <v>11</v>
      </c>
      <c r="N39" s="2">
        <v>292</v>
      </c>
      <c r="O39" s="2">
        <v>330</v>
      </c>
      <c r="Q39" s="2">
        <f t="shared" si="9"/>
        <v>2827.181818181818</v>
      </c>
      <c r="U39">
        <f t="shared" si="1"/>
        <v>2827.181818181818</v>
      </c>
      <c r="V39">
        <f t="shared" si="2"/>
        <v>195</v>
      </c>
      <c r="W39">
        <f t="shared" si="3"/>
        <v>419.60606060606062</v>
      </c>
      <c r="X39">
        <f t="shared" si="4"/>
        <v>0</v>
      </c>
      <c r="Y39">
        <f t="shared" si="5"/>
        <v>325</v>
      </c>
      <c r="Z39">
        <f t="shared" si="6"/>
        <v>75.666666666666671</v>
      </c>
      <c r="AA39">
        <f t="shared" si="7"/>
        <v>2008.6060606060607</v>
      </c>
    </row>
    <row r="40" spans="1:36" s="2" customFormat="1" x14ac:dyDescent="0.25">
      <c r="A40" s="2" t="s">
        <v>80</v>
      </c>
      <c r="B40" s="2" t="s">
        <v>71</v>
      </c>
      <c r="E40" s="2" t="s">
        <v>18</v>
      </c>
      <c r="F40" s="2">
        <v>2250</v>
      </c>
      <c r="G40" s="2">
        <v>2000</v>
      </c>
      <c r="H40" s="2">
        <v>358</v>
      </c>
      <c r="I40" s="2">
        <v>195</v>
      </c>
      <c r="J40" s="2">
        <v>60</v>
      </c>
      <c r="K40" s="2">
        <v>0</v>
      </c>
      <c r="L40" s="2">
        <v>325</v>
      </c>
      <c r="M40" s="2">
        <v>5</v>
      </c>
      <c r="N40" s="2">
        <v>288</v>
      </c>
      <c r="O40" s="2">
        <v>330</v>
      </c>
      <c r="Q40" s="2">
        <f t="shared" si="9"/>
        <v>2462.606060606061</v>
      </c>
      <c r="U40">
        <f t="shared" si="1"/>
        <v>2462.606060606061</v>
      </c>
      <c r="V40">
        <f t="shared" si="2"/>
        <v>195</v>
      </c>
      <c r="W40">
        <f t="shared" si="3"/>
        <v>412.72727272727275</v>
      </c>
      <c r="X40">
        <f t="shared" si="4"/>
        <v>0</v>
      </c>
      <c r="Y40">
        <f t="shared" si="5"/>
        <v>325</v>
      </c>
      <c r="Z40">
        <f t="shared" si="6"/>
        <v>34.393939393939398</v>
      </c>
      <c r="AA40">
        <f t="shared" si="7"/>
        <v>1981.090909090909</v>
      </c>
    </row>
    <row r="41" spans="1:36" s="2" customFormat="1" x14ac:dyDescent="0.25">
      <c r="A41" s="2" t="s">
        <v>81</v>
      </c>
      <c r="B41" s="2" t="s">
        <v>69</v>
      </c>
      <c r="E41" s="2" t="s">
        <v>14</v>
      </c>
      <c r="F41" s="2">
        <v>2500</v>
      </c>
      <c r="G41" s="2">
        <v>2250</v>
      </c>
      <c r="H41" s="2">
        <v>350</v>
      </c>
      <c r="I41" s="2">
        <v>0</v>
      </c>
      <c r="J41" s="2">
        <v>30</v>
      </c>
      <c r="K41" s="2">
        <v>0</v>
      </c>
      <c r="L41">
        <v>35</v>
      </c>
      <c r="M41" s="2">
        <v>4</v>
      </c>
      <c r="N41" s="2">
        <v>194</v>
      </c>
      <c r="O41" s="10">
        <v>330</v>
      </c>
      <c r="Q41" s="2">
        <f t="shared" si="9"/>
        <v>2407.5757575757575</v>
      </c>
      <c r="U41">
        <f t="shared" si="1"/>
        <v>2407.5757575757575</v>
      </c>
      <c r="V41">
        <f t="shared" si="2"/>
        <v>0</v>
      </c>
      <c r="W41">
        <f t="shared" si="3"/>
        <v>206.36363636363637</v>
      </c>
      <c r="X41">
        <f t="shared" si="4"/>
        <v>0</v>
      </c>
      <c r="Y41">
        <f t="shared" si="5"/>
        <v>35</v>
      </c>
      <c r="Z41">
        <f t="shared" si="6"/>
        <v>27.515151515151516</v>
      </c>
      <c r="AA41">
        <f t="shared" si="7"/>
        <v>1334.4848484848485</v>
      </c>
      <c r="AH41" s="10"/>
      <c r="AJ41" s="10"/>
    </row>
    <row r="42" spans="1:36" x14ac:dyDescent="0.25">
      <c r="A42" s="2" t="s">
        <v>81</v>
      </c>
      <c r="B42" s="2" t="s">
        <v>70</v>
      </c>
      <c r="E42" s="2" t="s">
        <v>14</v>
      </c>
      <c r="F42" s="2">
        <v>3400</v>
      </c>
      <c r="G42" s="2">
        <v>3250</v>
      </c>
      <c r="H42" s="2">
        <v>446</v>
      </c>
      <c r="I42" s="2">
        <v>130</v>
      </c>
      <c r="J42" s="2">
        <v>40</v>
      </c>
      <c r="K42" s="10">
        <v>0</v>
      </c>
      <c r="L42" s="2">
        <f>4*65</f>
        <v>260</v>
      </c>
      <c r="M42" s="2">
        <v>9</v>
      </c>
      <c r="N42" s="2">
        <v>338</v>
      </c>
      <c r="O42" s="2">
        <v>330</v>
      </c>
      <c r="Q42" s="2">
        <f t="shared" si="9"/>
        <v>3067.939393939394</v>
      </c>
      <c r="T42" s="2"/>
      <c r="U42">
        <f t="shared" si="1"/>
        <v>3067.939393939394</v>
      </c>
      <c r="V42">
        <f t="shared" si="2"/>
        <v>130</v>
      </c>
      <c r="W42">
        <f t="shared" si="3"/>
        <v>275.15151515151518</v>
      </c>
      <c r="X42">
        <f t="shared" si="4"/>
        <v>0</v>
      </c>
      <c r="Y42">
        <f t="shared" si="5"/>
        <v>260</v>
      </c>
      <c r="Z42">
        <f t="shared" si="6"/>
        <v>61.909090909090907</v>
      </c>
      <c r="AA42">
        <f t="shared" si="7"/>
        <v>2325.030303030303</v>
      </c>
      <c r="AH42" s="2"/>
      <c r="AJ42" s="2"/>
    </row>
    <row r="43" spans="1:36" x14ac:dyDescent="0.25">
      <c r="A43" s="2" t="s">
        <v>81</v>
      </c>
      <c r="B43" s="2" t="s">
        <v>71</v>
      </c>
      <c r="E43" s="2" t="s">
        <v>14</v>
      </c>
      <c r="F43" s="2">
        <v>3350</v>
      </c>
      <c r="G43" s="2">
        <v>3250</v>
      </c>
      <c r="H43" s="2">
        <v>446</v>
      </c>
      <c r="I43" s="2">
        <v>130</v>
      </c>
      <c r="J43" s="2">
        <v>40</v>
      </c>
      <c r="K43" s="2">
        <v>0</v>
      </c>
      <c r="L43">
        <f>4*65</f>
        <v>260</v>
      </c>
      <c r="M43" s="2">
        <v>9</v>
      </c>
      <c r="N43" s="2">
        <v>338</v>
      </c>
      <c r="O43" s="2">
        <v>330</v>
      </c>
      <c r="Q43" s="2">
        <f t="shared" si="9"/>
        <v>3067.939393939394</v>
      </c>
      <c r="T43" s="2"/>
      <c r="U43">
        <f t="shared" si="1"/>
        <v>3067.939393939394</v>
      </c>
      <c r="V43">
        <f t="shared" si="2"/>
        <v>130</v>
      </c>
      <c r="W43">
        <f t="shared" si="3"/>
        <v>275.15151515151518</v>
      </c>
      <c r="X43">
        <f t="shared" si="4"/>
        <v>0</v>
      </c>
      <c r="Y43">
        <f t="shared" si="5"/>
        <v>260</v>
      </c>
      <c r="Z43">
        <f t="shared" si="6"/>
        <v>61.909090909090907</v>
      </c>
      <c r="AA43">
        <f t="shared" si="7"/>
        <v>2325.030303030303</v>
      </c>
      <c r="AH43" s="2"/>
      <c r="AJ43" s="2"/>
    </row>
    <row r="44" spans="1:36" x14ac:dyDescent="0.25">
      <c r="A44" s="2" t="s">
        <v>81</v>
      </c>
      <c r="B44" s="2" t="s">
        <v>69</v>
      </c>
      <c r="E44" s="2" t="s">
        <v>18</v>
      </c>
      <c r="F44" s="2">
        <v>2000</v>
      </c>
      <c r="G44" s="2">
        <v>1800</v>
      </c>
      <c r="H44" s="2">
        <v>306</v>
      </c>
      <c r="I44">
        <f>3*65</f>
        <v>195</v>
      </c>
      <c r="J44" s="2">
        <v>32</v>
      </c>
      <c r="K44" s="2">
        <v>0</v>
      </c>
      <c r="L44" s="2">
        <v>130</v>
      </c>
      <c r="M44" s="2">
        <v>0</v>
      </c>
      <c r="N44" s="2">
        <v>170</v>
      </c>
      <c r="O44" s="2">
        <v>330</v>
      </c>
      <c r="Q44" s="2">
        <f t="shared" ref="Q44:Q51" si="10">H44/O44*2270</f>
        <v>2104.909090909091</v>
      </c>
      <c r="T44" s="2"/>
      <c r="U44">
        <f t="shared" si="1"/>
        <v>2104.909090909091</v>
      </c>
      <c r="V44">
        <f t="shared" si="2"/>
        <v>195</v>
      </c>
      <c r="W44">
        <f t="shared" si="3"/>
        <v>220.12121212121212</v>
      </c>
      <c r="X44">
        <f t="shared" si="4"/>
        <v>0</v>
      </c>
      <c r="Y44">
        <f t="shared" si="5"/>
        <v>130</v>
      </c>
      <c r="Z44">
        <f t="shared" si="6"/>
        <v>0</v>
      </c>
      <c r="AA44">
        <f t="shared" si="7"/>
        <v>1169.3939393939393</v>
      </c>
      <c r="AC44" s="2"/>
      <c r="AD44" s="2"/>
      <c r="AH44" s="2"/>
      <c r="AJ44" s="2"/>
    </row>
    <row r="45" spans="1:36" x14ac:dyDescent="0.25">
      <c r="A45" s="2" t="s">
        <v>81</v>
      </c>
      <c r="B45" s="2" t="s">
        <v>70</v>
      </c>
      <c r="E45" s="2" t="s">
        <v>18</v>
      </c>
      <c r="F45" s="2">
        <v>2350</v>
      </c>
      <c r="G45" s="2">
        <v>2250</v>
      </c>
      <c r="H45" s="2">
        <v>358</v>
      </c>
      <c r="I45">
        <f>4*65</f>
        <v>260</v>
      </c>
      <c r="J45" s="2">
        <v>53</v>
      </c>
      <c r="K45" s="2">
        <v>0</v>
      </c>
      <c r="L45">
        <f>5*65</f>
        <v>325</v>
      </c>
      <c r="M45" s="2">
        <v>0</v>
      </c>
      <c r="N45" s="2">
        <v>224</v>
      </c>
      <c r="O45" s="2">
        <v>330</v>
      </c>
      <c r="Q45" s="2">
        <f t="shared" si="10"/>
        <v>2462.606060606061</v>
      </c>
      <c r="T45" s="2"/>
      <c r="U45">
        <f t="shared" si="1"/>
        <v>2462.606060606061</v>
      </c>
      <c r="V45">
        <f t="shared" si="2"/>
        <v>260</v>
      </c>
      <c r="W45">
        <f t="shared" si="3"/>
        <v>364.57575757575762</v>
      </c>
      <c r="X45">
        <f t="shared" si="4"/>
        <v>0</v>
      </c>
      <c r="Y45">
        <f t="shared" si="5"/>
        <v>325</v>
      </c>
      <c r="Z45">
        <f t="shared" si="6"/>
        <v>0</v>
      </c>
      <c r="AA45">
        <f t="shared" si="7"/>
        <v>1540.848484848485</v>
      </c>
      <c r="AC45" s="2"/>
      <c r="AD45" s="2"/>
      <c r="AH45" s="2"/>
      <c r="AJ45" s="2"/>
    </row>
    <row r="46" spans="1:36" x14ac:dyDescent="0.25">
      <c r="A46" s="2" t="s">
        <v>81</v>
      </c>
      <c r="B46" s="2" t="s">
        <v>71</v>
      </c>
      <c r="E46" s="2" t="s">
        <v>18</v>
      </c>
      <c r="F46" s="2">
        <v>3000</v>
      </c>
      <c r="G46" s="2">
        <v>2800</v>
      </c>
      <c r="H46" s="2">
        <v>400</v>
      </c>
      <c r="I46">
        <f>3*65</f>
        <v>195</v>
      </c>
      <c r="J46" s="2">
        <v>53</v>
      </c>
      <c r="K46" s="2">
        <v>0</v>
      </c>
      <c r="L46" s="2">
        <v>195</v>
      </c>
      <c r="M46" s="2">
        <v>30</v>
      </c>
      <c r="N46" s="2">
        <v>261</v>
      </c>
      <c r="O46" s="2">
        <v>330</v>
      </c>
      <c r="Q46" s="2">
        <f t="shared" si="10"/>
        <v>2751.5151515151515</v>
      </c>
      <c r="T46" s="2"/>
      <c r="U46">
        <f t="shared" si="1"/>
        <v>2751.5151515151515</v>
      </c>
      <c r="V46">
        <f t="shared" si="2"/>
        <v>195</v>
      </c>
      <c r="W46">
        <f t="shared" si="3"/>
        <v>364.57575757575762</v>
      </c>
      <c r="X46">
        <f t="shared" si="4"/>
        <v>0</v>
      </c>
      <c r="Y46">
        <f t="shared" si="5"/>
        <v>195</v>
      </c>
      <c r="Z46">
        <f t="shared" si="6"/>
        <v>206.36363636363637</v>
      </c>
      <c r="AA46">
        <f t="shared" si="7"/>
        <v>1795.3636363636363</v>
      </c>
      <c r="AH46" s="2"/>
      <c r="AJ46" s="2"/>
    </row>
    <row r="47" spans="1:36" x14ac:dyDescent="0.25">
      <c r="O47" s="2">
        <v>330</v>
      </c>
      <c r="Q47" s="2">
        <f t="shared" si="10"/>
        <v>0</v>
      </c>
      <c r="U47">
        <f t="shared" si="1"/>
        <v>0</v>
      </c>
      <c r="V47">
        <f t="shared" si="2"/>
        <v>0</v>
      </c>
      <c r="W47">
        <f t="shared" si="3"/>
        <v>0</v>
      </c>
      <c r="X47">
        <f t="shared" si="4"/>
        <v>0</v>
      </c>
      <c r="Y47">
        <f t="shared" si="5"/>
        <v>0</v>
      </c>
      <c r="Z47">
        <f t="shared" si="6"/>
        <v>0</v>
      </c>
      <c r="AA47">
        <f t="shared" si="7"/>
        <v>0</v>
      </c>
      <c r="AH47" s="2"/>
      <c r="AJ47" s="2"/>
    </row>
    <row r="48" spans="1:36" x14ac:dyDescent="0.25">
      <c r="A48" t="s">
        <v>83</v>
      </c>
      <c r="B48" s="2" t="s">
        <v>69</v>
      </c>
      <c r="E48" t="s">
        <v>14</v>
      </c>
      <c r="F48">
        <v>1600</v>
      </c>
      <c r="G48">
        <v>1500</v>
      </c>
      <c r="H48">
        <v>213</v>
      </c>
      <c r="I48">
        <v>-80</v>
      </c>
      <c r="J48">
        <v>28</v>
      </c>
      <c r="K48">
        <v>0</v>
      </c>
      <c r="L48">
        <v>-120</v>
      </c>
      <c r="M48">
        <v>0</v>
      </c>
      <c r="N48">
        <v>87</v>
      </c>
      <c r="O48" s="2">
        <v>330</v>
      </c>
      <c r="Q48" s="2">
        <f t="shared" si="10"/>
        <v>1465.1818181818182</v>
      </c>
      <c r="U48">
        <f t="shared" si="1"/>
        <v>1465.1818181818182</v>
      </c>
      <c r="V48">
        <f t="shared" si="2"/>
        <v>-80</v>
      </c>
      <c r="W48">
        <f t="shared" si="3"/>
        <v>192.60606060606062</v>
      </c>
      <c r="X48">
        <f t="shared" si="4"/>
        <v>0</v>
      </c>
      <c r="Y48">
        <f t="shared" si="5"/>
        <v>-120</v>
      </c>
      <c r="Z48">
        <f t="shared" si="6"/>
        <v>0</v>
      </c>
      <c r="AA48">
        <f t="shared" si="7"/>
        <v>598.45454545454538</v>
      </c>
    </row>
    <row r="49" spans="1:27" x14ac:dyDescent="0.25">
      <c r="A49" t="s">
        <v>83</v>
      </c>
      <c r="B49" s="2" t="s">
        <v>70</v>
      </c>
      <c r="E49" t="s">
        <v>14</v>
      </c>
      <c r="F49">
        <v>2650</v>
      </c>
      <c r="G49">
        <v>2500</v>
      </c>
      <c r="H49">
        <v>322</v>
      </c>
      <c r="I49">
        <v>-80</v>
      </c>
      <c r="J49">
        <v>59</v>
      </c>
      <c r="K49">
        <v>0</v>
      </c>
      <c r="L49">
        <v>-120</v>
      </c>
      <c r="M49">
        <v>10</v>
      </c>
      <c r="N49">
        <v>216</v>
      </c>
      <c r="O49" s="2">
        <v>330</v>
      </c>
      <c r="Q49" s="2">
        <f t="shared" si="10"/>
        <v>2214.969696969697</v>
      </c>
      <c r="U49">
        <f t="shared" si="1"/>
        <v>2214.969696969697</v>
      </c>
      <c r="V49">
        <f t="shared" si="2"/>
        <v>-80</v>
      </c>
      <c r="W49">
        <f t="shared" si="3"/>
        <v>405.84848484848487</v>
      </c>
      <c r="X49">
        <f t="shared" si="4"/>
        <v>0</v>
      </c>
      <c r="Y49">
        <f t="shared" si="5"/>
        <v>-120</v>
      </c>
      <c r="Z49">
        <f t="shared" si="6"/>
        <v>68.787878787878796</v>
      </c>
      <c r="AA49">
        <f t="shared" si="7"/>
        <v>1485.8181818181818</v>
      </c>
    </row>
    <row r="50" spans="1:27" x14ac:dyDescent="0.25">
      <c r="A50" t="s">
        <v>83</v>
      </c>
      <c r="B50" s="2" t="s">
        <v>71</v>
      </c>
      <c r="E50" t="s">
        <v>14</v>
      </c>
      <c r="F50">
        <v>2000</v>
      </c>
      <c r="G50">
        <v>1900</v>
      </c>
      <c r="H50">
        <v>231</v>
      </c>
      <c r="I50">
        <v>-200</v>
      </c>
      <c r="J50">
        <v>25</v>
      </c>
      <c r="K50">
        <v>0</v>
      </c>
      <c r="L50">
        <v>-200</v>
      </c>
      <c r="M50">
        <v>4</v>
      </c>
      <c r="N50">
        <v>97</v>
      </c>
      <c r="O50" s="2">
        <v>330</v>
      </c>
      <c r="Q50" s="2">
        <f t="shared" si="10"/>
        <v>1589</v>
      </c>
      <c r="U50">
        <f t="shared" si="1"/>
        <v>1589</v>
      </c>
      <c r="V50">
        <f t="shared" si="2"/>
        <v>-200</v>
      </c>
      <c r="W50">
        <f t="shared" si="3"/>
        <v>171.96969696969697</v>
      </c>
      <c r="X50">
        <f t="shared" si="4"/>
        <v>0</v>
      </c>
      <c r="Y50">
        <f t="shared" si="5"/>
        <v>-200</v>
      </c>
      <c r="Z50">
        <f t="shared" si="6"/>
        <v>27.515151515151516</v>
      </c>
      <c r="AA50">
        <f t="shared" si="7"/>
        <v>667.24242424242425</v>
      </c>
    </row>
    <row r="51" spans="1:27" x14ac:dyDescent="0.25">
      <c r="A51" t="s">
        <v>83</v>
      </c>
      <c r="B51" s="2" t="s">
        <v>69</v>
      </c>
      <c r="E51" t="s">
        <v>18</v>
      </c>
      <c r="F51">
        <v>3000</v>
      </c>
      <c r="G51">
        <v>2800</v>
      </c>
      <c r="H51">
        <v>420</v>
      </c>
      <c r="I51">
        <v>160</v>
      </c>
      <c r="J51">
        <v>64</v>
      </c>
      <c r="K51">
        <v>0</v>
      </c>
      <c r="L51">
        <v>200</v>
      </c>
      <c r="M51">
        <v>2</v>
      </c>
      <c r="N51">
        <v>292</v>
      </c>
      <c r="O51" s="2">
        <v>330</v>
      </c>
      <c r="Q51" s="2">
        <f t="shared" si="10"/>
        <v>2889.090909090909</v>
      </c>
      <c r="U51">
        <f t="shared" si="1"/>
        <v>2889.090909090909</v>
      </c>
      <c r="V51">
        <f t="shared" si="2"/>
        <v>160</v>
      </c>
      <c r="W51">
        <f t="shared" si="3"/>
        <v>440.24242424242425</v>
      </c>
      <c r="X51">
        <f t="shared" si="4"/>
        <v>0</v>
      </c>
      <c r="Y51">
        <f t="shared" si="5"/>
        <v>200</v>
      </c>
      <c r="Z51">
        <f t="shared" si="6"/>
        <v>13.757575757575758</v>
      </c>
      <c r="AA51">
        <f t="shared" si="7"/>
        <v>2008.6060606060607</v>
      </c>
    </row>
    <row r="52" spans="1:27" x14ac:dyDescent="0.25">
      <c r="A52" t="s">
        <v>83</v>
      </c>
      <c r="B52" s="2" t="s">
        <v>70</v>
      </c>
      <c r="E52" t="s">
        <v>18</v>
      </c>
      <c r="F52">
        <v>2500</v>
      </c>
      <c r="G52">
        <v>2300</v>
      </c>
      <c r="H52">
        <v>332</v>
      </c>
      <c r="I52">
        <v>160</v>
      </c>
      <c r="J52">
        <v>40</v>
      </c>
      <c r="K52">
        <v>0</v>
      </c>
      <c r="L52">
        <v>160</v>
      </c>
      <c r="M52">
        <v>19</v>
      </c>
      <c r="N52">
        <v>177</v>
      </c>
      <c r="O52" s="2">
        <v>330</v>
      </c>
      <c r="Q52" s="2">
        <f t="shared" ref="Q52:Q55" si="11">H52/O52*2270</f>
        <v>2283.757575757576</v>
      </c>
      <c r="U52">
        <f t="shared" si="1"/>
        <v>2283.757575757576</v>
      </c>
      <c r="V52">
        <f t="shared" si="2"/>
        <v>160</v>
      </c>
      <c r="W52">
        <f t="shared" si="3"/>
        <v>275.15151515151518</v>
      </c>
      <c r="X52">
        <f t="shared" si="4"/>
        <v>0</v>
      </c>
      <c r="Y52">
        <f t="shared" si="5"/>
        <v>160</v>
      </c>
      <c r="Z52">
        <f t="shared" si="6"/>
        <v>130.69696969696972</v>
      </c>
      <c r="AA52">
        <f t="shared" si="7"/>
        <v>1217.5454545454545</v>
      </c>
    </row>
    <row r="53" spans="1:27" x14ac:dyDescent="0.25">
      <c r="A53" t="s">
        <v>83</v>
      </c>
      <c r="B53" s="2" t="s">
        <v>71</v>
      </c>
      <c r="E53" t="s">
        <v>18</v>
      </c>
      <c r="F53">
        <v>2600</v>
      </c>
      <c r="G53">
        <v>2500</v>
      </c>
      <c r="H53">
        <v>343</v>
      </c>
      <c r="I53">
        <v>240</v>
      </c>
      <c r="J53">
        <v>47</v>
      </c>
      <c r="K53">
        <v>0</v>
      </c>
      <c r="L53">
        <v>200</v>
      </c>
      <c r="M53">
        <v>16</v>
      </c>
      <c r="N53">
        <v>228</v>
      </c>
      <c r="O53" s="2">
        <v>330</v>
      </c>
      <c r="Q53" s="2">
        <f t="shared" si="11"/>
        <v>2359.424242424242</v>
      </c>
      <c r="U53">
        <f t="shared" si="1"/>
        <v>2359.424242424242</v>
      </c>
      <c r="V53">
        <f t="shared" si="2"/>
        <v>240</v>
      </c>
      <c r="W53">
        <f t="shared" si="3"/>
        <v>323.30303030303031</v>
      </c>
      <c r="X53">
        <f t="shared" si="4"/>
        <v>0</v>
      </c>
      <c r="Y53">
        <f t="shared" si="5"/>
        <v>200</v>
      </c>
      <c r="Z53">
        <f t="shared" si="6"/>
        <v>110.06060606060606</v>
      </c>
      <c r="AA53">
        <f t="shared" si="7"/>
        <v>1568.3636363636365</v>
      </c>
    </row>
    <row r="54" spans="1:27" x14ac:dyDescent="0.25">
      <c r="A54" t="s">
        <v>84</v>
      </c>
      <c r="B54" s="2" t="s">
        <v>69</v>
      </c>
      <c r="E54" t="s">
        <v>14</v>
      </c>
      <c r="F54">
        <v>2750</v>
      </c>
      <c r="G54">
        <v>2600</v>
      </c>
      <c r="H54">
        <v>410</v>
      </c>
      <c r="I54">
        <v>40</v>
      </c>
      <c r="J54">
        <v>50</v>
      </c>
      <c r="K54">
        <v>0</v>
      </c>
      <c r="L54">
        <v>40</v>
      </c>
      <c r="M54">
        <v>10</v>
      </c>
      <c r="N54">
        <v>246</v>
      </c>
      <c r="O54" s="2">
        <v>330</v>
      </c>
      <c r="Q54" s="2">
        <f t="shared" si="11"/>
        <v>2820.3030303030305</v>
      </c>
      <c r="U54">
        <f t="shared" si="1"/>
        <v>2820.3030303030305</v>
      </c>
      <c r="V54">
        <f t="shared" si="2"/>
        <v>40</v>
      </c>
      <c r="W54">
        <f t="shared" si="3"/>
        <v>343.93939393939394</v>
      </c>
      <c r="X54">
        <f t="shared" si="4"/>
        <v>0</v>
      </c>
      <c r="Y54">
        <f t="shared" si="5"/>
        <v>40</v>
      </c>
      <c r="Z54">
        <f t="shared" si="6"/>
        <v>68.787878787878796</v>
      </c>
      <c r="AA54">
        <f t="shared" si="7"/>
        <v>1692.1818181818182</v>
      </c>
    </row>
    <row r="55" spans="1:27" x14ac:dyDescent="0.25">
      <c r="A55" t="s">
        <v>84</v>
      </c>
      <c r="B55" s="2" t="s">
        <v>70</v>
      </c>
      <c r="E55" t="s">
        <v>14</v>
      </c>
      <c r="F55">
        <v>2950</v>
      </c>
      <c r="G55">
        <v>2800</v>
      </c>
      <c r="H55">
        <v>420</v>
      </c>
      <c r="I55">
        <v>40</v>
      </c>
      <c r="J55">
        <v>46</v>
      </c>
      <c r="K55">
        <v>0</v>
      </c>
      <c r="L55">
        <v>40</v>
      </c>
      <c r="M55">
        <v>5</v>
      </c>
      <c r="N55">
        <v>240</v>
      </c>
      <c r="O55" s="2">
        <v>330</v>
      </c>
      <c r="Q55" s="2">
        <f t="shared" si="11"/>
        <v>2889.090909090909</v>
      </c>
      <c r="U55">
        <f t="shared" si="1"/>
        <v>2889.090909090909</v>
      </c>
      <c r="V55">
        <f t="shared" si="2"/>
        <v>40</v>
      </c>
      <c r="W55">
        <f t="shared" si="3"/>
        <v>316.42424242424244</v>
      </c>
      <c r="X55">
        <f t="shared" si="4"/>
        <v>0</v>
      </c>
      <c r="Y55">
        <f t="shared" si="5"/>
        <v>40</v>
      </c>
      <c r="Z55">
        <f t="shared" si="6"/>
        <v>34.393939393939398</v>
      </c>
      <c r="AA55">
        <f t="shared" si="7"/>
        <v>1650.909090909091</v>
      </c>
    </row>
    <row r="56" spans="1:27" x14ac:dyDescent="0.25">
      <c r="A56" t="s">
        <v>84</v>
      </c>
      <c r="B56" s="2" t="s">
        <v>71</v>
      </c>
      <c r="E56" t="s">
        <v>14</v>
      </c>
      <c r="F56">
        <v>2650</v>
      </c>
      <c r="G56">
        <v>2500</v>
      </c>
      <c r="H56">
        <v>367</v>
      </c>
      <c r="I56">
        <v>0</v>
      </c>
      <c r="J56">
        <v>70</v>
      </c>
      <c r="K56">
        <v>0</v>
      </c>
      <c r="L56">
        <v>-40</v>
      </c>
      <c r="M56">
        <v>10</v>
      </c>
      <c r="N56">
        <v>237</v>
      </c>
      <c r="O56" s="2">
        <v>330</v>
      </c>
      <c r="Q56" s="2">
        <f t="shared" ref="Q56" si="12">H56/O56*2270</f>
        <v>2524.5151515151515</v>
      </c>
      <c r="U56">
        <f t="shared" si="1"/>
        <v>2524.5151515151515</v>
      </c>
      <c r="V56">
        <f t="shared" si="2"/>
        <v>0</v>
      </c>
      <c r="W56">
        <f t="shared" si="3"/>
        <v>481.5151515151515</v>
      </c>
      <c r="X56">
        <f t="shared" si="4"/>
        <v>0</v>
      </c>
      <c r="Y56">
        <f t="shared" si="5"/>
        <v>-40</v>
      </c>
      <c r="Z56">
        <f t="shared" si="6"/>
        <v>68.787878787878796</v>
      </c>
      <c r="AA56">
        <f t="shared" si="7"/>
        <v>1630.2727272727273</v>
      </c>
    </row>
    <row r="57" spans="1:27" x14ac:dyDescent="0.25">
      <c r="A57" t="s">
        <v>84</v>
      </c>
      <c r="B57" s="2" t="s">
        <v>69</v>
      </c>
      <c r="E57" t="s">
        <v>18</v>
      </c>
      <c r="F57">
        <v>1950</v>
      </c>
      <c r="G57">
        <v>1750</v>
      </c>
      <c r="H57">
        <v>212</v>
      </c>
      <c r="I57">
        <v>40</v>
      </c>
      <c r="J57">
        <v>33</v>
      </c>
      <c r="K57">
        <v>0</v>
      </c>
      <c r="L57">
        <v>160</v>
      </c>
      <c r="M57">
        <v>5</v>
      </c>
      <c r="N57">
        <v>122</v>
      </c>
      <c r="O57" s="2">
        <v>330</v>
      </c>
      <c r="Q57" s="2">
        <f t="shared" ref="Q57" si="13">H57/O57*2270</f>
        <v>1458.3030303030305</v>
      </c>
      <c r="U57">
        <f t="shared" si="1"/>
        <v>1458.3030303030305</v>
      </c>
      <c r="V57">
        <f t="shared" si="2"/>
        <v>40</v>
      </c>
      <c r="W57">
        <f t="shared" si="3"/>
        <v>227</v>
      </c>
      <c r="X57">
        <f t="shared" si="4"/>
        <v>0</v>
      </c>
      <c r="Y57">
        <f t="shared" si="5"/>
        <v>160</v>
      </c>
      <c r="Z57">
        <f t="shared" si="6"/>
        <v>34.393939393939398</v>
      </c>
      <c r="AA57">
        <f t="shared" si="7"/>
        <v>839.21212121212125</v>
      </c>
    </row>
    <row r="58" spans="1:27" x14ac:dyDescent="0.25">
      <c r="A58" t="s">
        <v>84</v>
      </c>
      <c r="B58" s="2" t="s">
        <v>70</v>
      </c>
      <c r="E58" t="s">
        <v>18</v>
      </c>
      <c r="F58">
        <v>2400</v>
      </c>
      <c r="G58">
        <v>2200</v>
      </c>
      <c r="H58">
        <v>286</v>
      </c>
      <c r="I58">
        <v>80</v>
      </c>
      <c r="J58">
        <v>42</v>
      </c>
      <c r="K58">
        <v>0</v>
      </c>
      <c r="L58">
        <v>240</v>
      </c>
      <c r="M58">
        <v>2</v>
      </c>
      <c r="N58">
        <v>175</v>
      </c>
      <c r="O58" s="2">
        <v>330</v>
      </c>
      <c r="Q58" s="2">
        <f t="shared" ref="Q58" si="14">H58/O58*2270</f>
        <v>1967.3333333333335</v>
      </c>
      <c r="U58">
        <f t="shared" si="1"/>
        <v>1967.3333333333335</v>
      </c>
      <c r="V58">
        <f t="shared" si="2"/>
        <v>80</v>
      </c>
      <c r="W58">
        <f t="shared" si="3"/>
        <v>288.90909090909088</v>
      </c>
      <c r="X58">
        <f t="shared" si="4"/>
        <v>0</v>
      </c>
      <c r="Y58">
        <f t="shared" si="5"/>
        <v>240</v>
      </c>
      <c r="Z58">
        <f t="shared" si="6"/>
        <v>13.757575757575758</v>
      </c>
      <c r="AA58">
        <f t="shared" si="7"/>
        <v>1203.7878787878788</v>
      </c>
    </row>
    <row r="59" spans="1:27" x14ac:dyDescent="0.25">
      <c r="A59" t="s">
        <v>84</v>
      </c>
      <c r="B59" s="2" t="s">
        <v>71</v>
      </c>
      <c r="E59" t="s">
        <v>18</v>
      </c>
      <c r="F59">
        <v>2250</v>
      </c>
      <c r="G59">
        <v>2100</v>
      </c>
      <c r="H59">
        <v>210</v>
      </c>
      <c r="I59">
        <v>160</v>
      </c>
      <c r="J59">
        <v>40</v>
      </c>
      <c r="K59">
        <v>0</v>
      </c>
      <c r="L59">
        <v>240</v>
      </c>
      <c r="M59">
        <v>20</v>
      </c>
      <c r="N59">
        <v>132</v>
      </c>
      <c r="O59" s="2">
        <v>330</v>
      </c>
      <c r="Q59" s="2">
        <f>H59/O59*2270</f>
        <v>1444.5454545454545</v>
      </c>
      <c r="U59">
        <f t="shared" si="1"/>
        <v>1444.5454545454545</v>
      </c>
      <c r="V59">
        <f t="shared" si="2"/>
        <v>160</v>
      </c>
      <c r="W59">
        <f t="shared" si="3"/>
        <v>275.15151515151518</v>
      </c>
      <c r="X59">
        <f t="shared" si="4"/>
        <v>0</v>
      </c>
      <c r="Y59">
        <f>L59</f>
        <v>240</v>
      </c>
      <c r="Z59">
        <f t="shared" si="6"/>
        <v>137.57575757575759</v>
      </c>
      <c r="AA59">
        <f t="shared" si="7"/>
        <v>908</v>
      </c>
    </row>
    <row r="60" spans="1:27" x14ac:dyDescent="0.25">
      <c r="Q60" s="2" t="e">
        <f t="shared" ref="Q60:Q67" si="15">H60/O60*2270</f>
        <v>#DIV/0!</v>
      </c>
      <c r="U60">
        <f t="shared" ref="U60:U75" si="16">H60/330*2270</f>
        <v>0</v>
      </c>
      <c r="V60">
        <f t="shared" ref="V60:V80" si="17">I60</f>
        <v>0</v>
      </c>
      <c r="W60">
        <f t="shared" ref="W60:W80" si="18">J60/330*2270</f>
        <v>0</v>
      </c>
      <c r="X60">
        <f t="shared" ref="X60:X80" si="19">K60/330*2270</f>
        <v>0</v>
      </c>
      <c r="Y60">
        <f t="shared" ref="Y60:Y80" si="20">L60</f>
        <v>0</v>
      </c>
      <c r="Z60">
        <f t="shared" ref="Z60:Z80" si="21">M60/330*2270</f>
        <v>0</v>
      </c>
      <c r="AA60">
        <f t="shared" ref="AA60:AA80" si="22">N60/330*2270</f>
        <v>0</v>
      </c>
    </row>
    <row r="61" spans="1:27" x14ac:dyDescent="0.25">
      <c r="A61" t="s">
        <v>132</v>
      </c>
      <c r="B61" t="s">
        <v>69</v>
      </c>
      <c r="E61" t="s">
        <v>14</v>
      </c>
      <c r="F61">
        <v>3100</v>
      </c>
      <c r="G61">
        <v>3000</v>
      </c>
      <c r="H61">
        <v>374</v>
      </c>
      <c r="I61">
        <v>-120</v>
      </c>
      <c r="J61">
        <v>45</v>
      </c>
      <c r="K61">
        <v>0</v>
      </c>
      <c r="L61">
        <v>120</v>
      </c>
      <c r="M61">
        <v>12</v>
      </c>
      <c r="N61">
        <v>260</v>
      </c>
      <c r="O61">
        <v>330</v>
      </c>
      <c r="Q61" s="2">
        <f t="shared" si="15"/>
        <v>2572.6666666666665</v>
      </c>
      <c r="U61">
        <f t="shared" si="16"/>
        <v>2572.6666666666665</v>
      </c>
      <c r="V61">
        <f t="shared" si="17"/>
        <v>-120</v>
      </c>
      <c r="W61">
        <f t="shared" si="18"/>
        <v>309.5454545454545</v>
      </c>
      <c r="X61">
        <f t="shared" si="19"/>
        <v>0</v>
      </c>
      <c r="Y61">
        <f t="shared" si="20"/>
        <v>120</v>
      </c>
      <c r="Z61">
        <f t="shared" si="21"/>
        <v>82.545454545454547</v>
      </c>
      <c r="AA61">
        <f t="shared" si="22"/>
        <v>1788.4848484848485</v>
      </c>
    </row>
    <row r="62" spans="1:27" x14ac:dyDescent="0.25">
      <c r="A62" t="s">
        <v>132</v>
      </c>
      <c r="B62" t="s">
        <v>70</v>
      </c>
      <c r="E62" t="s">
        <v>14</v>
      </c>
      <c r="F62">
        <v>3000</v>
      </c>
      <c r="G62">
        <v>2750</v>
      </c>
      <c r="H62">
        <v>360</v>
      </c>
      <c r="I62">
        <v>-40</v>
      </c>
      <c r="J62">
        <v>43</v>
      </c>
      <c r="K62">
        <v>0</v>
      </c>
      <c r="L62">
        <v>160</v>
      </c>
      <c r="M62">
        <v>11</v>
      </c>
      <c r="N62">
        <v>234</v>
      </c>
      <c r="O62">
        <v>330</v>
      </c>
      <c r="Q62" s="2">
        <f t="shared" si="15"/>
        <v>2476.363636363636</v>
      </c>
      <c r="U62">
        <f t="shared" si="16"/>
        <v>2476.363636363636</v>
      </c>
      <c r="V62">
        <f t="shared" si="17"/>
        <v>-40</v>
      </c>
      <c r="W62">
        <f t="shared" si="18"/>
        <v>295.78787878787881</v>
      </c>
      <c r="X62">
        <f t="shared" si="19"/>
        <v>0</v>
      </c>
      <c r="Y62">
        <f t="shared" si="20"/>
        <v>160</v>
      </c>
      <c r="Z62">
        <f t="shared" si="21"/>
        <v>75.666666666666671</v>
      </c>
      <c r="AA62">
        <f t="shared" si="22"/>
        <v>1609.6363636363637</v>
      </c>
    </row>
    <row r="63" spans="1:27" x14ac:dyDescent="0.25">
      <c r="A63" t="s">
        <v>132</v>
      </c>
      <c r="B63" t="s">
        <v>133</v>
      </c>
      <c r="E63" t="s">
        <v>14</v>
      </c>
      <c r="F63">
        <v>2900</v>
      </c>
      <c r="G63">
        <v>2750</v>
      </c>
      <c r="K63">
        <v>0</v>
      </c>
      <c r="Q63" s="2" t="e">
        <f t="shared" si="15"/>
        <v>#DIV/0!</v>
      </c>
      <c r="U63">
        <f t="shared" si="16"/>
        <v>0</v>
      </c>
      <c r="V63">
        <f t="shared" si="17"/>
        <v>0</v>
      </c>
      <c r="W63">
        <f t="shared" si="18"/>
        <v>0</v>
      </c>
      <c r="X63">
        <f t="shared" si="19"/>
        <v>0</v>
      </c>
      <c r="Y63">
        <f t="shared" si="20"/>
        <v>0</v>
      </c>
      <c r="Z63">
        <f t="shared" si="21"/>
        <v>0</v>
      </c>
      <c r="AA63">
        <f t="shared" si="22"/>
        <v>0</v>
      </c>
    </row>
    <row r="64" spans="1:27" x14ac:dyDescent="0.25">
      <c r="A64" t="s">
        <v>132</v>
      </c>
      <c r="B64" t="s">
        <v>69</v>
      </c>
      <c r="E64" t="s">
        <v>18</v>
      </c>
      <c r="Q64" s="2" t="e">
        <f t="shared" si="15"/>
        <v>#DIV/0!</v>
      </c>
      <c r="U64">
        <f t="shared" si="16"/>
        <v>0</v>
      </c>
      <c r="V64">
        <f t="shared" si="17"/>
        <v>0</v>
      </c>
      <c r="W64">
        <f t="shared" si="18"/>
        <v>0</v>
      </c>
      <c r="X64">
        <f t="shared" si="19"/>
        <v>0</v>
      </c>
      <c r="Y64">
        <f t="shared" si="20"/>
        <v>0</v>
      </c>
      <c r="Z64">
        <f t="shared" si="21"/>
        <v>0</v>
      </c>
      <c r="AA64">
        <f t="shared" si="22"/>
        <v>0</v>
      </c>
    </row>
    <row r="65" spans="1:27" x14ac:dyDescent="0.25">
      <c r="A65" t="s">
        <v>132</v>
      </c>
      <c r="B65" t="s">
        <v>70</v>
      </c>
      <c r="E65" t="s">
        <v>18</v>
      </c>
      <c r="Q65" s="2" t="e">
        <f t="shared" si="15"/>
        <v>#DIV/0!</v>
      </c>
      <c r="U65">
        <f t="shared" si="16"/>
        <v>0</v>
      </c>
      <c r="V65">
        <f t="shared" si="17"/>
        <v>0</v>
      </c>
      <c r="W65">
        <f t="shared" si="18"/>
        <v>0</v>
      </c>
      <c r="X65">
        <f t="shared" si="19"/>
        <v>0</v>
      </c>
      <c r="Y65">
        <f t="shared" si="20"/>
        <v>0</v>
      </c>
      <c r="Z65">
        <f t="shared" si="21"/>
        <v>0</v>
      </c>
      <c r="AA65">
        <f t="shared" si="22"/>
        <v>0</v>
      </c>
    </row>
    <row r="66" spans="1:27" x14ac:dyDescent="0.25">
      <c r="A66" t="s">
        <v>132</v>
      </c>
      <c r="B66" t="s">
        <v>133</v>
      </c>
      <c r="E66" t="s">
        <v>18</v>
      </c>
      <c r="Q66" s="2" t="e">
        <f t="shared" si="15"/>
        <v>#DIV/0!</v>
      </c>
      <c r="U66">
        <f t="shared" si="16"/>
        <v>0</v>
      </c>
      <c r="V66">
        <f t="shared" si="17"/>
        <v>0</v>
      </c>
      <c r="W66">
        <f t="shared" si="18"/>
        <v>0</v>
      </c>
      <c r="X66">
        <f t="shared" si="19"/>
        <v>0</v>
      </c>
      <c r="Y66">
        <f t="shared" si="20"/>
        <v>0</v>
      </c>
      <c r="Z66">
        <f t="shared" si="21"/>
        <v>0</v>
      </c>
      <c r="AA66">
        <f t="shared" si="22"/>
        <v>0</v>
      </c>
    </row>
    <row r="67" spans="1:27" x14ac:dyDescent="0.25">
      <c r="Q67" s="2" t="e">
        <f t="shared" si="15"/>
        <v>#DIV/0!</v>
      </c>
      <c r="U67">
        <f t="shared" si="16"/>
        <v>0</v>
      </c>
      <c r="V67">
        <f t="shared" si="17"/>
        <v>0</v>
      </c>
      <c r="W67">
        <f t="shared" si="18"/>
        <v>0</v>
      </c>
      <c r="X67">
        <f t="shared" si="19"/>
        <v>0</v>
      </c>
      <c r="Y67">
        <f t="shared" si="20"/>
        <v>0</v>
      </c>
      <c r="Z67">
        <f t="shared" si="21"/>
        <v>0</v>
      </c>
      <c r="AA67">
        <f t="shared" si="22"/>
        <v>0</v>
      </c>
    </row>
    <row r="68" spans="1:27" x14ac:dyDescent="0.25">
      <c r="A68" t="s">
        <v>134</v>
      </c>
      <c r="B68" t="s">
        <v>70</v>
      </c>
      <c r="E68" t="s">
        <v>14</v>
      </c>
      <c r="F68">
        <v>3100</v>
      </c>
      <c r="G68">
        <v>2900</v>
      </c>
      <c r="H68">
        <v>294</v>
      </c>
      <c r="I68">
        <v>-130</v>
      </c>
      <c r="J68">
        <v>47</v>
      </c>
      <c r="K68">
        <v>0</v>
      </c>
      <c r="L68">
        <f>5*65</f>
        <v>325</v>
      </c>
      <c r="M68">
        <v>5</v>
      </c>
      <c r="N68">
        <v>205</v>
      </c>
      <c r="O68">
        <v>330</v>
      </c>
      <c r="Q68" s="2">
        <f t="shared" ref="Q68:Q75" si="23">H68/O68*2270</f>
        <v>2022.3636363636363</v>
      </c>
      <c r="U68">
        <f t="shared" si="16"/>
        <v>2022.3636363636363</v>
      </c>
      <c r="V68">
        <f t="shared" si="17"/>
        <v>-130</v>
      </c>
      <c r="W68">
        <f t="shared" si="18"/>
        <v>323.30303030303031</v>
      </c>
      <c r="X68">
        <f t="shared" si="19"/>
        <v>0</v>
      </c>
      <c r="Y68">
        <f t="shared" si="20"/>
        <v>325</v>
      </c>
      <c r="Z68">
        <f t="shared" si="21"/>
        <v>34.393939393939398</v>
      </c>
      <c r="AA68">
        <f t="shared" si="22"/>
        <v>1410.1515151515152</v>
      </c>
    </row>
    <row r="69" spans="1:27" x14ac:dyDescent="0.25">
      <c r="A69" t="s">
        <v>134</v>
      </c>
      <c r="B69" t="s">
        <v>69</v>
      </c>
      <c r="E69" t="s">
        <v>14</v>
      </c>
      <c r="F69">
        <v>2500</v>
      </c>
      <c r="G69">
        <v>2300</v>
      </c>
      <c r="H69">
        <v>240</v>
      </c>
      <c r="I69">
        <v>-130</v>
      </c>
      <c r="J69">
        <v>53</v>
      </c>
      <c r="K69">
        <v>0</v>
      </c>
      <c r="L69">
        <f>4*65</f>
        <v>260</v>
      </c>
      <c r="M69">
        <v>3</v>
      </c>
      <c r="N69">
        <v>180</v>
      </c>
      <c r="O69">
        <v>330</v>
      </c>
      <c r="Q69" s="2">
        <f t="shared" ref="Q69" si="24">H69/O69*2270</f>
        <v>1650.909090909091</v>
      </c>
      <c r="U69">
        <f t="shared" ref="U69" si="25">H69/330*2270</f>
        <v>1650.909090909091</v>
      </c>
      <c r="V69">
        <f t="shared" ref="V69" si="26">I69</f>
        <v>-130</v>
      </c>
      <c r="W69">
        <f t="shared" ref="W69" si="27">J69/330*2270</f>
        <v>364.57575757575762</v>
      </c>
      <c r="X69">
        <f t="shared" ref="X69" si="28">K69/330*2270</f>
        <v>0</v>
      </c>
      <c r="Y69">
        <f t="shared" ref="Y69" si="29">L69</f>
        <v>260</v>
      </c>
      <c r="Z69">
        <f t="shared" ref="Z69" si="30">M69/330*2270</f>
        <v>20.636363636363637</v>
      </c>
      <c r="AA69">
        <f t="shared" ref="AA69" si="31">N69/330*2270</f>
        <v>1238.181818181818</v>
      </c>
    </row>
    <row r="70" spans="1:27" x14ac:dyDescent="0.25">
      <c r="A70" t="s">
        <v>134</v>
      </c>
      <c r="B70" t="s">
        <v>133</v>
      </c>
      <c r="E70" t="s">
        <v>14</v>
      </c>
      <c r="F70">
        <v>2700</v>
      </c>
      <c r="G70">
        <v>2500</v>
      </c>
      <c r="H70">
        <v>343</v>
      </c>
      <c r="I70">
        <v>0</v>
      </c>
      <c r="J70">
        <v>67</v>
      </c>
      <c r="K70">
        <v>0</v>
      </c>
      <c r="L70">
        <f>6*65</f>
        <v>390</v>
      </c>
      <c r="M70">
        <v>8</v>
      </c>
      <c r="N70">
        <v>260</v>
      </c>
      <c r="O70">
        <v>330</v>
      </c>
      <c r="Q70" s="2">
        <f t="shared" si="23"/>
        <v>2359.424242424242</v>
      </c>
      <c r="U70">
        <f t="shared" si="16"/>
        <v>2359.424242424242</v>
      </c>
      <c r="V70">
        <f t="shared" si="17"/>
        <v>0</v>
      </c>
      <c r="W70">
        <f t="shared" si="18"/>
        <v>460.87878787878788</v>
      </c>
      <c r="X70">
        <f t="shared" si="19"/>
        <v>0</v>
      </c>
      <c r="Y70">
        <f t="shared" si="20"/>
        <v>390</v>
      </c>
      <c r="Z70">
        <f t="shared" si="21"/>
        <v>55.030303030303031</v>
      </c>
      <c r="AA70">
        <f t="shared" si="22"/>
        <v>1788.4848484848485</v>
      </c>
    </row>
    <row r="71" spans="1:27" x14ac:dyDescent="0.25">
      <c r="A71" t="s">
        <v>134</v>
      </c>
      <c r="B71" t="s">
        <v>70</v>
      </c>
      <c r="E71" t="s">
        <v>18</v>
      </c>
      <c r="F71">
        <v>3100</v>
      </c>
      <c r="G71">
        <v>2950</v>
      </c>
      <c r="H71">
        <v>470</v>
      </c>
      <c r="I71">
        <v>260</v>
      </c>
      <c r="J71">
        <v>65</v>
      </c>
      <c r="K71">
        <v>0</v>
      </c>
      <c r="L71">
        <v>0</v>
      </c>
      <c r="M71">
        <v>11</v>
      </c>
      <c r="N71">
        <v>359</v>
      </c>
      <c r="O71">
        <v>330</v>
      </c>
      <c r="Q71" s="2">
        <f t="shared" si="23"/>
        <v>3233.030303030303</v>
      </c>
      <c r="U71">
        <f t="shared" si="16"/>
        <v>3233.030303030303</v>
      </c>
      <c r="V71">
        <f t="shared" si="17"/>
        <v>260</v>
      </c>
      <c r="W71">
        <f t="shared" si="18"/>
        <v>447.12121212121212</v>
      </c>
      <c r="X71">
        <f t="shared" si="19"/>
        <v>0</v>
      </c>
      <c r="Y71">
        <f t="shared" si="20"/>
        <v>0</v>
      </c>
      <c r="Z71">
        <f t="shared" si="21"/>
        <v>75.666666666666671</v>
      </c>
      <c r="AA71">
        <f t="shared" si="22"/>
        <v>2469.4848484848485</v>
      </c>
    </row>
    <row r="72" spans="1:27" x14ac:dyDescent="0.25">
      <c r="A72" t="s">
        <v>134</v>
      </c>
      <c r="B72" t="s">
        <v>70</v>
      </c>
      <c r="E72" t="s">
        <v>18</v>
      </c>
      <c r="F72">
        <v>3250</v>
      </c>
      <c r="G72">
        <v>3150</v>
      </c>
      <c r="I72">
        <v>260</v>
      </c>
      <c r="J72">
        <v>80</v>
      </c>
      <c r="K72">
        <v>0</v>
      </c>
      <c r="L72">
        <v>0</v>
      </c>
      <c r="M72">
        <v>24</v>
      </c>
      <c r="N72">
        <v>282</v>
      </c>
      <c r="O72">
        <v>330</v>
      </c>
      <c r="Q72" s="2">
        <f t="shared" si="23"/>
        <v>0</v>
      </c>
      <c r="U72">
        <f t="shared" si="16"/>
        <v>0</v>
      </c>
      <c r="V72">
        <f t="shared" si="17"/>
        <v>260</v>
      </c>
      <c r="W72">
        <f t="shared" si="18"/>
        <v>550.30303030303037</v>
      </c>
      <c r="X72">
        <f t="shared" si="19"/>
        <v>0</v>
      </c>
      <c r="Y72">
        <f t="shared" si="20"/>
        <v>0</v>
      </c>
      <c r="Z72">
        <f t="shared" si="21"/>
        <v>165.09090909090909</v>
      </c>
      <c r="AA72">
        <f t="shared" si="22"/>
        <v>1939.8181818181818</v>
      </c>
    </row>
    <row r="73" spans="1:27" x14ac:dyDescent="0.25">
      <c r="A73" t="s">
        <v>134</v>
      </c>
      <c r="B73" t="s">
        <v>133</v>
      </c>
      <c r="E73" t="s">
        <v>18</v>
      </c>
      <c r="F73">
        <v>3100</v>
      </c>
      <c r="G73">
        <v>3000</v>
      </c>
      <c r="I73">
        <v>260</v>
      </c>
      <c r="J73">
        <v>55</v>
      </c>
      <c r="K73">
        <v>0</v>
      </c>
      <c r="L73">
        <v>0</v>
      </c>
      <c r="M73">
        <v>14</v>
      </c>
      <c r="N73">
        <v>300</v>
      </c>
      <c r="O73">
        <v>330</v>
      </c>
      <c r="Q73" s="2">
        <f t="shared" si="23"/>
        <v>0</v>
      </c>
      <c r="U73">
        <f t="shared" si="16"/>
        <v>0</v>
      </c>
      <c r="V73">
        <f t="shared" si="17"/>
        <v>260</v>
      </c>
      <c r="W73">
        <f t="shared" si="18"/>
        <v>378.33333333333331</v>
      </c>
      <c r="X73">
        <f t="shared" si="19"/>
        <v>0</v>
      </c>
      <c r="Y73">
        <f t="shared" si="20"/>
        <v>0</v>
      </c>
      <c r="Z73">
        <f t="shared" si="21"/>
        <v>96.303030303030312</v>
      </c>
      <c r="AA73">
        <f t="shared" si="22"/>
        <v>2063.6363636363635</v>
      </c>
    </row>
    <row r="74" spans="1:27" x14ac:dyDescent="0.25">
      <c r="O74">
        <v>330</v>
      </c>
      <c r="Q74" s="2">
        <f t="shared" si="23"/>
        <v>0</v>
      </c>
      <c r="U74">
        <f t="shared" si="16"/>
        <v>0</v>
      </c>
      <c r="V74">
        <f t="shared" si="17"/>
        <v>0</v>
      </c>
      <c r="W74">
        <f t="shared" si="18"/>
        <v>0</v>
      </c>
      <c r="X74">
        <f t="shared" si="19"/>
        <v>0</v>
      </c>
      <c r="Y74">
        <f t="shared" si="20"/>
        <v>0</v>
      </c>
      <c r="Z74">
        <f t="shared" si="21"/>
        <v>0</v>
      </c>
      <c r="AA74">
        <f t="shared" si="22"/>
        <v>0</v>
      </c>
    </row>
    <row r="75" spans="1:27" x14ac:dyDescent="0.25">
      <c r="A75" t="s">
        <v>135</v>
      </c>
      <c r="E75" t="s">
        <v>14</v>
      </c>
      <c r="F75">
        <v>2650</v>
      </c>
      <c r="G75">
        <v>2500</v>
      </c>
      <c r="I75">
        <v>-65</v>
      </c>
      <c r="J75">
        <v>45</v>
      </c>
      <c r="K75">
        <v>0</v>
      </c>
      <c r="L75">
        <v>65</v>
      </c>
      <c r="M75">
        <v>14</v>
      </c>
      <c r="N75">
        <v>230</v>
      </c>
      <c r="O75">
        <v>330</v>
      </c>
      <c r="Q75" s="2">
        <f t="shared" si="23"/>
        <v>0</v>
      </c>
      <c r="U75">
        <f t="shared" si="16"/>
        <v>0</v>
      </c>
      <c r="V75">
        <f t="shared" si="17"/>
        <v>-65</v>
      </c>
      <c r="W75">
        <f t="shared" si="18"/>
        <v>309.5454545454545</v>
      </c>
      <c r="X75">
        <f t="shared" si="19"/>
        <v>0</v>
      </c>
      <c r="Y75">
        <f t="shared" si="20"/>
        <v>65</v>
      </c>
      <c r="Z75">
        <f t="shared" si="21"/>
        <v>96.303030303030312</v>
      </c>
      <c r="AA75">
        <f t="shared" si="22"/>
        <v>1582.1212121212122</v>
      </c>
    </row>
    <row r="76" spans="1:27" x14ac:dyDescent="0.25">
      <c r="A76" t="s">
        <v>135</v>
      </c>
      <c r="E76" t="s">
        <v>14</v>
      </c>
      <c r="F76">
        <v>2750</v>
      </c>
      <c r="G76">
        <v>2500</v>
      </c>
      <c r="I76">
        <v>-65</v>
      </c>
      <c r="J76">
        <v>45</v>
      </c>
      <c r="K76">
        <v>0</v>
      </c>
      <c r="L76">
        <v>65</v>
      </c>
      <c r="M76">
        <v>15</v>
      </c>
      <c r="N76">
        <v>230</v>
      </c>
      <c r="V76">
        <f t="shared" si="17"/>
        <v>-65</v>
      </c>
      <c r="W76">
        <f t="shared" si="18"/>
        <v>309.5454545454545</v>
      </c>
      <c r="X76">
        <f t="shared" si="19"/>
        <v>0</v>
      </c>
      <c r="Y76">
        <f t="shared" si="20"/>
        <v>65</v>
      </c>
      <c r="Z76">
        <f t="shared" si="21"/>
        <v>103.18181818181819</v>
      </c>
      <c r="AA76">
        <f t="shared" si="22"/>
        <v>1582.1212121212122</v>
      </c>
    </row>
    <row r="77" spans="1:27" x14ac:dyDescent="0.25">
      <c r="A77" t="s">
        <v>135</v>
      </c>
      <c r="E77" t="s">
        <v>14</v>
      </c>
      <c r="F77">
        <v>2650</v>
      </c>
      <c r="G77">
        <v>2500</v>
      </c>
      <c r="I77">
        <v>-65</v>
      </c>
      <c r="J77">
        <v>45</v>
      </c>
      <c r="K77">
        <v>0</v>
      </c>
      <c r="L77">
        <v>65</v>
      </c>
      <c r="M77">
        <v>0</v>
      </c>
      <c r="N77">
        <v>246</v>
      </c>
      <c r="V77">
        <f t="shared" si="17"/>
        <v>-65</v>
      </c>
      <c r="W77">
        <f t="shared" si="18"/>
        <v>309.5454545454545</v>
      </c>
      <c r="X77">
        <f t="shared" si="19"/>
        <v>0</v>
      </c>
      <c r="Y77">
        <f t="shared" si="20"/>
        <v>65</v>
      </c>
      <c r="Z77">
        <f t="shared" si="21"/>
        <v>0</v>
      </c>
      <c r="AA77">
        <f t="shared" si="22"/>
        <v>1692.1818181818182</v>
      </c>
    </row>
    <row r="78" spans="1:27" x14ac:dyDescent="0.25">
      <c r="A78" t="s">
        <v>135</v>
      </c>
      <c r="E78" t="s">
        <v>18</v>
      </c>
      <c r="F78">
        <v>2700</v>
      </c>
      <c r="G78">
        <v>2500</v>
      </c>
      <c r="I78">
        <v>195</v>
      </c>
      <c r="J78">
        <v>42</v>
      </c>
      <c r="K78">
        <v>0</v>
      </c>
      <c r="L78">
        <v>195</v>
      </c>
      <c r="M78">
        <v>16</v>
      </c>
      <c r="N78">
        <v>315</v>
      </c>
      <c r="V78">
        <f t="shared" si="17"/>
        <v>195</v>
      </c>
      <c r="W78">
        <f t="shared" si="18"/>
        <v>288.90909090909088</v>
      </c>
      <c r="X78">
        <f t="shared" si="19"/>
        <v>0</v>
      </c>
      <c r="Y78">
        <f t="shared" si="20"/>
        <v>195</v>
      </c>
      <c r="Z78">
        <f t="shared" si="21"/>
        <v>110.06060606060606</v>
      </c>
      <c r="AA78">
        <f t="shared" si="22"/>
        <v>2166.818181818182</v>
      </c>
    </row>
    <row r="79" spans="1:27" x14ac:dyDescent="0.25">
      <c r="A79" t="s">
        <v>135</v>
      </c>
      <c r="E79" t="s">
        <v>18</v>
      </c>
      <c r="F79">
        <v>2650</v>
      </c>
      <c r="G79">
        <v>2500</v>
      </c>
      <c r="I79">
        <v>195</v>
      </c>
      <c r="J79">
        <v>45</v>
      </c>
      <c r="K79">
        <v>0</v>
      </c>
      <c r="L79">
        <v>195</v>
      </c>
      <c r="M79">
        <v>16</v>
      </c>
      <c r="N79">
        <v>315</v>
      </c>
      <c r="V79">
        <f t="shared" si="17"/>
        <v>195</v>
      </c>
      <c r="W79">
        <f t="shared" si="18"/>
        <v>309.5454545454545</v>
      </c>
      <c r="X79">
        <f t="shared" si="19"/>
        <v>0</v>
      </c>
      <c r="Y79">
        <f t="shared" si="20"/>
        <v>195</v>
      </c>
      <c r="Z79">
        <f t="shared" si="21"/>
        <v>110.06060606060606</v>
      </c>
      <c r="AA79">
        <f t="shared" si="22"/>
        <v>2166.818181818182</v>
      </c>
    </row>
    <row r="80" spans="1:27" x14ac:dyDescent="0.25">
      <c r="A80" t="s">
        <v>135</v>
      </c>
      <c r="E80" t="s">
        <v>18</v>
      </c>
      <c r="F80">
        <v>3100</v>
      </c>
      <c r="G80">
        <v>3000</v>
      </c>
      <c r="I80">
        <v>195</v>
      </c>
      <c r="J80">
        <v>72</v>
      </c>
      <c r="K80">
        <v>0</v>
      </c>
      <c r="L80">
        <v>195</v>
      </c>
      <c r="M80">
        <v>10</v>
      </c>
      <c r="N80">
        <v>382</v>
      </c>
      <c r="V80">
        <f t="shared" si="17"/>
        <v>195</v>
      </c>
      <c r="W80">
        <f t="shared" si="18"/>
        <v>495.27272727272725</v>
      </c>
      <c r="X80">
        <f t="shared" si="19"/>
        <v>0</v>
      </c>
      <c r="Y80">
        <f t="shared" si="20"/>
        <v>195</v>
      </c>
      <c r="Z80">
        <f t="shared" si="21"/>
        <v>68.787878787878796</v>
      </c>
      <c r="AA80">
        <f t="shared" si="22"/>
        <v>2627.6969696969695</v>
      </c>
    </row>
    <row r="81" spans="1:7" x14ac:dyDescent="0.25">
      <c r="A81" t="s">
        <v>135</v>
      </c>
      <c r="E81" t="s">
        <v>18</v>
      </c>
      <c r="G81">
        <v>2500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malcolmc</dc:creator>
  <cp:lastModifiedBy>Windows User</cp:lastModifiedBy>
  <dcterms:created xsi:type="dcterms:W3CDTF">2019-01-19T23:27:52Z</dcterms:created>
  <dcterms:modified xsi:type="dcterms:W3CDTF">2019-09-26T19:03:30Z</dcterms:modified>
</cp:coreProperties>
</file>