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z Urto" sheetId="1" state="visible" r:id="rId2"/>
    <sheet name="Decad K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<sst xmlns="http://schemas.openxmlformats.org/spreadsheetml/2006/main" count="217" uniqueCount="136">
  <si>
    <t xml:space="preserve">MISURA DELLA SEZIONE D'URTO ANTIPROTONI-DEUTERIO P_lab=1,6 GeV/c</t>
  </si>
  <si>
    <t xml:space="preserve">Coordinate deei marker fiduciali</t>
  </si>
  <si>
    <t xml:space="preserve">Vetro inferiore (z=0)</t>
  </si>
  <si>
    <t xml:space="preserve"> </t>
  </si>
  <si>
    <t xml:space="preserve">marker 1</t>
  </si>
  <si>
    <t xml:space="preserve">marker 2</t>
  </si>
  <si>
    <t xml:space="preserve">marker 3</t>
  </si>
  <si>
    <t xml:space="preserve">marker 4</t>
  </si>
  <si>
    <t xml:space="preserve">marker 5</t>
  </si>
  <si>
    <t xml:space="preserve">marker 6</t>
  </si>
  <si>
    <t xml:space="preserve">marker 7</t>
  </si>
  <si>
    <t xml:space="preserve">marker 8</t>
  </si>
  <si>
    <t xml:space="preserve">X</t>
  </si>
  <si>
    <t xml:space="preserve">Y</t>
  </si>
  <si>
    <t xml:space="preserve">Vetro superiore (z=31,62)</t>
  </si>
  <si>
    <t xml:space="preserve">Ingrandimento minimo</t>
  </si>
  <si>
    <t xml:space="preserve">Ingrandimento massimo</t>
  </si>
  <si>
    <t xml:space="preserve">Ingrandimento medio</t>
  </si>
  <si>
    <t xml:space="preserve">Distanza START-STOP di riferimento</t>
  </si>
  <si>
    <t xml:space="preserve">d78meas,min</t>
  </si>
  <si>
    <t xml:space="preserve">NOTE: values in cm</t>
  </si>
  <si>
    <t xml:space="preserve">error</t>
  </si>
  <si>
    <t xml:space="preserve">?</t>
  </si>
  <si>
    <t xml:space="preserve">d78meas,max</t>
  </si>
  <si>
    <t xml:space="preserve">d78min</t>
  </si>
  <si>
    <t xml:space="preserve">d78max</t>
  </si>
  <si>
    <t xml:space="preserve">dSTART-STOPmeas</t>
  </si>
  <si>
    <t xml:space="preserve">DATI</t>
  </si>
  <si>
    <t xml:space="preserve">plab = 1.6 GeV/c</t>
  </si>
  <si>
    <t xml:space="preserve">A = 2 g mol-1</t>
  </si>
  <si>
    <t xml:space="preserve">densita=0.141 g/cm3</t>
  </si>
  <si>
    <t xml:space="preserve">N_Avogadro = 6.022 x 10^23 mol-1</t>
  </si>
  <si>
    <t xml:space="preserve">N.FOTOGRAMMA</t>
  </si>
  <si>
    <t xml:space="preserve">ANTI-P ENTRANTI</t>
  </si>
  <si>
    <t xml:space="preserve">Interazioni su protone</t>
  </si>
  <si>
    <t xml:space="preserve">Interazione su n</t>
  </si>
  <si>
    <t xml:space="preserve">ANTI-P Sopravvissuti</t>
  </si>
  <si>
    <t xml:space="preserve">Differenza sopravvissuti-mort</t>
  </si>
  <si>
    <t xml:space="preserve">001-1</t>
  </si>
  <si>
    <t xml:space="preserve">sigma = A / (rho Na L) log(N0/N(L))</t>
  </si>
  <si>
    <t xml:space="preserve">001-2</t>
  </si>
  <si>
    <t xml:space="preserve">002-1</t>
  </si>
  <si>
    <t xml:space="preserve">002-2</t>
  </si>
  <si>
    <t xml:space="preserve">Sezione d'urto totale</t>
  </si>
  <si>
    <t xml:space="preserve">Errore</t>
  </si>
  <si>
    <t xml:space="preserve">Errore relativo</t>
  </si>
  <si>
    <t xml:space="preserve">003-1</t>
  </si>
  <si>
    <t xml:space="preserve">cm^2</t>
  </si>
  <si>
    <t xml:space="preserve">003-2</t>
  </si>
  <si>
    <t xml:space="preserve">b</t>
  </si>
  <si>
    <t xml:space="preserve">%</t>
  </si>
  <si>
    <t xml:space="preserve">004-1</t>
  </si>
  <si>
    <t xml:space="preserve">004-2</t>
  </si>
  <si>
    <t xml:space="preserve">005-1</t>
  </si>
  <si>
    <t xml:space="preserve">005-2</t>
  </si>
  <si>
    <t xml:space="preserve">N0 tot = </t>
  </si>
  <si>
    <t xml:space="preserve">006-1</t>
  </si>
  <si>
    <t xml:space="preserve">N(L) tot =</t>
  </si>
  <si>
    <t xml:space="preserve">006-2</t>
  </si>
  <si>
    <t xml:space="preserve">007-1</t>
  </si>
  <si>
    <t xml:space="preserve">007-2</t>
  </si>
  <si>
    <t xml:space="preserve">008-1</t>
  </si>
  <si>
    <t xml:space="preserve">partial derivatives</t>
  </si>
  <si>
    <t xml:space="preserve">008-2</t>
  </si>
  <si>
    <t xml:space="preserve">ds/dL</t>
  </si>
  <si>
    <t xml:space="preserve">b/cm</t>
  </si>
  <si>
    <t xml:space="preserve">009-1</t>
  </si>
  <si>
    <t xml:space="preserve">ds/dN0</t>
  </si>
  <si>
    <t xml:space="preserve">009-2</t>
  </si>
  <si>
    <t xml:space="preserve">ds/dNL</t>
  </si>
  <si>
    <t xml:space="preserve">010-1</t>
  </si>
  <si>
    <t xml:space="preserve">010-2</t>
  </si>
  <si>
    <t xml:space="preserve">011-1</t>
  </si>
  <si>
    <t xml:space="preserve">011-2</t>
  </si>
  <si>
    <t xml:space="preserve">012-1</t>
  </si>
  <si>
    <t xml:space="preserve">012-2</t>
  </si>
  <si>
    <t xml:space="preserve">013-1</t>
  </si>
  <si>
    <t xml:space="preserve">013-2</t>
  </si>
  <si>
    <t xml:space="preserve">I43 è con la il valore delle slide</t>
  </si>
  <si>
    <t xml:space="preserve">014-1</t>
  </si>
  <si>
    <t xml:space="preserve">014-2</t>
  </si>
  <si>
    <t xml:space="preserve">015-1</t>
  </si>
  <si>
    <t xml:space="preserve">il prof ha dwtt che c'è un errore del 11% a causa del misunderstandin su qyelle decadute in 1</t>
  </si>
  <si>
    <t xml:space="preserve">015-2</t>
  </si>
  <si>
    <t xml:space="preserve">016-1</t>
  </si>
  <si>
    <t xml:space="preserve">016-2</t>
  </si>
  <si>
    <t xml:space="preserve">I blu sono vertici sospetti a casa</t>
  </si>
  <si>
    <t xml:space="preserve">017-1</t>
  </si>
  <si>
    <t xml:space="preserve">arancioni sono +-1</t>
  </si>
  <si>
    <t xml:space="preserve">017-2</t>
  </si>
  <si>
    <t xml:space="preserve">018-1</t>
  </si>
  <si>
    <t xml:space="preserve">018-2</t>
  </si>
  <si>
    <t xml:space="preserve">019-1</t>
  </si>
  <si>
    <t xml:space="preserve">019-2</t>
  </si>
  <si>
    <t xml:space="preserve">020-1</t>
  </si>
  <si>
    <t xml:space="preserve">020-2</t>
  </si>
  <si>
    <t xml:space="preserve">021-1</t>
  </si>
  <si>
    <t xml:space="preserve">021-2</t>
  </si>
  <si>
    <t xml:space="preserve">022-1</t>
  </si>
  <si>
    <t xml:space="preserve">022-2</t>
  </si>
  <si>
    <t xml:space="preserve">023-1</t>
  </si>
  <si>
    <t xml:space="preserve">023-2</t>
  </si>
  <si>
    <t xml:space="preserve">024-1</t>
  </si>
  <si>
    <t xml:space="preserve">024-2</t>
  </si>
  <si>
    <t xml:space="preserve">025-1</t>
  </si>
  <si>
    <t xml:space="preserve">025-2</t>
  </si>
  <si>
    <t xml:space="preserve">Interazioni su protone (pari)</t>
  </si>
  <si>
    <t xml:space="preserve">Interazione su n (dispari)</t>
  </si>
  <si>
    <t xml:space="preserve">FABRIZIO</t>
  </si>
  <si>
    <t xml:space="preserve">026-1</t>
  </si>
  <si>
    <t xml:space="preserve">026-2</t>
  </si>
  <si>
    <t xml:space="preserve">027-1</t>
  </si>
  <si>
    <t xml:space="preserve">027-2</t>
  </si>
  <si>
    <t xml:space="preserve">028-1</t>
  </si>
  <si>
    <t xml:space="preserve">028-2</t>
  </si>
  <si>
    <t xml:space="preserve">029-1</t>
  </si>
  <si>
    <t xml:space="preserve">029-2</t>
  </si>
  <si>
    <t xml:space="preserve">030-1</t>
  </si>
  <si>
    <t xml:space="preserve">030-2</t>
  </si>
  <si>
    <t xml:space="preserve">031-1</t>
  </si>
  <si>
    <t xml:space="preserve">031-2</t>
  </si>
  <si>
    <t xml:space="preserve">Branching Ratio Decadimento del k+ in 3 pioni carichi</t>
  </si>
  <si>
    <t xml:space="preserve">N.Fotogramma</t>
  </si>
  <si>
    <t xml:space="preserve">N. decadimenti totali</t>
  </si>
  <si>
    <t xml:space="preserve">N. decadimenti 3pi</t>
  </si>
  <si>
    <t xml:space="preserve">Total decays</t>
  </si>
  <si>
    <t xml:space="preserve">3pi decays</t>
  </si>
  <si>
    <t xml:space="preserve">PDG value</t>
  </si>
  <si>
    <t xml:space="preserve">±</t>
  </si>
  <si>
    <t xml:space="preserve">Branching Ratio</t>
  </si>
  <si>
    <t xml:space="preserve">Errore BR</t>
  </si>
  <si>
    <t xml:space="preserve">Errore Relativo</t>
  </si>
  <si>
    <t xml:space="preserve">2 (sistematico)</t>
  </si>
  <si>
    <t xml:space="preserve">1 (sistematico)</t>
  </si>
  <si>
    <t xml:space="preserve">Test Z</t>
  </si>
  <si>
    <t xml:space="preserve">uguale a 017-2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</si>
</sst>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d\-mmm"/>
    <numFmt numFmtId="169" formatCode="#,##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 (Body)"/>
      <family val="0"/>
      <charset val="1"/>
    </font>
    <font>
      <sz val="12"/>
      <color rgb="FF0070C0"/>
      <name val="Calibri"/>
      <family val="2"/>
      <charset val="1"/>
    </font>
    <font>
      <b val="true"/>
      <sz val="12"/>
      <color rgb="FF00B050"/>
      <name val="Calibri (Body)"/>
      <family val="0"/>
      <charset val="1"/>
    </font>
    <font>
      <b val="true"/>
      <sz val="12"/>
      <color rgb="FF00B050"/>
      <name val="Calibri"/>
      <family val="2"/>
      <charset val="1"/>
    </font>
    <font>
      <sz val="12"/>
      <color rgb="FFFF0000"/>
      <name val="Calibri (Body)"/>
      <family val="0"/>
      <charset val="1"/>
    </font>
    <font>
      <b val="true"/>
      <sz val="12"/>
      <color rgb="FFBC38A6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 (Body)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8CBAD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C38A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1308240</xdr:colOff>
      <xdr:row>1</xdr:row>
      <xdr:rowOff>178200</xdr:rowOff>
    </xdr:from>
    <xdr:to>
      <xdr:col>4</xdr:col>
      <xdr:colOff>1554840</xdr:colOff>
      <xdr:row>13</xdr:row>
      <xdr:rowOff>76320</xdr:rowOff>
    </xdr:to>
    <xdr:pic>
      <xdr:nvPicPr>
        <xdr:cNvPr id="0" name="Picture 1" descr=""/>
        <xdr:cNvPicPr/>
      </xdr:nvPicPr>
      <xdr:blipFill>
        <a:blip r:embed="rId1"/>
        <a:srcRect l="18489" t="162" r="29414" b="-613"/>
        <a:stretch/>
      </xdr:blipFill>
      <xdr:spPr>
        <a:xfrm rot="16200000">
          <a:off x="6624360" y="-2426760"/>
          <a:ext cx="2298240" cy="7909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D75" colorId="64" zoomScale="100" zoomScaleNormal="100" zoomScalePageLayoutView="100" workbookViewId="0">
      <selection pane="topLeft" activeCell="L90" activeCellId="0" sqref="L90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25.83"/>
    <col collapsed="false" customWidth="true" hidden="false" outlineLevel="0" max="2" min="2" style="0" width="26.83"/>
    <col collapsed="false" customWidth="true" hidden="false" outlineLevel="0" max="3" min="3" style="0" width="28.5"/>
    <col collapsed="false" customWidth="true" hidden="false" outlineLevel="0" max="4" min="4" style="0" width="23.5"/>
    <col collapsed="false" customWidth="true" hidden="false" outlineLevel="0" max="5" min="5" style="0" width="24.33"/>
    <col collapsed="false" customWidth="true" hidden="false" outlineLevel="0" max="7" min="6" style="0" width="20.33"/>
    <col collapsed="false" customWidth="true" hidden="false" outlineLevel="0" max="8" min="8" style="0" width="16.16"/>
    <col collapsed="false" customWidth="true" hidden="false" outlineLevel="0" max="9" min="9" style="0" width="15"/>
    <col collapsed="false" customWidth="true" hidden="false" outlineLevel="0" max="10" min="10" style="0" width="12.5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/>
    </row>
    <row r="3" customFormat="false" ht="15.75" hidden="false" customHeight="false" outlineLevel="0" collapsed="false">
      <c r="A3" s="1" t="s">
        <v>1</v>
      </c>
    </row>
    <row r="4" customFormat="false" ht="15.75" hidden="false" customHeight="false" outlineLevel="0" collapsed="false">
      <c r="A4" s="1"/>
    </row>
    <row r="5" customFormat="false" ht="15.75" hidden="false" customHeight="false" outlineLevel="0" collapsed="false">
      <c r="A5" s="1"/>
    </row>
    <row r="6" customFormat="false" ht="15.75" hidden="false" customHeight="false" outlineLevel="0" collapsed="false">
      <c r="A6" s="1"/>
    </row>
    <row r="7" customFormat="false" ht="15.75" hidden="false" customHeight="false" outlineLevel="0" collapsed="false">
      <c r="A7" s="1"/>
    </row>
    <row r="8" customFormat="false" ht="15.75" hidden="false" customHeight="false" outlineLevel="0" collapsed="false">
      <c r="A8" s="1"/>
    </row>
    <row r="9" customFormat="false" ht="15.75" hidden="false" customHeight="false" outlineLevel="0" collapsed="false">
      <c r="A9" s="1"/>
    </row>
    <row r="10" customFormat="false" ht="15.75" hidden="false" customHeight="false" outlineLevel="0" collapsed="false">
      <c r="A10" s="1"/>
    </row>
    <row r="11" customFormat="false" ht="15.75" hidden="false" customHeight="false" outlineLevel="0" collapsed="false">
      <c r="A11" s="1"/>
    </row>
    <row r="13" customFormat="false" ht="15.75" hidden="false" customHeight="false" outlineLevel="0" collapsed="false">
      <c r="A13" s="1"/>
    </row>
    <row r="14" customFormat="false" ht="15.75" hidden="false" customHeight="false" outlineLevel="0" collapsed="false">
      <c r="A14" s="1" t="s">
        <v>2</v>
      </c>
    </row>
    <row r="16" customFormat="false" ht="15.75" hidden="false" customHeight="false" outlineLevel="0" collapsed="false">
      <c r="A16" s="0" t="s">
        <v>3</v>
      </c>
      <c r="B16" s="0" t="s">
        <v>4</v>
      </c>
      <c r="C16" s="0" t="s">
        <v>5</v>
      </c>
      <c r="D16" s="0" t="s">
        <v>6</v>
      </c>
      <c r="E16" s="0" t="s">
        <v>7</v>
      </c>
      <c r="F16" s="0" t="s">
        <v>8</v>
      </c>
      <c r="G16" s="0" t="s">
        <v>9</v>
      </c>
      <c r="H16" s="0" t="s">
        <v>10</v>
      </c>
      <c r="I16" s="0" t="s">
        <v>11</v>
      </c>
    </row>
    <row r="17" s="2" customFormat="true" ht="15.75" hidden="false" customHeight="false" outlineLevel="0" collapsed="false">
      <c r="A17" s="2" t="s">
        <v>12</v>
      </c>
      <c r="B17" s="2" t="n">
        <v>-0.0517</v>
      </c>
      <c r="C17" s="2" t="n">
        <v>8.5736</v>
      </c>
      <c r="D17" s="2" t="n">
        <v>-8.7031</v>
      </c>
      <c r="E17" s="2" t="n">
        <v>-0.0741</v>
      </c>
      <c r="F17" s="2" t="n">
        <v>0</v>
      </c>
      <c r="G17" s="2" t="n">
        <v>0</v>
      </c>
      <c r="H17" s="2" t="n">
        <v>-0.0295</v>
      </c>
      <c r="I17" s="2" t="n">
        <v>-0.0499</v>
      </c>
    </row>
    <row r="18" s="2" customFormat="true" ht="15.75" hidden="false" customHeight="false" outlineLevel="0" collapsed="false">
      <c r="A18" s="2" t="s">
        <v>13</v>
      </c>
      <c r="B18" s="2" t="n">
        <v>29.9703</v>
      </c>
      <c r="C18" s="2" t="n">
        <v>14.9752</v>
      </c>
      <c r="D18" s="2" t="n">
        <v>14.9859</v>
      </c>
      <c r="E18" s="2" t="n">
        <v>-0.0056</v>
      </c>
      <c r="F18" s="2" t="n">
        <v>0</v>
      </c>
      <c r="G18" s="2" t="n">
        <v>0</v>
      </c>
      <c r="H18" s="2" t="n">
        <v>23.2327</v>
      </c>
      <c r="I18" s="2" t="n">
        <v>-4.9466</v>
      </c>
    </row>
    <row r="20" customFormat="false" ht="15.75" hidden="false" customHeight="false" outlineLevel="0" collapsed="false">
      <c r="A20" s="1" t="s">
        <v>14</v>
      </c>
    </row>
    <row r="22" customFormat="false" ht="15.75" hidden="false" customHeight="false" outlineLevel="0" collapsed="false">
      <c r="A22" s="0" t="s">
        <v>3</v>
      </c>
      <c r="B22" s="0" t="s">
        <v>4</v>
      </c>
      <c r="C22" s="0" t="s">
        <v>5</v>
      </c>
      <c r="D22" s="0" t="s">
        <v>6</v>
      </c>
      <c r="E22" s="0" t="s">
        <v>7</v>
      </c>
      <c r="F22" s="0" t="s">
        <v>8</v>
      </c>
      <c r="G22" s="0" t="s">
        <v>9</v>
      </c>
      <c r="H22" s="0" t="s">
        <v>10</v>
      </c>
      <c r="I22" s="0" t="s">
        <v>11</v>
      </c>
    </row>
    <row r="23" s="2" customFormat="true" ht="15.75" hidden="false" customHeight="false" outlineLevel="0" collapsed="false">
      <c r="A23" s="2" t="s">
        <v>12</v>
      </c>
      <c r="B23" s="2" t="n">
        <v>-0.0003</v>
      </c>
      <c r="C23" s="2" t="n">
        <v>8.6405</v>
      </c>
      <c r="D23" s="2" t="n">
        <v>-8.641</v>
      </c>
      <c r="E23" s="2" t="n">
        <v>-0.0003</v>
      </c>
      <c r="F23" s="2" t="n">
        <v>8.6418</v>
      </c>
      <c r="G23" s="2" t="n">
        <v>-8.6408</v>
      </c>
      <c r="H23" s="2" t="n">
        <v>-0.0165</v>
      </c>
      <c r="I23" s="2" t="n">
        <v>-0.0139</v>
      </c>
    </row>
    <row r="24" s="2" customFormat="true" ht="15.75" hidden="false" customHeight="false" outlineLevel="0" collapsed="false">
      <c r="A24" s="2" t="s">
        <v>13</v>
      </c>
      <c r="B24" s="2" t="n">
        <v>29.9703</v>
      </c>
      <c r="C24" s="2" t="n">
        <v>14.9801</v>
      </c>
      <c r="D24" s="2" t="n">
        <v>14.9838</v>
      </c>
      <c r="E24" s="2" t="n">
        <v>-0.0043</v>
      </c>
      <c r="F24" s="2" t="n">
        <v>-14.9252</v>
      </c>
      <c r="G24" s="2" t="n">
        <v>-14.9831</v>
      </c>
      <c r="H24" s="2" t="n">
        <v>23.2383</v>
      </c>
      <c r="I24" s="2" t="n">
        <v>-4.9396</v>
      </c>
    </row>
    <row r="26" s="4" customFormat="true" ht="15.75" hidden="false" customHeight="false" outlineLevel="0" collapsed="false">
      <c r="A26" s="3"/>
      <c r="B26" s="4" t="s">
        <v>15</v>
      </c>
      <c r="C26" s="4" t="s">
        <v>16</v>
      </c>
      <c r="D26" s="4" t="s">
        <v>17</v>
      </c>
      <c r="E26" s="4" t="s">
        <v>18</v>
      </c>
    </row>
    <row r="27" customFormat="false" ht="15.75" hidden="false" customHeight="false" outlineLevel="0" collapsed="false">
      <c r="B27" s="0" t="n">
        <f aca="false">I27/I29</f>
        <v>1.65022943512469</v>
      </c>
      <c r="C27" s="0" t="n">
        <f aca="false">I28/I30</f>
        <v>2.15406344373352</v>
      </c>
      <c r="D27" s="0" t="n">
        <f aca="false">(C27+B27)/2</f>
        <v>1.90214643942911</v>
      </c>
      <c r="E27" s="0" t="n">
        <f aca="false">I31/D27</f>
        <v>39.4291409143609</v>
      </c>
      <c r="H27" s="4" t="s">
        <v>19</v>
      </c>
      <c r="I27" s="5" t="n">
        <v>46.5</v>
      </c>
      <c r="K27" s="0" t="s">
        <v>20</v>
      </c>
    </row>
    <row r="28" customFormat="false" ht="15.75" hidden="false" customHeight="false" outlineLevel="0" collapsed="false">
      <c r="A28" s="0" t="s">
        <v>21</v>
      </c>
      <c r="E28" s="0" t="n">
        <v>0.2</v>
      </c>
      <c r="F28" s="0" t="s">
        <v>22</v>
      </c>
      <c r="H28" s="3" t="s">
        <v>23</v>
      </c>
      <c r="I28" s="0" t="n">
        <v>60.7</v>
      </c>
    </row>
    <row r="29" customFormat="false" ht="15.75" hidden="false" customHeight="false" outlineLevel="0" collapsed="false">
      <c r="H29" s="3" t="s">
        <v>24</v>
      </c>
      <c r="I29" s="0" t="n">
        <f aca="false">H24-I24</f>
        <v>28.1779</v>
      </c>
    </row>
    <row r="30" customFormat="false" ht="15.75" hidden="false" customHeight="false" outlineLevel="0" collapsed="false">
      <c r="H30" s="3" t="s">
        <v>25</v>
      </c>
      <c r="I30" s="0" t="n">
        <f aca="false">H18-I18</f>
        <v>28.1793</v>
      </c>
    </row>
    <row r="31" customFormat="false" ht="15.75" hidden="false" customHeight="false" outlineLevel="0" collapsed="false">
      <c r="H31" s="3" t="s">
        <v>26</v>
      </c>
      <c r="I31" s="0" t="n">
        <v>75</v>
      </c>
    </row>
    <row r="33" customFormat="false" ht="15.75" hidden="false" customHeight="false" outlineLevel="0" collapsed="false">
      <c r="H33" s="6" t="s">
        <v>27</v>
      </c>
    </row>
    <row r="34" s="7" customFormat="true" ht="15.75" hidden="false" customHeight="false" outlineLevel="0" collapsed="false">
      <c r="H34" s="7" t="s">
        <v>28</v>
      </c>
      <c r="J34" s="7" t="n">
        <v>1.6</v>
      </c>
      <c r="K34" s="8" t="n">
        <v>2.039E-020</v>
      </c>
    </row>
    <row r="35" s="7" customFormat="true" ht="15.75" hidden="false" customHeight="false" outlineLevel="0" collapsed="false">
      <c r="H35" s="7" t="s">
        <v>29</v>
      </c>
      <c r="J35" s="9" t="n">
        <v>2.013</v>
      </c>
    </row>
    <row r="36" s="7" customFormat="true" ht="15.75" hidden="false" customHeight="false" outlineLevel="0" collapsed="false">
      <c r="H36" s="7" t="s">
        <v>30</v>
      </c>
      <c r="J36" s="7" t="n">
        <v>0.141</v>
      </c>
    </row>
    <row r="37" s="7" customFormat="true" ht="15.75" hidden="false" customHeight="false" outlineLevel="0" collapsed="false">
      <c r="H37" s="7" t="s">
        <v>31</v>
      </c>
      <c r="J37" s="8" t="n">
        <v>6.022E+023</v>
      </c>
    </row>
    <row r="38" customFormat="false" ht="15.75" hidden="false" customHeight="false" outlineLevel="0" collapsed="false">
      <c r="A38" s="0" t="s">
        <v>32</v>
      </c>
      <c r="B38" s="0" t="s">
        <v>33</v>
      </c>
      <c r="C38" s="0" t="s">
        <v>34</v>
      </c>
      <c r="D38" s="0" t="s">
        <v>35</v>
      </c>
      <c r="E38" s="0" t="s">
        <v>36</v>
      </c>
      <c r="F38" s="0" t="s">
        <v>37</v>
      </c>
    </row>
    <row r="39" customFormat="false" ht="15.75" hidden="false" customHeight="false" outlineLevel="0" collapsed="false">
      <c r="A39" s="0" t="s">
        <v>38</v>
      </c>
      <c r="B39" s="0" t="n">
        <v>6</v>
      </c>
      <c r="C39" s="0" t="n">
        <v>0</v>
      </c>
      <c r="D39" s="0" t="n">
        <v>0</v>
      </c>
      <c r="E39" s="0" t="n">
        <v>6</v>
      </c>
      <c r="F39" s="0" t="n">
        <f aca="false">B39-(D39+C39+E39)</f>
        <v>0</v>
      </c>
      <c r="H39" s="7" t="s">
        <v>39</v>
      </c>
    </row>
    <row r="40" customFormat="false" ht="15.75" hidden="false" customHeight="false" outlineLevel="0" collapsed="false">
      <c r="A40" s="0" t="s">
        <v>40</v>
      </c>
      <c r="B40" s="0" t="n">
        <v>7</v>
      </c>
      <c r="C40" s="0" t="n">
        <v>2</v>
      </c>
      <c r="D40" s="0" t="n">
        <v>1</v>
      </c>
      <c r="E40" s="0" t="n">
        <v>4</v>
      </c>
      <c r="F40" s="0" t="n">
        <f aca="false">B40-(D40+C40+E40)</f>
        <v>0</v>
      </c>
    </row>
    <row r="41" customFormat="false" ht="15.75" hidden="false" customHeight="false" outlineLevel="0" collapsed="false">
      <c r="A41" s="0" t="s">
        <v>41</v>
      </c>
      <c r="B41" s="0" t="n">
        <v>12</v>
      </c>
      <c r="C41" s="0" t="n">
        <v>3</v>
      </c>
      <c r="D41" s="0" t="n">
        <v>0</v>
      </c>
      <c r="E41" s="0" t="n">
        <v>9</v>
      </c>
      <c r="F41" s="0" t="n">
        <f aca="false">B41-(D41+C41+E41)</f>
        <v>0</v>
      </c>
    </row>
    <row r="42" customFormat="false" ht="15.75" hidden="false" customHeight="false" outlineLevel="0" collapsed="false">
      <c r="A42" s="0" t="s">
        <v>42</v>
      </c>
      <c r="B42" s="0" t="n">
        <v>5</v>
      </c>
      <c r="C42" s="0" t="n">
        <v>1</v>
      </c>
      <c r="D42" s="0" t="n">
        <v>0</v>
      </c>
      <c r="E42" s="0" t="n">
        <v>4</v>
      </c>
      <c r="F42" s="0" t="n">
        <f aca="false">B42-(D42+C42+E42)</f>
        <v>0</v>
      </c>
      <c r="H42" s="10" t="s">
        <v>43</v>
      </c>
      <c r="K42" s="0" t="s">
        <v>44</v>
      </c>
      <c r="L42" s="10" t="s">
        <v>45</v>
      </c>
    </row>
    <row r="43" customFormat="false" ht="15.75" hidden="false" customHeight="false" outlineLevel="0" collapsed="false">
      <c r="A43" s="0" t="s">
        <v>46</v>
      </c>
      <c r="B43" s="0" t="n">
        <v>9</v>
      </c>
      <c r="C43" s="0" t="n">
        <v>2</v>
      </c>
      <c r="D43" s="0" t="n">
        <v>2</v>
      </c>
      <c r="E43" s="0" t="n">
        <v>5</v>
      </c>
      <c r="F43" s="0" t="n">
        <f aca="false">B43-(D43+C43+E43)</f>
        <v>0</v>
      </c>
      <c r="H43" s="11" t="n">
        <f aca="false">$J$35/($J$36*$J$37*$E$27)*LN(I48/I49)</f>
        <v>1.05818247266132E-025</v>
      </c>
      <c r="I43" s="0" t="s">
        <v>47</v>
      </c>
      <c r="J43" s="11" t="n">
        <f aca="false">(K34/E27)*LN(I48/I49)</f>
        <v>9.10109983658975E-023</v>
      </c>
    </row>
    <row r="44" customFormat="false" ht="15.75" hidden="false" customHeight="false" outlineLevel="0" collapsed="false">
      <c r="A44" s="0" t="s">
        <v>48</v>
      </c>
      <c r="B44" s="0" t="n">
        <v>9</v>
      </c>
      <c r="C44" s="0" t="n">
        <v>2</v>
      </c>
      <c r="D44" s="0" t="n">
        <v>1</v>
      </c>
      <c r="E44" s="0" t="n">
        <v>6</v>
      </c>
      <c r="F44" s="0" t="n">
        <f aca="false">B44-(D44+C44+E44)</f>
        <v>0</v>
      </c>
      <c r="H44" s="11" t="n">
        <f aca="false">H43*1E+024</f>
        <v>0.105818247266132</v>
      </c>
      <c r="I44" s="0" t="s">
        <v>49</v>
      </c>
      <c r="K44" s="0" t="n">
        <f aca="false">SQRT(POWER(I54*E28,2) + POWER(I55*SQRT(I48),2) + POWER(I56*SQRT(I49),2))</f>
        <v>0.0457944978360748</v>
      </c>
      <c r="L44" s="12" t="n">
        <f aca="false">K44/H44*100</f>
        <v>43.2765605358232</v>
      </c>
      <c r="M44" s="0" t="s">
        <v>50</v>
      </c>
    </row>
    <row r="45" customFormat="false" ht="15.75" hidden="false" customHeight="false" outlineLevel="0" collapsed="false">
      <c r="A45" s="0" t="s">
        <v>51</v>
      </c>
      <c r="B45" s="0" t="n">
        <v>5</v>
      </c>
      <c r="C45" s="0" t="n">
        <v>1</v>
      </c>
      <c r="D45" s="0" t="n">
        <v>0</v>
      </c>
      <c r="E45" s="0" t="n">
        <v>4</v>
      </c>
      <c r="F45" s="0" t="n">
        <f aca="false">B45-(D45+C45+E45)</f>
        <v>0</v>
      </c>
    </row>
    <row r="46" customFormat="false" ht="15.75" hidden="false" customHeight="false" outlineLevel="0" collapsed="false">
      <c r="A46" s="0" t="s">
        <v>52</v>
      </c>
      <c r="B46" s="0" t="n">
        <v>5</v>
      </c>
      <c r="C46" s="0" t="n">
        <v>1</v>
      </c>
      <c r="D46" s="0" t="n">
        <v>0</v>
      </c>
      <c r="E46" s="0" t="n">
        <v>4</v>
      </c>
      <c r="F46" s="0" t="n">
        <f aca="false">B46-(D46+C46+E46)</f>
        <v>0</v>
      </c>
    </row>
    <row r="47" customFormat="false" ht="15.75" hidden="false" customHeight="true" outlineLevel="0" collapsed="false">
      <c r="A47" s="0" t="s">
        <v>53</v>
      </c>
      <c r="B47" s="0" t="n">
        <v>14</v>
      </c>
      <c r="C47" s="0" t="n">
        <v>3</v>
      </c>
      <c r="D47" s="0" t="n">
        <v>1</v>
      </c>
      <c r="E47" s="0" t="n">
        <v>10</v>
      </c>
      <c r="F47" s="0" t="n">
        <f aca="false">B47-(D47+C47+E47)</f>
        <v>0</v>
      </c>
    </row>
    <row r="48" customFormat="false" ht="15.75" hidden="false" customHeight="false" outlineLevel="0" collapsed="false">
      <c r="A48" s="0" t="s">
        <v>54</v>
      </c>
      <c r="B48" s="0" t="n">
        <v>6</v>
      </c>
      <c r="C48" s="0" t="n">
        <v>1</v>
      </c>
      <c r="D48" s="0" t="n">
        <v>1</v>
      </c>
      <c r="E48" s="0" t="n">
        <v>4</v>
      </c>
      <c r="F48" s="0" t="n">
        <f aca="false">B48-(D48+C48+E48)</f>
        <v>0</v>
      </c>
      <c r="H48" s="0" t="s">
        <v>55</v>
      </c>
      <c r="I48" s="0" t="n">
        <f aca="false">SUM(B39:B88)</f>
        <v>378</v>
      </c>
      <c r="K48" s="0" t="n">
        <f aca="false">I54*E28</f>
        <v>0.00053675147270374</v>
      </c>
    </row>
    <row r="49" customFormat="false" ht="15.75" hidden="false" customHeight="false" outlineLevel="0" collapsed="false">
      <c r="A49" s="0" t="s">
        <v>56</v>
      </c>
      <c r="B49" s="0" t="n">
        <v>5</v>
      </c>
      <c r="C49" s="0" t="n">
        <v>2</v>
      </c>
      <c r="D49" s="0" t="n">
        <v>0</v>
      </c>
      <c r="E49" s="0" t="n">
        <v>3</v>
      </c>
      <c r="F49" s="0" t="n">
        <f aca="false">B49-(D49+C49+E49)</f>
        <v>0</v>
      </c>
      <c r="H49" s="0" t="s">
        <v>57</v>
      </c>
      <c r="I49" s="0" t="n">
        <f aca="false">SUM(E39:E109)</f>
        <v>317</v>
      </c>
    </row>
    <row r="50" customFormat="false" ht="15.75" hidden="false" customHeight="false" outlineLevel="0" collapsed="false">
      <c r="A50" s="0" t="s">
        <v>58</v>
      </c>
      <c r="B50" s="0" t="n">
        <v>9</v>
      </c>
      <c r="C50" s="0" t="n">
        <v>3</v>
      </c>
      <c r="D50" s="0" t="n">
        <v>1</v>
      </c>
      <c r="E50" s="0" t="n">
        <v>5</v>
      </c>
      <c r="F50" s="0" t="n">
        <f aca="false">B50-(D50+C50+E50)</f>
        <v>0</v>
      </c>
    </row>
    <row r="51" customFormat="false" ht="15.75" hidden="false" customHeight="false" outlineLevel="0" collapsed="false">
      <c r="A51" s="0" t="s">
        <v>59</v>
      </c>
      <c r="B51" s="0" t="n">
        <v>5</v>
      </c>
      <c r="C51" s="0" t="n">
        <v>1</v>
      </c>
      <c r="D51" s="0" t="n">
        <v>0</v>
      </c>
      <c r="E51" s="0" t="n">
        <v>4</v>
      </c>
      <c r="F51" s="0" t="n">
        <f aca="false">B51-(D51+C51+E51)</f>
        <v>0</v>
      </c>
    </row>
    <row r="52" customFormat="false" ht="15.75" hidden="false" customHeight="false" outlineLevel="0" collapsed="false">
      <c r="A52" s="0" t="s">
        <v>60</v>
      </c>
      <c r="B52" s="0" t="n">
        <v>6</v>
      </c>
      <c r="C52" s="0" t="n">
        <v>2</v>
      </c>
      <c r="D52" s="0" t="n">
        <v>1</v>
      </c>
      <c r="E52" s="0" t="n">
        <v>3</v>
      </c>
      <c r="F52" s="0" t="n">
        <f aca="false">B52-(D52+C52+E52)</f>
        <v>0</v>
      </c>
    </row>
    <row r="53" customFormat="false" ht="15.75" hidden="false" customHeight="false" outlineLevel="0" collapsed="false">
      <c r="A53" s="0" t="s">
        <v>61</v>
      </c>
      <c r="B53" s="0" t="n">
        <v>7</v>
      </c>
      <c r="C53" s="0" t="n">
        <v>1</v>
      </c>
      <c r="D53" s="0" t="n">
        <v>0</v>
      </c>
      <c r="E53" s="0" t="n">
        <v>6</v>
      </c>
      <c r="F53" s="0" t="n">
        <f aca="false">B53-(D53+C53+E53)</f>
        <v>0</v>
      </c>
      <c r="H53" s="0" t="s">
        <v>62</v>
      </c>
    </row>
    <row r="54" customFormat="false" ht="15.75" hidden="false" customHeight="false" outlineLevel="0" collapsed="false">
      <c r="A54" s="0" t="s">
        <v>63</v>
      </c>
      <c r="B54" s="0" t="n">
        <v>5</v>
      </c>
      <c r="C54" s="0" t="n">
        <v>1</v>
      </c>
      <c r="D54" s="0" t="n">
        <v>0</v>
      </c>
      <c r="E54" s="0" t="n">
        <v>4</v>
      </c>
      <c r="F54" s="0" t="n">
        <f aca="false">B54-(D54+C54+E54)</f>
        <v>0</v>
      </c>
      <c r="H54" s="0" t="s">
        <v>64</v>
      </c>
      <c r="I54" s="11" t="n">
        <f aca="false">H44/$E$27</f>
        <v>0.0026837573635187</v>
      </c>
      <c r="J54" s="0" t="s">
        <v>65</v>
      </c>
    </row>
    <row r="55" customFormat="false" ht="15.75" hidden="false" customHeight="false" outlineLevel="0" collapsed="false">
      <c r="A55" s="0" t="s">
        <v>66</v>
      </c>
      <c r="B55" s="0" t="n">
        <v>8</v>
      </c>
      <c r="C55" s="0" t="n">
        <v>1</v>
      </c>
      <c r="D55" s="0" t="n">
        <v>0</v>
      </c>
      <c r="E55" s="0" t="n">
        <v>7</v>
      </c>
      <c r="F55" s="0" t="n">
        <f aca="false">B55-(D55+C55+E55)</f>
        <v>0</v>
      </c>
      <c r="H55" s="0" t="s">
        <v>67</v>
      </c>
      <c r="I55" s="11" t="n">
        <f aca="false">$J$35/($J$36*$J$37*$E$27)/I48*1E+024</f>
        <v>0.00159065061048427</v>
      </c>
      <c r="J55" s="0" t="s">
        <v>49</v>
      </c>
    </row>
    <row r="56" customFormat="false" ht="15.75" hidden="false" customHeight="false" outlineLevel="0" collapsed="false">
      <c r="A56" s="0" t="s">
        <v>68</v>
      </c>
      <c r="B56" s="0" t="n">
        <v>10</v>
      </c>
      <c r="C56" s="0" t="n">
        <v>3</v>
      </c>
      <c r="D56" s="0" t="n">
        <v>1</v>
      </c>
      <c r="E56" s="0" t="n">
        <v>6</v>
      </c>
      <c r="F56" s="0" t="n">
        <f aca="false">B56-(D56+C56+E56)</f>
        <v>0</v>
      </c>
      <c r="H56" s="0" t="s">
        <v>69</v>
      </c>
      <c r="I56" s="11" t="n">
        <f aca="false">-$J$35/($J$36*$J$37*$E$27*I49)*1E+024</f>
        <v>-0.00189673795193393</v>
      </c>
      <c r="J56" s="0" t="s">
        <v>49</v>
      </c>
    </row>
    <row r="57" customFormat="false" ht="15.75" hidden="false" customHeight="false" outlineLevel="0" collapsed="false">
      <c r="A57" s="0" t="s">
        <v>70</v>
      </c>
      <c r="B57" s="0" t="n">
        <v>4</v>
      </c>
      <c r="C57" s="0" t="n">
        <v>1</v>
      </c>
      <c r="D57" s="0" t="n">
        <v>0</v>
      </c>
      <c r="E57" s="0" t="n">
        <v>3</v>
      </c>
      <c r="F57" s="0" t="n">
        <f aca="false">B57-(D57+C57+E57)</f>
        <v>0</v>
      </c>
    </row>
    <row r="58" customFormat="false" ht="15.75" hidden="false" customHeight="false" outlineLevel="0" collapsed="false">
      <c r="A58" s="0" t="s">
        <v>71</v>
      </c>
      <c r="B58" s="0" t="n">
        <v>10</v>
      </c>
      <c r="C58" s="0" t="n">
        <v>3</v>
      </c>
      <c r="D58" s="0" t="n">
        <v>0</v>
      </c>
      <c r="E58" s="0" t="n">
        <v>7</v>
      </c>
      <c r="F58" s="0" t="n">
        <f aca="false">B58-(D58+C58+E58)</f>
        <v>0</v>
      </c>
    </row>
    <row r="59" customFormat="false" ht="15.75" hidden="false" customHeight="false" outlineLevel="0" collapsed="false">
      <c r="A59" s="0" t="s">
        <v>72</v>
      </c>
      <c r="B59" s="0" t="n">
        <v>8</v>
      </c>
      <c r="C59" s="0" t="n">
        <v>2</v>
      </c>
      <c r="D59" s="0" t="n">
        <v>0</v>
      </c>
      <c r="E59" s="0" t="n">
        <v>6</v>
      </c>
      <c r="F59" s="0" t="n">
        <f aca="false">B59-(D59+C59+E59)</f>
        <v>0</v>
      </c>
    </row>
    <row r="60" customFormat="false" ht="15.75" hidden="false" customHeight="false" outlineLevel="0" collapsed="false">
      <c r="A60" s="0" t="s">
        <v>73</v>
      </c>
      <c r="B60" s="0" t="n">
        <v>9</v>
      </c>
      <c r="C60" s="0" t="n">
        <v>1</v>
      </c>
      <c r="D60" s="0" t="n">
        <v>2</v>
      </c>
      <c r="E60" s="0" t="n">
        <v>6</v>
      </c>
      <c r="F60" s="0" t="n">
        <f aca="false">B60-(D60+C60+E60)</f>
        <v>0</v>
      </c>
    </row>
    <row r="61" customFormat="false" ht="15.75" hidden="false" customHeight="false" outlineLevel="0" collapsed="false">
      <c r="A61" s="0" t="s">
        <v>74</v>
      </c>
      <c r="B61" s="0" t="n">
        <v>6</v>
      </c>
      <c r="C61" s="0" t="n">
        <v>1</v>
      </c>
      <c r="D61" s="0" t="n">
        <v>0</v>
      </c>
      <c r="E61" s="0" t="n">
        <v>5</v>
      </c>
      <c r="F61" s="0" t="n">
        <f aca="false">B61-(D61+C61+E61)</f>
        <v>0</v>
      </c>
    </row>
    <row r="62" customFormat="false" ht="15.75" hidden="false" customHeight="false" outlineLevel="0" collapsed="false">
      <c r="A62" s="0" t="s">
        <v>75</v>
      </c>
      <c r="B62" s="0" t="n">
        <v>10</v>
      </c>
      <c r="C62" s="0" t="n">
        <v>0</v>
      </c>
      <c r="D62" s="0" t="n">
        <v>0</v>
      </c>
      <c r="E62" s="0" t="n">
        <v>10</v>
      </c>
      <c r="F62" s="0" t="n">
        <f aca="false">B62-(D62+C62+E62)</f>
        <v>0</v>
      </c>
    </row>
    <row r="63" customFormat="false" ht="15.75" hidden="false" customHeight="false" outlineLevel="0" collapsed="false">
      <c r="A63" s="13" t="s">
        <v>76</v>
      </c>
      <c r="B63" s="0" t="n">
        <v>9</v>
      </c>
      <c r="E63" s="13"/>
      <c r="F63" s="0" t="n">
        <f aca="false">B63-(D63+C63+E63)</f>
        <v>9</v>
      </c>
    </row>
    <row r="64" customFormat="false" ht="15.75" hidden="false" customHeight="false" outlineLevel="0" collapsed="false">
      <c r="A64" s="0" t="s">
        <v>77</v>
      </c>
      <c r="B64" s="0" t="n">
        <v>11</v>
      </c>
      <c r="C64" s="0" t="n">
        <v>4</v>
      </c>
      <c r="D64" s="0" t="n">
        <v>1</v>
      </c>
      <c r="E64" s="14" t="n">
        <v>6</v>
      </c>
      <c r="F64" s="0" t="n">
        <f aca="false">B64-(D64+C64+E64)</f>
        <v>0</v>
      </c>
      <c r="H64" s="0" t="s">
        <v>78</v>
      </c>
    </row>
    <row r="65" customFormat="false" ht="15.75" hidden="false" customHeight="false" outlineLevel="0" collapsed="false">
      <c r="A65" s="0" t="s">
        <v>79</v>
      </c>
      <c r="B65" s="0" t="n">
        <v>7</v>
      </c>
      <c r="C65" s="0" t="n">
        <v>1</v>
      </c>
      <c r="D65" s="0" t="n">
        <v>0</v>
      </c>
      <c r="E65" s="0" t="n">
        <v>6</v>
      </c>
      <c r="F65" s="0" t="n">
        <f aca="false">B65-(D65+C65+E65)</f>
        <v>0</v>
      </c>
    </row>
    <row r="66" customFormat="false" ht="15.75" hidden="false" customHeight="false" outlineLevel="0" collapsed="false">
      <c r="A66" s="0" t="s">
        <v>80</v>
      </c>
      <c r="B66" s="0" t="n">
        <v>5</v>
      </c>
      <c r="C66" s="0" t="n">
        <v>1</v>
      </c>
      <c r="D66" s="0" t="n">
        <v>2</v>
      </c>
      <c r="E66" s="0" t="n">
        <v>2</v>
      </c>
      <c r="F66" s="0" t="n">
        <f aca="false">B66-(D66+C66+E66)</f>
        <v>0</v>
      </c>
    </row>
    <row r="67" customFormat="false" ht="15.75" hidden="false" customHeight="false" outlineLevel="0" collapsed="false">
      <c r="A67" s="0" t="s">
        <v>81</v>
      </c>
      <c r="B67" s="0" t="n">
        <v>8</v>
      </c>
      <c r="C67" s="0" t="n">
        <v>1</v>
      </c>
      <c r="D67" s="0" t="n">
        <v>1</v>
      </c>
      <c r="E67" s="0" t="n">
        <v>6</v>
      </c>
      <c r="F67" s="0" t="n">
        <f aca="false">B67-(D67+C67+E67)</f>
        <v>0</v>
      </c>
      <c r="H67" s="0" t="s">
        <v>82</v>
      </c>
    </row>
    <row r="68" customFormat="false" ht="15.75" hidden="false" customHeight="false" outlineLevel="0" collapsed="false">
      <c r="A68" s="0" t="s">
        <v>83</v>
      </c>
      <c r="B68" s="0" t="n">
        <v>7</v>
      </c>
      <c r="C68" s="0" t="n">
        <v>0</v>
      </c>
      <c r="D68" s="0" t="n">
        <v>1</v>
      </c>
      <c r="E68" s="0" t="n">
        <v>6</v>
      </c>
      <c r="F68" s="0" t="n">
        <f aca="false">B68-(D68+C68+E68)</f>
        <v>0</v>
      </c>
    </row>
    <row r="69" customFormat="false" ht="15.75" hidden="false" customHeight="false" outlineLevel="0" collapsed="false">
      <c r="A69" s="0" t="s">
        <v>84</v>
      </c>
      <c r="B69" s="0" t="n">
        <v>7</v>
      </c>
      <c r="C69" s="0" t="n">
        <v>2</v>
      </c>
      <c r="D69" s="0" t="n">
        <v>0</v>
      </c>
      <c r="E69" s="0" t="n">
        <v>5</v>
      </c>
      <c r="F69" s="0" t="n">
        <f aca="false">B69-(D69+C69+E69)</f>
        <v>0</v>
      </c>
    </row>
    <row r="70" customFormat="false" ht="15.75" hidden="false" customHeight="false" outlineLevel="0" collapsed="false">
      <c r="A70" s="0" t="s">
        <v>85</v>
      </c>
      <c r="B70" s="0" t="n">
        <v>8</v>
      </c>
      <c r="C70" s="0" t="n">
        <v>1</v>
      </c>
      <c r="D70" s="0" t="n">
        <v>0</v>
      </c>
      <c r="E70" s="0" t="n">
        <v>7</v>
      </c>
      <c r="F70" s="0" t="n">
        <f aca="false">B70-(D70+C70+E70)</f>
        <v>0</v>
      </c>
      <c r="H70" s="0" t="s">
        <v>86</v>
      </c>
    </row>
    <row r="71" customFormat="false" ht="15.75" hidden="false" customHeight="false" outlineLevel="0" collapsed="false">
      <c r="A71" s="0" t="s">
        <v>87</v>
      </c>
      <c r="B71" s="0" t="n">
        <v>8</v>
      </c>
      <c r="C71" s="0" t="n">
        <v>1</v>
      </c>
      <c r="D71" s="0" t="n">
        <v>1</v>
      </c>
      <c r="E71" s="0" t="n">
        <v>6</v>
      </c>
      <c r="F71" s="0" t="n">
        <f aca="false">B71-(D71+C71+E71)</f>
        <v>0</v>
      </c>
      <c r="H71" s="0" t="s">
        <v>88</v>
      </c>
    </row>
    <row r="72" customFormat="false" ht="15.75" hidden="false" customHeight="false" outlineLevel="0" collapsed="false">
      <c r="A72" s="0" t="s">
        <v>89</v>
      </c>
      <c r="B72" s="0" t="n">
        <v>5</v>
      </c>
      <c r="C72" s="0" t="n">
        <v>0</v>
      </c>
      <c r="D72" s="0" t="n">
        <v>2</v>
      </c>
      <c r="E72" s="0" t="n">
        <v>3</v>
      </c>
      <c r="F72" s="0" t="n">
        <f aca="false">B72-(D72+C72+E72)</f>
        <v>0</v>
      </c>
    </row>
    <row r="73" customFormat="false" ht="15.75" hidden="false" customHeight="false" outlineLevel="0" collapsed="false">
      <c r="A73" s="0" t="s">
        <v>90</v>
      </c>
      <c r="B73" s="0" t="n">
        <v>7</v>
      </c>
      <c r="C73" s="0" t="n">
        <v>2</v>
      </c>
      <c r="D73" s="0" t="n">
        <v>0</v>
      </c>
      <c r="E73" s="0" t="n">
        <v>5</v>
      </c>
      <c r="F73" s="0" t="n">
        <f aca="false">B73-(D73+C73+E73)</f>
        <v>0</v>
      </c>
    </row>
    <row r="74" customFormat="false" ht="15.75" hidden="false" customHeight="false" outlineLevel="0" collapsed="false">
      <c r="A74" s="0" t="s">
        <v>91</v>
      </c>
      <c r="B74" s="0" t="n">
        <v>7</v>
      </c>
      <c r="C74" s="0" t="n">
        <v>1</v>
      </c>
      <c r="D74" s="0" t="n">
        <v>2</v>
      </c>
      <c r="E74" s="0" t="n">
        <v>4</v>
      </c>
      <c r="F74" s="0" t="n">
        <f aca="false">B74-(D74+C74+E74)</f>
        <v>0</v>
      </c>
    </row>
    <row r="75" customFormat="false" ht="15.75" hidden="false" customHeight="false" outlineLevel="0" collapsed="false">
      <c r="A75" s="0" t="s">
        <v>92</v>
      </c>
      <c r="B75" s="0" t="n">
        <v>13</v>
      </c>
      <c r="C75" s="0" t="n">
        <v>3</v>
      </c>
      <c r="D75" s="0" t="n">
        <v>4</v>
      </c>
      <c r="E75" s="0" t="n">
        <v>6</v>
      </c>
      <c r="F75" s="0" t="n">
        <f aca="false">B75-(D75+C75+E75)</f>
        <v>0</v>
      </c>
    </row>
    <row r="76" customFormat="false" ht="15.75" hidden="false" customHeight="false" outlineLevel="0" collapsed="false">
      <c r="A76" s="0" t="s">
        <v>93</v>
      </c>
      <c r="B76" s="0" t="n">
        <v>9</v>
      </c>
      <c r="C76" s="0" t="n">
        <v>0</v>
      </c>
      <c r="D76" s="0" t="n">
        <v>2</v>
      </c>
      <c r="E76" s="0" t="n">
        <v>7</v>
      </c>
      <c r="F76" s="0" t="n">
        <f aca="false">B76-(D76+C76+E76)</f>
        <v>0</v>
      </c>
    </row>
    <row r="77" customFormat="false" ht="15.75" hidden="false" customHeight="false" outlineLevel="0" collapsed="false">
      <c r="A77" s="0" t="s">
        <v>94</v>
      </c>
      <c r="B77" s="0" t="n">
        <v>6</v>
      </c>
      <c r="C77" s="0" t="n">
        <v>0</v>
      </c>
      <c r="D77" s="0" t="n">
        <v>1</v>
      </c>
      <c r="E77" s="0" t="n">
        <v>5</v>
      </c>
      <c r="F77" s="0" t="n">
        <f aca="false">B77-(D77+C77+E77)</f>
        <v>0</v>
      </c>
    </row>
    <row r="78" customFormat="false" ht="15.75" hidden="false" customHeight="false" outlineLevel="0" collapsed="false">
      <c r="A78" s="0" t="s">
        <v>95</v>
      </c>
      <c r="B78" s="0" t="n">
        <v>8</v>
      </c>
      <c r="C78" s="0" t="n">
        <v>3</v>
      </c>
      <c r="D78" s="0" t="n">
        <v>1</v>
      </c>
      <c r="E78" s="0" t="n">
        <v>4</v>
      </c>
      <c r="F78" s="0" t="n">
        <f aca="false">B78-(D78+C78+E78)</f>
        <v>0</v>
      </c>
    </row>
    <row r="79" customFormat="false" ht="15.75" hidden="false" customHeight="false" outlineLevel="0" collapsed="false">
      <c r="A79" s="0" t="s">
        <v>96</v>
      </c>
      <c r="B79" s="0" t="n">
        <v>7</v>
      </c>
      <c r="C79" s="0" t="n">
        <v>3</v>
      </c>
      <c r="D79" s="0" t="n">
        <v>0</v>
      </c>
      <c r="E79" s="0" t="n">
        <v>4</v>
      </c>
      <c r="F79" s="0" t="n">
        <f aca="false">B79-(D79+C79+E79)</f>
        <v>0</v>
      </c>
    </row>
    <row r="80" customFormat="false" ht="15.75" hidden="false" customHeight="false" outlineLevel="0" collapsed="false">
      <c r="A80" s="0" t="s">
        <v>97</v>
      </c>
      <c r="B80" s="0" t="n">
        <v>5</v>
      </c>
      <c r="C80" s="0" t="n">
        <v>2</v>
      </c>
      <c r="D80" s="0" t="n">
        <v>1</v>
      </c>
      <c r="E80" s="0" t="n">
        <v>2</v>
      </c>
      <c r="F80" s="0" t="n">
        <f aca="false">B80-(D80+C80+E80)</f>
        <v>0</v>
      </c>
    </row>
    <row r="81" customFormat="false" ht="15.75" hidden="false" customHeight="false" outlineLevel="0" collapsed="false">
      <c r="A81" s="15" t="s">
        <v>98</v>
      </c>
      <c r="B81" s="0" t="n">
        <v>7</v>
      </c>
      <c r="C81" s="0" t="n">
        <v>1</v>
      </c>
      <c r="D81" s="0" t="n">
        <v>1</v>
      </c>
      <c r="E81" s="0" t="n">
        <v>5</v>
      </c>
      <c r="F81" s="0" t="n">
        <f aca="false">B81-(D81+C81+E81)</f>
        <v>0</v>
      </c>
    </row>
    <row r="82" customFormat="false" ht="15.75" hidden="false" customHeight="false" outlineLevel="0" collapsed="false">
      <c r="A82" s="0" t="s">
        <v>99</v>
      </c>
      <c r="B82" s="0" t="n">
        <v>6</v>
      </c>
      <c r="C82" s="0" t="n">
        <v>1</v>
      </c>
      <c r="D82" s="0" t="n">
        <v>0</v>
      </c>
      <c r="E82" s="0" t="n">
        <v>5</v>
      </c>
      <c r="F82" s="0" t="n">
        <f aca="false">B82-(D82+C82+E82)</f>
        <v>0</v>
      </c>
    </row>
    <row r="83" customFormat="false" ht="15.75" hidden="false" customHeight="false" outlineLevel="0" collapsed="false">
      <c r="A83" s="0" t="s">
        <v>100</v>
      </c>
      <c r="B83" s="0" t="n">
        <v>7</v>
      </c>
      <c r="C83" s="0" t="n">
        <v>1</v>
      </c>
      <c r="D83" s="0" t="n">
        <v>1</v>
      </c>
      <c r="E83" s="0" t="n">
        <v>5</v>
      </c>
      <c r="F83" s="0" t="n">
        <f aca="false">B83-(D83+C83+E83)</f>
        <v>0</v>
      </c>
    </row>
    <row r="84" customFormat="false" ht="15.75" hidden="false" customHeight="false" outlineLevel="0" collapsed="false">
      <c r="A84" s="0" t="s">
        <v>101</v>
      </c>
      <c r="B84" s="0" t="n">
        <v>10</v>
      </c>
      <c r="C84" s="0" t="n">
        <v>1</v>
      </c>
      <c r="D84" s="0" t="n">
        <v>3</v>
      </c>
      <c r="E84" s="0" t="n">
        <v>6</v>
      </c>
      <c r="F84" s="0" t="n">
        <f aca="false">B84-(D84+C84+E84)</f>
        <v>0</v>
      </c>
    </row>
    <row r="85" customFormat="false" ht="15.75" hidden="false" customHeight="false" outlineLevel="0" collapsed="false">
      <c r="A85" s="0" t="s">
        <v>102</v>
      </c>
      <c r="B85" s="0" t="n">
        <v>9</v>
      </c>
      <c r="C85" s="0" t="n">
        <v>0</v>
      </c>
      <c r="D85" s="0" t="n">
        <v>1</v>
      </c>
      <c r="E85" s="0" t="n">
        <v>8</v>
      </c>
      <c r="F85" s="0" t="n">
        <f aca="false">B85-(D85+C85+E85)</f>
        <v>0</v>
      </c>
    </row>
    <row r="86" customFormat="false" ht="15.75" hidden="false" customHeight="false" outlineLevel="0" collapsed="false">
      <c r="A86" s="0" t="s">
        <v>103</v>
      </c>
      <c r="B86" s="0" t="n">
        <v>6</v>
      </c>
      <c r="C86" s="0" t="n">
        <v>0</v>
      </c>
      <c r="D86" s="0" t="n">
        <v>2</v>
      </c>
      <c r="E86" s="0" t="n">
        <v>4</v>
      </c>
      <c r="F86" s="0" t="n">
        <f aca="false">B86-(D86+C86+E86)</f>
        <v>0</v>
      </c>
    </row>
    <row r="87" customFormat="false" ht="15.75" hidden="false" customHeight="false" outlineLevel="0" collapsed="false">
      <c r="A87" s="0" t="s">
        <v>104</v>
      </c>
      <c r="B87" s="0" t="n">
        <v>10</v>
      </c>
      <c r="C87" s="0" t="n">
        <v>1</v>
      </c>
      <c r="D87" s="0" t="n">
        <v>2</v>
      </c>
      <c r="E87" s="0" t="n">
        <v>7</v>
      </c>
      <c r="F87" s="0" t="n">
        <f aca="false">B87-(D87+C87+E87)</f>
        <v>0</v>
      </c>
    </row>
    <row r="88" customFormat="false" ht="15.75" hidden="false" customHeight="false" outlineLevel="0" collapsed="false">
      <c r="A88" s="0" t="s">
        <v>105</v>
      </c>
      <c r="B88" s="0" t="n">
        <v>6</v>
      </c>
      <c r="C88" s="0" t="n">
        <v>3</v>
      </c>
      <c r="D88" s="0" t="n">
        <v>0</v>
      </c>
      <c r="E88" s="0" t="n">
        <v>3</v>
      </c>
      <c r="F88" s="0" t="n">
        <f aca="false">B88-(D88+C88+E88)</f>
        <v>0</v>
      </c>
    </row>
    <row r="92" customFormat="false" ht="15" hidden="false" customHeight="false" outlineLevel="0" collapsed="false">
      <c r="C92" s="0" t="s">
        <v>106</v>
      </c>
      <c r="D92" s="0" t="s">
        <v>107</v>
      </c>
      <c r="G92" s="16" t="s">
        <v>108</v>
      </c>
      <c r="H92" s="16"/>
    </row>
    <row r="93" customFormat="false" ht="15" hidden="false" customHeight="false" outlineLevel="0" collapsed="false">
      <c r="G93" s="16"/>
      <c r="H93" s="16"/>
    </row>
    <row r="94" customFormat="false" ht="15" hidden="false" customHeight="false" outlineLevel="0" collapsed="false">
      <c r="A94" s="17" t="s">
        <v>109</v>
      </c>
      <c r="B94" s="18" t="n">
        <v>11</v>
      </c>
      <c r="C94" s="18" t="n">
        <v>2</v>
      </c>
      <c r="D94" s="18" t="n">
        <v>3</v>
      </c>
      <c r="E94" s="18" t="n">
        <f aca="false">B94-C94-D94</f>
        <v>6</v>
      </c>
      <c r="F94" s="18"/>
      <c r="G94" s="18"/>
      <c r="H94" s="18"/>
      <c r="I94" s="18"/>
      <c r="J94" s="18"/>
      <c r="K94" s="18"/>
      <c r="L94" s="18"/>
      <c r="M94" s="19"/>
    </row>
    <row r="95" customFormat="false" ht="15" hidden="false" customHeight="false" outlineLevel="0" collapsed="false">
      <c r="A95" s="20" t="s">
        <v>110</v>
      </c>
      <c r="B95" s="0" t="n">
        <v>4</v>
      </c>
      <c r="C95" s="0" t="n">
        <v>1</v>
      </c>
      <c r="D95" s="21" t="n">
        <v>1</v>
      </c>
      <c r="E95" s="0" t="n">
        <f aca="false">B95-C95-D95</f>
        <v>2</v>
      </c>
      <c r="H95" s="10" t="s">
        <v>43</v>
      </c>
      <c r="K95" s="0" t="s">
        <v>44</v>
      </c>
      <c r="L95" s="10" t="s">
        <v>45</v>
      </c>
      <c r="M95" s="22"/>
    </row>
    <row r="96" customFormat="false" ht="15" hidden="false" customHeight="false" outlineLevel="0" collapsed="false">
      <c r="A96" s="20" t="s">
        <v>111</v>
      </c>
      <c r="B96" s="0" t="n">
        <v>5</v>
      </c>
      <c r="C96" s="0" t="n">
        <v>2</v>
      </c>
      <c r="D96" s="21" t="n">
        <v>0</v>
      </c>
      <c r="E96" s="0" t="n">
        <f aca="false">B96-C96-D96</f>
        <v>3</v>
      </c>
      <c r="H96" s="11" t="n">
        <f aca="false">$J$35/($J$36*$J$37*$E$27)*LN(I101/I102)</f>
        <v>2.33514055233952E-025</v>
      </c>
      <c r="I96" s="0" t="s">
        <v>47</v>
      </c>
      <c r="J96" s="11" t="n">
        <f aca="false">(K87/E80)*LN(I101/I102)</f>
        <v>0</v>
      </c>
      <c r="M96" s="22"/>
    </row>
    <row r="97" customFormat="false" ht="15" hidden="false" customHeight="false" outlineLevel="0" collapsed="false">
      <c r="A97" s="20" t="s">
        <v>112</v>
      </c>
      <c r="B97" s="0" t="n">
        <v>9</v>
      </c>
      <c r="C97" s="0" t="n">
        <v>1</v>
      </c>
      <c r="D97" s="21" t="n">
        <v>2</v>
      </c>
      <c r="E97" s="0" t="n">
        <f aca="false">B97-C97-D97</f>
        <v>6</v>
      </c>
      <c r="H97" s="11" t="n">
        <f aca="false">H96*1E+024</f>
        <v>0.233514055233952</v>
      </c>
      <c r="I97" s="0" t="s">
        <v>49</v>
      </c>
      <c r="K97" s="0" t="n">
        <f aca="false">SQRT(POWER(I107*E81,2) + POWER(I108*SQRT(I101),2) + POWER(I109*SQRT(I102),2))</f>
        <v>0.105639683627645</v>
      </c>
      <c r="L97" s="12" t="n">
        <f aca="false">K97/H97*100</f>
        <v>45.2391114195706</v>
      </c>
      <c r="M97" s="22" t="s">
        <v>50</v>
      </c>
    </row>
    <row r="98" customFormat="false" ht="15" hidden="false" customHeight="false" outlineLevel="0" collapsed="false">
      <c r="A98" s="20" t="s">
        <v>113</v>
      </c>
      <c r="B98" s="0" t="n">
        <v>6</v>
      </c>
      <c r="C98" s="0" t="n">
        <v>2</v>
      </c>
      <c r="D98" s="21" t="n">
        <v>0</v>
      </c>
      <c r="E98" s="0" t="n">
        <f aca="false">B98-C98-D98</f>
        <v>4</v>
      </c>
      <c r="M98" s="22"/>
    </row>
    <row r="99" customFormat="false" ht="15" hidden="false" customHeight="false" outlineLevel="0" collapsed="false">
      <c r="A99" s="20" t="s">
        <v>114</v>
      </c>
      <c r="B99" s="0" t="n">
        <v>9</v>
      </c>
      <c r="C99" s="0" t="n">
        <v>3</v>
      </c>
      <c r="D99" s="21" t="n">
        <v>1</v>
      </c>
      <c r="E99" s="0" t="n">
        <f aca="false">B99-C99-D99</f>
        <v>5</v>
      </c>
      <c r="M99" s="22"/>
    </row>
    <row r="100" customFormat="false" ht="15" hidden="false" customHeight="false" outlineLevel="0" collapsed="false">
      <c r="A100" s="20" t="s">
        <v>115</v>
      </c>
      <c r="B100" s="0" t="n">
        <v>7</v>
      </c>
      <c r="C100" s="0" t="n">
        <v>0</v>
      </c>
      <c r="D100" s="21" t="n">
        <v>1</v>
      </c>
      <c r="E100" s="0" t="n">
        <f aca="false">B100-C100-D100</f>
        <v>6</v>
      </c>
      <c r="M100" s="22"/>
    </row>
    <row r="101" customFormat="false" ht="15" hidden="false" customHeight="false" outlineLevel="0" collapsed="false">
      <c r="A101" s="20" t="s">
        <v>116</v>
      </c>
      <c r="B101" s="0" t="n">
        <v>6</v>
      </c>
      <c r="C101" s="0" t="n">
        <v>0</v>
      </c>
      <c r="D101" s="21" t="n">
        <v>0</v>
      </c>
      <c r="E101" s="0" t="n">
        <f aca="false">B101-C101-D101</f>
        <v>6</v>
      </c>
      <c r="H101" s="0" t="s">
        <v>55</v>
      </c>
      <c r="I101" s="0" t="n">
        <f aca="false">SUM(B94:B110)</f>
        <v>87</v>
      </c>
      <c r="K101" s="0" t="n">
        <f aca="false">I107*E81</f>
        <v>0.0296118619146608</v>
      </c>
      <c r="M101" s="22"/>
    </row>
    <row r="102" customFormat="false" ht="15" hidden="false" customHeight="false" outlineLevel="0" collapsed="false">
      <c r="A102" s="20" t="s">
        <v>117</v>
      </c>
      <c r="B102" s="0" t="n">
        <v>8</v>
      </c>
      <c r="C102" s="0" t="n">
        <v>2</v>
      </c>
      <c r="D102" s="21" t="n">
        <v>0</v>
      </c>
      <c r="E102" s="0" t="n">
        <f aca="false">B102-C102-D102</f>
        <v>6</v>
      </c>
      <c r="H102" s="0" t="s">
        <v>57</v>
      </c>
      <c r="I102" s="0" t="n">
        <f aca="false">SUM(E92:E162)</f>
        <v>59</v>
      </c>
      <c r="M102" s="22"/>
    </row>
    <row r="103" customFormat="false" ht="15" hidden="false" customHeight="false" outlineLevel="0" collapsed="false">
      <c r="A103" s="20" t="s">
        <v>118</v>
      </c>
      <c r="B103" s="0" t="n">
        <v>5</v>
      </c>
      <c r="C103" s="0" t="n">
        <v>0</v>
      </c>
      <c r="D103" s="21" t="n">
        <v>0</v>
      </c>
      <c r="E103" s="0" t="n">
        <f aca="false">B103-C103-D103</f>
        <v>5</v>
      </c>
      <c r="M103" s="22"/>
    </row>
    <row r="104" customFormat="false" ht="15" hidden="false" customHeight="false" outlineLevel="0" collapsed="false">
      <c r="A104" s="20" t="s">
        <v>119</v>
      </c>
      <c r="B104" s="0" t="n">
        <v>8</v>
      </c>
      <c r="C104" s="0" t="n">
        <v>2</v>
      </c>
      <c r="D104" s="21" t="n">
        <v>2</v>
      </c>
      <c r="E104" s="0" t="n">
        <f aca="false">B104-C104-D104</f>
        <v>4</v>
      </c>
      <c r="M104" s="22"/>
    </row>
    <row r="105" customFormat="false" ht="15" hidden="false" customHeight="false" outlineLevel="0" collapsed="false">
      <c r="A105" s="20" t="s">
        <v>120</v>
      </c>
      <c r="B105" s="0" t="n">
        <v>9</v>
      </c>
      <c r="C105" s="0" t="n">
        <v>1</v>
      </c>
      <c r="D105" s="21" t="n">
        <v>2</v>
      </c>
      <c r="E105" s="0" t="n">
        <f aca="false">B105-C105-D105</f>
        <v>6</v>
      </c>
      <c r="M105" s="22"/>
    </row>
    <row r="106" customFormat="false" ht="15" hidden="false" customHeight="false" outlineLevel="0" collapsed="false">
      <c r="A106" s="20"/>
      <c r="D106" s="21"/>
      <c r="E106" s="0" t="n">
        <f aca="false">B106-C106-D106</f>
        <v>0</v>
      </c>
      <c r="H106" s="0" t="s">
        <v>62</v>
      </c>
      <c r="M106" s="22"/>
    </row>
    <row r="107" customFormat="false" ht="15" hidden="false" customHeight="false" outlineLevel="0" collapsed="false">
      <c r="A107" s="20"/>
      <c r="D107" s="21"/>
      <c r="E107" s="0" t="n">
        <f aca="false">B107-C107-D107</f>
        <v>0</v>
      </c>
      <c r="H107" s="0" t="s">
        <v>64</v>
      </c>
      <c r="I107" s="11" t="n">
        <f aca="false">H97/$E$27</f>
        <v>0.00592237238293217</v>
      </c>
      <c r="J107" s="0" t="s">
        <v>65</v>
      </c>
      <c r="M107" s="22"/>
    </row>
    <row r="108" customFormat="false" ht="15" hidden="false" customHeight="false" outlineLevel="0" collapsed="false">
      <c r="A108" s="20"/>
      <c r="D108" s="21"/>
      <c r="E108" s="0" t="n">
        <f aca="false">B108-C108-D108</f>
        <v>0</v>
      </c>
      <c r="H108" s="0" t="s">
        <v>67</v>
      </c>
      <c r="I108" s="11" t="n">
        <f aca="false">$J$35/($J$36*$J$37*$E$27)/I101*1E+024</f>
        <v>0.00691110265244891</v>
      </c>
      <c r="J108" s="0" t="s">
        <v>49</v>
      </c>
      <c r="M108" s="22"/>
    </row>
    <row r="109" customFormat="false" ht="15" hidden="false" customHeight="false" outlineLevel="0" collapsed="false">
      <c r="A109" s="20"/>
      <c r="D109" s="21"/>
      <c r="E109" s="0" t="n">
        <f aca="false">B109-C109-D109</f>
        <v>0</v>
      </c>
      <c r="H109" s="0" t="s">
        <v>69</v>
      </c>
      <c r="I109" s="11" t="n">
        <f aca="false">-$J$35/($J$36*$J$37*$E$27*I102)*1E+024</f>
        <v>-0.0101909479790348</v>
      </c>
      <c r="J109" s="0" t="s">
        <v>49</v>
      </c>
      <c r="M109" s="22"/>
    </row>
    <row r="110" customFormat="false" ht="15" hidden="false" customHeight="false" outlineLevel="0" collapsed="false">
      <c r="A110" s="23"/>
      <c r="B110" s="24"/>
      <c r="C110" s="24"/>
      <c r="D110" s="24"/>
      <c r="E110" s="24" t="n">
        <f aca="false">B110-C110-D110</f>
        <v>0</v>
      </c>
      <c r="F110" s="24"/>
      <c r="G110" s="24"/>
      <c r="H110" s="24"/>
      <c r="I110" s="24"/>
      <c r="J110" s="24"/>
      <c r="K110" s="24"/>
      <c r="L110" s="24"/>
      <c r="M110" s="25"/>
    </row>
    <row r="1048576" customFormat="false" ht="12.8" hidden="false" customHeight="false" outlineLevel="0" collapsed="false"/>
  </sheetData>
  <mergeCells count="1">
    <mergeCell ref="G92:H9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8.16"/>
    <col collapsed="false" customWidth="true" hidden="false" outlineLevel="0" max="4" min="3" style="0" width="25.17"/>
    <col collapsed="false" customWidth="true" hidden="false" outlineLevel="0" max="5" min="5" style="0" width="17.83"/>
    <col collapsed="false" customWidth="true" hidden="false" outlineLevel="0" max="6" min="6" style="0" width="19.66"/>
    <col collapsed="false" customWidth="true" hidden="false" outlineLevel="0" max="7" min="7" style="0" width="14.84"/>
    <col collapsed="false" customWidth="true" hidden="false" outlineLevel="0" max="9" min="9" style="0" width="15"/>
    <col collapsed="false" customWidth="true" hidden="false" outlineLevel="0" max="10" min="10" style="0" width="2.33"/>
    <col collapsed="false" customWidth="true" hidden="false" outlineLevel="0" max="12" min="12" style="0" width="2.67"/>
  </cols>
  <sheetData>
    <row r="1" s="26" customFormat="true" ht="15.75" hidden="false" customHeight="false" outlineLevel="0" collapsed="false">
      <c r="A1" s="26" t="s">
        <v>121</v>
      </c>
    </row>
    <row r="3" customFormat="false" ht="15.75" hidden="false" customHeight="false" outlineLevel="0" collapsed="false">
      <c r="A3" s="0" t="s">
        <v>122</v>
      </c>
      <c r="B3" s="0" t="s">
        <v>123</v>
      </c>
      <c r="C3" s="0" t="s">
        <v>124</v>
      </c>
      <c r="F3" s="0" t="s">
        <v>125</v>
      </c>
      <c r="G3" s="0" t="s">
        <v>126</v>
      </c>
      <c r="I3" s="27" t="s">
        <v>127</v>
      </c>
    </row>
    <row r="4" customFormat="false" ht="15.75" hidden="false" customHeight="false" outlineLevel="0" collapsed="false">
      <c r="A4" s="0" t="s">
        <v>38</v>
      </c>
      <c r="B4" s="0" t="n">
        <v>14</v>
      </c>
      <c r="C4" s="0" t="n">
        <v>2</v>
      </c>
      <c r="F4" s="0" t="n">
        <f aca="false">SUM(B4:B59)</f>
        <v>621</v>
      </c>
      <c r="G4" s="0" t="n">
        <f aca="false">SUM(C4:C59)</f>
        <v>40</v>
      </c>
      <c r="I4" s="28" t="n">
        <v>5.583</v>
      </c>
      <c r="J4" s="0" t="s">
        <v>128</v>
      </c>
      <c r="K4" s="0" t="n">
        <v>0.024</v>
      </c>
      <c r="L4" s="0" t="s">
        <v>50</v>
      </c>
    </row>
    <row r="5" customFormat="false" ht="15.75" hidden="false" customHeight="false" outlineLevel="0" collapsed="false">
      <c r="A5" s="0" t="s">
        <v>40</v>
      </c>
      <c r="B5" s="0" t="n">
        <v>12</v>
      </c>
      <c r="C5" s="0" t="n">
        <v>2</v>
      </c>
    </row>
    <row r="6" customFormat="false" ht="15.75" hidden="false" customHeight="false" outlineLevel="0" collapsed="false">
      <c r="A6" s="0" t="s">
        <v>41</v>
      </c>
      <c r="B6" s="0" t="n">
        <v>10</v>
      </c>
      <c r="C6" s="0" t="n">
        <v>1</v>
      </c>
    </row>
    <row r="7" customFormat="false" ht="15.75" hidden="false" customHeight="false" outlineLevel="0" collapsed="false">
      <c r="A7" s="0" t="s">
        <v>42</v>
      </c>
      <c r="B7" s="0" t="n">
        <v>8</v>
      </c>
      <c r="C7" s="0" t="n">
        <v>0</v>
      </c>
    </row>
    <row r="8" customFormat="false" ht="15.75" hidden="false" customHeight="false" outlineLevel="0" collapsed="false">
      <c r="A8" s="0" t="s">
        <v>46</v>
      </c>
      <c r="B8" s="0" t="n">
        <v>3</v>
      </c>
      <c r="C8" s="0" t="n">
        <v>0</v>
      </c>
    </row>
    <row r="9" customFormat="false" ht="15.75" hidden="false" customHeight="false" outlineLevel="0" collapsed="false">
      <c r="A9" s="0" t="s">
        <v>48</v>
      </c>
      <c r="B9" s="0" t="n">
        <v>17</v>
      </c>
      <c r="C9" s="0" t="n">
        <v>0</v>
      </c>
    </row>
    <row r="10" customFormat="false" ht="15.75" hidden="false" customHeight="false" outlineLevel="0" collapsed="false">
      <c r="A10" s="0" t="s">
        <v>51</v>
      </c>
      <c r="B10" s="0" t="n">
        <v>11</v>
      </c>
      <c r="C10" s="0" t="n">
        <v>0</v>
      </c>
    </row>
    <row r="11" customFormat="false" ht="15.75" hidden="false" customHeight="false" outlineLevel="0" collapsed="false">
      <c r="A11" s="0" t="s">
        <v>52</v>
      </c>
      <c r="B11" s="0" t="n">
        <v>5</v>
      </c>
      <c r="C11" s="0" t="n">
        <v>1</v>
      </c>
    </row>
    <row r="12" customFormat="false" ht="15.75" hidden="false" customHeight="false" outlineLevel="0" collapsed="false">
      <c r="A12" s="0" t="s">
        <v>53</v>
      </c>
      <c r="B12" s="0" t="n">
        <v>10</v>
      </c>
      <c r="C12" s="0" t="n">
        <v>0</v>
      </c>
    </row>
    <row r="13" customFormat="false" ht="15.75" hidden="false" customHeight="false" outlineLevel="0" collapsed="false">
      <c r="A13" s="0" t="s">
        <v>54</v>
      </c>
      <c r="B13" s="0" t="n">
        <v>13</v>
      </c>
      <c r="C13" s="0" t="n">
        <v>0</v>
      </c>
    </row>
    <row r="14" s="7" customFormat="true" ht="15.75" hidden="false" customHeight="false" outlineLevel="0" collapsed="false">
      <c r="A14" s="29" t="s">
        <v>56</v>
      </c>
      <c r="B14" s="5" t="n">
        <v>12</v>
      </c>
      <c r="C14" s="5" t="n">
        <v>0</v>
      </c>
      <c r="E14" s="7" t="s">
        <v>129</v>
      </c>
      <c r="F14" s="7" t="s">
        <v>130</v>
      </c>
      <c r="H14" s="7" t="s">
        <v>131</v>
      </c>
    </row>
    <row r="15" customFormat="false" ht="15.75" hidden="false" customHeight="false" outlineLevel="0" collapsed="false">
      <c r="A15" s="29" t="s">
        <v>58</v>
      </c>
      <c r="B15" s="5" t="n">
        <v>18</v>
      </c>
      <c r="C15" s="5" t="n">
        <v>1</v>
      </c>
      <c r="D15" s="0" t="s">
        <v>132</v>
      </c>
      <c r="E15" s="0" t="n">
        <f aca="false">G4/F4</f>
        <v>0.0644122383252818</v>
      </c>
      <c r="F15" s="0" t="n">
        <f aca="false">SQRT(E15*(1-E15)/F4)</f>
        <v>0.00985100776940107</v>
      </c>
      <c r="H15" s="0" t="n">
        <f aca="false">F15/E15*100</f>
        <v>15.2936895619952</v>
      </c>
      <c r="I15" s="0" t="s">
        <v>50</v>
      </c>
    </row>
    <row r="16" customFormat="false" ht="15.75" hidden="false" customHeight="false" outlineLevel="0" collapsed="false">
      <c r="A16" s="29" t="s">
        <v>59</v>
      </c>
      <c r="B16" s="5" t="n">
        <v>18</v>
      </c>
      <c r="C16" s="5" t="n">
        <v>0</v>
      </c>
      <c r="D16" s="0" t="s">
        <v>133</v>
      </c>
      <c r="E16" s="0" t="n">
        <f aca="false">E15*100</f>
        <v>6.44122383252818</v>
      </c>
      <c r="F16" s="0" t="s">
        <v>50</v>
      </c>
    </row>
    <row r="17" customFormat="false" ht="15.75" hidden="false" customHeight="false" outlineLevel="0" collapsed="false">
      <c r="A17" s="29" t="s">
        <v>60</v>
      </c>
      <c r="B17" s="5" t="n">
        <v>20</v>
      </c>
      <c r="C17" s="5" t="n">
        <v>0</v>
      </c>
    </row>
    <row r="18" customFormat="false" ht="15.75" hidden="false" customHeight="false" outlineLevel="0" collapsed="false">
      <c r="A18" s="29" t="s">
        <v>61</v>
      </c>
      <c r="B18" s="5" t="n">
        <v>16</v>
      </c>
      <c r="C18" s="5" t="n">
        <v>2</v>
      </c>
      <c r="F18" s="7" t="s">
        <v>134</v>
      </c>
    </row>
    <row r="19" customFormat="false" ht="15.75" hidden="false" customHeight="false" outlineLevel="0" collapsed="false">
      <c r="A19" s="29" t="s">
        <v>63</v>
      </c>
      <c r="B19" s="5" t="n">
        <v>13</v>
      </c>
      <c r="C19" s="5" t="n">
        <v>2</v>
      </c>
      <c r="F19" s="0" t="n">
        <f aca="false">ABS(E15*100-I4)/SQRT(K4^2+(F15*100)^2)</f>
        <v>0.870945657849755</v>
      </c>
    </row>
    <row r="20" customFormat="false" ht="15.75" hidden="false" customHeight="false" outlineLevel="0" collapsed="false">
      <c r="A20" s="29" t="s">
        <v>66</v>
      </c>
      <c r="B20" s="5" t="n">
        <v>7</v>
      </c>
      <c r="C20" s="5" t="n">
        <v>0</v>
      </c>
    </row>
    <row r="21" customFormat="false" ht="15.75" hidden="false" customHeight="false" outlineLevel="0" collapsed="false">
      <c r="A21" s="29" t="s">
        <v>68</v>
      </c>
      <c r="B21" s="5" t="n">
        <v>14</v>
      </c>
      <c r="C21" s="5" t="n">
        <v>1</v>
      </c>
    </row>
    <row r="22" customFormat="false" ht="15.75" hidden="false" customHeight="false" outlineLevel="0" collapsed="false">
      <c r="A22" s="29" t="s">
        <v>70</v>
      </c>
      <c r="B22" s="5" t="n">
        <v>10</v>
      </c>
      <c r="C22" s="5" t="n">
        <v>0</v>
      </c>
    </row>
    <row r="23" customFormat="false" ht="15.75" hidden="false" customHeight="false" outlineLevel="0" collapsed="false">
      <c r="A23" s="29" t="s">
        <v>71</v>
      </c>
      <c r="B23" s="5" t="n">
        <v>3</v>
      </c>
      <c r="C23" s="5" t="n">
        <v>0</v>
      </c>
    </row>
    <row r="24" customFormat="false" ht="15.75" hidden="false" customHeight="false" outlineLevel="0" collapsed="false">
      <c r="A24" s="29" t="s">
        <v>72</v>
      </c>
      <c r="B24" s="5" t="n">
        <v>11</v>
      </c>
      <c r="C24" s="5" t="n">
        <v>0</v>
      </c>
    </row>
    <row r="25" customFormat="false" ht="15.75" hidden="false" customHeight="false" outlineLevel="0" collapsed="false">
      <c r="A25" s="29" t="s">
        <v>73</v>
      </c>
      <c r="B25" s="5" t="n">
        <v>10</v>
      </c>
      <c r="C25" s="5" t="n">
        <v>2</v>
      </c>
    </row>
    <row r="26" customFormat="false" ht="15.75" hidden="false" customHeight="false" outlineLevel="0" collapsed="false">
      <c r="A26" s="15" t="s">
        <v>74</v>
      </c>
      <c r="B26" s="5" t="n">
        <v>6</v>
      </c>
      <c r="C26" s="5" t="n">
        <v>1</v>
      </c>
    </row>
    <row r="27" customFormat="false" ht="15.75" hidden="false" customHeight="false" outlineLevel="0" collapsed="false">
      <c r="A27" s="29" t="s">
        <v>75</v>
      </c>
      <c r="B27" s="5" t="n">
        <v>10</v>
      </c>
      <c r="C27" s="5" t="n">
        <v>0</v>
      </c>
    </row>
    <row r="28" customFormat="false" ht="15.75" hidden="false" customHeight="false" outlineLevel="0" collapsed="false">
      <c r="A28" s="29" t="s">
        <v>76</v>
      </c>
      <c r="B28" s="5" t="n">
        <v>16</v>
      </c>
      <c r="C28" s="5" t="n">
        <v>0</v>
      </c>
    </row>
    <row r="29" customFormat="false" ht="15.75" hidden="false" customHeight="false" outlineLevel="0" collapsed="false">
      <c r="A29" s="29" t="s">
        <v>77</v>
      </c>
      <c r="B29" s="5" t="n">
        <v>9</v>
      </c>
      <c r="C29" s="5" t="n">
        <v>2</v>
      </c>
    </row>
    <row r="30" customFormat="false" ht="15.75" hidden="false" customHeight="false" outlineLevel="0" collapsed="false">
      <c r="A30" s="29" t="s">
        <v>79</v>
      </c>
      <c r="B30" s="5" t="n">
        <v>12</v>
      </c>
      <c r="C30" s="5" t="n">
        <v>1</v>
      </c>
    </row>
    <row r="31" customFormat="false" ht="15.75" hidden="false" customHeight="false" outlineLevel="0" collapsed="false">
      <c r="A31" s="29" t="s">
        <v>80</v>
      </c>
      <c r="B31" s="5" t="n">
        <v>13</v>
      </c>
      <c r="C31" s="5" t="n">
        <v>0</v>
      </c>
    </row>
    <row r="32" customFormat="false" ht="15.75" hidden="false" customHeight="false" outlineLevel="0" collapsed="false">
      <c r="A32" s="15" t="s">
        <v>81</v>
      </c>
      <c r="B32" s="5" t="n">
        <v>15</v>
      </c>
      <c r="C32" s="5" t="n">
        <v>1</v>
      </c>
    </row>
    <row r="33" customFormat="false" ht="15.75" hidden="false" customHeight="false" outlineLevel="0" collapsed="false">
      <c r="A33" s="29" t="s">
        <v>83</v>
      </c>
      <c r="B33" s="5" t="n">
        <v>15</v>
      </c>
      <c r="C33" s="5" t="n">
        <v>0</v>
      </c>
    </row>
    <row r="34" customFormat="false" ht="15.75" hidden="false" customHeight="false" outlineLevel="0" collapsed="false">
      <c r="A34" s="29" t="s">
        <v>84</v>
      </c>
      <c r="B34" s="5" t="n">
        <v>16</v>
      </c>
      <c r="C34" s="5" t="n">
        <v>3</v>
      </c>
    </row>
    <row r="35" customFormat="false" ht="15.75" hidden="false" customHeight="false" outlineLevel="0" collapsed="false">
      <c r="A35" s="29" t="s">
        <v>85</v>
      </c>
      <c r="B35" s="5" t="n">
        <v>10</v>
      </c>
      <c r="C35" s="5" t="n">
        <v>0</v>
      </c>
    </row>
    <row r="36" customFormat="false" ht="15.75" hidden="false" customHeight="false" outlineLevel="0" collapsed="false">
      <c r="A36" s="29" t="s">
        <v>87</v>
      </c>
      <c r="B36" s="5" t="n">
        <v>11</v>
      </c>
      <c r="C36" s="5" t="n">
        <v>1</v>
      </c>
    </row>
    <row r="37" customFormat="false" ht="15.75" hidden="false" customHeight="false" outlineLevel="0" collapsed="false">
      <c r="A37" s="29" t="s">
        <v>89</v>
      </c>
      <c r="B37" s="5" t="n">
        <v>23</v>
      </c>
      <c r="C37" s="5" t="n">
        <v>3</v>
      </c>
    </row>
    <row r="38" customFormat="false" ht="15.75" hidden="false" customHeight="false" outlineLevel="0" collapsed="false">
      <c r="A38" s="29" t="s">
        <v>90</v>
      </c>
      <c r="D38" s="0" t="s">
        <v>135</v>
      </c>
    </row>
    <row r="39" customFormat="false" ht="15.75" hidden="false" customHeight="false" outlineLevel="0" collapsed="false">
      <c r="A39" s="29" t="s">
        <v>91</v>
      </c>
      <c r="B39" s="0" t="n">
        <v>15</v>
      </c>
      <c r="C39" s="0" t="n">
        <v>1</v>
      </c>
    </row>
    <row r="40" customFormat="false" ht="15.75" hidden="false" customHeight="false" outlineLevel="0" collapsed="false">
      <c r="A40" s="29" t="s">
        <v>92</v>
      </c>
      <c r="B40" s="0" t="n">
        <v>16</v>
      </c>
      <c r="C40" s="0" t="n">
        <v>0</v>
      </c>
    </row>
    <row r="41" customFormat="false" ht="15.75" hidden="false" customHeight="false" outlineLevel="0" collapsed="false">
      <c r="A41" s="29" t="s">
        <v>93</v>
      </c>
      <c r="B41" s="0" t="n">
        <v>13</v>
      </c>
      <c r="C41" s="0" t="n">
        <v>1</v>
      </c>
    </row>
    <row r="42" customFormat="false" ht="15.75" hidden="false" customHeight="false" outlineLevel="0" collapsed="false">
      <c r="A42" s="29" t="s">
        <v>94</v>
      </c>
      <c r="B42" s="0" t="n">
        <v>17</v>
      </c>
      <c r="C42" s="0" t="n">
        <v>3</v>
      </c>
    </row>
    <row r="43" customFormat="false" ht="15.75" hidden="false" customHeight="false" outlineLevel="0" collapsed="false">
      <c r="A43" s="29" t="s">
        <v>95</v>
      </c>
      <c r="B43" s="0" t="n">
        <v>10</v>
      </c>
      <c r="C43" s="0" t="n">
        <v>1</v>
      </c>
    </row>
    <row r="44" customFormat="false" ht="15.75" hidden="false" customHeight="false" outlineLevel="0" collapsed="false">
      <c r="A44" s="29" t="s">
        <v>96</v>
      </c>
      <c r="B44" s="0" t="n">
        <v>15</v>
      </c>
      <c r="C44" s="0" t="n">
        <v>0</v>
      </c>
    </row>
    <row r="45" customFormat="false" ht="15.75" hidden="false" customHeight="false" outlineLevel="0" collapsed="false">
      <c r="A45" s="29" t="s">
        <v>97</v>
      </c>
      <c r="B45" s="0" t="n">
        <v>15</v>
      </c>
      <c r="C45" s="0" t="n">
        <v>1</v>
      </c>
    </row>
    <row r="46" customFormat="false" ht="15.75" hidden="false" customHeight="false" outlineLevel="0" collapsed="false">
      <c r="A46" s="29" t="s">
        <v>98</v>
      </c>
      <c r="B46" s="0" t="n">
        <v>16</v>
      </c>
      <c r="C46" s="0" t="n">
        <v>0</v>
      </c>
    </row>
    <row r="47" customFormat="false" ht="15.75" hidden="false" customHeight="false" outlineLevel="0" collapsed="false">
      <c r="A47" s="29" t="s">
        <v>99</v>
      </c>
      <c r="B47" s="0" t="n">
        <v>8</v>
      </c>
      <c r="C47" s="0" t="n">
        <v>0</v>
      </c>
    </row>
    <row r="48" customFormat="false" ht="15.75" hidden="false" customHeight="false" outlineLevel="0" collapsed="false">
      <c r="A48" s="29" t="s">
        <v>100</v>
      </c>
      <c r="B48" s="0" t="n">
        <v>18</v>
      </c>
      <c r="C48" s="0" t="n">
        <v>1</v>
      </c>
    </row>
    <row r="49" customFormat="false" ht="15.75" hidden="false" customHeight="false" outlineLevel="0" collapsed="false">
      <c r="A49" s="29" t="s">
        <v>101</v>
      </c>
      <c r="B49" s="0" t="n">
        <v>12</v>
      </c>
      <c r="C49" s="0" t="n">
        <v>0</v>
      </c>
    </row>
    <row r="50" customFormat="false" ht="15.75" hidden="false" customHeight="false" outlineLevel="0" collapsed="false">
      <c r="A50" s="29" t="s">
        <v>102</v>
      </c>
      <c r="B50" s="0" t="n">
        <v>12</v>
      </c>
      <c r="C50" s="0" t="n">
        <v>0</v>
      </c>
    </row>
    <row r="51" customFormat="false" ht="15.75" hidden="false" customHeight="false" outlineLevel="0" collapsed="false">
      <c r="A51" s="29" t="s">
        <v>103</v>
      </c>
      <c r="B51" s="0" t="n">
        <v>11</v>
      </c>
      <c r="C51" s="0" t="n">
        <v>3</v>
      </c>
    </row>
    <row r="52" customFormat="false" ht="15.75" hidden="false" customHeight="false" outlineLevel="0" collapsed="false">
      <c r="A52" s="29" t="s">
        <v>104</v>
      </c>
      <c r="B52" s="0" t="n">
        <v>16</v>
      </c>
      <c r="C52" s="0" t="n">
        <v>0</v>
      </c>
    </row>
    <row r="53" customFormat="false" ht="15.75" hidden="false" customHeight="false" outlineLevel="0" collapsed="false">
      <c r="A53" s="29" t="s">
        <v>105</v>
      </c>
      <c r="B53" s="0" t="n">
        <v>16</v>
      </c>
      <c r="C53" s="0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2022-10-11T15:36:48Z</dcterms:created>
  <dc:creator>Microsoft Office User</dc:creator>
  <dc:description/>
  <dc:language>en-US</dc:language>
  <cp:lastModifiedBy/>
  <dcterms:modified xsi:type="dcterms:W3CDTF">2023-11-23T12:25:41Z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