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ppolimi-my.sharepoint.com/personal/giorgio_cappello_gsom_polimi_it/Documents/Desktop/Valutazione Prodotti/Progetto/Anno corrente/ProgettoValutazioneProdotti/Credito/"/>
    </mc:Choice>
  </mc:AlternateContent>
  <xr:revisionPtr revIDLastSave="387" documentId="8_{63744DCE-6C42-41B8-B74E-D1CE19CF747E}" xr6:coauthVersionLast="47" xr6:coauthVersionMax="47" xr10:uidLastSave="{CF49B83A-287B-4F8B-8931-9A07DF388271}"/>
  <bookViews>
    <workbookView xWindow="-120" yWindow="-120" windowWidth="20730" windowHeight="11160" xr2:uid="{07B42D37-A8E8-4F59-80DE-7E765F4C4A6C}"/>
  </bookViews>
  <sheets>
    <sheet name="Gruppo 1" sheetId="1" r:id="rId1"/>
    <sheet name="Gruppo 5_anno scors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048550" i="1" l="1" a="1"/>
  <c r="XFD1048550" i="1"/>
  <c r="XFD1048551" i="1" a="1"/>
  <c r="XFD1048551" i="1"/>
  <c r="XFD1048552" i="1" a="1"/>
  <c r="XFD1048552" i="1"/>
  <c r="XFD1048553" i="1" a="1"/>
  <c r="XFD1048553" i="1"/>
  <c r="XFD1048554" i="1" a="1"/>
  <c r="XFD1048554" i="1"/>
  <c r="XFD1048555" i="1" a="1"/>
  <c r="XFD1048555" i="1" s="1"/>
  <c r="XFD1048556" i="1" a="1"/>
  <c r="XFD1048556" i="1"/>
  <c r="XFD1048557" i="1" a="1"/>
  <c r="XFD1048557" i="1"/>
  <c r="XFD1048558" i="1" a="1"/>
  <c r="XFD1048558" i="1"/>
  <c r="XFD1048559" i="1" a="1"/>
  <c r="XFD1048559" i="1"/>
  <c r="XFD1048560" i="1" a="1"/>
  <c r="XFD1048560" i="1"/>
  <c r="XFD1048561" i="1" a="1"/>
  <c r="XFD1048561" i="1"/>
  <c r="XFD1048562" i="1" a="1"/>
  <c r="XFD1048562" i="1"/>
  <c r="XFD1048563" i="1" a="1"/>
  <c r="XFD1048563" i="1"/>
  <c r="XFD1048564" i="1" a="1"/>
  <c r="XFD1048564" i="1"/>
  <c r="XFD1048565" i="1" a="1"/>
  <c r="XFD1048565" i="1"/>
  <c r="XFD1048566" i="1" a="1"/>
  <c r="XFD1048566" i="1"/>
  <c r="XFD1048567" i="1" a="1"/>
  <c r="XFD1048567" i="1"/>
  <c r="XFD1048568" i="1" a="1"/>
  <c r="XFD1048568" i="1"/>
  <c r="XFD1048569" i="1" a="1"/>
  <c r="XFD1048569" i="1"/>
  <c r="XFD1048570" i="1" a="1"/>
  <c r="XFD1048570" i="1"/>
  <c r="XFD1048571" i="1" a="1"/>
  <c r="XFD1048571" i="1"/>
  <c r="XFD1048572" i="1" a="1"/>
  <c r="XFD1048572" i="1"/>
  <c r="XFD1048573" i="1" a="1"/>
  <c r="XFD1048573" i="1"/>
  <c r="XFD1048574" i="1" a="1"/>
  <c r="XFD1048574" i="1"/>
  <c r="XFD1048575" i="1" a="1"/>
  <c r="XFD1048575" i="1"/>
  <c r="B14" i="4"/>
  <c r="G14" i="4" s="1"/>
  <c r="B13" i="4"/>
  <c r="C13" i="4" s="1"/>
  <c r="B12" i="4"/>
  <c r="C12" i="4" s="1"/>
  <c r="B11" i="4"/>
  <c r="C11" i="4" s="1"/>
  <c r="B10" i="4"/>
  <c r="G10" i="4" s="1"/>
  <c r="F9" i="4"/>
  <c r="B9" i="4"/>
  <c r="C9" i="4" s="1"/>
  <c r="E10" i="1"/>
  <c r="F10" i="1" s="1"/>
  <c r="I10" i="1" s="1"/>
  <c r="C10" i="1"/>
  <c r="G11" i="1"/>
  <c r="C9" i="1"/>
  <c r="F9" i="1"/>
  <c r="B14" i="1"/>
  <c r="B13" i="1"/>
  <c r="B12" i="1"/>
  <c r="G12" i="1" s="1"/>
  <c r="B11" i="1"/>
  <c r="B10" i="1"/>
  <c r="B9" i="1"/>
  <c r="C10" i="4" l="1"/>
  <c r="E10" i="4"/>
  <c r="G12" i="4"/>
  <c r="G11" i="4"/>
  <c r="G13" i="4"/>
  <c r="C14" i="4"/>
  <c r="E11" i="1"/>
  <c r="C14" i="1"/>
  <c r="C12" i="1"/>
  <c r="C13" i="1"/>
  <c r="C11" i="1"/>
  <c r="G13" i="1"/>
  <c r="G10" i="1"/>
  <c r="G14" i="1"/>
  <c r="F10" i="4" l="1"/>
  <c r="I10" i="4" s="1"/>
  <c r="E11" i="4"/>
  <c r="E12" i="1"/>
  <c r="F12" i="1" s="1"/>
  <c r="F11" i="1"/>
  <c r="H10" i="4" l="1"/>
  <c r="E12" i="4"/>
  <c r="F11" i="4"/>
  <c r="H11" i="4" s="1"/>
  <c r="E13" i="1"/>
  <c r="F13" i="1" s="1"/>
  <c r="H10" i="1"/>
  <c r="I11" i="1"/>
  <c r="I12" i="1" s="1"/>
  <c r="E13" i="4" l="1"/>
  <c r="F12" i="4"/>
  <c r="H12" i="4" s="1"/>
  <c r="I11" i="4"/>
  <c r="I12" i="4" s="1"/>
  <c r="H11" i="1"/>
  <c r="H12" i="1" s="1"/>
  <c r="E14" i="1"/>
  <c r="F14" i="1" s="1"/>
  <c r="I13" i="1"/>
  <c r="J12" i="4" l="1"/>
  <c r="L12" i="4" s="1"/>
  <c r="E14" i="4"/>
  <c r="F14" i="4" s="1"/>
  <c r="F13" i="4"/>
  <c r="H13" i="4" s="1"/>
  <c r="H13" i="1"/>
  <c r="H14" i="1" s="1"/>
  <c r="J12" i="1"/>
  <c r="L12" i="1" s="1"/>
  <c r="I14" i="1"/>
  <c r="H14" i="4" l="1"/>
  <c r="I13" i="4"/>
  <c r="I14" i="4" s="1"/>
  <c r="J14" i="4" s="1"/>
  <c r="L14" i="4" s="1"/>
  <c r="J14" i="1"/>
  <c r="L14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<sst xmlns="http://schemas.openxmlformats.org/spreadsheetml/2006/main" count="50" uniqueCount="24">
  <si>
    <t>T</t>
  </si>
  <si>
    <t>T1</t>
  </si>
  <si>
    <t>T2</t>
  </si>
  <si>
    <t>T3</t>
  </si>
  <si>
    <t>T4</t>
  </si>
  <si>
    <t>T5</t>
  </si>
  <si>
    <t>C</t>
  </si>
  <si>
    <t>DISC</t>
  </si>
  <si>
    <t>lambda</t>
  </si>
  <si>
    <t>Int lambda</t>
  </si>
  <si>
    <t>surv</t>
  </si>
  <si>
    <t>yrfr</t>
  </si>
  <si>
    <t>PV</t>
  </si>
  <si>
    <t>premium leg</t>
  </si>
  <si>
    <t>cumulated</t>
  </si>
  <si>
    <t>Upfront expected</t>
  </si>
  <si>
    <t>Upfront mercato</t>
  </si>
  <si>
    <t>Differenza upfront</t>
  </si>
  <si>
    <t>default leg</t>
  </si>
  <si>
    <t>r</t>
  </si>
  <si>
    <t>R</t>
  </si>
  <si>
    <t>GRUPPO 1</t>
  </si>
  <si>
    <t>t</t>
  </si>
  <si>
    <t>GRUPPO 5 ANNO SCORSO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</si>
</sst>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10" fontId="0" fillId="2" borderId="0" xfId="0" applyNumberFormat="1" applyFill="1"/>
    <xf numFmtId="0" fontId="0" fillId="0" borderId="0" xfId="0" applyAlignment="1">
      <alignment horizontal="center"/>
    </xf>
    <xf numFmtId="10" fontId="0" fillId="3" borderId="0" xfId="0" applyNumberFormat="1" applyFill="1"/>
    <xf numFmtId="0" fontId="0" fillId="4" borderId="0" xfId="0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C668B8-FFD6-49FE-9BCF-2A79B4ADD521}">
  <we:reference id="wa104100404" version="3.0.0.1" store="it-IT" storeType="OMEX"/>
  <we:alternateReferences>
    <we:reference id="WA104100404" version="3.0.0.1" store="WA104100404" storeType="OMEX"/>
  </we:alternateReferences>
  <we:properties>
    <we:property name="JykPFS4Lf3I7KVoePRVvCA0+" value="&quot;UQ==&quot;"/>
    <we:property name="JykPFS4Lf3I7KVoePRVvCAMw" value="&quot;UA==&quot;"/>
    <we:property name="JykPFS4Lf3I7KVoePRVvCAQ1" value="&quot;VA==&quot;"/>
    <we:property name="JykPFS4Lf3I7KVoePRVvCAQqWQ==" value="&quot;QXtI&quot;"/>
    <we:property name="JykPFS4Lf3I7KVoePRVvCAQqWg==" value="&quot;QXtI&quot;"/>
    <we:property name="JykPFS4Lf3I7KVoePRVvCAQqWw==" value="&quot;QXtI&quot;"/>
    <we:property name="JykPFS4Lf3I7KVoePRVvCAQqXA==" value="&quot;QXpVWQ==&quot;"/>
    <we:property name="JykPFS4Lf3I7KVoePRVvCAk1WQ==" value="&quot;RQJMSHM=&quot;"/>
    <we:property name="JykPFS4Lf3I7KVoePRVvCAk1Wg==" value="&quot;RQJMSHY=&quot;"/>
    <we:property name="JykPFS4Lf3I7KVoePRVvCAk1Ww==" value="&quot;RQJMSHU=&quot;"/>
    <we:property name="JykPFS4Lf3I7KVoePRVvCAk1XA==" value="&quot;&quot;"/>
    <we:property name="JykPFS4Lf3I7KVoePRVvCBIi" value="&quot;UQ==&quot;"/>
    <we:property name="JykPFS4Lf3I7KVoePRVvCQ4l" value="&quot;UQ==&quot;"/>
    <we:property name="JykPFS4Lf3I7KVoePRVvCQIq" value="&quot;UA==&quot;"/>
    <we:property name="JykPFS4Lf3I7KVoePRVvCRI8" value="&quot;UHZY&quot;"/>
    <we:property name="JykPFS4Lf3I7KVoePRVvCRUn" value="&quot;UQ==&quot;"/>
    <we:property name="JykPFS4Lf3I7KVoePRVvChMj" value="&quot;UWhYSXdUfmI=&quot;"/>
    <we:property name="JykPFS4Lf3I7KVoePRVvDAAq" value="&quot;UQ==&quot;"/>
    <we:property name="JykPFS4Lf3I7KVoePRVvDg4q" value="&quot;UWhYSA==&quot;"/>
    <we:property name="JykPFS4Lf3I7KVoePRVvExE1" value="&quot;UWhRQA==&quot;"/>
    <we:property name="JykPFS4Lf3I7KVoePRVvExEi" value="&quot;Ug==&quot;"/>
    <we:property name="JykPFS4Lf3I7KVoePRVvExEv" value="&quot;UA==&quot;"/>
    <we:property name="JykPFS4Lf3I7KVoePRVvFAQh" value="&quot;UA==&quot;"/>
    <we:property name="JykPFS4Lf3I7KVoePRVvFBQr" value="&quot;UQ==&quot;"/>
    <we:property name="JykPFS4Lf3I7KVoePRVvFgk1WQ==" value="&quot;RQJMSHQ=&quot;"/>
    <we:property name="JykPFS4Lf3I7KVoePRVvFgk1Wg==" value="&quot;RQJMSHU=&quot;"/>
    <we:property name="JykPFS4Lf3I7KVoePRVvFgk1Ww==" value="&quot;RQJMSHc=&quot;"/>
    <we:property name="JykPFS4Lf3I7KVoePRVvFgk1XA==" value="&quot;&quot;"/>
    <we:property name="JykPFS4Lf3I7KVoePRVvFhE2" value="&quot;UQ==&quot;"/>
    <we:property name="JykPFS4Lf3I7KVoePRVvFhEy" value="&quot;UQ==&quot;"/>
    <we:property name="JykPFS4Lf3I7KVoePRVvFw8v" value="&quot;UnY=&quot;"/>
    <we:property name="JykPFS4Lf3I7KVoePRVvFwQy" value="&quot;UA==&quot;"/>
    <we:property name="JykPFS4Lf3I7KVoePRVvFxIq" value="&quot;UQ==&quot;"/>
    <we:property name="JykPFS4Lf3I7KVoePRVvFxMy" value="&quot;UWhYTnI=&quot;"/>
    <we:property name="JykPFS4Lf3I7KVoePRVvGRch" value="&quot;UWhYSXdV&quot;"/>
    <we:property name="JykPFS4Lf3I7KVoePRVvGwIl" value="&quot;UWhYSXY=&quot;"/>
    <we:property name="JykPFS4Lf3I7KVoePRVvGxM1" value="&quot;UA==&quot;"/>
    <we:property name="JykPFS4Lf3I7KVoePRVvHAQn" value="&quot;UWhYSXdUfmI=&quot;"/>
    <we:property name="JykPFS4Lf3I7KVoePRVvHQA2" value="&quot;UWhYSXdUfmI=&quot;"/>
    <we:property name="JykPFS4Lf3I7KVoePRVvHw8h" value="&quot;JhQv&quot;"/>
    <we:property name="JykPFS4Lf3IFJ04lMQk=" value="&quot;UA==&quot;"/>
    <we:property name="JykPFS4Lf3IHJFw=" value="&quot;&quot;"/>
    <we:property name="JykPFS4Lf3IeJ0QBOQVcHxI=" value="&quot;&quot;"/>
    <we:property name="JykPFS4Lf3IeJ0QBOQVcHxJ2" value="&quot;&quot;"/>
    <we:property name="JykPFS4Lf3IeJ0QBOQVcHxJ3" value="&quot;&quot;"/>
    <we:property name="JykPFS4LfHI7KVoePRVvCA0+" value="&quot;UQ==&quot;"/>
    <we:property name="JykPFS4LfHI7KVoePRVvCAMw" value="&quot;UA==&quot;"/>
    <we:property name="JykPFS4LfHI7KVoePRVvCAQ1" value="&quot;VA==&quot;"/>
    <we:property name="JykPFS4LfHI7KVoePRVvCAQqWQ==" value="&quot;QXtI&quot;"/>
    <we:property name="JykPFS4LfHI7KVoePRVvCAQqWg==" value="&quot;QXtI&quot;"/>
    <we:property name="JykPFS4LfHI7KVoePRVvCAQqWw==" value="&quot;QXtI&quot;"/>
    <we:property name="JykPFS4LfHI7KVoePRVvCAk1WQ==" value="&quot;RQJMSHY=&quot;"/>
    <we:property name="JykPFS4LfHI7KVoePRVvCAk1Wg==" value="&quot;RQJMSHU=&quot;"/>
    <we:property name="JykPFS4LfHI7KVoePRVvCAk1Ww==" value="&quot;RQJMSHU=&quot;"/>
    <we:property name="JykPFS4LfHI7KVoePRVvCBIi" value="&quot;UQ==&quot;"/>
    <we:property name="JykPFS4LfHI7KVoePRVvCQ4l" value="&quot;UQ==&quot;"/>
    <we:property name="JykPFS4LfHI7KVoePRVvCQIq" value="&quot;UA==&quot;"/>
    <we:property name="JykPFS4LfHI7KVoePRVvCRI8" value="&quot;UHZY&quot;"/>
    <we:property name="JykPFS4LfHI7KVoePRVvCRUn" value="&quot;UQ==&quot;"/>
    <we:property name="JykPFS4LfHI7KVoePRVvChMj" value="&quot;UWhYSXdUfmI=&quot;"/>
    <we:property name="JykPFS4LfHI7KVoePRVvDAAq" value="&quot;UQ==&quot;"/>
    <we:property name="JykPFS4LfHI7KVoePRVvDg4q" value="&quot;UWhYSA==&quot;"/>
    <we:property name="JykPFS4LfHI7KVoePRVvExE1" value="&quot;UWhRQA==&quot;"/>
    <we:property name="JykPFS4LfHI7KVoePRVvExEi" value="&quot;Ug==&quot;"/>
    <we:property name="JykPFS4LfHI7KVoePRVvExEv" value="&quot;UA==&quot;"/>
    <we:property name="JykPFS4LfHI7KVoePRVvFAQh" value="&quot;UA==&quot;"/>
    <we:property name="JykPFS4LfHI7KVoePRVvFBQr" value="&quot;UQ==&quot;"/>
    <we:property name="JykPFS4LfHI7KVoePRVvFgk1WQ==" value="&quot;RQJMSHc=&quot;"/>
    <we:property name="JykPFS4LfHI7KVoePRVvFgk1Wg==" value="&quot;RQJMSHY=&quot;"/>
    <we:property name="JykPFS4LfHI7KVoePRVvFgk1Ww==" value="&quot;RQJMSHc=&quot;"/>
    <we:property name="JykPFS4LfHI7KVoePRVvFhE2" value="&quot;UQ==&quot;"/>
    <we:property name="JykPFS4LfHI7KVoePRVvFhEy" value="&quot;UQ==&quot;"/>
    <we:property name="JykPFS4LfHI7KVoePRVvFw8v" value="&quot;UnY=&quot;"/>
    <we:property name="JykPFS4LfHI7KVoePRVvFwQy" value="&quot;UA==&quot;"/>
    <we:property name="JykPFS4LfHI7KVoePRVvFxIq" value="&quot;UQ==&quot;"/>
    <we:property name="JykPFS4LfHI7KVoePRVvFxMy" value="&quot;UWhYTnI=&quot;"/>
    <we:property name="JykPFS4LfHI7KVoePRVvGRch" value="&quot;UWhYSXdV&quot;"/>
    <we:property name="JykPFS4LfHI7KVoePRVvGwIl" value="&quot;UWhYSXY=&quot;"/>
    <we:property name="JykPFS4LfHI7KVoePRVvGxM1" value="&quot;UA==&quot;"/>
    <we:property name="JykPFS4LfHI7KVoePRVvHAQn" value="&quot;UWhYSXdUfmI=&quot;"/>
    <we:property name="JykPFS4LfHI7KVoePRVvHQA2" value="&quot;UWhYSXdUfmI=&quot;"/>
    <we:property name="JykPFS4LfHI7KVoePRVvHw8h" value="&quot;JhQv&quot;"/>
    <we:property name="JykPFS4LfHIFJ04lMQk=" value="&quot;UA==&quot;"/>
    <we:property name="JykPFS4LfHIHJFw=" value="&quot;&quot;"/>
    <we:property name="JykPFS4LfHIeJ0QBOQVcHxI=" value="&quot;&quot;"/>
    <we:property name="JykPFS4LfHIeJ0QBOQVcHxJ3" value="&quot;&quot;"/>
    <we:property name="LiQC" value="&quot;&quot;"/>
    <we:property name="UniqueID" value="&quot;20241111707665900305&quot;"/>
    <we:property name="JjQdCTcLbmYXJ1gGN0dDGQ40GxZmFyE/PiNENz0JVw==" value="&quot;JhQv&quot;"/>
    <we:property name="JjQdCTcLbmYXJ1gGN0dDGQ40GxZmKS8rBS9Y" value="&quot;UA==&quot;"/>
    <we:property name="JjQdCTcLbmYXJ1gGN0dDGQ40GxZmKyw5" value="&quot;&quot;"/>
    <we:property name="JjQdCTcLbmYXJ1gGN0dDGQ40GxZmFyE/PiNENzYCVw==" value="&quot;UA==&quot;"/>
    <we:property name="JjQdCTcLbmYXJ1gGN0dDGQ40GxZmFyE/PiNENygVVQ==" value="&quot;UWhYSXdUfmI=&quot;"/>
    <we:property name="JjQdCTcLbmYXJ1gGN0dDGQ40GxZmFyE/PiNENysEXA==" value="&quot;UA==&quot;"/>
    <we:property name="JjQdCTcLbmYXJ1gGN0dDGQ40GxZmFyE/PiNENyoLSA==" value="&quot;UQ==&quot;"/>
    <we:property name="JjQdCTcLbmYXJ1gGN0dDGQ40GxZmFyE/PiNENywIXA==" value="&quot;UWhYSA==&quot;"/>
    <we:property name="JjQdCTcLbmYXJ1gGN0dDGQ40GxZmFyE/PiNENzsRVw==" value="&quot;UWhYSXdV&quot;"/>
    <we:property name="JjQdCTcLbmYXJ1gGN0dDGQ40GxZmFyE/PiNENzUUXA==" value="&quot;UQ==&quot;"/>
    <we:property name="JjQdCTcLbmYXJ1gGN0dDGQ40GxZmFyE/PiNENysUSg==" value="&quot;UHZY&quot;"/>
    <we:property name="JjQdCTcLbmYXJ1gGN0dDGQ40GxZmFyE/PiNENyoUVA==" value="&quot;UQ==&quot;"/>
    <we:property name="JjQdCTcLbmYXJ1gGN0dDGQ40GxZmFyE/PiNENzUVRA==" value="&quot;UWhYTnI=&quot;"/>
    <we:property name="JjQdCTcLbmYXJ1gGN0dDGQ40GxZmFyE/PiNENzUJWQ==" value="&quot;UnY=&quot;"/>
    <we:property name="JjQdCTcLbmYXJ1gGN0dDGQ40GxZmFyE/PiNENyoFRg==" value="&quot;UA==&quot;"/>
    <we:property name="JjQdCTcLbmYXJ1gGN0dDGQ40GxZmFyE/PiNENzYTQg==" value="&quot;Uw==&quot;"/>
    <we:property name="JjQdCTcLbmYXJ1gGN0dDGQ40GxZmFyE/PiNENzkEUw==" value="&quot;UWhYSXY=&quot;"/>
    <we:property name="JjQdCTcLbmYXJ1gGN0dDGQ40GxZmFyE/PiNENyoCQw==" value="&quot;VA==&quot;"/>
    <we:property name="JjQdCTcLbmYXJ1gGN0dDGQ40GxZmFyE/PiNENzkVQw==" value="&quot;UA==&quot;"/>
    <we:property name="JjQdCTcLbmYXJ1gGN0dDGQ40GxZmFyE/PiNENysTUQ==" value="&quot;UQ==&quot;"/>
    <we:property name="JjQdCTcLbmYXJ1gGN0dDGQ40GxZmFyE/PiNENzUCRA==" value="&quot;UA==&quot;"/>
    <we:property name="JjQdCTcLbmYXJ1gGN0dDGQ40GxZmFyE/PiNENysIUw==" value="&quot;UQ==&quot;"/>
    <we:property name="JjQdCTcLbmYXJ1gGN0dDGQ40GxZmFyE/PiNENzQXRA==" value="&quot;UQ==&quot;"/>
    <we:property name="JjQdCTcLbmYXJ1gGN0dDGQ40GxZmFyE/PiNENzQXQA==" value="&quot;UQ==&quot;"/>
    <we:property name="JjQdCTcLbmYXJ1gGN0dDGQ40GxZmFyE/PiNENz8GQA==" value="&quot;UWhYSXdUfmI=&quot;"/>
    <we:property name="JjQdCTcLbmYXJ1gGN0dDGQ40GxZmFyE/PiNENzEXQw==" value="&quot;UWhRQA==&quot;"/>
    <we:property name="JjQdCTcLbmYXJ1gGN0dDGQ40GxZmFyE/PiNENz4CUQ==" value="&quot;UWhYSXdUfmI=&quot;"/>
    <we:property name="JjQdCTcLbmYXJ1gGN0dDGQ40GxZmFyE/PiNENzEXWQ==" value="&quot;UA==&quot;"/>
    <we:property name="JjQdCTcLbmYXJ1gGN0dDGQ40GxZmFyE/PiNENzEXVA==" value="&quot;Ug==&quot;"/>
    <we:property name="JjQdCTcLbmYXJ1gGN0dDGQ40GxZmMi8hISdUBD0U" value="&quot;&quot;"/>
    <we:property name="JjQdCTcLbmYXJ1gGN0dDGQ40GxZmFyE/PiNENzYSXQ==" value="&quot;UQ==&quot;"/>
    <we:property name="JjQdCTcLbmYXJ1gGN0dDGQ40GxZmFyE/PiNENzQPQ0s=" value="&quot;RQJMSHQ=&quot;"/>
    <we:property name="JjQdCTcLbmYXJ1gGN0dDGQ40GxZmFyE/PiNENyoCXEs=" value="&quot;QXtI&quot;"/>
    <we:property name="JjQdCTcLbmYXJ1gGN0dDGQ40GxZmFyE/PiNENyoPQ0s=" value="&quot;RQJMSHM=&quot;"/>
    <we:property name="JjQdCTcLbmYXJ1gGN0dDGQ40GxZmFyE/PiNENzQPQ0g=" value="&quot;RQJMSHc=&quot;"/>
    <we:property name="JjQdCTcLbmYXJ1gGN0dDGQ40GxZmFyE/PiNENyoCXEg=" value="&quot;QXtI&quot;"/>
    <we:property name="JjQdCTcLbmYXJ1gGN0dDGQ40GxZmFyE/PiNENyoPQ0g=" value="&quot;RQJMSHU=&quot;"/>
    <we:property name="JjQdCTcLbmYXJ1gGN0dDGQ40GxZmFyE/PiNENzQPQ0k=" value="&quot;RQJMSHY=&quot;"/>
    <we:property name="JjQdCTcLbmYXJ1gGN0dDGQ40GxZmFyE/PiNENyoCXEk=" value="&quot;QXtI&quot;"/>
    <we:property name="JjQdCTcLbmYXJ1gGN0dDGQ40GxZmFyE/PiNENyoPQ0k=" value="&quot;RQJMSHU=&quot;"/>
    <we:property name="JjQdCTcLbmYXJ1gGN0dDGQ40GxZmFyE/PiNENy4GXA==" value="&quot;UQ==&quot;"/>
    <we:property name="JjQdCTcLbmJpNVkELgJCJQQoDw==" value="&quot;JhQv&quot;"/>
    <we:property name="JjQdCTcLbmJpC1cQFQ5e" value="&quot;Ug==&quot;"/>
    <we:property name="JjQdCTcLbmJpCVQC" value="&quot;RQpMSHM=&quot;"/>
    <we:property name="JjQdCTcLbmJpNVkELgJCJQ8jDw==" value="&quot;UA==&quot;"/>
    <we:property name="JjQdCTcLbmJpNVkELgJCJRE0DQ==" value="&quot;UWhYSXdUfmI=&quot;"/>
    <we:property name="JjQdCTcLbmJpNVkELgJCJRIlBA==" value="&quot;UA==&quot;"/>
    <we:property name="JjQdCTcLbmJpNVkELgJCJRMqEA==" value="&quot;UQ==&quot;"/>
    <we:property name="JjQdCTcLbmJpNVkELgJCJRUpBA==" value="&quot;UWhYSA==&quot;"/>
    <we:property name="JjQdCTcLbmJpNVkELgJCJQIwDw==" value="&quot;UWhYSXdV&quot;"/>
    <we:property name="JjQdCTcLbmJpNVkELgJCJQw1BA==" value="&quot;UQ==&quot;"/>
    <we:property name="JjQdCTcLbmJpNVkELgJCJRI1Eg==" value="&quot;UHZY&quot;"/>
    <we:property name="JjQdCTcLbmJpNVkELgJCJRM1DA==" value="&quot;UQ==&quot;"/>
    <we:property name="JjQdCTcLbmJpNVkELgJCJQw0HA==" value="&quot;UWhYTnI=&quot;"/>
    <we:property name="JjQdCTcLbmJpNVkELgJCJQwoAQ==" value="&quot;UnY=&quot;"/>
    <we:property name="JjQdCTcLbmJpNVkELgJCJRMkHg==" value="&quot;UA==&quot;"/>
    <we:property name="JjQdCTcLbmJpNVkELgJCJQ8yGg==" value="&quot;Uw==&quot;"/>
    <we:property name="JjQdCTcLbmJpNVkELgJCJQAlCw==" value="&quot;UWhYSXY=&quot;"/>
    <we:property name="JjQdCTcLbmJpNVkELgJCJRMjGw==" value="&quot;VA==&quot;"/>
    <we:property name="JjQdCTcLbmJpNVkELgJCJQA0Gw==" value="&quot;UA==&quot;"/>
    <we:property name="JjQdCTcLbmJpNVkELgJCJRIyCQ==" value="&quot;UQ==&quot;"/>
    <we:property name="JjQdCTcLbmJpNVkELgJCJQwjHA==" value="&quot;Uw==&quot;"/>
    <we:property name="JjQdCTcLbmJpNVkELgJCJRIpCw==" value="&quot;UQ==&quot;"/>
    <we:property name="JjQdCTcLbmJpNVkELgJCJQ02HA==" value="&quot;UQ==&quot;"/>
    <we:property name="JjQdCTcLbmJpNVkELgJCJQ02GA==" value="&quot;UQ==&quot;"/>
    <we:property name="JjQdCTcLbmJpNVkELgJCJQYnGA==" value="&quot;UWhYSXdUfmI=&quot;"/>
    <we:property name="JjQdCTcLbmJpNVkELgJCJQg2Gw==" value="&quot;UWhRQA==&quot;"/>
    <we:property name="JjQdCTcLbmJpNVkELgJCJQcjCQ==" value="&quot;UWhYSXdUfmI=&quot;"/>
    <we:property name="JjQdCTcLbmJpNVkELgJCJQg2AQ==" value="&quot;UA==&quot;"/>
    <we:property name="JjQdCTcLbmJpNVkELgJCJQg2DA==" value="&quot;Ug==&quot;"/>
    <we:property name="JjQdCTcLbmJpEFcaMQZSFgQ1" value="&quot;RQJMSHReahdsdwI=&quot;"/>
    <we:property name="JjQdCTcLbmJpNVkELgJCJQ8zBQ==" value="&quot;UA==&quot;"/>
    <we:property name="JjQdCTcLbmJpNVkELgJCJQ0uG0g=" value="&quot;RQJMSHQ=&quot;"/>
    <we:property name="JjQdCTcLbmJpNVkELgJCJRMjBEg=" value="&quot;QXtI&quot;"/>
    <we:property name="JjQdCTcLbmJpNVkELgJCJRMuG0g=" value="&quot;RQJMSHM=&quot;"/>
  </we:properties>
  <we:bindings>
    <we:binding id="Var$F$10:$F$12" type="matrix" appref="{3194F19F-A891-46AD-B6A0-B93C7D42DD12}"/>
    <we:binding id="Var$F$13:$F$14" type="matrix" appref="{C52DD111-72C4-4CAC-B116-CECCA96BD5E8}"/>
    <we:binding id="Var$D$16:$D$17" type="matrix" appref="{EE45590B-7908-4C3A-B47B-F1F1B0461A6A}"/>
    <we:binding id="Var$D$10:$D$11" type="matrix" appref="{92E88A3B-A3AD-43C1-88C3-60D7E849F64E}"/>
    <we:binding id="Foglio1refEdit" type="matrix" appref="{F1D42B58-4236-4746-9702-2402814DC726}"/>
    <we:binding id="Foglio1Worker" type="matrix" appref="{E1FB6474-727A-4617-9940-87100BC3D368}"/>
    <we:binding id="refEdit" type="matrix" appref="{2501487E-8340-4470-94C3-9E34319EECDD}"/>
    <we:binding id="Var0" type="matrix" appref="{3AFBFA4B-60C2-41ED-BE19-5E62FEADC8FA}"/>
    <we:binding id="Worker" type="matrix" appref="{C2955EC7-9DEA-4AE7-8FFF-5F400756F2D2}"/>
    <we:binding id="Gruppo 5_anno scorsorefEdit" type="matrix" appref="{B6261FDF-EE42-4CC2-A458-941534207465}"/>
    <we:binding id="Gruppo 5_anno scorsoWorker" type="matrix" appref="{E4815D7E-F47C-412A-90CB-50A6072049D1}"/>
    <we:binding id="Var$D$10:$D$12" type="matrix" appref="{6DE706DD-9C79-4413-A2FE-7A9AEB615A58}"/>
    <we:binding id="Gruppo 1refEdit" type="matrix" appref="{BD22D0B4-4A36-4A27-9CE3-F56F27A59648}"/>
    <we:binding id="Gruppo 1Worker" type="matrix" appref="{26F5079E-811A-4615-BB4E-ABAF08816D8D}"/>
    <we:binding id="Var$D$13:$D$14" type="matrix" appref="{5F7FA5B8-AF43-4475-BC9C-4D3F0F1AD114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AD2D-A7DA-4E25-BAC8-F5669C670454}">
  <dimension ref="A1:XFD1048575"/>
  <sheetViews>
    <sheetView tabSelected="1"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0.7109375" bestFit="1" customWidth="1"/>
    <col min="4" max="4" width="11.7109375" bestFit="1" customWidth="1"/>
    <col min="5" max="5" width="9.7109375" bestFit="1" customWidth="1"/>
    <col min="7" max="7" width="10.42578125" bestFit="1" customWidth="1"/>
    <col min="8" max="8" width="12.28515625" bestFit="1" customWidth="1"/>
    <col min="9" max="9" width="13.5703125" bestFit="1" customWidth="1"/>
    <col min="10" max="10" width="16.7109375" bestFit="1" customWidth="1"/>
    <col min="11" max="11" width="15.7109375" bestFit="1" customWidth="1"/>
    <col min="12" max="12" width="17.7109375" bestFit="1" customWidth="1"/>
    <col min="13" max="13" width="9.5703125" customWidth="1"/>
    <col min="14" max="14" width="9.28515625" customWidth="1"/>
  </cols>
  <sheetData>
    <row r="1" spans="1:12" x14ac:dyDescent="0.25">
      <c r="A1" s="11" t="s">
        <v>21</v>
      </c>
    </row>
    <row r="2" spans="1:12" x14ac:dyDescent="0.25">
      <c r="A2" t="s">
        <v>19</v>
      </c>
      <c r="B2" s="2">
        <v>0.03</v>
      </c>
    </row>
    <row r="3" spans="1:12" x14ac:dyDescent="0.25">
      <c r="A3" t="s">
        <v>6</v>
      </c>
      <c r="B3" s="2">
        <v>0.01</v>
      </c>
    </row>
    <row r="4" spans="1:12" x14ac:dyDescent="0.25">
      <c r="A4" t="s">
        <v>20</v>
      </c>
      <c r="B4" s="2">
        <v>0.4</v>
      </c>
    </row>
    <row r="6" spans="1:12" x14ac:dyDescent="0.25">
      <c r="H6" s="9" t="s">
        <v>14</v>
      </c>
      <c r="I6" s="9" t="s">
        <v>14</v>
      </c>
    </row>
    <row r="7" spans="1:12" x14ac:dyDescent="0.25">
      <c r="H7" s="9" t="s">
        <v>12</v>
      </c>
      <c r="I7" s="9" t="s">
        <v>12</v>
      </c>
    </row>
    <row r="8" spans="1:12" x14ac:dyDescent="0.25">
      <c r="B8" s="7" t="s">
        <v>0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13</v>
      </c>
      <c r="I8" s="7" t="s">
        <v>18</v>
      </c>
      <c r="J8" s="7" t="s">
        <v>15</v>
      </c>
      <c r="K8" s="7" t="s">
        <v>16</v>
      </c>
      <c r="L8" s="7" t="s">
        <v>17</v>
      </c>
    </row>
    <row r="9" spans="1:12" x14ac:dyDescent="0.25">
      <c r="A9" t="s">
        <v>22</v>
      </c>
      <c r="B9" s="3">
        <f>DATE(2022,12,20)</f>
        <v>44915</v>
      </c>
      <c r="C9">
        <f>EXP(-$B$2*(B9-$B$9)/365)</f>
        <v>1</v>
      </c>
      <c r="E9">
        <v>0</v>
      </c>
      <c r="F9">
        <f>EXP(-E9)</f>
        <v>1</v>
      </c>
      <c r="H9">
        <v>0</v>
      </c>
      <c r="I9">
        <v>0</v>
      </c>
    </row>
    <row r="10" spans="1:12" x14ac:dyDescent="0.25">
      <c r="A10" s="1" t="s">
        <v>1</v>
      </c>
      <c r="B10" s="4">
        <f>DATE(2023,12,20)</f>
        <v>45280</v>
      </c>
      <c r="C10" s="1">
        <f>EXP(-$B$2*(B10-$B$9)/365)</f>
        <v>0.97044553354850815</v>
      </c>
      <c r="D10" s="8">
        <v>2.5462661381484123E-2</v>
      </c>
      <c r="E10" s="1">
        <f>E9+D10*(B10-$B$9)/365</f>
        <v>2.5462661381484123E-2</v>
      </c>
      <c r="F10" s="1">
        <f>EXP(-E10)</f>
        <v>0.97485877816621369</v>
      </c>
      <c r="G10" s="1">
        <f>(B10-B9)/360</f>
        <v>1.0138888888888888</v>
      </c>
      <c r="H10" s="1">
        <f>$B$3*G10*C10*F10+H9</f>
        <v>9.5918689359962405E-3</v>
      </c>
      <c r="I10" s="1">
        <f>+I9+C10*(1-$B$4)*(F9-F10)</f>
        <v>1.4638911861930094E-2</v>
      </c>
      <c r="J10" s="1"/>
      <c r="K10" s="1"/>
      <c r="L10" s="1"/>
    </row>
    <row r="11" spans="1:12" x14ac:dyDescent="0.25">
      <c r="A11" s="1" t="s">
        <v>2</v>
      </c>
      <c r="B11" s="4">
        <f>DATE(2024,12,20)</f>
        <v>45646</v>
      </c>
      <c r="C11" s="1">
        <f t="shared" ref="C11:C14" si="0">EXP(-$B$2*(B11-$B$9)/365)</f>
        <v>0.94168713146107119</v>
      </c>
      <c r="D11" s="8">
        <v>2.5462661381484123E-2</v>
      </c>
      <c r="E11" s="1">
        <f>E10+D11*(B11-$B$9)/365</f>
        <v>7.6457744860566029E-2</v>
      </c>
      <c r="F11" s="1">
        <f t="shared" ref="F11:F14" si="1">EXP(-E11)</f>
        <v>0.92639205828739213</v>
      </c>
      <c r="G11" s="1">
        <f>(B11-B10)/360</f>
        <v>1.0166666666666666</v>
      </c>
      <c r="H11" s="1">
        <f>+$B$3*G11*C11*F11+H10</f>
        <v>1.8460978982428787E-2</v>
      </c>
      <c r="I11" s="1">
        <f t="shared" ref="I11:I13" si="2">+I10+C11*(1-$B$4)*(F10-F11)</f>
        <v>4.2023203710338949E-2</v>
      </c>
      <c r="J11" s="1"/>
      <c r="K11" s="1"/>
      <c r="L11" s="1"/>
    </row>
    <row r="12" spans="1:12" x14ac:dyDescent="0.25">
      <c r="A12" s="1" t="s">
        <v>3</v>
      </c>
      <c r="B12" s="4">
        <f>DATE(2025,12,20)</f>
        <v>46011</v>
      </c>
      <c r="C12" s="1">
        <f t="shared" si="0"/>
        <v>0.91385607072650343</v>
      </c>
      <c r="D12" s="8">
        <v>2.546266138148412E-2</v>
      </c>
      <c r="E12" s="1">
        <f>E11+D12*(B12-$B$9)/365</f>
        <v>0.15291548972113206</v>
      </c>
      <c r="F12" s="1">
        <f>EXP(-E12)</f>
        <v>0.858202245657951</v>
      </c>
      <c r="G12" s="1">
        <f t="shared" ref="G12:G14" si="3">(B12-B11)/360</f>
        <v>1.0138888888888888</v>
      </c>
      <c r="H12" s="1">
        <f t="shared" ref="H12:H13" si="4">+$B$3*G12*C12*F12+H11</f>
        <v>2.6412639155166492E-2</v>
      </c>
      <c r="I12" s="1">
        <f>+I11+C12*(1-$B$4)*(F11-F12)</f>
        <v>7.9412608250209488E-2</v>
      </c>
      <c r="J12" s="1">
        <f>I12-H12</f>
        <v>5.2999969095042995E-2</v>
      </c>
      <c r="K12" s="1">
        <v>5.2999999999999999E-2</v>
      </c>
      <c r="L12" s="1">
        <f>K12-J12</f>
        <v>3.0904957003252687E-8</v>
      </c>
    </row>
    <row r="13" spans="1:12" x14ac:dyDescent="0.25">
      <c r="A13" s="5" t="s">
        <v>4</v>
      </c>
      <c r="B13" s="6">
        <f>DATE(2026,12,20)</f>
        <v>46376</v>
      </c>
      <c r="C13" s="5">
        <f t="shared" si="0"/>
        <v>0.88684754214272488</v>
      </c>
      <c r="D13" s="10">
        <v>1.004321603533239E-2</v>
      </c>
      <c r="E13" s="5">
        <f>E12+D13*(B13-$B$9)/365</f>
        <v>0.19311586952283238</v>
      </c>
      <c r="F13" s="5">
        <f>EXP(-E13)</f>
        <v>0.82438644734060995</v>
      </c>
      <c r="G13" s="5">
        <f t="shared" si="3"/>
        <v>1.0138888888888888</v>
      </c>
      <c r="H13" s="5">
        <f t="shared" si="4"/>
        <v>3.3825232475414392E-2</v>
      </c>
      <c r="I13" s="5">
        <f t="shared" si="2"/>
        <v>9.7406282824206283E-2</v>
      </c>
      <c r="J13" s="5"/>
      <c r="K13" s="5"/>
      <c r="L13" s="5"/>
    </row>
    <row r="14" spans="1:12" x14ac:dyDescent="0.25">
      <c r="A14" s="5" t="s">
        <v>5</v>
      </c>
      <c r="B14" s="6">
        <f>DATE(2027,12,20)</f>
        <v>46741</v>
      </c>
      <c r="C14" s="5">
        <f t="shared" si="0"/>
        <v>0.86063723621087973</v>
      </c>
      <c r="D14" s="10">
        <v>1.004321603533239E-2</v>
      </c>
      <c r="E14" s="5">
        <f>E13+D14*(B14-$B$9)/365</f>
        <v>0.24335946535986511</v>
      </c>
      <c r="F14" s="5">
        <f t="shared" si="1"/>
        <v>0.78398964599351284</v>
      </c>
      <c r="G14" s="5">
        <f t="shared" si="3"/>
        <v>1.0138888888888888</v>
      </c>
      <c r="H14" s="5">
        <f>+$B$3*G14*C14*F14+H13</f>
        <v>4.0666251891614894E-2</v>
      </c>
      <c r="I14" s="5">
        <f>+I13+C14*(1-$B$4)*(F13-F14)</f>
        <v>0.11826647770208165</v>
      </c>
      <c r="J14" s="5">
        <f>I14-H14</f>
        <v>7.7600225810466758E-2</v>
      </c>
      <c r="K14" s="5">
        <v>7.7600000000000002E-2</v>
      </c>
      <c r="L14" s="5">
        <f>K14-J14</f>
        <v>-2.2581046675573813E-7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honeticPr fontId="1" type="noConversion"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194F19F-A891-46AD-B6A0-B93C7D42DD12}">
          <xm:f>'Gruppo 1'!$D$10:$D$12</xm:f>
        </x15:webExtension>
        <x15:webExtension appRef="{C52DD111-72C4-4CAC-B116-CECCA96BD5E8}">
          <xm:f>'Gruppo 1'!$D$13:$D$14</xm:f>
        </x15:webExtension>
        <x15:webExtension appRef="{EE45590B-7908-4C3A-B47B-F1F1B0461A6A}">
          <xm:f>'Gruppo 1'!$B$16:$B$17</xm:f>
        </x15:webExtension>
        <x15:webExtension appRef="{F1D42B58-4236-4746-9702-2402814DC726}">
          <xm:f>'Gruppo 1'!1:1048576</xm:f>
        </x15:webExtension>
        <x15:webExtension appRef="{E1FB6474-727A-4617-9940-87100BC3D368}">
          <xm:f>'Gruppo 1'!XFD1048550:XFD1048575</xm:f>
        </x15:webExtension>
        <x15:webExtension appRef="{92E88A3B-A3AD-43C1-88C3-60D7E849F64E}">
          <xm:f>#REF!</xm:f>
        </x15:webExtension>
        <x15:webExtension appRef="{2501487E-8340-4470-94C3-9E34319EECDD}">
          <xm:f>'Gruppo 1'!1:1048576</xm:f>
        </x15:webExtension>
        <x15:webExtension appRef="{3AFBFA4B-60C2-41ED-BE19-5E62FEADC8FA}">
          <xm:f>'Gruppo 1'!$D$10:$D$12</xm:f>
        </x15:webExtension>
        <x15:webExtension appRef="{C2955EC7-9DEA-4AE7-8FFF-5F400756F2D2}">
          <xm:f>'Gruppo 1'!XFD1048550:XFD1048575</xm:f>
        </x15:webExtension>
        <x15:webExtension appRef="{BD22D0B4-4A36-4A27-9CE3-F56F27A59648}">
          <xm:f>'Gruppo 1'!1:1048576</xm:f>
        </x15:webExtension>
        <x15:webExtension appRef="{26F5079E-811A-4615-BB4E-ABAF08816D8D}">
          <xm:f>'Gruppo 1'!XFD1048550:XFD1048575</xm:f>
        </x15:webExtension>
        <x15:webExtension appRef="{5F7FA5B8-AF43-4475-BC9C-4D3F0F1AD114}">
          <xm:f>'Gruppo 1'!$D$13:$D$14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C2A3-3E39-45BB-B0DF-98FF9496F9AF}">
  <dimension ref="A1:L14"/>
  <sheetViews>
    <sheetView topLeftCell="B1"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4" customWidth="1"/>
    <col min="4" max="4" width="11.7109375" bestFit="1" customWidth="1"/>
    <col min="5" max="5" width="9.7109375" bestFit="1" customWidth="1"/>
    <col min="7" max="7" width="10.42578125" bestFit="1" customWidth="1"/>
    <col min="8" max="8" width="12.28515625" bestFit="1" customWidth="1"/>
    <col min="9" max="9" width="13.5703125" bestFit="1" customWidth="1"/>
    <col min="10" max="10" width="16.7109375" bestFit="1" customWidth="1"/>
    <col min="11" max="11" width="15.7109375" bestFit="1" customWidth="1"/>
    <col min="12" max="12" width="17.7109375" bestFit="1" customWidth="1"/>
    <col min="13" max="13" width="9.5703125" customWidth="1"/>
    <col min="14" max="14" width="9.28515625" customWidth="1"/>
  </cols>
  <sheetData>
    <row r="1" spans="1:12" x14ac:dyDescent="0.25">
      <c r="A1" s="11" t="s">
        <v>23</v>
      </c>
      <c r="B1" s="11"/>
    </row>
    <row r="2" spans="1:12" x14ac:dyDescent="0.25">
      <c r="A2" s="12" t="s">
        <v>19</v>
      </c>
      <c r="B2" s="2">
        <v>0.03</v>
      </c>
    </row>
    <row r="3" spans="1:12" x14ac:dyDescent="0.25">
      <c r="A3" t="s">
        <v>6</v>
      </c>
      <c r="B3" s="2">
        <v>0.01</v>
      </c>
    </row>
    <row r="4" spans="1:12" x14ac:dyDescent="0.25">
      <c r="A4" t="s">
        <v>20</v>
      </c>
      <c r="B4" s="2">
        <v>0.4</v>
      </c>
    </row>
    <row r="6" spans="1:12" x14ac:dyDescent="0.25">
      <c r="H6" s="9" t="s">
        <v>14</v>
      </c>
      <c r="I6" s="9" t="s">
        <v>14</v>
      </c>
    </row>
    <row r="7" spans="1:12" x14ac:dyDescent="0.25">
      <c r="H7" s="9" t="s">
        <v>12</v>
      </c>
      <c r="I7" s="9" t="s">
        <v>12</v>
      </c>
    </row>
    <row r="8" spans="1:12" x14ac:dyDescent="0.25">
      <c r="B8" s="7" t="s">
        <v>0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13</v>
      </c>
      <c r="I8" s="7" t="s">
        <v>18</v>
      </c>
      <c r="J8" s="7" t="s">
        <v>15</v>
      </c>
      <c r="K8" s="7" t="s">
        <v>16</v>
      </c>
      <c r="L8" s="7" t="s">
        <v>17</v>
      </c>
    </row>
    <row r="9" spans="1:12" x14ac:dyDescent="0.25">
      <c r="A9" t="s">
        <v>22</v>
      </c>
      <c r="B9" s="3">
        <f>DATE(2022,12,20)</f>
        <v>44915</v>
      </c>
      <c r="C9">
        <f>EXP(-$B$2*(B9-$B$9)/365)</f>
        <v>1</v>
      </c>
      <c r="E9">
        <v>0</v>
      </c>
      <c r="F9">
        <f>EXP(-E9)</f>
        <v>1</v>
      </c>
      <c r="H9">
        <v>0</v>
      </c>
      <c r="I9">
        <v>0</v>
      </c>
    </row>
    <row r="10" spans="1:12" x14ac:dyDescent="0.25">
      <c r="A10" s="1" t="s">
        <v>1</v>
      </c>
      <c r="B10" s="4">
        <f>DATE(2023,12,20)</f>
        <v>45280</v>
      </c>
      <c r="C10" s="1">
        <f>EXP(-$B$2*(B10-$B$9)/365)</f>
        <v>0.97044553354850815</v>
      </c>
      <c r="D10" s="8">
        <v>1.2390723772657857E-2</v>
      </c>
      <c r="E10" s="1">
        <f>E9+D10*(B10-$B$9)/365</f>
        <v>1.2390723772657857E-2</v>
      </c>
      <c r="F10" s="1">
        <f>EXP(-E10)</f>
        <v>0.98768572516681941</v>
      </c>
      <c r="G10" s="1">
        <f>(B10-B9)/360</f>
        <v>1.0138888888888888</v>
      </c>
      <c r="H10" s="1">
        <f>$B$3*G10*C10*F10+H9</f>
        <v>9.7180763387856132E-3</v>
      </c>
      <c r="I10" s="1">
        <f>+I9+C10*(1-$B$4)*(F9-F10)</f>
        <v>7.1701998064493443E-3</v>
      </c>
      <c r="J10" s="1"/>
      <c r="K10" s="1"/>
      <c r="L10" s="1"/>
    </row>
    <row r="11" spans="1:12" x14ac:dyDescent="0.25">
      <c r="A11" s="1" t="s">
        <v>2</v>
      </c>
      <c r="B11" s="4">
        <f>DATE(2024,12,20)</f>
        <v>45646</v>
      </c>
      <c r="C11" s="1">
        <f t="shared" ref="C11:C14" si="0">EXP(-$B$2*(B11-$B$9)/365)</f>
        <v>0.94168713146107119</v>
      </c>
      <c r="D11" s="8">
        <v>1.2390723772657857E-2</v>
      </c>
      <c r="E11" s="1">
        <f>E10+D11*(B11-$B$9)/365</f>
        <v>3.7206118506391814E-2</v>
      </c>
      <c r="F11" s="1">
        <f t="shared" ref="F11:F14" si="1">EXP(-E11)</f>
        <v>0.9634775243327961</v>
      </c>
      <c r="G11" s="1">
        <f>(B11-B10)/360</f>
        <v>1.0166666666666666</v>
      </c>
      <c r="H11" s="1">
        <f>+$B$3*G11*C11*F11+H10</f>
        <v>1.8942235930966625E-2</v>
      </c>
      <c r="I11" s="1">
        <f t="shared" ref="I11:I13" si="2">+I10+C11*(1-$B$4)*(F10-F11)</f>
        <v>2.0848130527184296E-2</v>
      </c>
      <c r="J11" s="1"/>
      <c r="K11" s="1"/>
      <c r="L11" s="1"/>
    </row>
    <row r="12" spans="1:12" x14ac:dyDescent="0.25">
      <c r="A12" s="1" t="s">
        <v>3</v>
      </c>
      <c r="B12" s="4">
        <f>DATE(2025,12,20)</f>
        <v>46011</v>
      </c>
      <c r="C12" s="1">
        <f t="shared" si="0"/>
        <v>0.91385607072650343</v>
      </c>
      <c r="D12" s="8">
        <v>1.2390723772657857E-2</v>
      </c>
      <c r="E12" s="1">
        <f>E11+D12*(B12-$B$9)/365</f>
        <v>7.4412237012783627E-2</v>
      </c>
      <c r="F12" s="1">
        <f>EXP(-E12)</f>
        <v>0.9282889398944536</v>
      </c>
      <c r="G12" s="1">
        <f t="shared" ref="G12:G14" si="3">(B12-B11)/360</f>
        <v>1.0138888888888888</v>
      </c>
      <c r="H12" s="1">
        <f t="shared" ref="H12:H13" si="4">+$B$3*G12*C12*F12+H11</f>
        <v>2.7543283329173517E-2</v>
      </c>
      <c r="I12" s="1">
        <f>+I11+C12*(1-$B$4)*(F11-F12)</f>
        <v>4.0142511432735173E-2</v>
      </c>
      <c r="J12" s="1">
        <f>I12-H12</f>
        <v>1.2599228103561656E-2</v>
      </c>
      <c r="K12" s="1">
        <v>1.26E-2</v>
      </c>
      <c r="L12" s="1">
        <f>K12-J12</f>
        <v>7.7189643834379984E-7</v>
      </c>
    </row>
    <row r="13" spans="1:12" x14ac:dyDescent="0.25">
      <c r="A13" s="5" t="s">
        <v>4</v>
      </c>
      <c r="B13" s="6">
        <f>DATE(2026,12,20)</f>
        <v>46376</v>
      </c>
      <c r="C13" s="5">
        <f t="shared" si="0"/>
        <v>0.88684754214272488</v>
      </c>
      <c r="D13" s="10">
        <v>5.6391606134573516E-3</v>
      </c>
      <c r="E13" s="5">
        <f>E12+D13*(B13-$B$9)/365</f>
        <v>9.6984329221718402E-2</v>
      </c>
      <c r="F13" s="5">
        <f>EXP(-E13)</f>
        <v>0.90757022835365919</v>
      </c>
      <c r="G13" s="5">
        <f t="shared" si="3"/>
        <v>1.0138888888888888</v>
      </c>
      <c r="H13" s="5">
        <f t="shared" si="4"/>
        <v>3.5703835985093912E-2</v>
      </c>
      <c r="I13" s="5">
        <f t="shared" si="2"/>
        <v>5.1167114476525749E-2</v>
      </c>
      <c r="J13" s="5"/>
      <c r="K13" s="5"/>
      <c r="L13" s="5"/>
    </row>
    <row r="14" spans="1:12" x14ac:dyDescent="0.25">
      <c r="A14" s="5" t="s">
        <v>5</v>
      </c>
      <c r="B14" s="6">
        <f>DATE(2027,12,20)</f>
        <v>46741</v>
      </c>
      <c r="C14" s="5">
        <f t="shared" si="0"/>
        <v>0.86063723621087973</v>
      </c>
      <c r="D14" s="10">
        <v>5.6391606134573516E-3</v>
      </c>
      <c r="E14" s="5">
        <f>E13+D14*(B14-$B$9)/365</f>
        <v>0.12519558204411052</v>
      </c>
      <c r="F14" s="5">
        <f t="shared" si="1"/>
        <v>0.88232431891415042</v>
      </c>
      <c r="G14" s="5">
        <f t="shared" si="3"/>
        <v>1.0138888888888888</v>
      </c>
      <c r="H14" s="5">
        <f>+$B$3*G14*C14*F14+H13</f>
        <v>4.3402914446045333E-2</v>
      </c>
      <c r="I14" s="5">
        <f>+I13+C14*(1-$B$4)*(F13-F14)</f>
        <v>6.4203656311915144E-2</v>
      </c>
      <c r="J14" s="5">
        <f>I14-H14</f>
        <v>2.0800741865869811E-2</v>
      </c>
      <c r="K14" s="5">
        <v>2.0799999999999999E-2</v>
      </c>
      <c r="L14" s="5">
        <f>K14-J14</f>
        <v>-7.4186586981189739E-7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B6261FDF-EE42-4CC2-A458-941534207465}">
          <xm:f>'Gruppo 5_anno scorso'!1:1048576</xm:f>
        </x15:webExtension>
        <x15:webExtension appRef="{E4815D7E-F47C-412A-90CB-50A6072049D1}">
          <xm:f>'Gruppo 5_anno scorso'!XFD1048550:XFD1048575</xm:f>
        </x15:webExtension>
        <x15:webExtension appRef="{6DE706DD-9C79-4413-A2FE-7A9AEB615A58}">
          <xm:f>'Gruppo 5_anno scorso'!$D$10:$D$12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Gruppo 1</vt:lpstr>
      <vt:lpstr>Gruppo 5_anno scorso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Cappello</dc:creator>
  <cp:lastModifiedBy>Giorgio Cappello</cp:lastModifiedBy>
  <dcterms:created xsi:type="dcterms:W3CDTF">2024-02-11T14:41:39Z</dcterms:created>
  <dcterms:modified xsi:type="dcterms:W3CDTF">2024-02-12T13:35:29Z</dcterms:modified>
</cp:coreProperties>
</file>