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ppolimi-my.sharepoint.com/personal/giorgio_cappello_gsom_polimi_it/Documents/Desktop/"/>
    </mc:Choice>
  </mc:AlternateContent>
  <xr:revisionPtr revIDLastSave="6" documentId="8_{63744DCE-6C42-41B8-B74E-D1CE19CF747E}" xr6:coauthVersionLast="47" xr6:coauthVersionMax="47" xr10:uidLastSave="{1CBB2860-D1BB-455B-9075-3383AD506920}"/>
  <bookViews>
    <workbookView xWindow="-120" yWindow="-120" windowWidth="20730" windowHeight="11160" xr2:uid="{07B42D37-A8E8-4F59-80DE-7E765F4C4A6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F3" i="1"/>
  <c r="F9" i="1"/>
  <c r="B14" i="1"/>
  <c r="B13" i="1"/>
  <c r="B12" i="1"/>
  <c r="G12" i="1" s="1"/>
  <c r="B11" i="1"/>
  <c r="B10" i="1"/>
  <c r="E10" i="1" s="1"/>
  <c r="E11" i="1" s="1"/>
  <c r="E12" i="1" s="1"/>
  <c r="B9" i="1"/>
  <c r="C9" i="1" s="1"/>
  <c r="C14" i="1" l="1"/>
  <c r="G11" i="1"/>
  <c r="C12" i="1"/>
  <c r="C13" i="1"/>
  <c r="C11" i="1"/>
  <c r="G13" i="1"/>
  <c r="G10" i="1"/>
  <c r="G14" i="1"/>
  <c r="C10" i="1"/>
  <c r="F10" i="1"/>
  <c r="F11" i="1"/>
  <c r="H10" i="1" l="1"/>
  <c r="I10" i="1"/>
  <c r="H11" i="1"/>
  <c r="I11" i="1"/>
  <c r="E13" i="1"/>
  <c r="F13" i="1" s="1"/>
  <c r="I12" i="1" l="1"/>
  <c r="I13" i="1" s="1"/>
  <c r="H12" i="1"/>
  <c r="E14" i="1"/>
  <c r="F14" i="1" s="1"/>
  <c r="H13" i="1" l="1"/>
  <c r="H14" i="1" s="1"/>
  <c r="J12" i="1"/>
  <c r="L12" i="1" s="1"/>
  <c r="I14" i="1"/>
  <c r="J14" i="1" l="1"/>
  <c r="L14" i="1" s="1"/>
</calcChain>
</file>

<file path=xl/sharedStrings.xml><?xml version="1.0" encoding="utf-8"?>
<sst xmlns="http://schemas.openxmlformats.org/spreadsheetml/2006/main" count="25" uniqueCount="23">
  <si>
    <t>T</t>
  </si>
  <si>
    <t>T1</t>
  </si>
  <si>
    <t>T2</t>
  </si>
  <si>
    <t>T3</t>
  </si>
  <si>
    <t>T4</t>
  </si>
  <si>
    <t>T5</t>
  </si>
  <si>
    <t>Int rate</t>
  </si>
  <si>
    <t>C</t>
  </si>
  <si>
    <t>rec</t>
  </si>
  <si>
    <t>DISC</t>
  </si>
  <si>
    <t>lambda</t>
  </si>
  <si>
    <t>Int lambda</t>
  </si>
  <si>
    <t>surv</t>
  </si>
  <si>
    <t>T0</t>
  </si>
  <si>
    <t>yrfr</t>
  </si>
  <si>
    <t>PV</t>
  </si>
  <si>
    <t>premium leg</t>
  </si>
  <si>
    <t>cumulated</t>
  </si>
  <si>
    <t>protection leg</t>
  </si>
  <si>
    <t>Rule of thumb</t>
  </si>
  <si>
    <t>Upfront expected</t>
  </si>
  <si>
    <t>Upfront mercato</t>
  </si>
  <si>
    <t>Differenza 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</si>
</sst>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9" fontId="0" fillId="0" borderId="0" xfId="0" applyNumberFormat="1"/>
    <xf numFmtId="14" fontId="0" fillId="0" borderId="0" xfId="0" applyNumberFormat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0" borderId="0" xfId="0" applyAlignment="1">
      <alignment horizontal="center" vertical="center"/>
    </xf>
    <xf numFmtId="10" fontId="0" fillId="2" borderId="0" xfId="0" applyNumberFormat="1" applyFill="1"/>
    <xf numFmtId="165" fontId="0" fillId="3" borderId="0" xfId="0" applyNumberForma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C668B8-FFD6-49FE-9BCF-2A79B4ADD521}">
  <we:reference id="wa104100404" version="3.0.0.1" store="it-IT" storeType="OMEX"/>
  <we:alternateReferences>
    <we:reference id="WA104100404" version="3.0.0.1" store="WA104100404" storeType="OMEX"/>
  </we:alternateReferences>
  <we:properties>
    <we:property name="JykPFS4Lf3I7KVoePRVvCA0+" value="&quot;UQ==&quot;"/>
    <we:property name="JykPFS4Lf3I7KVoePRVvCAMw" value="&quot;UA==&quot;"/>
    <we:property name="JykPFS4Lf3I7KVoePRVvCAQ1" value="&quot;VA==&quot;"/>
    <we:property name="JykPFS4Lf3I7KVoePRVvCAQqWQ==" value="&quot;QXtI&quot;"/>
    <we:property name="JykPFS4Lf3I7KVoePRVvCAQqWg==" value="&quot;QXpVWQ==&quot;"/>
    <we:property name="JykPFS4Lf3I7KVoePRVvCAQqWw==" value="&quot;QXtI&quot;"/>
    <we:property name="JykPFS4Lf3I7KVoePRVvCAk1WQ==" value="&quot;RQJMSHM=&quot;"/>
    <we:property name="JykPFS4Lf3I7KVoePRVvCAk1Wg==" value="&quot;RQ1MQA==&quot;"/>
    <we:property name="JykPFS4Lf3I7KVoePRVvCAk1Ww==" value="&quot;RQBMSHc=&quot;"/>
    <we:property name="JykPFS4Lf3I7KVoePRVvCBIi" value="&quot;UQ==&quot;"/>
    <we:property name="JykPFS4Lf3I7KVoePRVvCQ4l" value="&quot;UQ==&quot;"/>
    <we:property name="JykPFS4Lf3I7KVoePRVvCQIq" value="&quot;UA==&quot;"/>
    <we:property name="JykPFS4Lf3I7KVoePRVvCRI8" value="&quot;UHZY&quot;"/>
    <we:property name="JykPFS4Lf3I7KVoePRVvCRUn" value="&quot;UQ==&quot;"/>
    <we:property name="JykPFS4Lf3I7KVoePRVvChMj" value="&quot;UWhYSXdUfmI=&quot;"/>
    <we:property name="JykPFS4Lf3I7KVoePRVvDAAq" value="&quot;UQ==&quot;"/>
    <we:property name="JykPFS4Lf3I7KVoePRVvDg4q" value="&quot;UWhYSA==&quot;"/>
    <we:property name="JykPFS4Lf3I7KVoePRVvExE1" value="&quot;UWhRQA==&quot;"/>
    <we:property name="JykPFS4Lf3I7KVoePRVvExEi" value="&quot;Ug==&quot;"/>
    <we:property name="JykPFS4Lf3I7KVoePRVvExEv" value="&quot;UA==&quot;"/>
    <we:property name="JykPFS4Lf3I7KVoePRVvFAQh" value="&quot;UQ==&quot;"/>
    <we:property name="JykPFS4Lf3I7KVoePRVvFBQr" value="&quot;UA==&quot;"/>
    <we:property name="JykPFS4Lf3I7KVoePRVvFgk1WQ==" value="&quot;RQJMSHQ=&quot;"/>
    <we:property name="JykPFS4Lf3I7KVoePRVvFgk1Wg==" value="&quot;RQBMSHQ=&quot;"/>
    <we:property name="JykPFS4Lf3I7KVoePRVvFgk1Ww==" value="&quot;RQBMSHU=&quot;"/>
    <we:property name="JykPFS4Lf3I7KVoePRVvFhE2" value="&quot;UQ==&quot;"/>
    <we:property name="JykPFS4Lf3I7KVoePRVvFhEy" value="&quot;UQ==&quot;"/>
    <we:property name="JykPFS4Lf3I7KVoePRVvFw8v" value="&quot;UnY=&quot;"/>
    <we:property name="JykPFS4Lf3I7KVoePRVvFwQy" value="&quot;UA==&quot;"/>
    <we:property name="JykPFS4Lf3I7KVoePRVvFxIq" value="&quot;UQ==&quot;"/>
    <we:property name="JykPFS4Lf3I7KVoePRVvFxMy" value="&quot;UWhYTnI=&quot;"/>
    <we:property name="JykPFS4Lf3I7KVoePRVvGRch" value="&quot;UWhYSXdV&quot;"/>
    <we:property name="JykPFS4Lf3I7KVoePRVvGwIl" value="&quot;UWhYSXY=&quot;"/>
    <we:property name="JykPFS4Lf3I7KVoePRVvGxM1" value="&quot;UA==&quot;"/>
    <we:property name="JykPFS4Lf3I7KVoePRVvHAQn" value="&quot;UWhYSXdUfmI=&quot;"/>
    <we:property name="JykPFS4Lf3I7KVoePRVvHQA2" value="&quot;UWhYSXdUfmI=&quot;"/>
    <we:property name="JykPFS4Lf3I7KVoePRVvHw8h" value="&quot;JhQv&quot;"/>
    <we:property name="JykPFS4Lf3IFJ04lMQk=" value="&quot;Ug==&quot;"/>
    <we:property name="JykPFS4Lf3IHJFw=" value="&quot;RQpMSHM=&quot;"/>
    <we:property name="JykPFS4Lf3IeJ0QBOQVcHxI=" value="&quot;RQJMSHReahdsdwI=&quot;"/>
    <we:property name="JykPFS4Lf3IeJ0QBOQVcHxJ2" value="&quot;&quot;"/>
    <we:property name="JykPFS4Lf3IeJ0QBOQVcHxJ3" value="&quot;&quot;"/>
    <we:property name="LiQC" value="&quot;&quot;"/>
    <we:property name="UniqueID" value="&quot;20241111707665900305&quot;"/>
  </we:properties>
  <we:bindings>
    <we:binding id="Var$F$10:$F$12" type="matrix" appref="{3194F19F-A891-46AD-B6A0-B93C7D42DD12}"/>
    <we:binding id="Var$F$13:$F$14" type="matrix" appref="{C52DD111-72C4-4CAC-B116-CECCA96BD5E8}"/>
    <we:binding id="Var$D$16:$D$17" type="matrix" appref="{EE45590B-7908-4C3A-B47B-F1F1B0461A6A}"/>
    <we:binding id="refEdit" type="matrix" appref="{4E41CF54-34AB-418C-9D5D-BB3A162F2AEB}"/>
    <we:binding id="Worker" type="matrix" appref="{00100ACF-231E-4D4F-8D27-A2EB9C68450B}"/>
    <we:binding id="Var0" type="matrix" appref="{2BDA76F9-ED6A-4862-9465-13AF70836310}"/>
    <we:binding id="Obj" type="matrix" appref="{6E5F5AF8-5E67-4DDE-8075-A607CB6EEA7A}"/>
    <we:binding id="Var$D$13:$D$14" type="matrix" appref="{14159DE8-4E9B-446C-BA4F-183B5BC151AD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AD2D-A7DA-4E25-BAC8-F5669C670454}">
  <dimension ref="A2:L14"/>
  <sheetViews>
    <sheetView tabSelected="1" workbookViewId="0">
      <selection activeCell="D14" sqref="D14"/>
    </sheetView>
  </sheetViews>
  <sheetFormatPr defaultRowHeight="15" x14ac:dyDescent="0.25"/>
  <cols>
    <col min="2" max="2" width="10.7109375" bestFit="1" customWidth="1"/>
    <col min="4" max="4" width="11.7109375" bestFit="1" customWidth="1"/>
    <col min="5" max="5" width="9.7109375" bestFit="1" customWidth="1"/>
    <col min="7" max="7" width="10.42578125" bestFit="1" customWidth="1"/>
    <col min="8" max="8" width="12.28515625" bestFit="1" customWidth="1"/>
    <col min="9" max="9" width="13.5703125" bestFit="1" customWidth="1"/>
    <col min="10" max="10" width="16.7109375" bestFit="1" customWidth="1"/>
    <col min="11" max="11" width="15.7109375" bestFit="1" customWidth="1"/>
    <col min="12" max="12" width="17.7109375" bestFit="1" customWidth="1"/>
    <col min="13" max="13" width="9.5703125" customWidth="1"/>
    <col min="14" max="14" width="9.28515625" customWidth="1"/>
  </cols>
  <sheetData>
    <row r="2" spans="1:12" x14ac:dyDescent="0.25">
      <c r="A2" t="s">
        <v>6</v>
      </c>
      <c r="B2" s="2">
        <v>0.03</v>
      </c>
      <c r="F2" s="10" t="s">
        <v>19</v>
      </c>
      <c r="G2" s="10"/>
    </row>
    <row r="3" spans="1:12" x14ac:dyDescent="0.25">
      <c r="A3" t="s">
        <v>7</v>
      </c>
      <c r="B3" s="2">
        <v>0.01</v>
      </c>
      <c r="F3" s="11">
        <f>(1-$B$4)*D10</f>
        <v>-4.1389316642858323E-3</v>
      </c>
      <c r="G3" s="11"/>
    </row>
    <row r="4" spans="1:12" x14ac:dyDescent="0.25">
      <c r="A4" t="s">
        <v>8</v>
      </c>
      <c r="B4" s="2">
        <v>0.4</v>
      </c>
    </row>
    <row r="6" spans="1:12" x14ac:dyDescent="0.25">
      <c r="H6" t="s">
        <v>17</v>
      </c>
      <c r="I6" t="s">
        <v>17</v>
      </c>
    </row>
    <row r="7" spans="1:12" x14ac:dyDescent="0.25">
      <c r="H7" t="s">
        <v>15</v>
      </c>
      <c r="I7" t="s">
        <v>15</v>
      </c>
    </row>
    <row r="8" spans="1:12" x14ac:dyDescent="0.25">
      <c r="B8" s="7" t="s">
        <v>0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14</v>
      </c>
      <c r="H8" s="7" t="s">
        <v>16</v>
      </c>
      <c r="I8" s="7" t="s">
        <v>18</v>
      </c>
      <c r="J8" s="7" t="s">
        <v>20</v>
      </c>
      <c r="K8" s="7" t="s">
        <v>21</v>
      </c>
      <c r="L8" s="7" t="s">
        <v>22</v>
      </c>
    </row>
    <row r="9" spans="1:12" x14ac:dyDescent="0.25">
      <c r="A9" t="s">
        <v>13</v>
      </c>
      <c r="B9" s="3">
        <f>DATE(2022,12,20)</f>
        <v>44915</v>
      </c>
      <c r="C9">
        <f t="shared" ref="C9:C14" si="0">EXP(-$B$2*(B9-$B$9)/365)</f>
        <v>1</v>
      </c>
      <c r="E9">
        <v>0</v>
      </c>
      <c r="F9">
        <f>EXP(-E9)</f>
        <v>1</v>
      </c>
      <c r="H9">
        <v>0</v>
      </c>
      <c r="I9">
        <v>0</v>
      </c>
    </row>
    <row r="10" spans="1:12" x14ac:dyDescent="0.25">
      <c r="A10" s="1" t="s">
        <v>1</v>
      </c>
      <c r="B10" s="4">
        <f>DATE(2023,12,20)</f>
        <v>45280</v>
      </c>
      <c r="C10" s="1">
        <f t="shared" si="0"/>
        <v>0.97044553354850815</v>
      </c>
      <c r="D10" s="8">
        <v>-6.8982194404763877E-3</v>
      </c>
      <c r="E10" s="1">
        <f>E9+D10*(B10-$B$9)/365</f>
        <v>-6.8982194404763877E-3</v>
      </c>
      <c r="F10" s="1">
        <f>EXP(-E10)</f>
        <v>1.0069220669598047</v>
      </c>
      <c r="G10" s="1">
        <f>(B10-B9)/360</f>
        <v>1.0138888888888888</v>
      </c>
      <c r="H10" s="1">
        <f>+$B$3*G10*C10*F10+H9</f>
        <v>9.9073473115858218E-3</v>
      </c>
      <c r="I10" s="1">
        <f>+I9+C10*(1-$B$4)*(F9-F10)</f>
        <v>-4.0304933784396941E-3</v>
      </c>
      <c r="J10" s="1"/>
      <c r="K10" s="1"/>
      <c r="L10" s="1"/>
    </row>
    <row r="11" spans="1:12" x14ac:dyDescent="0.25">
      <c r="A11" s="1" t="s">
        <v>2</v>
      </c>
      <c r="B11" s="4">
        <f>DATE(2024,12,20)</f>
        <v>45646</v>
      </c>
      <c r="C11" s="1">
        <f t="shared" si="0"/>
        <v>0.94168713146107119</v>
      </c>
      <c r="D11" s="8">
        <v>-6.8982194404763877E-3</v>
      </c>
      <c r="E11" s="1">
        <f>E10+D11*(B11-$B$9)/365</f>
        <v>-2.0713557552772936E-2</v>
      </c>
      <c r="F11" s="1">
        <f t="shared" ref="F11:F14" si="1">EXP(-E11)</f>
        <v>1.0209295721851601</v>
      </c>
      <c r="G11" s="1">
        <f t="shared" ref="G11:G14" si="2">(B11-B10)/360</f>
        <v>1.0166666666666666</v>
      </c>
      <c r="H11" s="1">
        <f t="shared" ref="H11:H13" si="3">+$B$3*G11*C11*F11+H10</f>
        <v>1.968154242084318E-2</v>
      </c>
      <c r="I11" s="1">
        <f t="shared" ref="I11:I13" si="4">+I10+C11*(1-$B$4)*(F10-F11)</f>
        <v>-1.1944905827194248E-2</v>
      </c>
      <c r="J11" s="1"/>
      <c r="K11" s="1"/>
      <c r="L11" s="1"/>
    </row>
    <row r="12" spans="1:12" x14ac:dyDescent="0.25">
      <c r="A12" s="1" t="s">
        <v>3</v>
      </c>
      <c r="B12" s="4">
        <f>DATE(2025,12,20)</f>
        <v>46011</v>
      </c>
      <c r="C12" s="1">
        <f t="shared" si="0"/>
        <v>0.91385607072650343</v>
      </c>
      <c r="D12" s="8">
        <v>-6.8982194404763877E-3</v>
      </c>
      <c r="E12" s="1">
        <f>E11+D12*(B12-$B$9)/365</f>
        <v>-4.1427115105545871E-2</v>
      </c>
      <c r="F12" s="1">
        <f>EXP(-E12)</f>
        <v>1.0422971913621744</v>
      </c>
      <c r="G12" s="1">
        <f t="shared" si="2"/>
        <v>1.0138888888888888</v>
      </c>
      <c r="H12" s="1">
        <f t="shared" si="3"/>
        <v>2.9338931581316514E-2</v>
      </c>
      <c r="I12" s="1">
        <f>+I11+C12*(1-$B$4)*(F11-F12)</f>
        <v>-2.3661062928326159E-2</v>
      </c>
      <c r="J12" s="1">
        <f>H12-I12</f>
        <v>5.299999450964267E-2</v>
      </c>
      <c r="K12" s="1">
        <v>5.2999999999999999E-2</v>
      </c>
      <c r="L12" s="1">
        <f>K12-J12</f>
        <v>5.4903573284970086E-9</v>
      </c>
    </row>
    <row r="13" spans="1:12" x14ac:dyDescent="0.25">
      <c r="A13" s="5" t="s">
        <v>4</v>
      </c>
      <c r="B13" s="6">
        <f>DATE(2026,12,20)</f>
        <v>46376</v>
      </c>
      <c r="C13" s="5">
        <f t="shared" si="0"/>
        <v>0.88684754214272488</v>
      </c>
      <c r="D13" s="9">
        <v>-1.2122459525194303E-3</v>
      </c>
      <c r="E13" s="5">
        <f>E12+D13*(B13-$B$9)/365</f>
        <v>-4.627942013741132E-2</v>
      </c>
      <c r="F13" s="5">
        <f>EXP(-E13)</f>
        <v>1.0473670255120224</v>
      </c>
      <c r="G13" s="5">
        <f t="shared" si="2"/>
        <v>1.0138888888888888</v>
      </c>
      <c r="H13" s="5">
        <f t="shared" si="3"/>
        <v>3.8756487925435568E-2</v>
      </c>
      <c r="I13" s="5">
        <f t="shared" si="4"/>
        <v>-2.6358764901244568E-2</v>
      </c>
      <c r="J13" s="5"/>
      <c r="K13" s="5"/>
      <c r="L13" s="5"/>
    </row>
    <row r="14" spans="1:12" x14ac:dyDescent="0.25">
      <c r="A14" s="5" t="s">
        <v>5</v>
      </c>
      <c r="B14" s="6">
        <f>DATE(2027,12,20)</f>
        <v>46741</v>
      </c>
      <c r="C14" s="5">
        <f t="shared" si="0"/>
        <v>0.86063723621087973</v>
      </c>
      <c r="D14" s="9">
        <v>-1.2122459525194303E-3</v>
      </c>
      <c r="E14" s="5">
        <f>E13+D14*(B14-$B$9)/365</f>
        <v>-5.2343971121796194E-2</v>
      </c>
      <c r="F14" s="5">
        <f t="shared" si="1"/>
        <v>1.0537381356720075</v>
      </c>
      <c r="G14" s="5">
        <f t="shared" si="2"/>
        <v>1.0138888888888888</v>
      </c>
      <c r="H14" s="5">
        <f>+$B$3*G14*C14*F14+H13</f>
        <v>4.7951307120513008E-2</v>
      </c>
      <c r="I14" s="5">
        <f>+I13+C14*(1-$B$4)*(F13-F14)</f>
        <v>-2.9648693685055315E-2</v>
      </c>
      <c r="J14" s="5">
        <f>H14-I14</f>
        <v>7.7600000805568323E-2</v>
      </c>
      <c r="K14" s="5">
        <v>7.7600000000000002E-2</v>
      </c>
      <c r="L14" s="5">
        <f>K14-J14</f>
        <v>-8.0556832038336523E-10</v>
      </c>
    </row>
  </sheetData>
  <mergeCells count="2">
    <mergeCell ref="F2:G2"/>
    <mergeCell ref="F3:G3"/>
  </mergeCells>
  <phoneticPr fontId="1" type="noConversion"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3194F19F-A891-46AD-B6A0-B93C7D42DD12}">
          <xm:f>Foglio1!$D$10:$D$12</xm:f>
        </x15:webExtension>
        <x15:webExtension appRef="{C52DD111-72C4-4CAC-B116-CECCA96BD5E8}">
          <xm:f>Foglio1!$D$13:$D$14</xm:f>
        </x15:webExtension>
        <x15:webExtension appRef="{EE45590B-7908-4C3A-B47B-F1F1B0461A6A}">
          <xm:f>Foglio1!$B$16:$B$17</xm:f>
        </x15:webExtension>
        <x15:webExtension appRef="{4E41CF54-34AB-418C-9D5D-BB3A162F2AEB}">
          <xm:f>Foglio1!1:1048576</xm:f>
        </x15:webExtension>
        <x15:webExtension appRef="{00100ACF-231E-4D4F-8D27-A2EB9C68450B}">
          <xm:f>Foglio1!XFD1048550:XFD1048575</xm:f>
        </x15:webExtension>
        <x15:webExtension appRef="{2BDA76F9-ED6A-4862-9465-13AF70836310}">
          <xm:f>Foglio1!$D$13:$D$14</xm:f>
        </x15:webExtension>
        <x15:webExtension appRef="{6E5F5AF8-5E67-4DDE-8075-A607CB6EEA7A}">
          <xm:f>Foglio1!$L$14</xm:f>
        </x15:webExtension>
        <x15:webExtension appRef="{14159DE8-4E9B-446C-BA4F-183B5BC151AD}">
          <xm:f>Foglio1!$D$13:$D$14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Cappello</dc:creator>
  <cp:lastModifiedBy>Giorgio Cappello</cp:lastModifiedBy>
  <dcterms:created xsi:type="dcterms:W3CDTF">2024-02-11T14:41:39Z</dcterms:created>
  <dcterms:modified xsi:type="dcterms:W3CDTF">2024-02-11T16:03:44Z</dcterms:modified>
</cp:coreProperties>
</file>