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pivotCache/pivotCacheDefinition16.xml" ContentType="application/vnd.openxmlformats-officedocument.spreadsheetml.pivotCacheDefinition+xml"/>
  <Override PartName="/xl/pivotCache/pivotCacheRecords16.xml" ContentType="application/vnd.openxmlformats-officedocument.spreadsheetml.pivotCacheRecords+xml"/>
  <Override PartName="/xl/pivotCache/pivotCacheDefinition17.xml" ContentType="application/vnd.openxmlformats-officedocument.spreadsheetml.pivotCacheDefinition+xml"/>
  <Override PartName="/xl/pivotCache/pivotCacheRecords17.xml" ContentType="application/vnd.openxmlformats-officedocument.spreadsheetml.pivotCacheRecords+xml"/>
  <Override PartName="/xl/pivotCache/pivotCacheDefinition18.xml" ContentType="application/vnd.openxmlformats-officedocument.spreadsheetml.pivotCacheDefinition+xml"/>
  <Override PartName="/xl/pivotCache/pivotCacheRecords18.xml" ContentType="application/vnd.openxmlformats-officedocument.spreadsheetml.pivotCacheRecords+xml"/>
  <Override PartName="/xl/pivotCache/pivotCacheDefinition19.xml" ContentType="application/vnd.openxmlformats-officedocument.spreadsheetml.pivotCacheDefinition+xml"/>
  <Override PartName="/xl/pivotCache/pivotCacheRecords19.xml" ContentType="application/vnd.openxmlformats-officedocument.spreadsheetml.pivotCacheRecords+xml"/>
  <Override PartName="/xl/pivotCache/pivotCacheDefinition20.xml" ContentType="application/vnd.openxmlformats-officedocument.spreadsheetml.pivotCacheDefinition+xml"/>
  <Override PartName="/xl/pivotCache/pivotCacheRecords20.xml" ContentType="application/vnd.openxmlformats-officedocument.spreadsheetml.pivotCacheRecords+xml"/>
  <Override PartName="/xl/pivotCache/pivotCacheDefinition21.xml" ContentType="application/vnd.openxmlformats-officedocument.spreadsheetml.pivotCacheDefinition+xml"/>
  <Override PartName="/xl/pivotCache/pivotCacheRecords21.xml" ContentType="application/vnd.openxmlformats-officedocument.spreadsheetml.pivotCacheRecords+xml"/>
  <Override PartName="/xl/pivotCache/pivotCacheDefinition22.xml" ContentType="application/vnd.openxmlformats-officedocument.spreadsheetml.pivotCacheDefinition+xml"/>
  <Override PartName="/xl/pivotCache/pivotCacheRecords22.xml" ContentType="application/vnd.openxmlformats-officedocument.spreadsheetml.pivotCacheRecords+xml"/>
  <Override PartName="/xl/pivotCache/pivotCacheDefinition23.xml" ContentType="application/vnd.openxmlformats-officedocument.spreadsheetml.pivotCacheDefinition+xml"/>
  <Override PartName="/xl/pivotCache/pivotCacheRecords23.xml" ContentType="application/vnd.openxmlformats-officedocument.spreadsheetml.pivotCacheRecords+xml"/>
  <Override PartName="/xl/pivotCache/pivotCacheDefinition24.xml" ContentType="application/vnd.openxmlformats-officedocument.spreadsheetml.pivotCacheDefinition+xml"/>
  <Override PartName="/xl/pivotCache/pivotCacheRecords24.xml" ContentType="application/vnd.openxmlformats-officedocument.spreadsheetml.pivotCacheRecords+xml"/>
  <Override PartName="/xl/pivotCache/pivotCacheDefinition25.xml" ContentType="application/vnd.openxmlformats-officedocument.spreadsheetml.pivotCacheDefinition+xml"/>
  <Override PartName="/xl/pivotCache/pivotCacheRecords25.xml" ContentType="application/vnd.openxmlformats-officedocument.spreadsheetml.pivotCacheRecords+xml"/>
  <Override PartName="/xl/pivotCache/pivotCacheDefinition26.xml" ContentType="application/vnd.openxmlformats-officedocument.spreadsheetml.pivotCacheDefinition+xml"/>
  <Override PartName="/xl/pivotCache/pivotCacheRecords26.xml" ContentType="application/vnd.openxmlformats-officedocument.spreadsheetml.pivotCacheRecords+xml"/>
  <Override PartName="/xl/pivotCache/pivotCacheDefinition27.xml" ContentType="application/vnd.openxmlformats-officedocument.spreadsheetml.pivotCacheDefinition+xml"/>
  <Override PartName="/xl/pivotCache/pivotCacheRecords27.xml" ContentType="application/vnd.openxmlformats-officedocument.spreadsheetml.pivotCacheRecords+xml"/>
  <Override PartName="/xl/pivotCache/pivotCacheDefinition28.xml" ContentType="application/vnd.openxmlformats-officedocument.spreadsheetml.pivotCacheDefinition+xml"/>
  <Override PartName="/xl/pivotCache/pivotCacheRecords28.xml" ContentType="application/vnd.openxmlformats-officedocument.spreadsheetml.pivotCacheRecords+xml"/>
  <Override PartName="/xl/pivotCache/pivotCacheDefinition29.xml" ContentType="application/vnd.openxmlformats-officedocument.spreadsheetml.pivotCacheDefinition+xml"/>
  <Override PartName="/xl/pivotCache/pivotCacheRecords29.xml" ContentType="application/vnd.openxmlformats-officedocument.spreadsheetml.pivotCacheRecords+xml"/>
  <Override PartName="/xl/pivotCache/pivotCacheDefinition30.xml" ContentType="application/vnd.openxmlformats-officedocument.spreadsheetml.pivotCacheDefinition+xml"/>
  <Override PartName="/xl/pivotCache/pivotCacheRecords30.xml" ContentType="application/vnd.openxmlformats-officedocument.spreadsheetml.pivotCacheRecords+xml"/>
  <Override PartName="/xl/pivotCache/pivotCacheDefinition31.xml" ContentType="application/vnd.openxmlformats-officedocument.spreadsheetml.pivotCacheDefinition+xml"/>
  <Override PartName="/xl/pivotCache/pivotCacheRecords31.xml" ContentType="application/vnd.openxmlformats-officedocument.spreadsheetml.pivotCacheRecords+xml"/>
  <Override PartName="/xl/pivotCache/pivotCacheDefinition32.xml" ContentType="application/vnd.openxmlformats-officedocument.spreadsheetml.pivotCacheDefinition+xml"/>
  <Override PartName="/xl/pivotCache/pivotCacheRecords32.xml" ContentType="application/vnd.openxmlformats-officedocument.spreadsheetml.pivotCacheRecords+xml"/>
  <Override PartName="/xl/pivotCache/pivotCacheDefinition33.xml" ContentType="application/vnd.openxmlformats-officedocument.spreadsheetml.pivotCacheDefinition+xml"/>
  <Override PartName="/xl/pivotCache/pivotCacheRecords33.xml" ContentType="application/vnd.openxmlformats-officedocument.spreadsheetml.pivotCacheRecords+xml"/>
  <Override PartName="/xl/pivotCache/pivotCacheDefinition34.xml" ContentType="application/vnd.openxmlformats-officedocument.spreadsheetml.pivotCacheDefinition+xml"/>
  <Override PartName="/xl/pivotCache/pivotCacheRecords34.xml" ContentType="application/vnd.openxmlformats-officedocument.spreadsheetml.pivotCacheRecords+xml"/>
  <Override PartName="/xl/pivotCache/pivotCacheDefinition35.xml" ContentType="application/vnd.openxmlformats-officedocument.spreadsheetml.pivotCacheDefinition+xml"/>
  <Override PartName="/xl/pivotCache/pivotCacheRecords35.xml" ContentType="application/vnd.openxmlformats-officedocument.spreadsheetml.pivotCacheRecords+xml"/>
  <Override PartName="/xl/pivotCache/pivotCacheDefinition36.xml" ContentType="application/vnd.openxmlformats-officedocument.spreadsheetml.pivotCacheDefinition+xml"/>
  <Override PartName="/xl/pivotCache/pivotCacheRecords36.xml" ContentType="application/vnd.openxmlformats-officedocument.spreadsheetml.pivotCacheRecords+xml"/>
  <Override PartName="/xl/pivotCache/pivotCacheDefinition37.xml" ContentType="application/vnd.openxmlformats-officedocument.spreadsheetml.pivotCacheDefinition+xml"/>
  <Override PartName="/xl/pivotCache/pivotCacheRecords3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31.xml" ContentType="application/vnd.openxmlformats-officedocument.spreadsheetml.pivotTable+xml"/>
  <Override PartName="/xl/pivotTables/pivotTable32.xml" ContentType="application/vnd.openxmlformats-officedocument.spreadsheetml.pivotTable+xml"/>
  <Override PartName="/xl/pivotTables/pivotTable33.xml" ContentType="application/vnd.openxmlformats-officedocument.spreadsheetml.pivotTable+xml"/>
  <Override PartName="/xl/pivotTables/pivotTable34.xml" ContentType="application/vnd.openxmlformats-officedocument.spreadsheetml.pivotTable+xml"/>
  <Override PartName="/xl/pivotTables/pivotTable35.xml" ContentType="application/vnd.openxmlformats-officedocument.spreadsheetml.pivotTable+xml"/>
  <Override PartName="/xl/pivotTables/pivotTable36.xml" ContentType="application/vnd.openxmlformats-officedocument.spreadsheetml.pivotTable+xml"/>
  <Override PartName="/xl/pivotTables/pivotTable37.xml" ContentType="application/vnd.openxmlformats-officedocument.spreadsheetml.pivotTable+xml"/>
  <Override PartName="/xl/pivotTables/pivotTable38.xml" ContentType="application/vnd.openxmlformats-officedocument.spreadsheetml.pivotTable+xml"/>
  <Override PartName="/xl/pivotTables/pivotTable39.xml" ContentType="application/vnd.openxmlformats-officedocument.spreadsheetml.pivotTable+xml"/>
  <Override PartName="/xl/pivotTables/pivotTable40.xml" ContentType="application/vnd.openxmlformats-officedocument.spreadsheetml.pivotTable+xml"/>
  <Override PartName="/xl/pivotTables/pivotTable41.xml" ContentType="application/vnd.openxmlformats-officedocument.spreadsheetml.pivotTable+xml"/>
  <Override PartName="/xl/pivotTables/pivotTable42.xml" ContentType="application/vnd.openxmlformats-officedocument.spreadsheetml.pivotTable+xml"/>
  <Override PartName="/xl/pivotTables/pivotTable43.xml" ContentType="application/vnd.openxmlformats-officedocument.spreadsheetml.pivotTable+xml"/>
  <Override PartName="/xl/pivotTables/pivotTable4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evagrzegorczyk/Desktop/Mount Sinai/"/>
    </mc:Choice>
  </mc:AlternateContent>
  <xr:revisionPtr revIDLastSave="0" documentId="13_ncr:1_{6B6586D7-3FCA-8048-9DE6-19B442B649B0}" xr6:coauthVersionLast="47" xr6:coauthVersionMax="47" xr10:uidLastSave="{00000000-0000-0000-0000-000000000000}"/>
  <bookViews>
    <workbookView xWindow="0" yWindow="500" windowWidth="28800" windowHeight="16040" xr2:uid="{8CD323F6-6234-0442-878F-8C277A1EAF7C}"/>
  </bookViews>
  <sheets>
    <sheet name="Full Data Set" sheetId="58" r:id="rId1"/>
    <sheet name="Raw Data" sheetId="1" r:id="rId2"/>
    <sheet name="Analysis" sheetId="2" r:id="rId3"/>
    <sheet name="Pivot Tables" sheetId="4" r:id="rId4"/>
    <sheet name="Trial" sheetId="6" r:id="rId5"/>
    <sheet name="Trial Pivot Tables" sheetId="10" r:id="rId6"/>
    <sheet name="NEW" sheetId="43" r:id="rId7"/>
    <sheet name="NEW Pivot Tables" sheetId="45" r:id="rId8"/>
    <sheet name="Actigraphy Data" sheetId="51" r:id="rId9"/>
    <sheet name="Acti Tables" sheetId="52" r:id="rId10"/>
    <sheet name="Stanford" sheetId="56" r:id="rId11"/>
    <sheet name="Sinai" sheetId="57" r:id="rId12"/>
  </sheets>
  <definedNames>
    <definedName name="_xlnm._FilterDatabase" localSheetId="8" hidden="1">'Actigraphy Data'!$A$1:$Y$116</definedName>
    <definedName name="_xlnm._FilterDatabase" localSheetId="2" hidden="1">Analysis!$A$1:$AB$233</definedName>
    <definedName name="_xlnm._FilterDatabase" localSheetId="6" hidden="1">NEW!$A$1:$U$229</definedName>
    <definedName name="_xlnm._FilterDatabase" localSheetId="1" hidden="1">'Raw Data'!$A$1:$J$233</definedName>
    <definedName name="_xlnm._FilterDatabase" localSheetId="11" hidden="1">Sinai!$A$1:$T$145</definedName>
    <definedName name="_xlnm._FilterDatabase" localSheetId="4" hidden="1">Trial!$A$1:$BV$229</definedName>
  </definedNames>
  <calcPr calcId="191029"/>
  <pivotCaches>
    <pivotCache cacheId="775" r:id="rId13"/>
    <pivotCache cacheId="776" r:id="rId14"/>
    <pivotCache cacheId="777" r:id="rId15"/>
    <pivotCache cacheId="778" r:id="rId16"/>
    <pivotCache cacheId="779" r:id="rId17"/>
    <pivotCache cacheId="780" r:id="rId18"/>
    <pivotCache cacheId="781" r:id="rId19"/>
    <pivotCache cacheId="782" r:id="rId20"/>
    <pivotCache cacheId="783" r:id="rId21"/>
    <pivotCache cacheId="784" r:id="rId22"/>
    <pivotCache cacheId="785" r:id="rId23"/>
    <pivotCache cacheId="786" r:id="rId24"/>
    <pivotCache cacheId="787" r:id="rId25"/>
    <pivotCache cacheId="788" r:id="rId26"/>
    <pivotCache cacheId="789" r:id="rId27"/>
    <pivotCache cacheId="790" r:id="rId28"/>
    <pivotCache cacheId="791" r:id="rId29"/>
    <pivotCache cacheId="792" r:id="rId30"/>
    <pivotCache cacheId="793" r:id="rId31"/>
    <pivotCache cacheId="794" r:id="rId32"/>
    <pivotCache cacheId="795" r:id="rId33"/>
    <pivotCache cacheId="796" r:id="rId34"/>
    <pivotCache cacheId="797" r:id="rId35"/>
    <pivotCache cacheId="798" r:id="rId36"/>
    <pivotCache cacheId="799" r:id="rId37"/>
    <pivotCache cacheId="800" r:id="rId38"/>
    <pivotCache cacheId="801" r:id="rId39"/>
    <pivotCache cacheId="802" r:id="rId40"/>
    <pivotCache cacheId="803" r:id="rId41"/>
    <pivotCache cacheId="804" r:id="rId42"/>
    <pivotCache cacheId="805" r:id="rId43"/>
    <pivotCache cacheId="806" r:id="rId44"/>
    <pivotCache cacheId="807" r:id="rId45"/>
    <pivotCache cacheId="808" r:id="rId46"/>
    <pivotCache cacheId="809" r:id="rId47"/>
    <pivotCache cacheId="810" r:id="rId48"/>
    <pivotCache cacheId="811" r:id="rId4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6" i="52" l="1"/>
  <c r="B167" i="57"/>
  <c r="B166" i="57"/>
  <c r="B155" i="57"/>
  <c r="R3" i="57"/>
  <c r="R4" i="57"/>
  <c r="R5" i="57"/>
  <c r="R6" i="57"/>
  <c r="R7" i="57"/>
  <c r="R8" i="57"/>
  <c r="R9" i="57"/>
  <c r="R10" i="57"/>
  <c r="R11" i="57"/>
  <c r="R12" i="57"/>
  <c r="R13" i="57"/>
  <c r="R14" i="57"/>
  <c r="R15" i="57"/>
  <c r="R16" i="57"/>
  <c r="R17" i="57"/>
  <c r="R18" i="57"/>
  <c r="R19" i="57"/>
  <c r="R20" i="57"/>
  <c r="R21" i="57"/>
  <c r="R22" i="57"/>
  <c r="R23" i="57"/>
  <c r="R24" i="57"/>
  <c r="R25" i="57"/>
  <c r="R26" i="57"/>
  <c r="R27" i="57"/>
  <c r="R28" i="57"/>
  <c r="R29" i="57"/>
  <c r="R30" i="57"/>
  <c r="R31" i="57"/>
  <c r="R32" i="57"/>
  <c r="R33" i="57"/>
  <c r="R34" i="57"/>
  <c r="R35" i="57"/>
  <c r="R36" i="57"/>
  <c r="R37" i="57"/>
  <c r="R38" i="57"/>
  <c r="R39" i="57"/>
  <c r="R40" i="57"/>
  <c r="R41" i="57"/>
  <c r="R42" i="57"/>
  <c r="R43" i="57"/>
  <c r="R44" i="57"/>
  <c r="R45" i="57"/>
  <c r="R46" i="57"/>
  <c r="R47" i="57"/>
  <c r="R48" i="57"/>
  <c r="R49" i="57"/>
  <c r="R50" i="57"/>
  <c r="R51" i="57"/>
  <c r="R52" i="57"/>
  <c r="R53" i="57"/>
  <c r="R54" i="57"/>
  <c r="R55" i="57"/>
  <c r="R56" i="57"/>
  <c r="R57" i="57"/>
  <c r="R58" i="57"/>
  <c r="R59" i="57"/>
  <c r="R60" i="57"/>
  <c r="R61" i="57"/>
  <c r="R62" i="57"/>
  <c r="R63" i="57"/>
  <c r="R64" i="57"/>
  <c r="R65" i="57"/>
  <c r="R66" i="57"/>
  <c r="R67" i="57"/>
  <c r="R68" i="57"/>
  <c r="R69" i="57"/>
  <c r="R70" i="57"/>
  <c r="R71" i="57"/>
  <c r="R72" i="57"/>
  <c r="R73" i="57"/>
  <c r="R74" i="57"/>
  <c r="R75" i="57"/>
  <c r="R76" i="57"/>
  <c r="R77" i="57"/>
  <c r="R78" i="57"/>
  <c r="R79" i="57"/>
  <c r="R80" i="57"/>
  <c r="R81" i="57"/>
  <c r="R82" i="57"/>
  <c r="R83" i="57"/>
  <c r="R84" i="57"/>
  <c r="R85" i="57"/>
  <c r="R86" i="57"/>
  <c r="R87" i="57"/>
  <c r="R88" i="57"/>
  <c r="R89" i="57"/>
  <c r="R90" i="57"/>
  <c r="R91" i="57"/>
  <c r="R92" i="57"/>
  <c r="R93" i="57"/>
  <c r="R94" i="57"/>
  <c r="R95" i="57"/>
  <c r="R96" i="57"/>
  <c r="R97" i="57"/>
  <c r="R98" i="57"/>
  <c r="R99" i="57"/>
  <c r="R100" i="57"/>
  <c r="R101" i="57"/>
  <c r="R102" i="57"/>
  <c r="R103" i="57"/>
  <c r="R104" i="57"/>
  <c r="R105" i="57"/>
  <c r="R106" i="57"/>
  <c r="R107" i="57"/>
  <c r="R108" i="57"/>
  <c r="R109" i="57"/>
  <c r="R110" i="57"/>
  <c r="R111" i="57"/>
  <c r="R112" i="57"/>
  <c r="R113" i="57"/>
  <c r="R114" i="57"/>
  <c r="R115" i="57"/>
  <c r="R116" i="57"/>
  <c r="R117" i="57"/>
  <c r="R118" i="57"/>
  <c r="R119" i="57"/>
  <c r="R120" i="57"/>
  <c r="R121" i="57"/>
  <c r="R122" i="57"/>
  <c r="R123" i="57"/>
  <c r="R124" i="57"/>
  <c r="R125" i="57"/>
  <c r="R126" i="57"/>
  <c r="R127" i="57"/>
  <c r="R128" i="57"/>
  <c r="R129" i="57"/>
  <c r="R130" i="57"/>
  <c r="R131" i="57"/>
  <c r="R132" i="57"/>
  <c r="R133" i="57"/>
  <c r="R134" i="57"/>
  <c r="R135" i="57"/>
  <c r="R136" i="57"/>
  <c r="R137" i="57"/>
  <c r="R138" i="57"/>
  <c r="R139" i="57"/>
  <c r="R140" i="57"/>
  <c r="R141" i="57"/>
  <c r="R142" i="57"/>
  <c r="R143" i="57"/>
  <c r="R144" i="57"/>
  <c r="R145" i="57"/>
  <c r="R2" i="57"/>
  <c r="B156" i="57"/>
  <c r="O3" i="57"/>
  <c r="O4" i="57"/>
  <c r="O5" i="57"/>
  <c r="O6" i="57"/>
  <c r="O7" i="57"/>
  <c r="O8" i="57"/>
  <c r="O9" i="57"/>
  <c r="O10" i="57"/>
  <c r="O11" i="57"/>
  <c r="O12" i="57"/>
  <c r="O13" i="57"/>
  <c r="O14" i="57"/>
  <c r="O15" i="57"/>
  <c r="O16" i="57"/>
  <c r="O17" i="57"/>
  <c r="O18" i="57"/>
  <c r="O19" i="57"/>
  <c r="O20" i="57"/>
  <c r="O21" i="57"/>
  <c r="O22" i="57"/>
  <c r="O23" i="57"/>
  <c r="O24" i="57"/>
  <c r="O25" i="57"/>
  <c r="O26" i="57"/>
  <c r="O27" i="57"/>
  <c r="O28" i="57"/>
  <c r="O29" i="57"/>
  <c r="O30" i="57"/>
  <c r="O31" i="57"/>
  <c r="O32" i="57"/>
  <c r="O33" i="57"/>
  <c r="O34" i="57"/>
  <c r="O35" i="57"/>
  <c r="O36" i="57"/>
  <c r="O37" i="57"/>
  <c r="O38" i="57"/>
  <c r="O39" i="57"/>
  <c r="O40" i="57"/>
  <c r="O41" i="57"/>
  <c r="O42" i="57"/>
  <c r="O43" i="57"/>
  <c r="O44" i="57"/>
  <c r="O45" i="57"/>
  <c r="O46" i="57"/>
  <c r="O47" i="57"/>
  <c r="O48" i="57"/>
  <c r="O49" i="57"/>
  <c r="O50" i="57"/>
  <c r="O51" i="57"/>
  <c r="O52" i="57"/>
  <c r="O53" i="57"/>
  <c r="O54" i="57"/>
  <c r="O55" i="57"/>
  <c r="O56" i="57"/>
  <c r="O57" i="57"/>
  <c r="O58" i="57"/>
  <c r="O59" i="57"/>
  <c r="O60" i="57"/>
  <c r="O61" i="57"/>
  <c r="O62" i="57"/>
  <c r="O63" i="57"/>
  <c r="O64" i="57"/>
  <c r="O65" i="57"/>
  <c r="O66" i="57"/>
  <c r="O67" i="57"/>
  <c r="O68" i="57"/>
  <c r="O69" i="57"/>
  <c r="O70" i="57"/>
  <c r="O71" i="57"/>
  <c r="O72" i="57"/>
  <c r="O73" i="57"/>
  <c r="O74" i="57"/>
  <c r="O75" i="57"/>
  <c r="O76" i="57"/>
  <c r="O77" i="57"/>
  <c r="O78" i="57"/>
  <c r="O79" i="57"/>
  <c r="O80" i="57"/>
  <c r="O81" i="57"/>
  <c r="O82" i="57"/>
  <c r="O83" i="57"/>
  <c r="O84" i="57"/>
  <c r="O85" i="57"/>
  <c r="O86" i="57"/>
  <c r="O87" i="57"/>
  <c r="O88" i="57"/>
  <c r="O89" i="57"/>
  <c r="O90" i="57"/>
  <c r="O91" i="57"/>
  <c r="O92" i="57"/>
  <c r="O93" i="57"/>
  <c r="O94" i="57"/>
  <c r="O95" i="57"/>
  <c r="O96" i="57"/>
  <c r="O97" i="57"/>
  <c r="O98" i="57"/>
  <c r="O99" i="57"/>
  <c r="O100" i="57"/>
  <c r="O101" i="57"/>
  <c r="O102" i="57"/>
  <c r="O103" i="57"/>
  <c r="O104" i="57"/>
  <c r="O105" i="57"/>
  <c r="O106" i="57"/>
  <c r="O107" i="57"/>
  <c r="O108" i="57"/>
  <c r="O109" i="57"/>
  <c r="O110" i="57"/>
  <c r="O111" i="57"/>
  <c r="O112" i="57"/>
  <c r="O113" i="57"/>
  <c r="O114" i="57"/>
  <c r="O115" i="57"/>
  <c r="O116" i="57"/>
  <c r="O117" i="57"/>
  <c r="O118" i="57"/>
  <c r="O119" i="57"/>
  <c r="O120" i="57"/>
  <c r="O121" i="57"/>
  <c r="O122" i="57"/>
  <c r="O123" i="57"/>
  <c r="O124" i="57"/>
  <c r="O125" i="57"/>
  <c r="O126" i="57"/>
  <c r="O127" i="57"/>
  <c r="O128" i="57"/>
  <c r="O129" i="57"/>
  <c r="O130" i="57"/>
  <c r="O131" i="57"/>
  <c r="O132" i="57"/>
  <c r="O133" i="57"/>
  <c r="O134" i="57"/>
  <c r="O135" i="57"/>
  <c r="O136" i="57"/>
  <c r="O137" i="57"/>
  <c r="O138" i="57"/>
  <c r="O139" i="57"/>
  <c r="O140" i="57"/>
  <c r="O141" i="57"/>
  <c r="O142" i="57"/>
  <c r="O143" i="57"/>
  <c r="O144" i="57"/>
  <c r="O145" i="57"/>
  <c r="O2" i="57"/>
  <c r="N3" i="57"/>
  <c r="N4" i="57"/>
  <c r="N5" i="57"/>
  <c r="N6" i="57"/>
  <c r="N7" i="57"/>
  <c r="N8" i="57"/>
  <c r="N9" i="57"/>
  <c r="N10" i="57"/>
  <c r="N11" i="57"/>
  <c r="N12" i="57"/>
  <c r="N13" i="57"/>
  <c r="N14" i="57"/>
  <c r="N15" i="57"/>
  <c r="N16" i="57"/>
  <c r="N17" i="57"/>
  <c r="N18" i="57"/>
  <c r="N19" i="57"/>
  <c r="N20" i="57"/>
  <c r="N21" i="57"/>
  <c r="N22" i="57"/>
  <c r="N23" i="57"/>
  <c r="N24" i="57"/>
  <c r="N25" i="57"/>
  <c r="N26" i="57"/>
  <c r="N27" i="57"/>
  <c r="N28" i="57"/>
  <c r="N29" i="57"/>
  <c r="N30" i="57"/>
  <c r="N31" i="57"/>
  <c r="N32" i="57"/>
  <c r="N33" i="57"/>
  <c r="N34" i="57"/>
  <c r="N35" i="57"/>
  <c r="N36" i="57"/>
  <c r="N37" i="57"/>
  <c r="N38" i="57"/>
  <c r="N39" i="57"/>
  <c r="N40" i="57"/>
  <c r="N41" i="57"/>
  <c r="N42" i="57"/>
  <c r="N43" i="57"/>
  <c r="N44" i="57"/>
  <c r="N45" i="57"/>
  <c r="N46" i="57"/>
  <c r="N47" i="57"/>
  <c r="N48" i="57"/>
  <c r="N49" i="57"/>
  <c r="N50" i="57"/>
  <c r="N51" i="57"/>
  <c r="N52" i="57"/>
  <c r="N53" i="57"/>
  <c r="N54" i="57"/>
  <c r="N55" i="57"/>
  <c r="N56" i="57"/>
  <c r="N57" i="57"/>
  <c r="N58" i="57"/>
  <c r="N59" i="57"/>
  <c r="N60" i="57"/>
  <c r="N61" i="57"/>
  <c r="N62" i="57"/>
  <c r="N63" i="57"/>
  <c r="N64" i="57"/>
  <c r="N65" i="57"/>
  <c r="N66" i="57"/>
  <c r="N67" i="57"/>
  <c r="N68" i="57"/>
  <c r="N69" i="57"/>
  <c r="N70" i="57"/>
  <c r="N71" i="57"/>
  <c r="N72" i="57"/>
  <c r="N73" i="57"/>
  <c r="N74" i="57"/>
  <c r="N75" i="57"/>
  <c r="N76" i="57"/>
  <c r="N77" i="57"/>
  <c r="N78" i="57"/>
  <c r="N79" i="57"/>
  <c r="N80" i="57"/>
  <c r="N81" i="57"/>
  <c r="N82" i="57"/>
  <c r="N83" i="57"/>
  <c r="N84" i="57"/>
  <c r="N85" i="57"/>
  <c r="N86" i="57"/>
  <c r="N87" i="57"/>
  <c r="N88" i="57"/>
  <c r="N89" i="57"/>
  <c r="N90" i="57"/>
  <c r="N91" i="57"/>
  <c r="N92" i="57"/>
  <c r="N93" i="57"/>
  <c r="N94" i="57"/>
  <c r="N95" i="57"/>
  <c r="N96" i="57"/>
  <c r="N97" i="57"/>
  <c r="N98" i="57"/>
  <c r="N99" i="57"/>
  <c r="N100" i="57"/>
  <c r="N101" i="57"/>
  <c r="N102" i="57"/>
  <c r="N103" i="57"/>
  <c r="N104" i="57"/>
  <c r="N105" i="57"/>
  <c r="N106" i="57"/>
  <c r="N107" i="57"/>
  <c r="N108" i="57"/>
  <c r="N109" i="57"/>
  <c r="N110" i="57"/>
  <c r="N111" i="57"/>
  <c r="N112" i="57"/>
  <c r="N113" i="57"/>
  <c r="N114" i="57"/>
  <c r="N115" i="57"/>
  <c r="N116" i="57"/>
  <c r="N117" i="57"/>
  <c r="N118" i="57"/>
  <c r="N119" i="57"/>
  <c r="N120" i="57"/>
  <c r="N121" i="57"/>
  <c r="N122" i="57"/>
  <c r="N123" i="57"/>
  <c r="N124" i="57"/>
  <c r="N125" i="57"/>
  <c r="N126" i="57"/>
  <c r="N127" i="57"/>
  <c r="N128" i="57"/>
  <c r="N129" i="57"/>
  <c r="N130" i="57"/>
  <c r="N131" i="57"/>
  <c r="N132" i="57"/>
  <c r="N133" i="57"/>
  <c r="N134" i="57"/>
  <c r="N135" i="57"/>
  <c r="N136" i="57"/>
  <c r="N137" i="57"/>
  <c r="N138" i="57"/>
  <c r="N139" i="57"/>
  <c r="N140" i="57"/>
  <c r="N141" i="57"/>
  <c r="N142" i="57"/>
  <c r="N143" i="57"/>
  <c r="N144" i="57"/>
  <c r="N145" i="57"/>
  <c r="N2" i="57"/>
  <c r="M3" i="57"/>
  <c r="P3" i="57" s="1"/>
  <c r="M4" i="57"/>
  <c r="P4" i="57" s="1"/>
  <c r="M5" i="57"/>
  <c r="P5" i="57" s="1"/>
  <c r="M6" i="57"/>
  <c r="P6" i="57" s="1"/>
  <c r="M7" i="57"/>
  <c r="P7" i="57" s="1"/>
  <c r="M8" i="57"/>
  <c r="P8" i="57" s="1"/>
  <c r="M9" i="57"/>
  <c r="P9" i="57" s="1"/>
  <c r="M10" i="57"/>
  <c r="P10" i="57" s="1"/>
  <c r="M11" i="57"/>
  <c r="P11" i="57" s="1"/>
  <c r="M12" i="57"/>
  <c r="P12" i="57" s="1"/>
  <c r="M13" i="57"/>
  <c r="P13" i="57" s="1"/>
  <c r="M14" i="57"/>
  <c r="P14" i="57" s="1"/>
  <c r="M15" i="57"/>
  <c r="P15" i="57" s="1"/>
  <c r="M16" i="57"/>
  <c r="P16" i="57" s="1"/>
  <c r="M17" i="57"/>
  <c r="P17" i="57" s="1"/>
  <c r="M18" i="57"/>
  <c r="P18" i="57" s="1"/>
  <c r="M19" i="57"/>
  <c r="P19" i="57" s="1"/>
  <c r="M20" i="57"/>
  <c r="P20" i="57" s="1"/>
  <c r="M21" i="57"/>
  <c r="P21" i="57" s="1"/>
  <c r="M22" i="57"/>
  <c r="P22" i="57" s="1"/>
  <c r="M23" i="57"/>
  <c r="P23" i="57" s="1"/>
  <c r="M24" i="57"/>
  <c r="P24" i="57" s="1"/>
  <c r="M25" i="57"/>
  <c r="P25" i="57" s="1"/>
  <c r="M26" i="57"/>
  <c r="P26" i="57" s="1"/>
  <c r="M27" i="57"/>
  <c r="P27" i="57" s="1"/>
  <c r="M28" i="57"/>
  <c r="P28" i="57" s="1"/>
  <c r="M29" i="57"/>
  <c r="P29" i="57" s="1"/>
  <c r="M30" i="57"/>
  <c r="P30" i="57" s="1"/>
  <c r="M31" i="57"/>
  <c r="P31" i="57" s="1"/>
  <c r="M32" i="57"/>
  <c r="P32" i="57" s="1"/>
  <c r="M33" i="57"/>
  <c r="P33" i="57" s="1"/>
  <c r="M34" i="57"/>
  <c r="P34" i="57" s="1"/>
  <c r="M35" i="57"/>
  <c r="P35" i="57" s="1"/>
  <c r="M36" i="57"/>
  <c r="P36" i="57" s="1"/>
  <c r="M37" i="57"/>
  <c r="P37" i="57" s="1"/>
  <c r="M38" i="57"/>
  <c r="P38" i="57" s="1"/>
  <c r="M39" i="57"/>
  <c r="P39" i="57" s="1"/>
  <c r="M40" i="57"/>
  <c r="P40" i="57" s="1"/>
  <c r="M41" i="57"/>
  <c r="P41" i="57" s="1"/>
  <c r="M42" i="57"/>
  <c r="P42" i="57" s="1"/>
  <c r="M43" i="57"/>
  <c r="P43" i="57" s="1"/>
  <c r="M44" i="57"/>
  <c r="P44" i="57" s="1"/>
  <c r="M45" i="57"/>
  <c r="P45" i="57" s="1"/>
  <c r="M46" i="57"/>
  <c r="P46" i="57" s="1"/>
  <c r="M47" i="57"/>
  <c r="P47" i="57" s="1"/>
  <c r="M48" i="57"/>
  <c r="P48" i="57" s="1"/>
  <c r="M49" i="57"/>
  <c r="P49" i="57" s="1"/>
  <c r="M50" i="57"/>
  <c r="P50" i="57" s="1"/>
  <c r="M51" i="57"/>
  <c r="P51" i="57" s="1"/>
  <c r="M52" i="57"/>
  <c r="P52" i="57" s="1"/>
  <c r="M53" i="57"/>
  <c r="P53" i="57" s="1"/>
  <c r="M54" i="57"/>
  <c r="P54" i="57" s="1"/>
  <c r="M55" i="57"/>
  <c r="P55" i="57" s="1"/>
  <c r="M56" i="57"/>
  <c r="P56" i="57" s="1"/>
  <c r="M57" i="57"/>
  <c r="P57" i="57" s="1"/>
  <c r="M58" i="57"/>
  <c r="P58" i="57" s="1"/>
  <c r="M59" i="57"/>
  <c r="P59" i="57" s="1"/>
  <c r="M60" i="57"/>
  <c r="M61" i="57"/>
  <c r="P61" i="57" s="1"/>
  <c r="M62" i="57"/>
  <c r="P62" i="57" s="1"/>
  <c r="M63" i="57"/>
  <c r="P63" i="57" s="1"/>
  <c r="M64" i="57"/>
  <c r="P64" i="57" s="1"/>
  <c r="M65" i="57"/>
  <c r="P65" i="57" s="1"/>
  <c r="M66" i="57"/>
  <c r="P66" i="57" s="1"/>
  <c r="M67" i="57"/>
  <c r="P67" i="57" s="1"/>
  <c r="M68" i="57"/>
  <c r="M69" i="57"/>
  <c r="P69" i="57" s="1"/>
  <c r="M70" i="57"/>
  <c r="P70" i="57" s="1"/>
  <c r="M71" i="57"/>
  <c r="P71" i="57" s="1"/>
  <c r="M72" i="57"/>
  <c r="P72" i="57" s="1"/>
  <c r="M73" i="57"/>
  <c r="P73" i="57" s="1"/>
  <c r="M74" i="57"/>
  <c r="P74" i="57" s="1"/>
  <c r="M75" i="57"/>
  <c r="P75" i="57" s="1"/>
  <c r="M76" i="57"/>
  <c r="P76" i="57" s="1"/>
  <c r="M77" i="57"/>
  <c r="P77" i="57" s="1"/>
  <c r="M78" i="57"/>
  <c r="P78" i="57" s="1"/>
  <c r="M79" i="57"/>
  <c r="P79" i="57" s="1"/>
  <c r="M80" i="57"/>
  <c r="P80" i="57" s="1"/>
  <c r="M81" i="57"/>
  <c r="P81" i="57" s="1"/>
  <c r="M82" i="57"/>
  <c r="P82" i="57" s="1"/>
  <c r="M83" i="57"/>
  <c r="P83" i="57" s="1"/>
  <c r="M84" i="57"/>
  <c r="P84" i="57" s="1"/>
  <c r="M85" i="57"/>
  <c r="P85" i="57" s="1"/>
  <c r="M86" i="57"/>
  <c r="P86" i="57" s="1"/>
  <c r="M87" i="57"/>
  <c r="P87" i="57" s="1"/>
  <c r="M88" i="57"/>
  <c r="P88" i="57" s="1"/>
  <c r="M89" i="57"/>
  <c r="P89" i="57" s="1"/>
  <c r="M90" i="57"/>
  <c r="P90" i="57" s="1"/>
  <c r="M91" i="57"/>
  <c r="P91" i="57" s="1"/>
  <c r="M92" i="57"/>
  <c r="P92" i="57" s="1"/>
  <c r="M93" i="57"/>
  <c r="P93" i="57" s="1"/>
  <c r="M94" i="57"/>
  <c r="P94" i="57" s="1"/>
  <c r="M95" i="57"/>
  <c r="P95" i="57" s="1"/>
  <c r="M96" i="57"/>
  <c r="P96" i="57" s="1"/>
  <c r="M97" i="57"/>
  <c r="P97" i="57" s="1"/>
  <c r="M98" i="57"/>
  <c r="P98" i="57" s="1"/>
  <c r="M99" i="57"/>
  <c r="P99" i="57" s="1"/>
  <c r="M100" i="57"/>
  <c r="P100" i="57" s="1"/>
  <c r="M101" i="57"/>
  <c r="P101" i="57" s="1"/>
  <c r="M102" i="57"/>
  <c r="P102" i="57" s="1"/>
  <c r="M103" i="57"/>
  <c r="P103" i="57" s="1"/>
  <c r="M104" i="57"/>
  <c r="P104" i="57" s="1"/>
  <c r="M105" i="57"/>
  <c r="P105" i="57" s="1"/>
  <c r="M106" i="57"/>
  <c r="P106" i="57" s="1"/>
  <c r="M107" i="57"/>
  <c r="P107" i="57" s="1"/>
  <c r="M108" i="57"/>
  <c r="P108" i="57" s="1"/>
  <c r="M109" i="57"/>
  <c r="P109" i="57" s="1"/>
  <c r="M110" i="57"/>
  <c r="P110" i="57" s="1"/>
  <c r="M111" i="57"/>
  <c r="P111" i="57" s="1"/>
  <c r="M112" i="57"/>
  <c r="P112" i="57" s="1"/>
  <c r="M113" i="57"/>
  <c r="P113" i="57" s="1"/>
  <c r="M114" i="57"/>
  <c r="P114" i="57" s="1"/>
  <c r="M115" i="57"/>
  <c r="P115" i="57" s="1"/>
  <c r="M116" i="57"/>
  <c r="P116" i="57" s="1"/>
  <c r="M117" i="57"/>
  <c r="P117" i="57" s="1"/>
  <c r="M118" i="57"/>
  <c r="P118" i="57" s="1"/>
  <c r="M119" i="57"/>
  <c r="P119" i="57" s="1"/>
  <c r="M120" i="57"/>
  <c r="P120" i="57" s="1"/>
  <c r="M121" i="57"/>
  <c r="P121" i="57" s="1"/>
  <c r="M122" i="57"/>
  <c r="P122" i="57" s="1"/>
  <c r="M123" i="57"/>
  <c r="P123" i="57" s="1"/>
  <c r="M124" i="57"/>
  <c r="P124" i="57" s="1"/>
  <c r="M125" i="57"/>
  <c r="P125" i="57" s="1"/>
  <c r="M126" i="57"/>
  <c r="P126" i="57" s="1"/>
  <c r="M127" i="57"/>
  <c r="P127" i="57" s="1"/>
  <c r="M128" i="57"/>
  <c r="P128" i="57" s="1"/>
  <c r="M129" i="57"/>
  <c r="P129" i="57" s="1"/>
  <c r="M130" i="57"/>
  <c r="P130" i="57" s="1"/>
  <c r="M131" i="57"/>
  <c r="P131" i="57" s="1"/>
  <c r="M132" i="57"/>
  <c r="P132" i="57" s="1"/>
  <c r="M133" i="57"/>
  <c r="P133" i="57" s="1"/>
  <c r="M134" i="57"/>
  <c r="P134" i="57" s="1"/>
  <c r="M135" i="57"/>
  <c r="P135" i="57" s="1"/>
  <c r="M136" i="57"/>
  <c r="P136" i="57" s="1"/>
  <c r="M137" i="57"/>
  <c r="P137" i="57" s="1"/>
  <c r="M138" i="57"/>
  <c r="P138" i="57" s="1"/>
  <c r="M139" i="57"/>
  <c r="P139" i="57" s="1"/>
  <c r="M140" i="57"/>
  <c r="P140" i="57" s="1"/>
  <c r="M141" i="57"/>
  <c r="P141" i="57" s="1"/>
  <c r="M142" i="57"/>
  <c r="P142" i="57" s="1"/>
  <c r="M143" i="57"/>
  <c r="P143" i="57" s="1"/>
  <c r="M144" i="57"/>
  <c r="P144" i="57" s="1"/>
  <c r="M145" i="57"/>
  <c r="P145" i="57" s="1"/>
  <c r="M2" i="57"/>
  <c r="P2" i="57" s="1"/>
  <c r="L3" i="57"/>
  <c r="Q3" i="57" s="1"/>
  <c r="L4" i="57"/>
  <c r="Q4" i="57" s="1"/>
  <c r="L5" i="57"/>
  <c r="Q5" i="57" s="1"/>
  <c r="L6" i="57"/>
  <c r="Q6" i="57" s="1"/>
  <c r="L7" i="57"/>
  <c r="Q7" i="57" s="1"/>
  <c r="L8" i="57"/>
  <c r="Q8" i="57" s="1"/>
  <c r="L9" i="57"/>
  <c r="Q9" i="57" s="1"/>
  <c r="L10" i="57"/>
  <c r="Q10" i="57" s="1"/>
  <c r="L11" i="57"/>
  <c r="Q11" i="57" s="1"/>
  <c r="L12" i="57"/>
  <c r="Q12" i="57" s="1"/>
  <c r="L13" i="57"/>
  <c r="Q13" i="57" s="1"/>
  <c r="L14" i="57"/>
  <c r="Q14" i="57" s="1"/>
  <c r="L15" i="57"/>
  <c r="Q15" i="57" s="1"/>
  <c r="L16" i="57"/>
  <c r="Q16" i="57" s="1"/>
  <c r="L17" i="57"/>
  <c r="Q17" i="57" s="1"/>
  <c r="L18" i="57"/>
  <c r="L19" i="57"/>
  <c r="Q19" i="57" s="1"/>
  <c r="L20" i="57"/>
  <c r="Q20" i="57" s="1"/>
  <c r="L21" i="57"/>
  <c r="Q21" i="57" s="1"/>
  <c r="L22" i="57"/>
  <c r="Q22" i="57" s="1"/>
  <c r="L23" i="57"/>
  <c r="Q23" i="57" s="1"/>
  <c r="L24" i="57"/>
  <c r="Q24" i="57" s="1"/>
  <c r="L25" i="57"/>
  <c r="Q25" i="57" s="1"/>
  <c r="L26" i="57"/>
  <c r="L27" i="57"/>
  <c r="Q27" i="57" s="1"/>
  <c r="L28" i="57"/>
  <c r="Q28" i="57" s="1"/>
  <c r="L29" i="57"/>
  <c r="Q29" i="57" s="1"/>
  <c r="L30" i="57"/>
  <c r="Q30" i="57" s="1"/>
  <c r="L31" i="57"/>
  <c r="Q31" i="57" s="1"/>
  <c r="L32" i="57"/>
  <c r="Q32" i="57" s="1"/>
  <c r="L33" i="57"/>
  <c r="Q33" i="57" s="1"/>
  <c r="L34" i="57"/>
  <c r="Q34" i="57" s="1"/>
  <c r="L35" i="57"/>
  <c r="Q35" i="57" s="1"/>
  <c r="L36" i="57"/>
  <c r="Q36" i="57" s="1"/>
  <c r="L37" i="57"/>
  <c r="Q37" i="57" s="1"/>
  <c r="L38" i="57"/>
  <c r="Q38" i="57" s="1"/>
  <c r="L39" i="57"/>
  <c r="Q39" i="57" s="1"/>
  <c r="L40" i="57"/>
  <c r="Q40" i="57" s="1"/>
  <c r="L41" i="57"/>
  <c r="Q41" i="57" s="1"/>
  <c r="L42" i="57"/>
  <c r="Q42" i="57" s="1"/>
  <c r="L43" i="57"/>
  <c r="Q43" i="57" s="1"/>
  <c r="L44" i="57"/>
  <c r="Q44" i="57" s="1"/>
  <c r="L45" i="57"/>
  <c r="Q45" i="57" s="1"/>
  <c r="L46" i="57"/>
  <c r="Q46" i="57" s="1"/>
  <c r="L47" i="57"/>
  <c r="Q47" i="57" s="1"/>
  <c r="L48" i="57"/>
  <c r="Q48" i="57" s="1"/>
  <c r="L49" i="57"/>
  <c r="Q49" i="57" s="1"/>
  <c r="L50" i="57"/>
  <c r="Q50" i="57" s="1"/>
  <c r="L51" i="57"/>
  <c r="Q51" i="57" s="1"/>
  <c r="L52" i="57"/>
  <c r="Q52" i="57" s="1"/>
  <c r="L53" i="57"/>
  <c r="Q53" i="57" s="1"/>
  <c r="L54" i="57"/>
  <c r="Q54" i="57" s="1"/>
  <c r="L55" i="57"/>
  <c r="Q55" i="57" s="1"/>
  <c r="L56" i="57"/>
  <c r="Q56" i="57" s="1"/>
  <c r="L57" i="57"/>
  <c r="Q57" i="57" s="1"/>
  <c r="L58" i="57"/>
  <c r="Q58" i="57" s="1"/>
  <c r="L59" i="57"/>
  <c r="Q59" i="57" s="1"/>
  <c r="L60" i="57"/>
  <c r="L61" i="57"/>
  <c r="Q61" i="57" s="1"/>
  <c r="L62" i="57"/>
  <c r="L63" i="57"/>
  <c r="Q63" i="57" s="1"/>
  <c r="L64" i="57"/>
  <c r="Q64" i="57" s="1"/>
  <c r="L65" i="57"/>
  <c r="Q65" i="57" s="1"/>
  <c r="L66" i="57"/>
  <c r="Q66" i="57" s="1"/>
  <c r="L67" i="57"/>
  <c r="Q67" i="57" s="1"/>
  <c r="L68" i="57"/>
  <c r="L69" i="57"/>
  <c r="Q69" i="57" s="1"/>
  <c r="L70" i="57"/>
  <c r="L71" i="57"/>
  <c r="Q71" i="57" s="1"/>
  <c r="L72" i="57"/>
  <c r="Q72" i="57" s="1"/>
  <c r="L73" i="57"/>
  <c r="Q73" i="57" s="1"/>
  <c r="L74" i="57"/>
  <c r="Q74" i="57" s="1"/>
  <c r="L75" i="57"/>
  <c r="Q75" i="57" s="1"/>
  <c r="L76" i="57"/>
  <c r="Q76" i="57" s="1"/>
  <c r="L77" i="57"/>
  <c r="Q77" i="57" s="1"/>
  <c r="L78" i="57"/>
  <c r="Q78" i="57" s="1"/>
  <c r="L79" i="57"/>
  <c r="Q79" i="57" s="1"/>
  <c r="L80" i="57"/>
  <c r="Q80" i="57" s="1"/>
  <c r="L81" i="57"/>
  <c r="Q81" i="57" s="1"/>
  <c r="L82" i="57"/>
  <c r="Q82" i="57" s="1"/>
  <c r="L83" i="57"/>
  <c r="Q83" i="57" s="1"/>
  <c r="L84" i="57"/>
  <c r="L85" i="57"/>
  <c r="Q85" i="57" s="1"/>
  <c r="L86" i="57"/>
  <c r="Q86" i="57" s="1"/>
  <c r="L87" i="57"/>
  <c r="Q87" i="57" s="1"/>
  <c r="L88" i="57"/>
  <c r="Q88" i="57" s="1"/>
  <c r="L89" i="57"/>
  <c r="Q89" i="57" s="1"/>
  <c r="L90" i="57"/>
  <c r="Q90" i="57" s="1"/>
  <c r="L91" i="57"/>
  <c r="Q91" i="57" s="1"/>
  <c r="L92" i="57"/>
  <c r="Q92" i="57" s="1"/>
  <c r="L93" i="57"/>
  <c r="Q93" i="57" s="1"/>
  <c r="L94" i="57"/>
  <c r="Q94" i="57" s="1"/>
  <c r="L95" i="57"/>
  <c r="Q95" i="57" s="1"/>
  <c r="L96" i="57"/>
  <c r="Q96" i="57" s="1"/>
  <c r="L97" i="57"/>
  <c r="Q97" i="57" s="1"/>
  <c r="L98" i="57"/>
  <c r="Q98" i="57" s="1"/>
  <c r="L99" i="57"/>
  <c r="Q99" i="57" s="1"/>
  <c r="L100" i="57"/>
  <c r="Q100" i="57" s="1"/>
  <c r="L101" i="57"/>
  <c r="Q101" i="57" s="1"/>
  <c r="L102" i="57"/>
  <c r="Q102" i="57" s="1"/>
  <c r="L103" i="57"/>
  <c r="Q103" i="57" s="1"/>
  <c r="L104" i="57"/>
  <c r="Q104" i="57" s="1"/>
  <c r="L105" i="57"/>
  <c r="Q105" i="57" s="1"/>
  <c r="L106" i="57"/>
  <c r="Q106" i="57" s="1"/>
  <c r="L107" i="57"/>
  <c r="Q107" i="57" s="1"/>
  <c r="L108" i="57"/>
  <c r="Q108" i="57" s="1"/>
  <c r="L109" i="57"/>
  <c r="Q109" i="57" s="1"/>
  <c r="L110" i="57"/>
  <c r="Q110" i="57" s="1"/>
  <c r="L111" i="57"/>
  <c r="Q111" i="57" s="1"/>
  <c r="L112" i="57"/>
  <c r="Q112" i="57" s="1"/>
  <c r="L113" i="57"/>
  <c r="Q113" i="57" s="1"/>
  <c r="L114" i="57"/>
  <c r="Q114" i="57" s="1"/>
  <c r="L115" i="57"/>
  <c r="Q115" i="57" s="1"/>
  <c r="L116" i="57"/>
  <c r="Q116" i="57" s="1"/>
  <c r="L117" i="57"/>
  <c r="Q117" i="57" s="1"/>
  <c r="L118" i="57"/>
  <c r="Q118" i="57" s="1"/>
  <c r="L119" i="57"/>
  <c r="Q119" i="57" s="1"/>
  <c r="L120" i="57"/>
  <c r="Q120" i="57" s="1"/>
  <c r="L121" i="57"/>
  <c r="Q121" i="57" s="1"/>
  <c r="L122" i="57"/>
  <c r="Q122" i="57" s="1"/>
  <c r="L123" i="57"/>
  <c r="Q123" i="57" s="1"/>
  <c r="L124" i="57"/>
  <c r="Q124" i="57" s="1"/>
  <c r="L125" i="57"/>
  <c r="Q125" i="57" s="1"/>
  <c r="L126" i="57"/>
  <c r="Q126" i="57" s="1"/>
  <c r="L127" i="57"/>
  <c r="Q127" i="57" s="1"/>
  <c r="L128" i="57"/>
  <c r="Q128" i="57" s="1"/>
  <c r="L129" i="57"/>
  <c r="Q129" i="57" s="1"/>
  <c r="L130" i="57"/>
  <c r="Q130" i="57" s="1"/>
  <c r="L131" i="57"/>
  <c r="Q131" i="57" s="1"/>
  <c r="L132" i="57"/>
  <c r="Q132" i="57" s="1"/>
  <c r="L133" i="57"/>
  <c r="Q133" i="57" s="1"/>
  <c r="L134" i="57"/>
  <c r="Q134" i="57" s="1"/>
  <c r="L135" i="57"/>
  <c r="Q135" i="57" s="1"/>
  <c r="L136" i="57"/>
  <c r="Q136" i="57" s="1"/>
  <c r="L137" i="57"/>
  <c r="Q137" i="57" s="1"/>
  <c r="L138" i="57"/>
  <c r="Q138" i="57" s="1"/>
  <c r="L139" i="57"/>
  <c r="Q139" i="57" s="1"/>
  <c r="L140" i="57"/>
  <c r="Q140" i="57" s="1"/>
  <c r="L141" i="57"/>
  <c r="Q141" i="57" s="1"/>
  <c r="L142" i="57"/>
  <c r="Q142" i="57" s="1"/>
  <c r="L143" i="57"/>
  <c r="Q143" i="57" s="1"/>
  <c r="L144" i="57"/>
  <c r="Q144" i="57" s="1"/>
  <c r="L145" i="57"/>
  <c r="Q145" i="57" s="1"/>
  <c r="L2" i="57"/>
  <c r="Q2" i="57" s="1"/>
  <c r="B106" i="56"/>
  <c r="B105" i="56"/>
  <c r="S3" i="56"/>
  <c r="S4" i="56"/>
  <c r="S5" i="56"/>
  <c r="S6" i="56"/>
  <c r="S7" i="56"/>
  <c r="S8" i="56"/>
  <c r="S9" i="56"/>
  <c r="S10" i="56"/>
  <c r="S11" i="56"/>
  <c r="S12" i="56"/>
  <c r="S13" i="56"/>
  <c r="S14" i="56"/>
  <c r="S15" i="56"/>
  <c r="S16" i="56"/>
  <c r="S17" i="56"/>
  <c r="S18" i="56"/>
  <c r="S19" i="56"/>
  <c r="S20" i="56"/>
  <c r="S21" i="56"/>
  <c r="S22" i="56"/>
  <c r="S23" i="56"/>
  <c r="S24" i="56"/>
  <c r="S25" i="56"/>
  <c r="S26" i="56"/>
  <c r="S27" i="56"/>
  <c r="S28" i="56"/>
  <c r="S29" i="56"/>
  <c r="S30" i="56"/>
  <c r="S31" i="56"/>
  <c r="S32" i="56"/>
  <c r="S33" i="56"/>
  <c r="S34" i="56"/>
  <c r="S35" i="56"/>
  <c r="S36" i="56"/>
  <c r="S37" i="56"/>
  <c r="S38" i="56"/>
  <c r="S39" i="56"/>
  <c r="S40" i="56"/>
  <c r="S41" i="56"/>
  <c r="S42" i="56"/>
  <c r="S43" i="56"/>
  <c r="S44" i="56"/>
  <c r="S45" i="56"/>
  <c r="S46" i="56"/>
  <c r="S47" i="56"/>
  <c r="S48" i="56"/>
  <c r="S49" i="56"/>
  <c r="S50" i="56"/>
  <c r="S51" i="56"/>
  <c r="S52" i="56"/>
  <c r="S53" i="56"/>
  <c r="S54" i="56"/>
  <c r="S55" i="56"/>
  <c r="S56" i="56"/>
  <c r="S57" i="56"/>
  <c r="S58" i="56"/>
  <c r="S59" i="56"/>
  <c r="S60" i="56"/>
  <c r="S61" i="56"/>
  <c r="S62" i="56"/>
  <c r="S63" i="56"/>
  <c r="S64" i="56"/>
  <c r="S65" i="56"/>
  <c r="S66" i="56"/>
  <c r="S67" i="56"/>
  <c r="S68" i="56"/>
  <c r="S69" i="56"/>
  <c r="S70" i="56"/>
  <c r="S71" i="56"/>
  <c r="S72" i="56"/>
  <c r="S73" i="56"/>
  <c r="S74" i="56"/>
  <c r="S75" i="56"/>
  <c r="S76" i="56"/>
  <c r="S77" i="56"/>
  <c r="S78" i="56"/>
  <c r="S79" i="56"/>
  <c r="S80" i="56"/>
  <c r="S81" i="56"/>
  <c r="S82" i="56"/>
  <c r="S83" i="56"/>
  <c r="S84" i="56"/>
  <c r="S85" i="56"/>
  <c r="S2" i="56"/>
  <c r="R3" i="56"/>
  <c r="T3" i="56" s="1"/>
  <c r="R4" i="56"/>
  <c r="T4" i="56" s="1"/>
  <c r="R5" i="56"/>
  <c r="T5" i="56" s="1"/>
  <c r="R6" i="56"/>
  <c r="R7" i="56"/>
  <c r="R8" i="56"/>
  <c r="R9" i="56"/>
  <c r="R10" i="56"/>
  <c r="R11" i="56"/>
  <c r="T11" i="56" s="1"/>
  <c r="R12" i="56"/>
  <c r="T12" i="56" s="1"/>
  <c r="R13" i="56"/>
  <c r="R14" i="56"/>
  <c r="R15" i="56"/>
  <c r="R16" i="56"/>
  <c r="R17" i="56"/>
  <c r="R18" i="56"/>
  <c r="R19" i="56"/>
  <c r="T19" i="56" s="1"/>
  <c r="R20" i="56"/>
  <c r="T20" i="56" s="1"/>
  <c r="R21" i="56"/>
  <c r="R22" i="56"/>
  <c r="R23" i="56"/>
  <c r="R24" i="56"/>
  <c r="R25" i="56"/>
  <c r="R26" i="56"/>
  <c r="R27" i="56"/>
  <c r="T27" i="56" s="1"/>
  <c r="R28" i="56"/>
  <c r="T28" i="56" s="1"/>
  <c r="R29" i="56"/>
  <c r="R30" i="56"/>
  <c r="R31" i="56"/>
  <c r="R32" i="56"/>
  <c r="R33" i="56"/>
  <c r="R34" i="56"/>
  <c r="R35" i="56"/>
  <c r="T35" i="56" s="1"/>
  <c r="R36" i="56"/>
  <c r="T36" i="56" s="1"/>
  <c r="R37" i="56"/>
  <c r="R38" i="56"/>
  <c r="R39" i="56"/>
  <c r="R40" i="56"/>
  <c r="R41" i="56"/>
  <c r="R42" i="56"/>
  <c r="R43" i="56"/>
  <c r="T43" i="56" s="1"/>
  <c r="R44" i="56"/>
  <c r="T44" i="56" s="1"/>
  <c r="R45" i="56"/>
  <c r="R46" i="56"/>
  <c r="R47" i="56"/>
  <c r="R48" i="56"/>
  <c r="R49" i="56"/>
  <c r="R50" i="56"/>
  <c r="R51" i="56"/>
  <c r="T51" i="56" s="1"/>
  <c r="R52" i="56"/>
  <c r="T52" i="56" s="1"/>
  <c r="R53" i="56"/>
  <c r="R54" i="56"/>
  <c r="R55" i="56"/>
  <c r="R56" i="56"/>
  <c r="R57" i="56"/>
  <c r="R58" i="56"/>
  <c r="R59" i="56"/>
  <c r="T59" i="56" s="1"/>
  <c r="R60" i="56"/>
  <c r="T60" i="56" s="1"/>
  <c r="R61" i="56"/>
  <c r="R62" i="56"/>
  <c r="R63" i="56"/>
  <c r="R64" i="56"/>
  <c r="R65" i="56"/>
  <c r="R66" i="56"/>
  <c r="R67" i="56"/>
  <c r="T67" i="56" s="1"/>
  <c r="R68" i="56"/>
  <c r="T68" i="56" s="1"/>
  <c r="R69" i="56"/>
  <c r="R70" i="56"/>
  <c r="R71" i="56"/>
  <c r="R72" i="56"/>
  <c r="R73" i="56"/>
  <c r="R74" i="56"/>
  <c r="R75" i="56"/>
  <c r="T75" i="56" s="1"/>
  <c r="R76" i="56"/>
  <c r="T76" i="56" s="1"/>
  <c r="R77" i="56"/>
  <c r="R78" i="56"/>
  <c r="R79" i="56"/>
  <c r="R80" i="56"/>
  <c r="R81" i="56"/>
  <c r="R82" i="56"/>
  <c r="R83" i="56"/>
  <c r="T83" i="56" s="1"/>
  <c r="R84" i="56"/>
  <c r="T84" i="56" s="1"/>
  <c r="R85" i="56"/>
  <c r="R2" i="56"/>
  <c r="B94" i="56"/>
  <c r="B95" i="56"/>
  <c r="O3" i="56"/>
  <c r="O4" i="56"/>
  <c r="O5" i="56"/>
  <c r="O6" i="56"/>
  <c r="O7" i="56"/>
  <c r="O8" i="56"/>
  <c r="O9" i="56"/>
  <c r="O10" i="56"/>
  <c r="O11" i="56"/>
  <c r="O12" i="56"/>
  <c r="O13" i="56"/>
  <c r="O14" i="56"/>
  <c r="O15" i="56"/>
  <c r="O16" i="56"/>
  <c r="O17" i="56"/>
  <c r="O18" i="56"/>
  <c r="O19" i="56"/>
  <c r="O20" i="56"/>
  <c r="O21" i="56"/>
  <c r="O22" i="56"/>
  <c r="O23" i="56"/>
  <c r="O24" i="56"/>
  <c r="O25" i="56"/>
  <c r="O26" i="56"/>
  <c r="O27" i="56"/>
  <c r="O28" i="56"/>
  <c r="O29" i="56"/>
  <c r="O30" i="56"/>
  <c r="O31" i="56"/>
  <c r="O32" i="56"/>
  <c r="O33" i="56"/>
  <c r="O34" i="56"/>
  <c r="O35" i="56"/>
  <c r="O36" i="56"/>
  <c r="O37" i="56"/>
  <c r="O38" i="56"/>
  <c r="O39" i="56"/>
  <c r="O40" i="56"/>
  <c r="O41" i="56"/>
  <c r="O42" i="56"/>
  <c r="O43" i="56"/>
  <c r="O44" i="56"/>
  <c r="O45" i="56"/>
  <c r="O46" i="56"/>
  <c r="O47" i="56"/>
  <c r="O48" i="56"/>
  <c r="O49" i="56"/>
  <c r="O50" i="56"/>
  <c r="O51" i="56"/>
  <c r="O52" i="56"/>
  <c r="O53" i="56"/>
  <c r="O54" i="56"/>
  <c r="O55" i="56"/>
  <c r="O56" i="56"/>
  <c r="O57" i="56"/>
  <c r="O58" i="56"/>
  <c r="O59" i="56"/>
  <c r="O60" i="56"/>
  <c r="O61" i="56"/>
  <c r="O62" i="56"/>
  <c r="O63" i="56"/>
  <c r="O64" i="56"/>
  <c r="O65" i="56"/>
  <c r="O66" i="56"/>
  <c r="O67" i="56"/>
  <c r="O68" i="56"/>
  <c r="O69" i="56"/>
  <c r="O70" i="56"/>
  <c r="O71" i="56"/>
  <c r="O72" i="56"/>
  <c r="O73" i="56"/>
  <c r="O74" i="56"/>
  <c r="O75" i="56"/>
  <c r="O76" i="56"/>
  <c r="O77" i="56"/>
  <c r="O78" i="56"/>
  <c r="O79" i="56"/>
  <c r="O80" i="56"/>
  <c r="O81" i="56"/>
  <c r="O82" i="56"/>
  <c r="O83" i="56"/>
  <c r="O84" i="56"/>
  <c r="O85" i="56"/>
  <c r="O2" i="56"/>
  <c r="N3" i="56"/>
  <c r="N4" i="56"/>
  <c r="N5" i="56"/>
  <c r="N6" i="56"/>
  <c r="N7" i="56"/>
  <c r="N8" i="56"/>
  <c r="N9" i="56"/>
  <c r="N10" i="56"/>
  <c r="N11" i="56"/>
  <c r="N12" i="56"/>
  <c r="N13" i="56"/>
  <c r="N14" i="56"/>
  <c r="N15" i="56"/>
  <c r="N16" i="56"/>
  <c r="N17" i="56"/>
  <c r="N18" i="56"/>
  <c r="N19" i="56"/>
  <c r="N20" i="56"/>
  <c r="N21" i="56"/>
  <c r="N22" i="56"/>
  <c r="N23" i="56"/>
  <c r="N24" i="56"/>
  <c r="N25" i="56"/>
  <c r="N26" i="56"/>
  <c r="N27" i="56"/>
  <c r="N28" i="56"/>
  <c r="N29" i="56"/>
  <c r="N30" i="56"/>
  <c r="N31" i="56"/>
  <c r="N32" i="56"/>
  <c r="N33" i="56"/>
  <c r="N34" i="56"/>
  <c r="N35" i="56"/>
  <c r="N36" i="56"/>
  <c r="N37" i="56"/>
  <c r="N38" i="56"/>
  <c r="N39" i="56"/>
  <c r="N40" i="56"/>
  <c r="N41" i="56"/>
  <c r="N42" i="56"/>
  <c r="N43" i="56"/>
  <c r="N44" i="56"/>
  <c r="N45" i="56"/>
  <c r="N46" i="56"/>
  <c r="N47" i="56"/>
  <c r="N48" i="56"/>
  <c r="N49" i="56"/>
  <c r="N50" i="56"/>
  <c r="N51" i="56"/>
  <c r="N52" i="56"/>
  <c r="N53" i="56"/>
  <c r="N54" i="56"/>
  <c r="N55" i="56"/>
  <c r="N56" i="56"/>
  <c r="N57" i="56"/>
  <c r="N58" i="56"/>
  <c r="N59" i="56"/>
  <c r="N60" i="56"/>
  <c r="N61" i="56"/>
  <c r="N62" i="56"/>
  <c r="N63" i="56"/>
  <c r="N64" i="56"/>
  <c r="N65" i="56"/>
  <c r="N66" i="56"/>
  <c r="N67" i="56"/>
  <c r="N68" i="56"/>
  <c r="N69" i="56"/>
  <c r="N70" i="56"/>
  <c r="N71" i="56"/>
  <c r="N72" i="56"/>
  <c r="N73" i="56"/>
  <c r="N74" i="56"/>
  <c r="N75" i="56"/>
  <c r="N76" i="56"/>
  <c r="N77" i="56"/>
  <c r="N78" i="56"/>
  <c r="N79" i="56"/>
  <c r="N80" i="56"/>
  <c r="N81" i="56"/>
  <c r="N82" i="56"/>
  <c r="N83" i="56"/>
  <c r="N84" i="56"/>
  <c r="N85" i="56"/>
  <c r="N2" i="56"/>
  <c r="M3" i="56"/>
  <c r="M4" i="56"/>
  <c r="M5" i="56"/>
  <c r="P5" i="56" s="1"/>
  <c r="Q5" i="56" s="1"/>
  <c r="M6" i="56"/>
  <c r="M7" i="56"/>
  <c r="M8" i="56"/>
  <c r="M9" i="56"/>
  <c r="M10" i="56"/>
  <c r="M11" i="56"/>
  <c r="M12" i="56"/>
  <c r="M13" i="56"/>
  <c r="P13" i="56" s="1"/>
  <c r="Q13" i="56" s="1"/>
  <c r="M14" i="56"/>
  <c r="M15" i="56"/>
  <c r="M16" i="56"/>
  <c r="M17" i="56"/>
  <c r="M18" i="56"/>
  <c r="M19" i="56"/>
  <c r="M20" i="56"/>
  <c r="M21" i="56"/>
  <c r="P21" i="56" s="1"/>
  <c r="Q21" i="56" s="1"/>
  <c r="M22" i="56"/>
  <c r="M23" i="56"/>
  <c r="M24" i="56"/>
  <c r="M25" i="56"/>
  <c r="M26" i="56"/>
  <c r="M27" i="56"/>
  <c r="M28" i="56"/>
  <c r="M29" i="56"/>
  <c r="P29" i="56" s="1"/>
  <c r="Q29" i="56" s="1"/>
  <c r="M30" i="56"/>
  <c r="M31" i="56"/>
  <c r="M32" i="56"/>
  <c r="M33" i="56"/>
  <c r="M34" i="56"/>
  <c r="M35" i="56"/>
  <c r="M36" i="56"/>
  <c r="M37" i="56"/>
  <c r="P37" i="56" s="1"/>
  <c r="Q37" i="56" s="1"/>
  <c r="M38" i="56"/>
  <c r="M39" i="56"/>
  <c r="M40" i="56"/>
  <c r="M41" i="56"/>
  <c r="M42" i="56"/>
  <c r="M43" i="56"/>
  <c r="M44" i="56"/>
  <c r="M45" i="56"/>
  <c r="P45" i="56" s="1"/>
  <c r="Q45" i="56" s="1"/>
  <c r="M46" i="56"/>
  <c r="M47" i="56"/>
  <c r="M48" i="56"/>
  <c r="M49" i="56"/>
  <c r="M50" i="56"/>
  <c r="M51" i="56"/>
  <c r="M52" i="56"/>
  <c r="M53" i="56"/>
  <c r="P53" i="56" s="1"/>
  <c r="Q53" i="56" s="1"/>
  <c r="M54" i="56"/>
  <c r="M55" i="56"/>
  <c r="M56" i="56"/>
  <c r="M57" i="56"/>
  <c r="M58" i="56"/>
  <c r="M59" i="56"/>
  <c r="M60" i="56"/>
  <c r="M61" i="56"/>
  <c r="P61" i="56" s="1"/>
  <c r="Q61" i="56" s="1"/>
  <c r="M62" i="56"/>
  <c r="M63" i="56"/>
  <c r="M64" i="56"/>
  <c r="M65" i="56"/>
  <c r="M66" i="56"/>
  <c r="M67" i="56"/>
  <c r="M68" i="56"/>
  <c r="M69" i="56"/>
  <c r="P69" i="56" s="1"/>
  <c r="Q69" i="56" s="1"/>
  <c r="M70" i="56"/>
  <c r="M71" i="56"/>
  <c r="M72" i="56"/>
  <c r="M73" i="56"/>
  <c r="M74" i="56"/>
  <c r="M75" i="56"/>
  <c r="M76" i="56"/>
  <c r="M77" i="56"/>
  <c r="P77" i="56" s="1"/>
  <c r="Q77" i="56" s="1"/>
  <c r="M78" i="56"/>
  <c r="M79" i="56"/>
  <c r="M80" i="56"/>
  <c r="M81" i="56"/>
  <c r="M82" i="56"/>
  <c r="M83" i="56"/>
  <c r="M84" i="56"/>
  <c r="M85" i="56"/>
  <c r="P85" i="56" s="1"/>
  <c r="Q85" i="56" s="1"/>
  <c r="M2" i="56"/>
  <c r="L3" i="56"/>
  <c r="L4" i="56"/>
  <c r="L5" i="56"/>
  <c r="L6" i="56"/>
  <c r="L7" i="56"/>
  <c r="L8" i="56"/>
  <c r="L9" i="56"/>
  <c r="L10" i="56"/>
  <c r="L11" i="56"/>
  <c r="L12" i="56"/>
  <c r="L13" i="56"/>
  <c r="L14" i="56"/>
  <c r="L15" i="56"/>
  <c r="L16" i="56"/>
  <c r="L17" i="56"/>
  <c r="L18" i="56"/>
  <c r="L19" i="56"/>
  <c r="L20" i="56"/>
  <c r="L21" i="56"/>
  <c r="L22" i="56"/>
  <c r="L23" i="56"/>
  <c r="L24" i="56"/>
  <c r="L25" i="56"/>
  <c r="L26" i="56"/>
  <c r="L27" i="56"/>
  <c r="L28" i="56"/>
  <c r="L29" i="56"/>
  <c r="L30" i="56"/>
  <c r="L31" i="56"/>
  <c r="L32" i="56"/>
  <c r="L33" i="56"/>
  <c r="L34" i="56"/>
  <c r="L35" i="56"/>
  <c r="L36" i="56"/>
  <c r="L37" i="56"/>
  <c r="L38" i="56"/>
  <c r="L39" i="56"/>
  <c r="L40" i="56"/>
  <c r="L41" i="56"/>
  <c r="L42" i="56"/>
  <c r="L43" i="56"/>
  <c r="L44" i="56"/>
  <c r="L45" i="56"/>
  <c r="L46" i="56"/>
  <c r="L47" i="56"/>
  <c r="L48" i="56"/>
  <c r="L49" i="56"/>
  <c r="L50" i="56"/>
  <c r="L51" i="56"/>
  <c r="L52" i="56"/>
  <c r="L53" i="56"/>
  <c r="L54" i="56"/>
  <c r="L55" i="56"/>
  <c r="L56" i="56"/>
  <c r="L57" i="56"/>
  <c r="L58" i="56"/>
  <c r="L59" i="56"/>
  <c r="L60" i="56"/>
  <c r="L61" i="56"/>
  <c r="L62" i="56"/>
  <c r="L63" i="56"/>
  <c r="L64" i="56"/>
  <c r="L65" i="56"/>
  <c r="L66" i="56"/>
  <c r="L67" i="56"/>
  <c r="L68" i="56"/>
  <c r="L69" i="56"/>
  <c r="L70" i="56"/>
  <c r="L71" i="56"/>
  <c r="L72" i="56"/>
  <c r="L73" i="56"/>
  <c r="L74" i="56"/>
  <c r="L75" i="56"/>
  <c r="L76" i="56"/>
  <c r="L77" i="56"/>
  <c r="L78" i="56"/>
  <c r="L79" i="56"/>
  <c r="L80" i="56"/>
  <c r="L81" i="56"/>
  <c r="L82" i="56"/>
  <c r="L83" i="56"/>
  <c r="L84" i="56"/>
  <c r="L85" i="56"/>
  <c r="L2" i="56"/>
  <c r="K27" i="4"/>
  <c r="K26" i="4"/>
  <c r="B110" i="52"/>
  <c r="B109" i="52"/>
  <c r="B98" i="52"/>
  <c r="B97" i="52"/>
  <c r="AF3" i="51"/>
  <c r="AF4" i="51"/>
  <c r="AF5" i="51"/>
  <c r="AF6" i="51"/>
  <c r="AF7" i="51"/>
  <c r="AF8" i="51"/>
  <c r="AF9" i="51"/>
  <c r="AF10" i="51"/>
  <c r="AF11" i="51"/>
  <c r="AF12" i="51"/>
  <c r="AF13" i="51"/>
  <c r="AF14" i="51"/>
  <c r="AF15" i="51"/>
  <c r="AF16" i="51"/>
  <c r="AF17" i="51"/>
  <c r="AF18" i="51"/>
  <c r="AF19" i="51"/>
  <c r="AF20" i="51"/>
  <c r="AF21" i="51"/>
  <c r="AF22" i="51"/>
  <c r="AF23" i="51"/>
  <c r="AF24" i="51"/>
  <c r="AF25" i="51"/>
  <c r="AF26" i="51"/>
  <c r="AF27" i="51"/>
  <c r="AF28" i="51"/>
  <c r="AF29" i="51"/>
  <c r="AF30" i="51"/>
  <c r="AF31" i="51"/>
  <c r="AF32" i="51"/>
  <c r="AF33" i="51"/>
  <c r="AF34" i="51"/>
  <c r="AF35" i="51"/>
  <c r="AF36" i="51"/>
  <c r="AF37" i="51"/>
  <c r="AF38" i="51"/>
  <c r="AF39" i="51"/>
  <c r="AF40" i="51"/>
  <c r="AF41" i="51"/>
  <c r="AF42" i="51"/>
  <c r="AF43" i="51"/>
  <c r="AF44" i="51"/>
  <c r="AF45" i="51"/>
  <c r="AF46" i="51"/>
  <c r="AF47" i="51"/>
  <c r="AF48" i="51"/>
  <c r="AF49" i="51"/>
  <c r="AF50" i="51"/>
  <c r="AF51" i="51"/>
  <c r="AF52" i="51"/>
  <c r="AF53" i="51"/>
  <c r="AF54" i="51"/>
  <c r="AF55" i="51"/>
  <c r="AF56" i="51"/>
  <c r="AF57" i="51"/>
  <c r="AF58" i="51"/>
  <c r="AF59" i="51"/>
  <c r="AF60" i="51"/>
  <c r="AF61" i="51"/>
  <c r="AF62" i="51"/>
  <c r="AF63" i="51"/>
  <c r="AF64" i="51"/>
  <c r="AF65" i="51"/>
  <c r="AF66" i="51"/>
  <c r="AF67" i="51"/>
  <c r="AF68" i="51"/>
  <c r="AF69" i="51"/>
  <c r="AF70" i="51"/>
  <c r="AF71" i="51"/>
  <c r="AF72" i="51"/>
  <c r="AF73" i="51"/>
  <c r="AF74" i="51"/>
  <c r="AF75" i="51"/>
  <c r="AF76" i="51"/>
  <c r="AF77" i="51"/>
  <c r="AF78" i="51"/>
  <c r="AF79" i="51"/>
  <c r="AF80" i="51"/>
  <c r="AF81" i="51"/>
  <c r="AF82" i="51"/>
  <c r="AF83" i="51"/>
  <c r="AF84" i="51"/>
  <c r="AF85" i="51"/>
  <c r="AF86" i="51"/>
  <c r="AF87" i="51"/>
  <c r="AF88" i="51"/>
  <c r="AF89" i="51"/>
  <c r="AF90" i="51"/>
  <c r="AF91" i="51"/>
  <c r="AF92" i="51"/>
  <c r="AF93" i="51"/>
  <c r="AF94" i="51"/>
  <c r="AF95" i="51"/>
  <c r="AF96" i="51"/>
  <c r="AF97" i="51"/>
  <c r="AF98" i="51"/>
  <c r="AF99" i="51"/>
  <c r="AF100" i="51"/>
  <c r="AF101" i="51"/>
  <c r="AF102" i="51"/>
  <c r="AF103" i="51"/>
  <c r="AF104" i="51"/>
  <c r="AF105" i="51"/>
  <c r="AF106" i="51"/>
  <c r="AF107" i="51"/>
  <c r="AF108" i="51"/>
  <c r="AF109" i="51"/>
  <c r="AF110" i="51"/>
  <c r="AF111" i="51"/>
  <c r="AF112" i="51"/>
  <c r="AF113" i="51"/>
  <c r="AF114" i="51"/>
  <c r="AF115" i="51"/>
  <c r="AF116" i="51"/>
  <c r="AF2" i="51"/>
  <c r="B87" i="52"/>
  <c r="B86" i="52"/>
  <c r="B75" i="52"/>
  <c r="B64" i="52"/>
  <c r="B65" i="52"/>
  <c r="B142" i="45"/>
  <c r="B141" i="45"/>
  <c r="B131" i="45"/>
  <c r="B130" i="45"/>
  <c r="B120" i="45"/>
  <c r="B119" i="45"/>
  <c r="B109" i="45"/>
  <c r="B108" i="45"/>
  <c r="B98" i="45"/>
  <c r="B97" i="45"/>
  <c r="AC3" i="43"/>
  <c r="AC4" i="43"/>
  <c r="AC5" i="43"/>
  <c r="AC6" i="43"/>
  <c r="AC7" i="43"/>
  <c r="AC8" i="43"/>
  <c r="AC9" i="43"/>
  <c r="AC10" i="43"/>
  <c r="AC11" i="43"/>
  <c r="AC12" i="43"/>
  <c r="AC13" i="43"/>
  <c r="AC14" i="43"/>
  <c r="AC15" i="43"/>
  <c r="AC16" i="43"/>
  <c r="AC17" i="43"/>
  <c r="AC18" i="43"/>
  <c r="AC19" i="43"/>
  <c r="AC20" i="43"/>
  <c r="AC21" i="43"/>
  <c r="AC22" i="43"/>
  <c r="AC23" i="43"/>
  <c r="AC24" i="43"/>
  <c r="AC25" i="43"/>
  <c r="AC26" i="43"/>
  <c r="AC27" i="43"/>
  <c r="AC28" i="43"/>
  <c r="AC29" i="43"/>
  <c r="AC30" i="43"/>
  <c r="AC31" i="43"/>
  <c r="AC32" i="43"/>
  <c r="AC33" i="43"/>
  <c r="AC34" i="43"/>
  <c r="AC35" i="43"/>
  <c r="AC36" i="43"/>
  <c r="AC37" i="43"/>
  <c r="AC38" i="43"/>
  <c r="AC39" i="43"/>
  <c r="AC40" i="43"/>
  <c r="AC41" i="43"/>
  <c r="AC42" i="43"/>
  <c r="AC43" i="43"/>
  <c r="AC44" i="43"/>
  <c r="AC45" i="43"/>
  <c r="AC46" i="43"/>
  <c r="AC47" i="43"/>
  <c r="AC48" i="43"/>
  <c r="AC49" i="43"/>
  <c r="AC50" i="43"/>
  <c r="AC51" i="43"/>
  <c r="AC52" i="43"/>
  <c r="AC53" i="43"/>
  <c r="AC54" i="43"/>
  <c r="AC55" i="43"/>
  <c r="AC56" i="43"/>
  <c r="AC57" i="43"/>
  <c r="AC58" i="43"/>
  <c r="AC59" i="43"/>
  <c r="AC60" i="43"/>
  <c r="AC61" i="43"/>
  <c r="AC62" i="43"/>
  <c r="AC63" i="43"/>
  <c r="AC64" i="43"/>
  <c r="AC65" i="43"/>
  <c r="AC66" i="43"/>
  <c r="AC67" i="43"/>
  <c r="AC68" i="43"/>
  <c r="AC69" i="43"/>
  <c r="AC70" i="43"/>
  <c r="AC71" i="43"/>
  <c r="AC72" i="43"/>
  <c r="AC73" i="43"/>
  <c r="AC74" i="43"/>
  <c r="AC75" i="43"/>
  <c r="AC76" i="43"/>
  <c r="AC77" i="43"/>
  <c r="AC78" i="43"/>
  <c r="AC79" i="43"/>
  <c r="AC80" i="43"/>
  <c r="AC81" i="43"/>
  <c r="AC82" i="43"/>
  <c r="AC83" i="43"/>
  <c r="AC84" i="43"/>
  <c r="AC85" i="43"/>
  <c r="AC86" i="43"/>
  <c r="AC87" i="43"/>
  <c r="AC88" i="43"/>
  <c r="AC89" i="43"/>
  <c r="AC90" i="43"/>
  <c r="AC91" i="43"/>
  <c r="AC92" i="43"/>
  <c r="AC93" i="43"/>
  <c r="AC94" i="43"/>
  <c r="AC95" i="43"/>
  <c r="AC96" i="43"/>
  <c r="AC97" i="43"/>
  <c r="AC98" i="43"/>
  <c r="AC99" i="43"/>
  <c r="AC100" i="43"/>
  <c r="AC101" i="43"/>
  <c r="AC102" i="43"/>
  <c r="AC103" i="43"/>
  <c r="AC104" i="43"/>
  <c r="AC105" i="43"/>
  <c r="AC106" i="43"/>
  <c r="AC107" i="43"/>
  <c r="AC108" i="43"/>
  <c r="AC109" i="43"/>
  <c r="AC110" i="43"/>
  <c r="AC111" i="43"/>
  <c r="AC112" i="43"/>
  <c r="AC113" i="43"/>
  <c r="AC114" i="43"/>
  <c r="AC115" i="43"/>
  <c r="AC116" i="43"/>
  <c r="AC117" i="43"/>
  <c r="AC118" i="43"/>
  <c r="AC119" i="43"/>
  <c r="AC120" i="43"/>
  <c r="AC121" i="43"/>
  <c r="AC122" i="43"/>
  <c r="AC123" i="43"/>
  <c r="AC124" i="43"/>
  <c r="AC125" i="43"/>
  <c r="AC126" i="43"/>
  <c r="AC127" i="43"/>
  <c r="AC128" i="43"/>
  <c r="AC129" i="43"/>
  <c r="AC130" i="43"/>
  <c r="AC131" i="43"/>
  <c r="AC132" i="43"/>
  <c r="AC133" i="43"/>
  <c r="AC134" i="43"/>
  <c r="AC135" i="43"/>
  <c r="AC136" i="43"/>
  <c r="AC137" i="43"/>
  <c r="AC138" i="43"/>
  <c r="AC139" i="43"/>
  <c r="AC140" i="43"/>
  <c r="AC141" i="43"/>
  <c r="AC142" i="43"/>
  <c r="AC143" i="43"/>
  <c r="AC144" i="43"/>
  <c r="AC145" i="43"/>
  <c r="AC146" i="43"/>
  <c r="AC147" i="43"/>
  <c r="AC148" i="43"/>
  <c r="AC149" i="43"/>
  <c r="AC150" i="43"/>
  <c r="AC151" i="43"/>
  <c r="AC152" i="43"/>
  <c r="AC153" i="43"/>
  <c r="AC154" i="43"/>
  <c r="AC155" i="43"/>
  <c r="AC156" i="43"/>
  <c r="AC157" i="43"/>
  <c r="AC158" i="43"/>
  <c r="AC159" i="43"/>
  <c r="AC160" i="43"/>
  <c r="AC161" i="43"/>
  <c r="AC162" i="43"/>
  <c r="AC163" i="43"/>
  <c r="AC164" i="43"/>
  <c r="AC165" i="43"/>
  <c r="AC166" i="43"/>
  <c r="AC167" i="43"/>
  <c r="AC168" i="43"/>
  <c r="AC169" i="43"/>
  <c r="AC170" i="43"/>
  <c r="AC171" i="43"/>
  <c r="AC172" i="43"/>
  <c r="AC173" i="43"/>
  <c r="AC174" i="43"/>
  <c r="AC175" i="43"/>
  <c r="AC176" i="43"/>
  <c r="AC177" i="43"/>
  <c r="AC178" i="43"/>
  <c r="AC179" i="43"/>
  <c r="AC180" i="43"/>
  <c r="AC181" i="43"/>
  <c r="AC182" i="43"/>
  <c r="AC183" i="43"/>
  <c r="AC184" i="43"/>
  <c r="AC185" i="43"/>
  <c r="AC186" i="43"/>
  <c r="AC187" i="43"/>
  <c r="AC188" i="43"/>
  <c r="AC189" i="43"/>
  <c r="AC190" i="43"/>
  <c r="AC191" i="43"/>
  <c r="AC192" i="43"/>
  <c r="AC193" i="43"/>
  <c r="AC194" i="43"/>
  <c r="AC195" i="43"/>
  <c r="AC196" i="43"/>
  <c r="AC197" i="43"/>
  <c r="AC198" i="43"/>
  <c r="AC199" i="43"/>
  <c r="AC200" i="43"/>
  <c r="AC201" i="43"/>
  <c r="AC202" i="43"/>
  <c r="AC203" i="43"/>
  <c r="AC204" i="43"/>
  <c r="AC205" i="43"/>
  <c r="AC206" i="43"/>
  <c r="AC207" i="43"/>
  <c r="AC208" i="43"/>
  <c r="AC209" i="43"/>
  <c r="AC210" i="43"/>
  <c r="AC211" i="43"/>
  <c r="AC212" i="43"/>
  <c r="AC213" i="43"/>
  <c r="AC214" i="43"/>
  <c r="AC215" i="43"/>
  <c r="AC216" i="43"/>
  <c r="AC217" i="43"/>
  <c r="AC218" i="43"/>
  <c r="AC219" i="43"/>
  <c r="AC220" i="43"/>
  <c r="AC221" i="43"/>
  <c r="AC222" i="43"/>
  <c r="AC223" i="43"/>
  <c r="AC224" i="43"/>
  <c r="AC225" i="43"/>
  <c r="AC226" i="43"/>
  <c r="AC227" i="43"/>
  <c r="AC228" i="43"/>
  <c r="AC229" i="43"/>
  <c r="AC2" i="43"/>
  <c r="AB3" i="43"/>
  <c r="AB4" i="43"/>
  <c r="AB5" i="43"/>
  <c r="AB6" i="43"/>
  <c r="AB7" i="43"/>
  <c r="AB8" i="43"/>
  <c r="AB9" i="43"/>
  <c r="AB10" i="43"/>
  <c r="AB11" i="43"/>
  <c r="AB12" i="43"/>
  <c r="AB13" i="43"/>
  <c r="AB14" i="43"/>
  <c r="AB15" i="43"/>
  <c r="AB16" i="43"/>
  <c r="AB17" i="43"/>
  <c r="AB18" i="43"/>
  <c r="AB19" i="43"/>
  <c r="AB20" i="43"/>
  <c r="AB21" i="43"/>
  <c r="AB22" i="43"/>
  <c r="AB23" i="43"/>
  <c r="AB24" i="43"/>
  <c r="AB25" i="43"/>
  <c r="AB26" i="43"/>
  <c r="AB27" i="43"/>
  <c r="AB28" i="43"/>
  <c r="AB29" i="43"/>
  <c r="AB30" i="43"/>
  <c r="AB31" i="43"/>
  <c r="AB32" i="43"/>
  <c r="AB33" i="43"/>
  <c r="AB34" i="43"/>
  <c r="AB35" i="43"/>
  <c r="AB36" i="43"/>
  <c r="AB37" i="43"/>
  <c r="AB38" i="43"/>
  <c r="AB39" i="43"/>
  <c r="AB40" i="43"/>
  <c r="AB41" i="43"/>
  <c r="AB42" i="43"/>
  <c r="AB43" i="43"/>
  <c r="AB44" i="43"/>
  <c r="AB45" i="43"/>
  <c r="AB46" i="43"/>
  <c r="AB47" i="43"/>
  <c r="AB48" i="43"/>
  <c r="AB49" i="43"/>
  <c r="AB50" i="43"/>
  <c r="AB51" i="43"/>
  <c r="AB52" i="43"/>
  <c r="AB53" i="43"/>
  <c r="AB54" i="43"/>
  <c r="AB55" i="43"/>
  <c r="AB56" i="43"/>
  <c r="AB57" i="43"/>
  <c r="AB58" i="43"/>
  <c r="AB59" i="43"/>
  <c r="AB60" i="43"/>
  <c r="AB61" i="43"/>
  <c r="AB62" i="43"/>
  <c r="AB63" i="43"/>
  <c r="AB64" i="43"/>
  <c r="AB65" i="43"/>
  <c r="AB66" i="43"/>
  <c r="AB67" i="43"/>
  <c r="AB68" i="43"/>
  <c r="AB69" i="43"/>
  <c r="AB70" i="43"/>
  <c r="AB71" i="43"/>
  <c r="AB72" i="43"/>
  <c r="AB73" i="43"/>
  <c r="AB74" i="43"/>
  <c r="AB75" i="43"/>
  <c r="AB76" i="43"/>
  <c r="AB77" i="43"/>
  <c r="AB78" i="43"/>
  <c r="AB79" i="43"/>
  <c r="AB80" i="43"/>
  <c r="AB81" i="43"/>
  <c r="AB82" i="43"/>
  <c r="AB83" i="43"/>
  <c r="AB84" i="43"/>
  <c r="AB85" i="43"/>
  <c r="AB86" i="43"/>
  <c r="AB87" i="43"/>
  <c r="AB88" i="43"/>
  <c r="AB89" i="43"/>
  <c r="AB90" i="43"/>
  <c r="AB91" i="43"/>
  <c r="AB92" i="43"/>
  <c r="AB93" i="43"/>
  <c r="AB94" i="43"/>
  <c r="AB95" i="43"/>
  <c r="AB96" i="43"/>
  <c r="AB97" i="43"/>
  <c r="AB98" i="43"/>
  <c r="AB99" i="43"/>
  <c r="AB100" i="43"/>
  <c r="AB101" i="43"/>
  <c r="AB102" i="43"/>
  <c r="AB103" i="43"/>
  <c r="AB104" i="43"/>
  <c r="AB105" i="43"/>
  <c r="AB106" i="43"/>
  <c r="AB107" i="43"/>
  <c r="AB108" i="43"/>
  <c r="AB109" i="43"/>
  <c r="AB110" i="43"/>
  <c r="AB111" i="43"/>
  <c r="AB112" i="43"/>
  <c r="AB113" i="43"/>
  <c r="AB114" i="43"/>
  <c r="AB115" i="43"/>
  <c r="AB116" i="43"/>
  <c r="AB117" i="43"/>
  <c r="AB118" i="43"/>
  <c r="AB119" i="43"/>
  <c r="AB120" i="43"/>
  <c r="AB121" i="43"/>
  <c r="AB122" i="43"/>
  <c r="AB123" i="43"/>
  <c r="AB124" i="43"/>
  <c r="AB125" i="43"/>
  <c r="AB126" i="43"/>
  <c r="AB127" i="43"/>
  <c r="AB128" i="43"/>
  <c r="AB129" i="43"/>
  <c r="AB130" i="43"/>
  <c r="AB131" i="43"/>
  <c r="AB132" i="43"/>
  <c r="AB133" i="43"/>
  <c r="AB134" i="43"/>
  <c r="AB135" i="43"/>
  <c r="AB136" i="43"/>
  <c r="AB137" i="43"/>
  <c r="AB138" i="43"/>
  <c r="AB139" i="43"/>
  <c r="AB140" i="43"/>
  <c r="AB141" i="43"/>
  <c r="AB142" i="43"/>
  <c r="AB143" i="43"/>
  <c r="AB144" i="43"/>
  <c r="AB145" i="43"/>
  <c r="AB146" i="43"/>
  <c r="AB147" i="43"/>
  <c r="AB148" i="43"/>
  <c r="AB149" i="43"/>
  <c r="AB150" i="43"/>
  <c r="AB151" i="43"/>
  <c r="AB152" i="43"/>
  <c r="AB153" i="43"/>
  <c r="AB154" i="43"/>
  <c r="AB155" i="43"/>
  <c r="AB156" i="43"/>
  <c r="AB157" i="43"/>
  <c r="AB158" i="43"/>
  <c r="AB159" i="43"/>
  <c r="AB160" i="43"/>
  <c r="AB161" i="43"/>
  <c r="AB162" i="43"/>
  <c r="AB163" i="43"/>
  <c r="AB164" i="43"/>
  <c r="AB165" i="43"/>
  <c r="AB166" i="43"/>
  <c r="AB167" i="43"/>
  <c r="AB168" i="43"/>
  <c r="AB169" i="43"/>
  <c r="AB170" i="43"/>
  <c r="AB171" i="43"/>
  <c r="AB172" i="43"/>
  <c r="AB173" i="43"/>
  <c r="AB174" i="43"/>
  <c r="AB175" i="43"/>
  <c r="AB176" i="43"/>
  <c r="AB177" i="43"/>
  <c r="AB178" i="43"/>
  <c r="AB179" i="43"/>
  <c r="AB180" i="43"/>
  <c r="AB181" i="43"/>
  <c r="AB182" i="43"/>
  <c r="AB183" i="43"/>
  <c r="AB184" i="43"/>
  <c r="AB185" i="43"/>
  <c r="AB186" i="43"/>
  <c r="AB187" i="43"/>
  <c r="AB188" i="43"/>
  <c r="AB189" i="43"/>
  <c r="AB190" i="43"/>
  <c r="AB191" i="43"/>
  <c r="AB192" i="43"/>
  <c r="AB193" i="43"/>
  <c r="AB194" i="43"/>
  <c r="AB195" i="43"/>
  <c r="AB196" i="43"/>
  <c r="AB197" i="43"/>
  <c r="AB198" i="43"/>
  <c r="AB199" i="43"/>
  <c r="AB200" i="43"/>
  <c r="AB201" i="43"/>
  <c r="AB202" i="43"/>
  <c r="AB203" i="43"/>
  <c r="AB204" i="43"/>
  <c r="AB205" i="43"/>
  <c r="AB206" i="43"/>
  <c r="AB207" i="43"/>
  <c r="AB208" i="43"/>
  <c r="AB209" i="43"/>
  <c r="AB210" i="43"/>
  <c r="AB211" i="43"/>
  <c r="AB212" i="43"/>
  <c r="AB213" i="43"/>
  <c r="AB214" i="43"/>
  <c r="AB215" i="43"/>
  <c r="AB216" i="43"/>
  <c r="AB217" i="43"/>
  <c r="AB218" i="43"/>
  <c r="AB219" i="43"/>
  <c r="AB220" i="43"/>
  <c r="AB221" i="43"/>
  <c r="AB222" i="43"/>
  <c r="AB223" i="43"/>
  <c r="AB224" i="43"/>
  <c r="AB225" i="43"/>
  <c r="AB226" i="43"/>
  <c r="AB227" i="43"/>
  <c r="AB228" i="43"/>
  <c r="AB229" i="43"/>
  <c r="AB2" i="43"/>
  <c r="B87" i="45"/>
  <c r="B86" i="45"/>
  <c r="AA3" i="43"/>
  <c r="AA4" i="43"/>
  <c r="AA5" i="43"/>
  <c r="AA6" i="43"/>
  <c r="AA7" i="43"/>
  <c r="AA8" i="43"/>
  <c r="AA9" i="43"/>
  <c r="AA10" i="43"/>
  <c r="AA11" i="43"/>
  <c r="AA12" i="43"/>
  <c r="AA13" i="43"/>
  <c r="AA14" i="43"/>
  <c r="AA15" i="43"/>
  <c r="AA16" i="43"/>
  <c r="AA17" i="43"/>
  <c r="AA18" i="43"/>
  <c r="AA19" i="43"/>
  <c r="AA20" i="43"/>
  <c r="AA21" i="43"/>
  <c r="AA22" i="43"/>
  <c r="AA23" i="43"/>
  <c r="AA24" i="43"/>
  <c r="AA25" i="43"/>
  <c r="AA26" i="43"/>
  <c r="AA27" i="43"/>
  <c r="AA28" i="43"/>
  <c r="AA29" i="43"/>
  <c r="AA30" i="43"/>
  <c r="AA31" i="43"/>
  <c r="AA32" i="43"/>
  <c r="AA33" i="43"/>
  <c r="AA34" i="43"/>
  <c r="AA35" i="43"/>
  <c r="AA36" i="43"/>
  <c r="AA37" i="43"/>
  <c r="AA38" i="43"/>
  <c r="AA39" i="43"/>
  <c r="AA40" i="43"/>
  <c r="AA41" i="43"/>
  <c r="AA42" i="43"/>
  <c r="AA43" i="43"/>
  <c r="AA44" i="43"/>
  <c r="AA45" i="43"/>
  <c r="AA46" i="43"/>
  <c r="AA47" i="43"/>
  <c r="AA48" i="43"/>
  <c r="AA49" i="43"/>
  <c r="AA50" i="43"/>
  <c r="AA51" i="43"/>
  <c r="AA52" i="43"/>
  <c r="AA53" i="43"/>
  <c r="AA54" i="43"/>
  <c r="AA55" i="43"/>
  <c r="AA56" i="43"/>
  <c r="AA57" i="43"/>
  <c r="AA58" i="43"/>
  <c r="AA59" i="43"/>
  <c r="AA60" i="43"/>
  <c r="AA61" i="43"/>
  <c r="AA62" i="43"/>
  <c r="AA63" i="43"/>
  <c r="AA64" i="43"/>
  <c r="AA65" i="43"/>
  <c r="AA66" i="43"/>
  <c r="AA67" i="43"/>
  <c r="AA68" i="43"/>
  <c r="AA69" i="43"/>
  <c r="AA70" i="43"/>
  <c r="AA71" i="43"/>
  <c r="AA72" i="43"/>
  <c r="AA73" i="43"/>
  <c r="AA74" i="43"/>
  <c r="AA75" i="43"/>
  <c r="AA76" i="43"/>
  <c r="AA77" i="43"/>
  <c r="AA78" i="43"/>
  <c r="AA79" i="43"/>
  <c r="AA80" i="43"/>
  <c r="AA81" i="43"/>
  <c r="AA82" i="43"/>
  <c r="AA83" i="43"/>
  <c r="AA84" i="43"/>
  <c r="AA85" i="43"/>
  <c r="AA86" i="43"/>
  <c r="AA87" i="43"/>
  <c r="AA88" i="43"/>
  <c r="AA89" i="43"/>
  <c r="AA90" i="43"/>
  <c r="AA91" i="43"/>
  <c r="AA92" i="43"/>
  <c r="AA93" i="43"/>
  <c r="AA94" i="43"/>
  <c r="AA95" i="43"/>
  <c r="AA96" i="43"/>
  <c r="AA97" i="43"/>
  <c r="AA98" i="43"/>
  <c r="AA99" i="43"/>
  <c r="AA100" i="43"/>
  <c r="AA101" i="43"/>
  <c r="AA102" i="43"/>
  <c r="AA103" i="43"/>
  <c r="AA104" i="43"/>
  <c r="AA105" i="43"/>
  <c r="AA106" i="43"/>
  <c r="AA107" i="43"/>
  <c r="AA108" i="43"/>
  <c r="AA109" i="43"/>
  <c r="AA110" i="43"/>
  <c r="AA111" i="43"/>
  <c r="AA112" i="43"/>
  <c r="AA113" i="43"/>
  <c r="AA114" i="43"/>
  <c r="AA115" i="43"/>
  <c r="AA116" i="43"/>
  <c r="AA117" i="43"/>
  <c r="AA118" i="43"/>
  <c r="AA119" i="43"/>
  <c r="AA120" i="43"/>
  <c r="AA121" i="43"/>
  <c r="AA122" i="43"/>
  <c r="AA123" i="43"/>
  <c r="AA124" i="43"/>
  <c r="AA125" i="43"/>
  <c r="AA126" i="43"/>
  <c r="AA127" i="43"/>
  <c r="AA128" i="43"/>
  <c r="AA129" i="43"/>
  <c r="AA130" i="43"/>
  <c r="AA131" i="43"/>
  <c r="AA132" i="43"/>
  <c r="AA133" i="43"/>
  <c r="AA134" i="43"/>
  <c r="AA135" i="43"/>
  <c r="AA136" i="43"/>
  <c r="AA137" i="43"/>
  <c r="AA138" i="43"/>
  <c r="AA139" i="43"/>
  <c r="AA140" i="43"/>
  <c r="AA141" i="43"/>
  <c r="AA142" i="43"/>
  <c r="AA143" i="43"/>
  <c r="AA144" i="43"/>
  <c r="AA145" i="43"/>
  <c r="AA146" i="43"/>
  <c r="AA147" i="43"/>
  <c r="AA148" i="43"/>
  <c r="AA149" i="43"/>
  <c r="AA150" i="43"/>
  <c r="AA151" i="43"/>
  <c r="AA152" i="43"/>
  <c r="AA153" i="43"/>
  <c r="AA154" i="43"/>
  <c r="AA155" i="43"/>
  <c r="AA156" i="43"/>
  <c r="AA157" i="43"/>
  <c r="AA158" i="43"/>
  <c r="AA159" i="43"/>
  <c r="AA160" i="43"/>
  <c r="AA161" i="43"/>
  <c r="AA162" i="43"/>
  <c r="AA163" i="43"/>
  <c r="AA164" i="43"/>
  <c r="AA165" i="43"/>
  <c r="AA166" i="43"/>
  <c r="AA167" i="43"/>
  <c r="AA168" i="43"/>
  <c r="AA169" i="43"/>
  <c r="AA170" i="43"/>
  <c r="AA171" i="43"/>
  <c r="AA172" i="43"/>
  <c r="AA173" i="43"/>
  <c r="AA174" i="43"/>
  <c r="AA175" i="43"/>
  <c r="AA176" i="43"/>
  <c r="AA177" i="43"/>
  <c r="AA178" i="43"/>
  <c r="AA179" i="43"/>
  <c r="AA180" i="43"/>
  <c r="AA181" i="43"/>
  <c r="AA182" i="43"/>
  <c r="AA183" i="43"/>
  <c r="AA184" i="43"/>
  <c r="AA185" i="43"/>
  <c r="AA186" i="43"/>
  <c r="AA187" i="43"/>
  <c r="AA188" i="43"/>
  <c r="AA189" i="43"/>
  <c r="AA190" i="43"/>
  <c r="AA191" i="43"/>
  <c r="AA192" i="43"/>
  <c r="AA193" i="43"/>
  <c r="AA194" i="43"/>
  <c r="AA195" i="43"/>
  <c r="AA196" i="43"/>
  <c r="AA197" i="43"/>
  <c r="AA198" i="43"/>
  <c r="AA199" i="43"/>
  <c r="AA200" i="43"/>
  <c r="AA201" i="43"/>
  <c r="AA202" i="43"/>
  <c r="AA203" i="43"/>
  <c r="AA204" i="43"/>
  <c r="AA205" i="43"/>
  <c r="AA206" i="43"/>
  <c r="AA207" i="43"/>
  <c r="AA208" i="43"/>
  <c r="AA209" i="43"/>
  <c r="AA210" i="43"/>
  <c r="AA211" i="43"/>
  <c r="AA212" i="43"/>
  <c r="AA213" i="43"/>
  <c r="AA214" i="43"/>
  <c r="AA215" i="43"/>
  <c r="AA216" i="43"/>
  <c r="AA217" i="43"/>
  <c r="AA218" i="43"/>
  <c r="AA219" i="43"/>
  <c r="AA220" i="43"/>
  <c r="AA221" i="43"/>
  <c r="AA222" i="43"/>
  <c r="AA223" i="43"/>
  <c r="AA224" i="43"/>
  <c r="AA225" i="43"/>
  <c r="AA226" i="43"/>
  <c r="AA227" i="43"/>
  <c r="AA228" i="43"/>
  <c r="AA229" i="43"/>
  <c r="AA2" i="43"/>
  <c r="B54" i="52"/>
  <c r="B43" i="52"/>
  <c r="B42" i="52"/>
  <c r="T3" i="51"/>
  <c r="T4" i="51"/>
  <c r="T5" i="51"/>
  <c r="T6" i="51"/>
  <c r="T7" i="51"/>
  <c r="T8" i="51"/>
  <c r="T9" i="51"/>
  <c r="T10" i="51"/>
  <c r="T11" i="51"/>
  <c r="T12" i="51"/>
  <c r="T13" i="51"/>
  <c r="T14" i="51"/>
  <c r="T15" i="51"/>
  <c r="T16" i="51"/>
  <c r="T17" i="51"/>
  <c r="T18" i="51"/>
  <c r="T19" i="51"/>
  <c r="T20" i="51"/>
  <c r="T21" i="51"/>
  <c r="T22" i="51"/>
  <c r="T23" i="51"/>
  <c r="T24" i="51"/>
  <c r="T25" i="51"/>
  <c r="T26" i="51"/>
  <c r="T27" i="51"/>
  <c r="T28" i="51"/>
  <c r="T29" i="51"/>
  <c r="T30" i="51"/>
  <c r="T31" i="51"/>
  <c r="T32" i="51"/>
  <c r="T33" i="51"/>
  <c r="T34" i="51"/>
  <c r="T35" i="51"/>
  <c r="T36" i="51"/>
  <c r="T37" i="51"/>
  <c r="T38" i="51"/>
  <c r="T39" i="51"/>
  <c r="T40" i="51"/>
  <c r="T41" i="51"/>
  <c r="T42" i="51"/>
  <c r="T43" i="51"/>
  <c r="T44" i="51"/>
  <c r="T45" i="51"/>
  <c r="T46" i="51"/>
  <c r="T47" i="51"/>
  <c r="T48" i="51"/>
  <c r="T49" i="51"/>
  <c r="T50" i="51"/>
  <c r="T51" i="51"/>
  <c r="T52" i="51"/>
  <c r="T53" i="51"/>
  <c r="T54" i="51"/>
  <c r="T55" i="51"/>
  <c r="T56" i="51"/>
  <c r="T57" i="51"/>
  <c r="T58" i="51"/>
  <c r="T59" i="51"/>
  <c r="T60" i="51"/>
  <c r="T61" i="51"/>
  <c r="T62" i="51"/>
  <c r="T63" i="51"/>
  <c r="T64" i="51"/>
  <c r="T65" i="51"/>
  <c r="T66" i="51"/>
  <c r="T67" i="51"/>
  <c r="T68" i="51"/>
  <c r="T69" i="51"/>
  <c r="T70" i="51"/>
  <c r="T71" i="51"/>
  <c r="T72" i="51"/>
  <c r="T73" i="51"/>
  <c r="T74" i="51"/>
  <c r="T75" i="51"/>
  <c r="T76" i="51"/>
  <c r="T77" i="51"/>
  <c r="T78" i="51"/>
  <c r="T79" i="51"/>
  <c r="T80" i="51"/>
  <c r="T81" i="51"/>
  <c r="T82" i="51"/>
  <c r="T83" i="51"/>
  <c r="T84" i="51"/>
  <c r="T85" i="51"/>
  <c r="T86" i="51"/>
  <c r="T87" i="51"/>
  <c r="T88" i="51"/>
  <c r="T89" i="51"/>
  <c r="T90" i="51"/>
  <c r="T91" i="51"/>
  <c r="T92" i="51"/>
  <c r="T93" i="51"/>
  <c r="T94" i="51"/>
  <c r="T95" i="51"/>
  <c r="T96" i="51"/>
  <c r="T97" i="51"/>
  <c r="T98" i="51"/>
  <c r="T99" i="51"/>
  <c r="T100" i="51"/>
  <c r="T101" i="51"/>
  <c r="T102" i="51"/>
  <c r="T103" i="51"/>
  <c r="T104" i="51"/>
  <c r="T105" i="51"/>
  <c r="T106" i="51"/>
  <c r="T107" i="51"/>
  <c r="T108" i="51"/>
  <c r="T109" i="51"/>
  <c r="T110" i="51"/>
  <c r="T111" i="51"/>
  <c r="T112" i="51"/>
  <c r="T113" i="51"/>
  <c r="T114" i="51"/>
  <c r="T115" i="51"/>
  <c r="T116" i="51"/>
  <c r="T2" i="51"/>
  <c r="P3" i="51"/>
  <c r="P4" i="51"/>
  <c r="P5" i="51"/>
  <c r="P6" i="51"/>
  <c r="P7" i="51"/>
  <c r="P8" i="51"/>
  <c r="P9" i="51"/>
  <c r="P10" i="51"/>
  <c r="P11" i="51"/>
  <c r="P12" i="51"/>
  <c r="P13" i="51"/>
  <c r="P14" i="51"/>
  <c r="P15" i="51"/>
  <c r="P16" i="51"/>
  <c r="P17" i="51"/>
  <c r="P18" i="51"/>
  <c r="P19" i="51"/>
  <c r="P20" i="51"/>
  <c r="P21" i="51"/>
  <c r="P22" i="51"/>
  <c r="P23" i="51"/>
  <c r="P24" i="51"/>
  <c r="P25" i="51"/>
  <c r="P26" i="51"/>
  <c r="P27" i="51"/>
  <c r="P28" i="51"/>
  <c r="P29" i="51"/>
  <c r="P30" i="51"/>
  <c r="P31" i="51"/>
  <c r="P32" i="51"/>
  <c r="P33" i="51"/>
  <c r="P34" i="51"/>
  <c r="P35" i="51"/>
  <c r="P36" i="51"/>
  <c r="P37" i="51"/>
  <c r="P38" i="51"/>
  <c r="P39" i="51"/>
  <c r="P40" i="51"/>
  <c r="P41" i="51"/>
  <c r="P42" i="51"/>
  <c r="P43" i="51"/>
  <c r="P44" i="51"/>
  <c r="P45" i="51"/>
  <c r="P46" i="51"/>
  <c r="P47" i="51"/>
  <c r="P48" i="51"/>
  <c r="P49" i="51"/>
  <c r="P50" i="51"/>
  <c r="P51" i="51"/>
  <c r="P52" i="51"/>
  <c r="P53" i="51"/>
  <c r="P54" i="51"/>
  <c r="P55" i="51"/>
  <c r="P56" i="51"/>
  <c r="P57" i="51"/>
  <c r="P58" i="51"/>
  <c r="P59" i="51"/>
  <c r="P60" i="51"/>
  <c r="P61" i="51"/>
  <c r="P62" i="51"/>
  <c r="P63" i="51"/>
  <c r="P64" i="51"/>
  <c r="P65" i="51"/>
  <c r="P66" i="51"/>
  <c r="P67" i="51"/>
  <c r="P68" i="51"/>
  <c r="P69" i="51"/>
  <c r="P70" i="51"/>
  <c r="P71" i="51"/>
  <c r="P72" i="51"/>
  <c r="P73" i="51"/>
  <c r="P74" i="51"/>
  <c r="P75" i="51"/>
  <c r="P76" i="51"/>
  <c r="P77" i="51"/>
  <c r="P78" i="51"/>
  <c r="P79" i="51"/>
  <c r="P80" i="51"/>
  <c r="P81" i="51"/>
  <c r="P82" i="51"/>
  <c r="P83" i="51"/>
  <c r="P84" i="51"/>
  <c r="P85" i="51"/>
  <c r="P86" i="51"/>
  <c r="P87" i="51"/>
  <c r="P88" i="51"/>
  <c r="P89" i="51"/>
  <c r="P90" i="51"/>
  <c r="P91" i="51"/>
  <c r="P92" i="51"/>
  <c r="P93" i="51"/>
  <c r="P94" i="51"/>
  <c r="P95" i="51"/>
  <c r="P96" i="51"/>
  <c r="P97" i="51"/>
  <c r="P98" i="51"/>
  <c r="P99" i="51"/>
  <c r="P100" i="51"/>
  <c r="P101" i="51"/>
  <c r="P102" i="51"/>
  <c r="P103" i="51"/>
  <c r="P104" i="51"/>
  <c r="P105" i="51"/>
  <c r="P106" i="51"/>
  <c r="P107" i="51"/>
  <c r="P108" i="51"/>
  <c r="P109" i="51"/>
  <c r="P110" i="51"/>
  <c r="P111" i="51"/>
  <c r="P112" i="51"/>
  <c r="P113" i="51"/>
  <c r="P114" i="51"/>
  <c r="P115" i="51"/>
  <c r="P116" i="51"/>
  <c r="P2" i="51"/>
  <c r="O3" i="51"/>
  <c r="O4" i="51"/>
  <c r="O5" i="51"/>
  <c r="O6" i="51"/>
  <c r="O7" i="51"/>
  <c r="O8" i="51"/>
  <c r="O9" i="51"/>
  <c r="O10" i="51"/>
  <c r="O11" i="51"/>
  <c r="O12" i="51"/>
  <c r="O13" i="51"/>
  <c r="O14" i="51"/>
  <c r="O15" i="51"/>
  <c r="O16" i="51"/>
  <c r="O17" i="51"/>
  <c r="O18" i="51"/>
  <c r="O19" i="51"/>
  <c r="O20" i="51"/>
  <c r="O21" i="51"/>
  <c r="O22" i="51"/>
  <c r="O23" i="51"/>
  <c r="O24" i="51"/>
  <c r="O25" i="51"/>
  <c r="O26" i="51"/>
  <c r="O27" i="51"/>
  <c r="O28" i="51"/>
  <c r="O29" i="51"/>
  <c r="O30" i="51"/>
  <c r="O31" i="51"/>
  <c r="O32" i="51"/>
  <c r="O33" i="51"/>
  <c r="O34" i="51"/>
  <c r="O35" i="51"/>
  <c r="O36" i="51"/>
  <c r="O37" i="51"/>
  <c r="O38" i="51"/>
  <c r="O39" i="51"/>
  <c r="O40" i="51"/>
  <c r="O41" i="51"/>
  <c r="O42" i="51"/>
  <c r="O43" i="51"/>
  <c r="O44" i="51"/>
  <c r="O45" i="51"/>
  <c r="O46" i="51"/>
  <c r="O47" i="51"/>
  <c r="O48" i="51"/>
  <c r="O49" i="51"/>
  <c r="O50" i="51"/>
  <c r="O51" i="51"/>
  <c r="O52" i="51"/>
  <c r="O53" i="51"/>
  <c r="O54" i="51"/>
  <c r="O55" i="51"/>
  <c r="O56" i="51"/>
  <c r="O57" i="51"/>
  <c r="O58" i="51"/>
  <c r="O59" i="51"/>
  <c r="O60" i="51"/>
  <c r="O61" i="51"/>
  <c r="O62" i="51"/>
  <c r="O63" i="51"/>
  <c r="O64" i="51"/>
  <c r="O65" i="51"/>
  <c r="O66" i="51"/>
  <c r="O67" i="51"/>
  <c r="O68" i="51"/>
  <c r="O69" i="51"/>
  <c r="O70" i="51"/>
  <c r="O71" i="51"/>
  <c r="O72" i="51"/>
  <c r="O73" i="51"/>
  <c r="O74" i="51"/>
  <c r="O75" i="51"/>
  <c r="O76" i="51"/>
  <c r="O77" i="51"/>
  <c r="O78" i="51"/>
  <c r="O79" i="51"/>
  <c r="O80" i="51"/>
  <c r="O81" i="51"/>
  <c r="O82" i="51"/>
  <c r="O83" i="51"/>
  <c r="O84" i="51"/>
  <c r="O85" i="51"/>
  <c r="O86" i="51"/>
  <c r="O87" i="51"/>
  <c r="O88" i="51"/>
  <c r="O89" i="51"/>
  <c r="O90" i="51"/>
  <c r="O91" i="51"/>
  <c r="O92" i="51"/>
  <c r="O93" i="51"/>
  <c r="O94" i="51"/>
  <c r="O95" i="51"/>
  <c r="O96" i="51"/>
  <c r="O97" i="51"/>
  <c r="O98" i="51"/>
  <c r="O99" i="51"/>
  <c r="O100" i="51"/>
  <c r="O101" i="51"/>
  <c r="O102" i="51"/>
  <c r="O103" i="51"/>
  <c r="O104" i="51"/>
  <c r="O105" i="51"/>
  <c r="O106" i="51"/>
  <c r="O107" i="51"/>
  <c r="O108" i="51"/>
  <c r="O109" i="51"/>
  <c r="O110" i="51"/>
  <c r="O111" i="51"/>
  <c r="O112" i="51"/>
  <c r="O113" i="51"/>
  <c r="O114" i="51"/>
  <c r="O115" i="51"/>
  <c r="O116" i="51"/>
  <c r="O2" i="51"/>
  <c r="N3" i="51"/>
  <c r="AC3" i="51" s="1"/>
  <c r="N4" i="51"/>
  <c r="N5" i="51"/>
  <c r="N6" i="51"/>
  <c r="N7" i="51"/>
  <c r="N8" i="51"/>
  <c r="N9" i="51"/>
  <c r="N10" i="51"/>
  <c r="N11" i="51"/>
  <c r="AC11" i="51" s="1"/>
  <c r="N12" i="51"/>
  <c r="N13" i="51"/>
  <c r="N14" i="51"/>
  <c r="N15" i="51"/>
  <c r="N16" i="51"/>
  <c r="N17" i="51"/>
  <c r="N18" i="51"/>
  <c r="N19" i="51"/>
  <c r="AC19" i="51" s="1"/>
  <c r="N20" i="51"/>
  <c r="N21" i="51"/>
  <c r="N22" i="51"/>
  <c r="N23" i="51"/>
  <c r="N24" i="51"/>
  <c r="N25" i="51"/>
  <c r="N26" i="51"/>
  <c r="N27" i="51"/>
  <c r="AC27" i="51" s="1"/>
  <c r="N28" i="51"/>
  <c r="N29" i="51"/>
  <c r="N30" i="51"/>
  <c r="N31" i="51"/>
  <c r="N32" i="51"/>
  <c r="N33" i="51"/>
  <c r="N34" i="51"/>
  <c r="N35" i="51"/>
  <c r="AC35" i="51" s="1"/>
  <c r="N36" i="51"/>
  <c r="N37" i="51"/>
  <c r="N38" i="51"/>
  <c r="N39" i="51"/>
  <c r="N40" i="51"/>
  <c r="N41" i="51"/>
  <c r="N42" i="51"/>
  <c r="N43" i="51"/>
  <c r="AC43" i="51" s="1"/>
  <c r="N44" i="51"/>
  <c r="N45" i="51"/>
  <c r="N46" i="51"/>
  <c r="N47" i="51"/>
  <c r="N48" i="51"/>
  <c r="N49" i="51"/>
  <c r="N50" i="51"/>
  <c r="N51" i="51"/>
  <c r="AC51" i="51" s="1"/>
  <c r="N52" i="51"/>
  <c r="N53" i="51"/>
  <c r="N54" i="51"/>
  <c r="N55" i="51"/>
  <c r="N56" i="51"/>
  <c r="N57" i="51"/>
  <c r="N58" i="51"/>
  <c r="N59" i="51"/>
  <c r="AC59" i="51" s="1"/>
  <c r="N60" i="51"/>
  <c r="N61" i="51"/>
  <c r="N62" i="51"/>
  <c r="N63" i="51"/>
  <c r="N64" i="51"/>
  <c r="N65" i="51"/>
  <c r="N66" i="51"/>
  <c r="N67" i="51"/>
  <c r="AC67" i="51" s="1"/>
  <c r="N68" i="51"/>
  <c r="N69" i="51"/>
  <c r="N70" i="51"/>
  <c r="N71" i="51"/>
  <c r="N72" i="51"/>
  <c r="N73" i="51"/>
  <c r="N74" i="51"/>
  <c r="N75" i="51"/>
  <c r="AC75" i="51" s="1"/>
  <c r="N76" i="51"/>
  <c r="N77" i="51"/>
  <c r="N78" i="51"/>
  <c r="N79" i="51"/>
  <c r="N80" i="51"/>
  <c r="N81" i="51"/>
  <c r="N82" i="51"/>
  <c r="N83" i="51"/>
  <c r="AC83" i="51" s="1"/>
  <c r="N84" i="51"/>
  <c r="N85" i="51"/>
  <c r="N86" i="51"/>
  <c r="N87" i="51"/>
  <c r="N88" i="51"/>
  <c r="N89" i="51"/>
  <c r="N90" i="51"/>
  <c r="N91" i="51"/>
  <c r="AC91" i="51" s="1"/>
  <c r="N92" i="51"/>
  <c r="N93" i="51"/>
  <c r="N94" i="51"/>
  <c r="N95" i="51"/>
  <c r="N96" i="51"/>
  <c r="N97" i="51"/>
  <c r="N98" i="51"/>
  <c r="N99" i="51"/>
  <c r="AC99" i="51" s="1"/>
  <c r="N100" i="51"/>
  <c r="N101" i="51"/>
  <c r="N102" i="51"/>
  <c r="N103" i="51"/>
  <c r="N104" i="51"/>
  <c r="N105" i="51"/>
  <c r="N106" i="51"/>
  <c r="N107" i="51"/>
  <c r="AC107" i="51" s="1"/>
  <c r="N108" i="51"/>
  <c r="N109" i="51"/>
  <c r="N110" i="51"/>
  <c r="N111" i="51"/>
  <c r="N112" i="51"/>
  <c r="N113" i="51"/>
  <c r="N114" i="51"/>
  <c r="N115" i="51"/>
  <c r="AC115" i="51" s="1"/>
  <c r="N116" i="51"/>
  <c r="N2" i="51"/>
  <c r="M3" i="51"/>
  <c r="M4" i="51"/>
  <c r="M5" i="51"/>
  <c r="M6" i="51"/>
  <c r="M7" i="51"/>
  <c r="M8" i="51"/>
  <c r="M9" i="51"/>
  <c r="M10" i="51"/>
  <c r="M11" i="51"/>
  <c r="M12" i="51"/>
  <c r="M13" i="51"/>
  <c r="M14" i="51"/>
  <c r="M15" i="51"/>
  <c r="M16" i="51"/>
  <c r="M17" i="51"/>
  <c r="M18" i="51"/>
  <c r="M19" i="51"/>
  <c r="M20" i="51"/>
  <c r="M21" i="51"/>
  <c r="M22" i="51"/>
  <c r="M23" i="51"/>
  <c r="M24" i="51"/>
  <c r="M25" i="51"/>
  <c r="M26" i="51"/>
  <c r="M27" i="51"/>
  <c r="M28" i="51"/>
  <c r="M29" i="51"/>
  <c r="M30" i="51"/>
  <c r="M31" i="51"/>
  <c r="M32" i="51"/>
  <c r="M33" i="51"/>
  <c r="M34" i="51"/>
  <c r="M35" i="51"/>
  <c r="M36" i="51"/>
  <c r="M37" i="51"/>
  <c r="M38" i="51"/>
  <c r="M39" i="51"/>
  <c r="M40" i="51"/>
  <c r="M41" i="51"/>
  <c r="M42" i="51"/>
  <c r="M43" i="51"/>
  <c r="M44" i="51"/>
  <c r="M45" i="51"/>
  <c r="M46" i="51"/>
  <c r="M47" i="51"/>
  <c r="M48" i="51"/>
  <c r="M49" i="51"/>
  <c r="M50" i="51"/>
  <c r="M51" i="51"/>
  <c r="M52" i="51"/>
  <c r="M53" i="51"/>
  <c r="M54" i="51"/>
  <c r="M55" i="51"/>
  <c r="M56" i="51"/>
  <c r="M57" i="51"/>
  <c r="M58" i="51"/>
  <c r="M59" i="51"/>
  <c r="M60" i="51"/>
  <c r="M61" i="51"/>
  <c r="M62" i="51"/>
  <c r="M63" i="51"/>
  <c r="M64" i="51"/>
  <c r="M65" i="51"/>
  <c r="M66" i="51"/>
  <c r="M67" i="51"/>
  <c r="M68" i="51"/>
  <c r="M69" i="51"/>
  <c r="M70" i="51"/>
  <c r="M71" i="51"/>
  <c r="M72" i="51"/>
  <c r="M73" i="51"/>
  <c r="M74" i="51"/>
  <c r="M75" i="51"/>
  <c r="M76" i="51"/>
  <c r="M77" i="51"/>
  <c r="M78" i="51"/>
  <c r="M79" i="51"/>
  <c r="M80" i="51"/>
  <c r="M81" i="51"/>
  <c r="M82" i="51"/>
  <c r="M83" i="51"/>
  <c r="M84" i="51"/>
  <c r="M85" i="51"/>
  <c r="M86" i="51"/>
  <c r="M87" i="51"/>
  <c r="M88" i="51"/>
  <c r="M89" i="51"/>
  <c r="M90" i="51"/>
  <c r="M91" i="51"/>
  <c r="M92" i="51"/>
  <c r="M93" i="51"/>
  <c r="M94" i="51"/>
  <c r="M95" i="51"/>
  <c r="M96" i="51"/>
  <c r="M97" i="51"/>
  <c r="M98" i="51"/>
  <c r="M99" i="51"/>
  <c r="M100" i="51"/>
  <c r="M101" i="51"/>
  <c r="M102" i="51"/>
  <c r="M103" i="51"/>
  <c r="M104" i="51"/>
  <c r="M105" i="51"/>
  <c r="M106" i="51"/>
  <c r="M107" i="51"/>
  <c r="M108" i="51"/>
  <c r="M109" i="51"/>
  <c r="M110" i="51"/>
  <c r="M111" i="51"/>
  <c r="M112" i="51"/>
  <c r="M113" i="51"/>
  <c r="M114" i="51"/>
  <c r="M115" i="51"/>
  <c r="M116" i="51"/>
  <c r="M2" i="51"/>
  <c r="G31" i="52"/>
  <c r="G20" i="52"/>
  <c r="B32" i="52"/>
  <c r="B31" i="52"/>
  <c r="B21" i="52"/>
  <c r="B20" i="52"/>
  <c r="B10" i="52"/>
  <c r="B9" i="52"/>
  <c r="L3" i="51"/>
  <c r="L4" i="51"/>
  <c r="L5" i="51"/>
  <c r="L6" i="51"/>
  <c r="L7" i="51"/>
  <c r="L8" i="51"/>
  <c r="L9" i="51"/>
  <c r="L10" i="51"/>
  <c r="L11" i="51"/>
  <c r="L12" i="51"/>
  <c r="L13" i="51"/>
  <c r="L14" i="51"/>
  <c r="L15" i="51"/>
  <c r="L16" i="51"/>
  <c r="L17" i="51"/>
  <c r="L18" i="51"/>
  <c r="L19" i="51"/>
  <c r="L20" i="51"/>
  <c r="L21" i="51"/>
  <c r="L22" i="51"/>
  <c r="L23" i="51"/>
  <c r="L24" i="51"/>
  <c r="L25" i="51"/>
  <c r="L26" i="51"/>
  <c r="L27" i="51"/>
  <c r="L28" i="51"/>
  <c r="L29" i="51"/>
  <c r="L30" i="51"/>
  <c r="L31" i="51"/>
  <c r="L32" i="51"/>
  <c r="L33" i="51"/>
  <c r="L34" i="51"/>
  <c r="L35" i="51"/>
  <c r="L36" i="51"/>
  <c r="L37" i="51"/>
  <c r="L38" i="51"/>
  <c r="L39" i="51"/>
  <c r="L40" i="51"/>
  <c r="L41" i="51"/>
  <c r="L42" i="51"/>
  <c r="L43" i="51"/>
  <c r="L44" i="51"/>
  <c r="L45" i="51"/>
  <c r="L46" i="51"/>
  <c r="L47" i="51"/>
  <c r="L48" i="51"/>
  <c r="L49" i="51"/>
  <c r="L50" i="51"/>
  <c r="L51" i="51"/>
  <c r="L52" i="51"/>
  <c r="L53" i="51"/>
  <c r="L54" i="51"/>
  <c r="L55" i="51"/>
  <c r="L56" i="51"/>
  <c r="L57" i="51"/>
  <c r="L58" i="51"/>
  <c r="L59" i="51"/>
  <c r="L60" i="51"/>
  <c r="L61" i="51"/>
  <c r="L62" i="51"/>
  <c r="L63" i="51"/>
  <c r="L64" i="51"/>
  <c r="L65" i="51"/>
  <c r="L66" i="51"/>
  <c r="L67" i="51"/>
  <c r="L68" i="51"/>
  <c r="L69" i="51"/>
  <c r="L70" i="51"/>
  <c r="L71" i="51"/>
  <c r="L72" i="51"/>
  <c r="L73" i="51"/>
  <c r="L74" i="51"/>
  <c r="L75" i="51"/>
  <c r="L76" i="51"/>
  <c r="L77" i="51"/>
  <c r="L78" i="51"/>
  <c r="L79" i="51"/>
  <c r="L80" i="51"/>
  <c r="L81" i="51"/>
  <c r="L82" i="51"/>
  <c r="L83" i="51"/>
  <c r="L84" i="51"/>
  <c r="L85" i="51"/>
  <c r="L86" i="51"/>
  <c r="L87" i="51"/>
  <c r="L88" i="51"/>
  <c r="L89" i="51"/>
  <c r="L90" i="51"/>
  <c r="L91" i="51"/>
  <c r="L92" i="51"/>
  <c r="L93" i="51"/>
  <c r="L94" i="51"/>
  <c r="L95" i="51"/>
  <c r="L96" i="51"/>
  <c r="L97" i="51"/>
  <c r="L98" i="51"/>
  <c r="L99" i="51"/>
  <c r="L100" i="51"/>
  <c r="L101" i="51"/>
  <c r="L102" i="51"/>
  <c r="L103" i="51"/>
  <c r="L104" i="51"/>
  <c r="L105" i="51"/>
  <c r="L106" i="51"/>
  <c r="L107" i="51"/>
  <c r="L108" i="51"/>
  <c r="L109" i="51"/>
  <c r="L110" i="51"/>
  <c r="L111" i="51"/>
  <c r="L112" i="51"/>
  <c r="L113" i="51"/>
  <c r="L114" i="51"/>
  <c r="L115" i="51"/>
  <c r="L116" i="51"/>
  <c r="L2" i="51"/>
  <c r="K37" i="10"/>
  <c r="D33" i="10"/>
  <c r="D32" i="10"/>
  <c r="D11" i="10"/>
  <c r="D10" i="10"/>
  <c r="K4" i="10"/>
  <c r="K26" i="10"/>
  <c r="K15" i="10"/>
  <c r="B76" i="45"/>
  <c r="B75" i="45"/>
  <c r="G53" i="45"/>
  <c r="G42" i="45"/>
  <c r="G31" i="45"/>
  <c r="G20" i="45"/>
  <c r="G9" i="45"/>
  <c r="B65" i="45"/>
  <c r="B64" i="45"/>
  <c r="B54" i="45"/>
  <c r="B53" i="45"/>
  <c r="B43" i="45"/>
  <c r="B42" i="45"/>
  <c r="B32" i="45"/>
  <c r="B31" i="45"/>
  <c r="B21" i="45"/>
  <c r="B20" i="45"/>
  <c r="B10" i="45"/>
  <c r="B9" i="45"/>
  <c r="O3" i="43"/>
  <c r="O4" i="43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O45" i="43"/>
  <c r="O46" i="43"/>
  <c r="O47" i="43"/>
  <c r="O48" i="43"/>
  <c r="O49" i="43"/>
  <c r="O50" i="43"/>
  <c r="O51" i="43"/>
  <c r="O52" i="43"/>
  <c r="O53" i="43"/>
  <c r="O54" i="43"/>
  <c r="O55" i="43"/>
  <c r="O56" i="43"/>
  <c r="O57" i="43"/>
  <c r="O58" i="43"/>
  <c r="O59" i="43"/>
  <c r="O60" i="43"/>
  <c r="O61" i="43"/>
  <c r="O62" i="43"/>
  <c r="O63" i="43"/>
  <c r="O64" i="43"/>
  <c r="O65" i="43"/>
  <c r="O66" i="43"/>
  <c r="O67" i="43"/>
  <c r="O68" i="43"/>
  <c r="O69" i="43"/>
  <c r="O70" i="43"/>
  <c r="O71" i="43"/>
  <c r="O72" i="43"/>
  <c r="O73" i="43"/>
  <c r="O74" i="43"/>
  <c r="O75" i="43"/>
  <c r="O76" i="43"/>
  <c r="O77" i="43"/>
  <c r="O78" i="43"/>
  <c r="O79" i="43"/>
  <c r="O80" i="43"/>
  <c r="O81" i="43"/>
  <c r="O82" i="43"/>
  <c r="O83" i="43"/>
  <c r="O84" i="43"/>
  <c r="O85" i="43"/>
  <c r="O86" i="43"/>
  <c r="O87" i="43"/>
  <c r="O88" i="43"/>
  <c r="O89" i="43"/>
  <c r="O90" i="43"/>
  <c r="O91" i="43"/>
  <c r="O92" i="43"/>
  <c r="O93" i="43"/>
  <c r="O94" i="43"/>
  <c r="O95" i="43"/>
  <c r="O96" i="43"/>
  <c r="O97" i="43"/>
  <c r="O98" i="43"/>
  <c r="O99" i="43"/>
  <c r="O100" i="43"/>
  <c r="O101" i="43"/>
  <c r="O102" i="43"/>
  <c r="O103" i="43"/>
  <c r="O104" i="43"/>
  <c r="O105" i="43"/>
  <c r="O106" i="43"/>
  <c r="O107" i="43"/>
  <c r="O108" i="43"/>
  <c r="O109" i="43"/>
  <c r="O110" i="43"/>
  <c r="O111" i="43"/>
  <c r="O112" i="43"/>
  <c r="O113" i="43"/>
  <c r="O114" i="43"/>
  <c r="O115" i="43"/>
  <c r="O116" i="43"/>
  <c r="O117" i="43"/>
  <c r="O118" i="43"/>
  <c r="O119" i="43"/>
  <c r="O120" i="43"/>
  <c r="O121" i="43"/>
  <c r="O122" i="43"/>
  <c r="O123" i="43"/>
  <c r="O124" i="43"/>
  <c r="O125" i="43"/>
  <c r="O126" i="43"/>
  <c r="O127" i="43"/>
  <c r="O128" i="43"/>
  <c r="O129" i="43"/>
  <c r="O130" i="43"/>
  <c r="O131" i="43"/>
  <c r="O132" i="43"/>
  <c r="O133" i="43"/>
  <c r="O134" i="43"/>
  <c r="O135" i="43"/>
  <c r="O136" i="43"/>
  <c r="O137" i="43"/>
  <c r="O138" i="43"/>
  <c r="O139" i="43"/>
  <c r="O140" i="43"/>
  <c r="O141" i="43"/>
  <c r="O142" i="43"/>
  <c r="O143" i="43"/>
  <c r="O144" i="43"/>
  <c r="O145" i="43"/>
  <c r="O146" i="43"/>
  <c r="O147" i="43"/>
  <c r="O148" i="43"/>
  <c r="O149" i="43"/>
  <c r="O150" i="43"/>
  <c r="O151" i="43"/>
  <c r="O152" i="43"/>
  <c r="O153" i="43"/>
  <c r="O154" i="43"/>
  <c r="O155" i="43"/>
  <c r="O156" i="43"/>
  <c r="O157" i="43"/>
  <c r="O158" i="43"/>
  <c r="O159" i="43"/>
  <c r="O160" i="43"/>
  <c r="O161" i="43"/>
  <c r="O162" i="43"/>
  <c r="O163" i="43"/>
  <c r="O164" i="43"/>
  <c r="O165" i="43"/>
  <c r="O166" i="43"/>
  <c r="O167" i="43"/>
  <c r="O168" i="43"/>
  <c r="O169" i="43"/>
  <c r="O170" i="43"/>
  <c r="O171" i="43"/>
  <c r="O172" i="43"/>
  <c r="O173" i="43"/>
  <c r="O174" i="43"/>
  <c r="O175" i="43"/>
  <c r="O176" i="43"/>
  <c r="O177" i="43"/>
  <c r="O178" i="43"/>
  <c r="O179" i="43"/>
  <c r="O180" i="43"/>
  <c r="O181" i="43"/>
  <c r="O182" i="43"/>
  <c r="O183" i="43"/>
  <c r="O184" i="43"/>
  <c r="O185" i="43"/>
  <c r="O186" i="43"/>
  <c r="O187" i="43"/>
  <c r="O188" i="43"/>
  <c r="O189" i="43"/>
  <c r="O190" i="43"/>
  <c r="O191" i="43"/>
  <c r="O192" i="43"/>
  <c r="O193" i="43"/>
  <c r="O194" i="43"/>
  <c r="O195" i="43"/>
  <c r="O196" i="43"/>
  <c r="O197" i="43"/>
  <c r="O198" i="43"/>
  <c r="O199" i="43"/>
  <c r="O200" i="43"/>
  <c r="O201" i="43"/>
  <c r="O202" i="43"/>
  <c r="O203" i="43"/>
  <c r="O204" i="43"/>
  <c r="O205" i="43"/>
  <c r="O206" i="43"/>
  <c r="O207" i="43"/>
  <c r="O208" i="43"/>
  <c r="O209" i="43"/>
  <c r="O210" i="43"/>
  <c r="O211" i="43"/>
  <c r="O212" i="43"/>
  <c r="O213" i="43"/>
  <c r="O214" i="43"/>
  <c r="O215" i="43"/>
  <c r="O216" i="43"/>
  <c r="O217" i="43"/>
  <c r="O218" i="43"/>
  <c r="O219" i="43"/>
  <c r="O220" i="43"/>
  <c r="O221" i="43"/>
  <c r="O222" i="43"/>
  <c r="O223" i="43"/>
  <c r="O224" i="43"/>
  <c r="O225" i="43"/>
  <c r="O226" i="43"/>
  <c r="O227" i="43"/>
  <c r="O228" i="43"/>
  <c r="O229" i="43"/>
  <c r="O2" i="43"/>
  <c r="N3" i="43"/>
  <c r="N4" i="43"/>
  <c r="N5" i="43"/>
  <c r="N6" i="43"/>
  <c r="N7" i="43"/>
  <c r="N8" i="43"/>
  <c r="N9" i="43"/>
  <c r="N10" i="43"/>
  <c r="N11" i="43"/>
  <c r="N12" i="43"/>
  <c r="N13" i="43"/>
  <c r="N14" i="43"/>
  <c r="N15" i="43"/>
  <c r="N16" i="43"/>
  <c r="N17" i="43"/>
  <c r="N18" i="43"/>
  <c r="N19" i="43"/>
  <c r="N20" i="43"/>
  <c r="N21" i="43"/>
  <c r="N22" i="43"/>
  <c r="N23" i="43"/>
  <c r="N24" i="43"/>
  <c r="N25" i="43"/>
  <c r="N26" i="43"/>
  <c r="N27" i="43"/>
  <c r="N28" i="43"/>
  <c r="N29" i="43"/>
  <c r="N30" i="43"/>
  <c r="N31" i="43"/>
  <c r="N32" i="43"/>
  <c r="N33" i="43"/>
  <c r="N34" i="43"/>
  <c r="N35" i="43"/>
  <c r="N36" i="43"/>
  <c r="N37" i="43"/>
  <c r="N38" i="43"/>
  <c r="N39" i="43"/>
  <c r="N40" i="43"/>
  <c r="N41" i="43"/>
  <c r="N42" i="43"/>
  <c r="N43" i="43"/>
  <c r="N44" i="43"/>
  <c r="N45" i="43"/>
  <c r="N46" i="43"/>
  <c r="N47" i="43"/>
  <c r="N48" i="43"/>
  <c r="N49" i="43"/>
  <c r="N50" i="43"/>
  <c r="N51" i="43"/>
  <c r="N52" i="43"/>
  <c r="N53" i="43"/>
  <c r="N54" i="43"/>
  <c r="N55" i="43"/>
  <c r="N56" i="43"/>
  <c r="N57" i="43"/>
  <c r="N58" i="43"/>
  <c r="N59" i="43"/>
  <c r="N60" i="43"/>
  <c r="N61" i="43"/>
  <c r="N62" i="43"/>
  <c r="N63" i="43"/>
  <c r="N64" i="43"/>
  <c r="N65" i="43"/>
  <c r="N66" i="43"/>
  <c r="N67" i="43"/>
  <c r="N68" i="43"/>
  <c r="N69" i="43"/>
  <c r="N70" i="43"/>
  <c r="N71" i="43"/>
  <c r="N72" i="43"/>
  <c r="N73" i="43"/>
  <c r="N74" i="43"/>
  <c r="N75" i="43"/>
  <c r="N76" i="43"/>
  <c r="N77" i="43"/>
  <c r="N78" i="43"/>
  <c r="N79" i="43"/>
  <c r="N80" i="43"/>
  <c r="N81" i="43"/>
  <c r="N82" i="43"/>
  <c r="N83" i="43"/>
  <c r="N84" i="43"/>
  <c r="N85" i="43"/>
  <c r="N86" i="43"/>
  <c r="N87" i="43"/>
  <c r="N88" i="43"/>
  <c r="N89" i="43"/>
  <c r="N90" i="43"/>
  <c r="N91" i="43"/>
  <c r="N92" i="43"/>
  <c r="N93" i="43"/>
  <c r="N94" i="43"/>
  <c r="N95" i="43"/>
  <c r="N96" i="43"/>
  <c r="N97" i="43"/>
  <c r="N98" i="43"/>
  <c r="N99" i="43"/>
  <c r="N100" i="43"/>
  <c r="N101" i="43"/>
  <c r="N102" i="43"/>
  <c r="N103" i="43"/>
  <c r="N104" i="43"/>
  <c r="N105" i="43"/>
  <c r="N106" i="43"/>
  <c r="N107" i="43"/>
  <c r="N108" i="43"/>
  <c r="N109" i="43"/>
  <c r="N110" i="43"/>
  <c r="N111" i="43"/>
  <c r="N112" i="43"/>
  <c r="N113" i="43"/>
  <c r="N114" i="43"/>
  <c r="N115" i="43"/>
  <c r="N116" i="43"/>
  <c r="N117" i="43"/>
  <c r="N118" i="43"/>
  <c r="N119" i="43"/>
  <c r="N120" i="43"/>
  <c r="N121" i="43"/>
  <c r="N122" i="43"/>
  <c r="N123" i="43"/>
  <c r="N124" i="43"/>
  <c r="N125" i="43"/>
  <c r="N126" i="43"/>
  <c r="N127" i="43"/>
  <c r="N128" i="43"/>
  <c r="N129" i="43"/>
  <c r="N130" i="43"/>
  <c r="N131" i="43"/>
  <c r="N132" i="43"/>
  <c r="N133" i="43"/>
  <c r="N134" i="43"/>
  <c r="N135" i="43"/>
  <c r="N136" i="43"/>
  <c r="N137" i="43"/>
  <c r="N138" i="43"/>
  <c r="N139" i="43"/>
  <c r="N140" i="43"/>
  <c r="N141" i="43"/>
  <c r="N142" i="43"/>
  <c r="N143" i="43"/>
  <c r="N144" i="43"/>
  <c r="N145" i="43"/>
  <c r="N146" i="43"/>
  <c r="N147" i="43"/>
  <c r="N148" i="43"/>
  <c r="N149" i="43"/>
  <c r="N150" i="43"/>
  <c r="N151" i="43"/>
  <c r="N152" i="43"/>
  <c r="N153" i="43"/>
  <c r="N154" i="43"/>
  <c r="N155" i="43"/>
  <c r="N156" i="43"/>
  <c r="N157" i="43"/>
  <c r="N158" i="43"/>
  <c r="N159" i="43"/>
  <c r="N160" i="43"/>
  <c r="N161" i="43"/>
  <c r="N162" i="43"/>
  <c r="N163" i="43"/>
  <c r="N164" i="43"/>
  <c r="N165" i="43"/>
  <c r="N166" i="43"/>
  <c r="N167" i="43"/>
  <c r="N168" i="43"/>
  <c r="N169" i="43"/>
  <c r="N170" i="43"/>
  <c r="N171" i="43"/>
  <c r="N172" i="43"/>
  <c r="N173" i="43"/>
  <c r="N174" i="43"/>
  <c r="N175" i="43"/>
  <c r="N176" i="43"/>
  <c r="N177" i="43"/>
  <c r="N178" i="43"/>
  <c r="N179" i="43"/>
  <c r="N180" i="43"/>
  <c r="N181" i="43"/>
  <c r="N182" i="43"/>
  <c r="N183" i="43"/>
  <c r="N184" i="43"/>
  <c r="N185" i="43"/>
  <c r="N186" i="43"/>
  <c r="N187" i="43"/>
  <c r="N188" i="43"/>
  <c r="N189" i="43"/>
  <c r="N190" i="43"/>
  <c r="N191" i="43"/>
  <c r="N192" i="43"/>
  <c r="N193" i="43"/>
  <c r="N194" i="43"/>
  <c r="N195" i="43"/>
  <c r="N196" i="43"/>
  <c r="N197" i="43"/>
  <c r="N198" i="43"/>
  <c r="N199" i="43"/>
  <c r="N200" i="43"/>
  <c r="N201" i="43"/>
  <c r="N202" i="43"/>
  <c r="N203" i="43"/>
  <c r="N204" i="43"/>
  <c r="N205" i="43"/>
  <c r="N206" i="43"/>
  <c r="N207" i="43"/>
  <c r="N208" i="43"/>
  <c r="N209" i="43"/>
  <c r="N210" i="43"/>
  <c r="N211" i="43"/>
  <c r="N212" i="43"/>
  <c r="N213" i="43"/>
  <c r="N214" i="43"/>
  <c r="N215" i="43"/>
  <c r="N216" i="43"/>
  <c r="N217" i="43"/>
  <c r="N218" i="43"/>
  <c r="N219" i="43"/>
  <c r="N220" i="43"/>
  <c r="N221" i="43"/>
  <c r="N222" i="43"/>
  <c r="N223" i="43"/>
  <c r="N224" i="43"/>
  <c r="N225" i="43"/>
  <c r="N226" i="43"/>
  <c r="N227" i="43"/>
  <c r="N228" i="43"/>
  <c r="N229" i="43"/>
  <c r="N2" i="43"/>
  <c r="M3" i="43"/>
  <c r="M4" i="43"/>
  <c r="M5" i="43"/>
  <c r="M6" i="43"/>
  <c r="M7" i="43"/>
  <c r="M8" i="43"/>
  <c r="M9" i="43"/>
  <c r="M10" i="43"/>
  <c r="M11" i="43"/>
  <c r="M12" i="43"/>
  <c r="M13" i="43"/>
  <c r="M14" i="43"/>
  <c r="M15" i="43"/>
  <c r="M16" i="43"/>
  <c r="M17" i="43"/>
  <c r="M18" i="43"/>
  <c r="M19" i="43"/>
  <c r="M20" i="43"/>
  <c r="M21" i="43"/>
  <c r="M22" i="43"/>
  <c r="M23" i="43"/>
  <c r="M24" i="43"/>
  <c r="M25" i="43"/>
  <c r="M26" i="43"/>
  <c r="M27" i="43"/>
  <c r="M28" i="43"/>
  <c r="M29" i="43"/>
  <c r="M30" i="43"/>
  <c r="M31" i="43"/>
  <c r="M32" i="43"/>
  <c r="M33" i="43"/>
  <c r="M34" i="43"/>
  <c r="M35" i="43"/>
  <c r="M36" i="43"/>
  <c r="M37" i="43"/>
  <c r="M38" i="43"/>
  <c r="M39" i="43"/>
  <c r="M40" i="43"/>
  <c r="M41" i="43"/>
  <c r="M42" i="43"/>
  <c r="M43" i="43"/>
  <c r="M44" i="43"/>
  <c r="M45" i="43"/>
  <c r="M46" i="43"/>
  <c r="M47" i="43"/>
  <c r="M48" i="43"/>
  <c r="M49" i="43"/>
  <c r="M50" i="43"/>
  <c r="M51" i="43"/>
  <c r="M52" i="43"/>
  <c r="M53" i="43"/>
  <c r="M54" i="43"/>
  <c r="M55" i="43"/>
  <c r="M56" i="43"/>
  <c r="M57" i="43"/>
  <c r="M58" i="43"/>
  <c r="M59" i="43"/>
  <c r="M60" i="43"/>
  <c r="M61" i="43"/>
  <c r="M62" i="43"/>
  <c r="M63" i="43"/>
  <c r="M64" i="43"/>
  <c r="M65" i="43"/>
  <c r="M66" i="43"/>
  <c r="M67" i="43"/>
  <c r="M68" i="43"/>
  <c r="M69" i="43"/>
  <c r="M70" i="43"/>
  <c r="M71" i="43"/>
  <c r="M72" i="43"/>
  <c r="M73" i="43"/>
  <c r="M74" i="43"/>
  <c r="M75" i="43"/>
  <c r="M76" i="43"/>
  <c r="M77" i="43"/>
  <c r="M78" i="43"/>
  <c r="M79" i="43"/>
  <c r="M80" i="43"/>
  <c r="M81" i="43"/>
  <c r="M82" i="43"/>
  <c r="M83" i="43"/>
  <c r="M84" i="43"/>
  <c r="M85" i="43"/>
  <c r="M86" i="43"/>
  <c r="M87" i="43"/>
  <c r="M88" i="43"/>
  <c r="M89" i="43"/>
  <c r="M90" i="43"/>
  <c r="M91" i="43"/>
  <c r="M92" i="43"/>
  <c r="M93" i="43"/>
  <c r="M94" i="43"/>
  <c r="M95" i="43"/>
  <c r="M96" i="43"/>
  <c r="M97" i="43"/>
  <c r="M98" i="43"/>
  <c r="M99" i="43"/>
  <c r="M100" i="43"/>
  <c r="M101" i="43"/>
  <c r="M102" i="43"/>
  <c r="M103" i="43"/>
  <c r="M104" i="43"/>
  <c r="M105" i="43"/>
  <c r="M106" i="43"/>
  <c r="M107" i="43"/>
  <c r="M108" i="43"/>
  <c r="M109" i="43"/>
  <c r="M110" i="43"/>
  <c r="M111" i="43"/>
  <c r="M112" i="43"/>
  <c r="M113" i="43"/>
  <c r="M114" i="43"/>
  <c r="M115" i="43"/>
  <c r="M116" i="43"/>
  <c r="M117" i="43"/>
  <c r="M118" i="43"/>
  <c r="M119" i="43"/>
  <c r="M120" i="43"/>
  <c r="M121" i="43"/>
  <c r="M122" i="43"/>
  <c r="M123" i="43"/>
  <c r="M124" i="43"/>
  <c r="M125" i="43"/>
  <c r="M126" i="43"/>
  <c r="M127" i="43"/>
  <c r="M128" i="43"/>
  <c r="M129" i="43"/>
  <c r="M130" i="43"/>
  <c r="M131" i="43"/>
  <c r="M132" i="43"/>
  <c r="M133" i="43"/>
  <c r="M134" i="43"/>
  <c r="M135" i="43"/>
  <c r="M136" i="43"/>
  <c r="M137" i="43"/>
  <c r="M138" i="43"/>
  <c r="M139" i="43"/>
  <c r="M140" i="43"/>
  <c r="M141" i="43"/>
  <c r="M142" i="43"/>
  <c r="M143" i="43"/>
  <c r="M144" i="43"/>
  <c r="M145" i="43"/>
  <c r="M146" i="43"/>
  <c r="M147" i="43"/>
  <c r="M148" i="43"/>
  <c r="M149" i="43"/>
  <c r="M150" i="43"/>
  <c r="M151" i="43"/>
  <c r="M152" i="43"/>
  <c r="M153" i="43"/>
  <c r="M154" i="43"/>
  <c r="M155" i="43"/>
  <c r="M156" i="43"/>
  <c r="M157" i="43"/>
  <c r="M158" i="43"/>
  <c r="M159" i="43"/>
  <c r="M160" i="43"/>
  <c r="M161" i="43"/>
  <c r="M162" i="43"/>
  <c r="M163" i="43"/>
  <c r="M164" i="43"/>
  <c r="M165" i="43"/>
  <c r="M166" i="43"/>
  <c r="M167" i="43"/>
  <c r="M168" i="43"/>
  <c r="M169" i="43"/>
  <c r="M170" i="43"/>
  <c r="M171" i="43"/>
  <c r="M172" i="43"/>
  <c r="M173" i="43"/>
  <c r="M174" i="43"/>
  <c r="M175" i="43"/>
  <c r="M176" i="43"/>
  <c r="M177" i="43"/>
  <c r="M178" i="43"/>
  <c r="M179" i="43"/>
  <c r="M180" i="43"/>
  <c r="M181" i="43"/>
  <c r="M182" i="43"/>
  <c r="M183" i="43"/>
  <c r="M184" i="43"/>
  <c r="M185" i="43"/>
  <c r="M186" i="43"/>
  <c r="M187" i="43"/>
  <c r="M188" i="43"/>
  <c r="M189" i="43"/>
  <c r="M190" i="43"/>
  <c r="M191" i="43"/>
  <c r="M192" i="43"/>
  <c r="M193" i="43"/>
  <c r="M194" i="43"/>
  <c r="M195" i="43"/>
  <c r="M196" i="43"/>
  <c r="M197" i="43"/>
  <c r="M198" i="43"/>
  <c r="M199" i="43"/>
  <c r="M200" i="43"/>
  <c r="M201" i="43"/>
  <c r="M202" i="43"/>
  <c r="M203" i="43"/>
  <c r="M204" i="43"/>
  <c r="M205" i="43"/>
  <c r="M206" i="43"/>
  <c r="M207" i="43"/>
  <c r="M208" i="43"/>
  <c r="M209" i="43"/>
  <c r="M210" i="43"/>
  <c r="M211" i="43"/>
  <c r="M212" i="43"/>
  <c r="M213" i="43"/>
  <c r="M214" i="43"/>
  <c r="M215" i="43"/>
  <c r="M216" i="43"/>
  <c r="M217" i="43"/>
  <c r="M218" i="43"/>
  <c r="M219" i="43"/>
  <c r="M220" i="43"/>
  <c r="M221" i="43"/>
  <c r="M222" i="43"/>
  <c r="M223" i="43"/>
  <c r="M224" i="43"/>
  <c r="M225" i="43"/>
  <c r="M226" i="43"/>
  <c r="M227" i="43"/>
  <c r="M228" i="43"/>
  <c r="M229" i="43"/>
  <c r="M2" i="43"/>
  <c r="L3" i="43"/>
  <c r="L4" i="43"/>
  <c r="L5" i="43"/>
  <c r="L6" i="43"/>
  <c r="L7" i="43"/>
  <c r="L8" i="43"/>
  <c r="L9" i="43"/>
  <c r="L10" i="43"/>
  <c r="L11" i="43"/>
  <c r="L12" i="43"/>
  <c r="L13" i="43"/>
  <c r="L14" i="43"/>
  <c r="L15" i="43"/>
  <c r="L16" i="43"/>
  <c r="L17" i="43"/>
  <c r="L18" i="43"/>
  <c r="L19" i="43"/>
  <c r="R19" i="43" s="1"/>
  <c r="S19" i="43" s="1"/>
  <c r="L20" i="43"/>
  <c r="L21" i="43"/>
  <c r="L22" i="43"/>
  <c r="L23" i="43"/>
  <c r="L24" i="43"/>
  <c r="L25" i="43"/>
  <c r="L26" i="43"/>
  <c r="L27" i="43"/>
  <c r="L28" i="43"/>
  <c r="L29" i="43"/>
  <c r="L30" i="43"/>
  <c r="L31" i="43"/>
  <c r="L32" i="43"/>
  <c r="L33" i="43"/>
  <c r="L34" i="43"/>
  <c r="L35" i="43"/>
  <c r="L36" i="43"/>
  <c r="L37" i="43"/>
  <c r="L38" i="43"/>
  <c r="L39" i="43"/>
  <c r="L40" i="43"/>
  <c r="L41" i="43"/>
  <c r="L42" i="43"/>
  <c r="L43" i="43"/>
  <c r="L44" i="43"/>
  <c r="L45" i="43"/>
  <c r="L46" i="43"/>
  <c r="L47" i="43"/>
  <c r="L48" i="43"/>
  <c r="L49" i="43"/>
  <c r="L50" i="43"/>
  <c r="L51" i="43"/>
  <c r="L52" i="43"/>
  <c r="L53" i="43"/>
  <c r="L54" i="43"/>
  <c r="L55" i="43"/>
  <c r="L56" i="43"/>
  <c r="L57" i="43"/>
  <c r="L58" i="43"/>
  <c r="L59" i="43"/>
  <c r="L60" i="43"/>
  <c r="L61" i="43"/>
  <c r="L62" i="43"/>
  <c r="L63" i="43"/>
  <c r="L64" i="43"/>
  <c r="L65" i="43"/>
  <c r="L66" i="43"/>
  <c r="L67" i="43"/>
  <c r="L68" i="43"/>
  <c r="L69" i="43"/>
  <c r="L70" i="43"/>
  <c r="L71" i="43"/>
  <c r="L72" i="43"/>
  <c r="L73" i="43"/>
  <c r="L74" i="43"/>
  <c r="L75" i="43"/>
  <c r="R75" i="43" s="1"/>
  <c r="S75" i="43" s="1"/>
  <c r="L76" i="43"/>
  <c r="L77" i="43"/>
  <c r="L78" i="43"/>
  <c r="L79" i="43"/>
  <c r="L80" i="43"/>
  <c r="L81" i="43"/>
  <c r="L82" i="43"/>
  <c r="L83" i="43"/>
  <c r="L84" i="43"/>
  <c r="L85" i="43"/>
  <c r="L86" i="43"/>
  <c r="L87" i="43"/>
  <c r="L88" i="43"/>
  <c r="L89" i="43"/>
  <c r="L90" i="43"/>
  <c r="L91" i="43"/>
  <c r="L92" i="43"/>
  <c r="L93" i="43"/>
  <c r="L94" i="43"/>
  <c r="L95" i="43"/>
  <c r="L96" i="43"/>
  <c r="L97" i="43"/>
  <c r="L98" i="43"/>
  <c r="L99" i="43"/>
  <c r="L100" i="43"/>
  <c r="L101" i="43"/>
  <c r="L102" i="43"/>
  <c r="L103" i="43"/>
  <c r="L104" i="43"/>
  <c r="L105" i="43"/>
  <c r="L106" i="43"/>
  <c r="L107" i="43"/>
  <c r="L108" i="43"/>
  <c r="L109" i="43"/>
  <c r="L110" i="43"/>
  <c r="L111" i="43"/>
  <c r="L112" i="43"/>
  <c r="L113" i="43"/>
  <c r="L114" i="43"/>
  <c r="L115" i="43"/>
  <c r="L116" i="43"/>
  <c r="L117" i="43"/>
  <c r="L118" i="43"/>
  <c r="L119" i="43"/>
  <c r="L120" i="43"/>
  <c r="L121" i="43"/>
  <c r="L122" i="43"/>
  <c r="L123" i="43"/>
  <c r="L124" i="43"/>
  <c r="L125" i="43"/>
  <c r="L126" i="43"/>
  <c r="L127" i="43"/>
  <c r="L128" i="43"/>
  <c r="L129" i="43"/>
  <c r="L130" i="43"/>
  <c r="L131" i="43"/>
  <c r="L132" i="43"/>
  <c r="L133" i="43"/>
  <c r="L134" i="43"/>
  <c r="L135" i="43"/>
  <c r="L136" i="43"/>
  <c r="L137" i="43"/>
  <c r="L138" i="43"/>
  <c r="L139" i="43"/>
  <c r="L140" i="43"/>
  <c r="L141" i="43"/>
  <c r="L142" i="43"/>
  <c r="L143" i="43"/>
  <c r="L144" i="43"/>
  <c r="L145" i="43"/>
  <c r="L146" i="43"/>
  <c r="L147" i="43"/>
  <c r="L148" i="43"/>
  <c r="L149" i="43"/>
  <c r="L150" i="43"/>
  <c r="L151" i="43"/>
  <c r="L152" i="43"/>
  <c r="L153" i="43"/>
  <c r="L154" i="43"/>
  <c r="L155" i="43"/>
  <c r="R155" i="43" s="1"/>
  <c r="S155" i="43" s="1"/>
  <c r="L156" i="43"/>
  <c r="L157" i="43"/>
  <c r="L158" i="43"/>
  <c r="L159" i="43"/>
  <c r="L160" i="43"/>
  <c r="L161" i="43"/>
  <c r="L162" i="43"/>
  <c r="L163" i="43"/>
  <c r="L164" i="43"/>
  <c r="L165" i="43"/>
  <c r="L166" i="43"/>
  <c r="L167" i="43"/>
  <c r="L168" i="43"/>
  <c r="L169" i="43"/>
  <c r="L170" i="43"/>
  <c r="L171" i="43"/>
  <c r="L172" i="43"/>
  <c r="L173" i="43"/>
  <c r="L174" i="43"/>
  <c r="L175" i="43"/>
  <c r="L176" i="43"/>
  <c r="L177" i="43"/>
  <c r="L178" i="43"/>
  <c r="L179" i="43"/>
  <c r="L180" i="43"/>
  <c r="L181" i="43"/>
  <c r="L182" i="43"/>
  <c r="L183" i="43"/>
  <c r="L184" i="43"/>
  <c r="L185" i="43"/>
  <c r="L186" i="43"/>
  <c r="L187" i="43"/>
  <c r="L188" i="43"/>
  <c r="L189" i="43"/>
  <c r="L190" i="43"/>
  <c r="L191" i="43"/>
  <c r="L192" i="43"/>
  <c r="L193" i="43"/>
  <c r="L194" i="43"/>
  <c r="L195" i="43"/>
  <c r="R195" i="43" s="1"/>
  <c r="S195" i="43" s="1"/>
  <c r="L196" i="43"/>
  <c r="L197" i="43"/>
  <c r="L198" i="43"/>
  <c r="L199" i="43"/>
  <c r="L200" i="43"/>
  <c r="L201" i="43"/>
  <c r="L202" i="43"/>
  <c r="L203" i="43"/>
  <c r="L204" i="43"/>
  <c r="L205" i="43"/>
  <c r="L206" i="43"/>
  <c r="L207" i="43"/>
  <c r="L208" i="43"/>
  <c r="L209" i="43"/>
  <c r="L210" i="43"/>
  <c r="L211" i="43"/>
  <c r="R211" i="43" s="1"/>
  <c r="S211" i="43" s="1"/>
  <c r="L212" i="43"/>
  <c r="L213" i="43"/>
  <c r="L214" i="43"/>
  <c r="L215" i="43"/>
  <c r="L216" i="43"/>
  <c r="L217" i="43"/>
  <c r="L218" i="43"/>
  <c r="L219" i="43"/>
  <c r="L220" i="43"/>
  <c r="L221" i="43"/>
  <c r="L222" i="43"/>
  <c r="L223" i="43"/>
  <c r="L224" i="43"/>
  <c r="L225" i="43"/>
  <c r="L226" i="43"/>
  <c r="L227" i="43"/>
  <c r="L228" i="43"/>
  <c r="L229" i="43"/>
  <c r="L2" i="43"/>
  <c r="K132" i="10"/>
  <c r="B161" i="10"/>
  <c r="B160" i="10"/>
  <c r="BB3" i="6"/>
  <c r="BB4" i="6"/>
  <c r="BB5" i="6"/>
  <c r="BB6" i="6"/>
  <c r="BB7" i="6"/>
  <c r="BB8" i="6"/>
  <c r="BB9" i="6"/>
  <c r="BB10" i="6"/>
  <c r="BB11" i="6"/>
  <c r="BB12" i="6"/>
  <c r="BB13" i="6"/>
  <c r="BB14" i="6"/>
  <c r="BB15" i="6"/>
  <c r="BB16" i="6"/>
  <c r="BB17" i="6"/>
  <c r="BB18" i="6"/>
  <c r="BB19" i="6"/>
  <c r="BB20" i="6"/>
  <c r="BB21" i="6"/>
  <c r="BB22" i="6"/>
  <c r="BB23" i="6"/>
  <c r="BB24" i="6"/>
  <c r="BB25" i="6"/>
  <c r="BB26" i="6"/>
  <c r="BB27" i="6"/>
  <c r="BB28" i="6"/>
  <c r="BB29" i="6"/>
  <c r="BB30" i="6"/>
  <c r="BB31" i="6"/>
  <c r="BB32" i="6"/>
  <c r="BB33" i="6"/>
  <c r="BB34" i="6"/>
  <c r="BB35" i="6"/>
  <c r="BB36" i="6"/>
  <c r="BB37" i="6"/>
  <c r="BB38" i="6"/>
  <c r="BB39" i="6"/>
  <c r="BB40" i="6"/>
  <c r="BB41" i="6"/>
  <c r="BB42" i="6"/>
  <c r="BB43" i="6"/>
  <c r="BB44" i="6"/>
  <c r="BB45" i="6"/>
  <c r="BB46" i="6"/>
  <c r="BB47" i="6"/>
  <c r="BB48" i="6"/>
  <c r="BB49" i="6"/>
  <c r="BB50" i="6"/>
  <c r="BB51" i="6"/>
  <c r="BB52" i="6"/>
  <c r="BB53" i="6"/>
  <c r="BB54" i="6"/>
  <c r="BB55" i="6"/>
  <c r="BB56" i="6"/>
  <c r="BB57" i="6"/>
  <c r="BB58" i="6"/>
  <c r="BB59" i="6"/>
  <c r="BB60" i="6"/>
  <c r="BB61" i="6"/>
  <c r="BB62" i="6"/>
  <c r="BB63" i="6"/>
  <c r="BB64" i="6"/>
  <c r="BB65" i="6"/>
  <c r="BB66" i="6"/>
  <c r="BB67" i="6"/>
  <c r="BB68" i="6"/>
  <c r="BB69" i="6"/>
  <c r="BB70" i="6"/>
  <c r="BB71" i="6"/>
  <c r="BB72" i="6"/>
  <c r="BB73" i="6"/>
  <c r="BB74" i="6"/>
  <c r="BB75" i="6"/>
  <c r="BB76" i="6"/>
  <c r="BB77" i="6"/>
  <c r="BB78" i="6"/>
  <c r="BB79" i="6"/>
  <c r="BB80" i="6"/>
  <c r="BB81" i="6"/>
  <c r="BB82" i="6"/>
  <c r="BB83" i="6"/>
  <c r="BB84" i="6"/>
  <c r="BB85" i="6"/>
  <c r="BB86" i="6"/>
  <c r="BB87" i="6"/>
  <c r="BB88" i="6"/>
  <c r="BB89" i="6"/>
  <c r="BB90" i="6"/>
  <c r="BB91" i="6"/>
  <c r="BB92" i="6"/>
  <c r="BB93" i="6"/>
  <c r="BB94" i="6"/>
  <c r="BB95" i="6"/>
  <c r="BB96" i="6"/>
  <c r="BB97" i="6"/>
  <c r="BB98" i="6"/>
  <c r="BB99" i="6"/>
  <c r="BB100" i="6"/>
  <c r="BB101" i="6"/>
  <c r="BB102" i="6"/>
  <c r="BB103" i="6"/>
  <c r="BB104" i="6"/>
  <c r="BB105" i="6"/>
  <c r="BB106" i="6"/>
  <c r="BB107" i="6"/>
  <c r="BB108" i="6"/>
  <c r="BB109" i="6"/>
  <c r="BB110" i="6"/>
  <c r="BB111" i="6"/>
  <c r="BB112" i="6"/>
  <c r="BB113" i="6"/>
  <c r="BB114" i="6"/>
  <c r="BB115" i="6"/>
  <c r="BB116" i="6"/>
  <c r="BB117" i="6"/>
  <c r="BB118" i="6"/>
  <c r="BB119" i="6"/>
  <c r="BB120" i="6"/>
  <c r="BB121" i="6"/>
  <c r="BB122" i="6"/>
  <c r="BB123" i="6"/>
  <c r="BB124" i="6"/>
  <c r="BB125" i="6"/>
  <c r="BB126" i="6"/>
  <c r="BB127" i="6"/>
  <c r="BB128" i="6"/>
  <c r="BB129" i="6"/>
  <c r="BB130" i="6"/>
  <c r="BB131" i="6"/>
  <c r="BB132" i="6"/>
  <c r="BB133" i="6"/>
  <c r="BB134" i="6"/>
  <c r="BB135" i="6"/>
  <c r="BB136" i="6"/>
  <c r="BB137" i="6"/>
  <c r="BB138" i="6"/>
  <c r="BB139" i="6"/>
  <c r="BB140" i="6"/>
  <c r="BB141" i="6"/>
  <c r="BB142" i="6"/>
  <c r="BB143" i="6"/>
  <c r="BB144" i="6"/>
  <c r="BB145" i="6"/>
  <c r="BB146" i="6"/>
  <c r="BB147" i="6"/>
  <c r="BB148" i="6"/>
  <c r="BB149" i="6"/>
  <c r="BB150" i="6"/>
  <c r="BB151" i="6"/>
  <c r="BB152" i="6"/>
  <c r="BB153" i="6"/>
  <c r="BB154" i="6"/>
  <c r="BB155" i="6"/>
  <c r="BB156" i="6"/>
  <c r="BB157" i="6"/>
  <c r="BB158" i="6"/>
  <c r="BB159" i="6"/>
  <c r="BB160" i="6"/>
  <c r="BB161" i="6"/>
  <c r="BB162" i="6"/>
  <c r="BB163" i="6"/>
  <c r="BB164" i="6"/>
  <c r="BB165" i="6"/>
  <c r="BB166" i="6"/>
  <c r="BB167" i="6"/>
  <c r="BB168" i="6"/>
  <c r="BB169" i="6"/>
  <c r="BB170" i="6"/>
  <c r="BB171" i="6"/>
  <c r="BB172" i="6"/>
  <c r="BB173" i="6"/>
  <c r="BB174" i="6"/>
  <c r="BB175" i="6"/>
  <c r="BB176" i="6"/>
  <c r="BB177" i="6"/>
  <c r="BB178" i="6"/>
  <c r="BB179" i="6"/>
  <c r="BB180" i="6"/>
  <c r="BB181" i="6"/>
  <c r="BB182" i="6"/>
  <c r="BB183" i="6"/>
  <c r="BB184" i="6"/>
  <c r="BB185" i="6"/>
  <c r="BB186" i="6"/>
  <c r="BB187" i="6"/>
  <c r="BB188" i="6"/>
  <c r="BB189" i="6"/>
  <c r="BB190" i="6"/>
  <c r="BB191" i="6"/>
  <c r="BB192" i="6"/>
  <c r="BB193" i="6"/>
  <c r="BB194" i="6"/>
  <c r="BB195" i="6"/>
  <c r="BB196" i="6"/>
  <c r="BB197" i="6"/>
  <c r="BB198" i="6"/>
  <c r="BB199" i="6"/>
  <c r="BB200" i="6"/>
  <c r="BB201" i="6"/>
  <c r="BB202" i="6"/>
  <c r="BB203" i="6"/>
  <c r="BB204" i="6"/>
  <c r="BB205" i="6"/>
  <c r="BB206" i="6"/>
  <c r="BB207" i="6"/>
  <c r="BB208" i="6"/>
  <c r="BB209" i="6"/>
  <c r="BB210" i="6"/>
  <c r="BB211" i="6"/>
  <c r="BB212" i="6"/>
  <c r="BB213" i="6"/>
  <c r="BB214" i="6"/>
  <c r="BB215" i="6"/>
  <c r="BB216" i="6"/>
  <c r="BB217" i="6"/>
  <c r="BB218" i="6"/>
  <c r="BB219" i="6"/>
  <c r="BB220" i="6"/>
  <c r="BB221" i="6"/>
  <c r="BB222" i="6"/>
  <c r="BB223" i="6"/>
  <c r="BB224" i="6"/>
  <c r="BB225" i="6"/>
  <c r="BB226" i="6"/>
  <c r="BB227" i="6"/>
  <c r="BB228" i="6"/>
  <c r="BB229" i="6"/>
  <c r="BA3" i="6"/>
  <c r="BA4" i="6"/>
  <c r="BA5" i="6"/>
  <c r="BA6" i="6"/>
  <c r="BA7" i="6"/>
  <c r="BA8" i="6"/>
  <c r="BA9" i="6"/>
  <c r="BA10" i="6"/>
  <c r="BA11" i="6"/>
  <c r="BA12" i="6"/>
  <c r="BA13" i="6"/>
  <c r="BA14" i="6"/>
  <c r="BA15" i="6"/>
  <c r="BA16" i="6"/>
  <c r="BA17" i="6"/>
  <c r="BA18" i="6"/>
  <c r="BA19" i="6"/>
  <c r="BA20" i="6"/>
  <c r="BA21" i="6"/>
  <c r="BA22" i="6"/>
  <c r="BA23" i="6"/>
  <c r="BA24" i="6"/>
  <c r="BA25" i="6"/>
  <c r="BA26" i="6"/>
  <c r="BA27" i="6"/>
  <c r="BA28" i="6"/>
  <c r="BA29" i="6"/>
  <c r="BA30" i="6"/>
  <c r="BA31" i="6"/>
  <c r="BA32" i="6"/>
  <c r="BA33" i="6"/>
  <c r="BA34" i="6"/>
  <c r="BA35" i="6"/>
  <c r="BA36" i="6"/>
  <c r="BA37" i="6"/>
  <c r="BA38" i="6"/>
  <c r="BA39" i="6"/>
  <c r="BA40" i="6"/>
  <c r="BA41" i="6"/>
  <c r="BA42" i="6"/>
  <c r="BA43" i="6"/>
  <c r="BA44" i="6"/>
  <c r="BA45" i="6"/>
  <c r="BA46" i="6"/>
  <c r="BA47" i="6"/>
  <c r="BA48" i="6"/>
  <c r="BA49" i="6"/>
  <c r="BA50" i="6"/>
  <c r="BA51" i="6"/>
  <c r="BA52" i="6"/>
  <c r="BA53" i="6"/>
  <c r="BA54" i="6"/>
  <c r="BA55" i="6"/>
  <c r="BA56" i="6"/>
  <c r="BA57" i="6"/>
  <c r="BA58" i="6"/>
  <c r="BA59" i="6"/>
  <c r="BA60" i="6"/>
  <c r="BA61" i="6"/>
  <c r="BA62" i="6"/>
  <c r="BA63" i="6"/>
  <c r="BA64" i="6"/>
  <c r="BA65" i="6"/>
  <c r="BA66" i="6"/>
  <c r="BA67" i="6"/>
  <c r="BA68" i="6"/>
  <c r="BA69" i="6"/>
  <c r="BA70" i="6"/>
  <c r="BA71" i="6"/>
  <c r="BA72" i="6"/>
  <c r="BA73" i="6"/>
  <c r="BA74" i="6"/>
  <c r="BA75" i="6"/>
  <c r="BA76" i="6"/>
  <c r="BA77" i="6"/>
  <c r="BA78" i="6"/>
  <c r="BA79" i="6"/>
  <c r="BA80" i="6"/>
  <c r="BA81" i="6"/>
  <c r="BA82" i="6"/>
  <c r="BA83" i="6"/>
  <c r="BA84" i="6"/>
  <c r="BA85" i="6"/>
  <c r="BA86" i="6"/>
  <c r="BA87" i="6"/>
  <c r="BA88" i="6"/>
  <c r="BA89" i="6"/>
  <c r="BA90" i="6"/>
  <c r="BA91" i="6"/>
  <c r="BA92" i="6"/>
  <c r="BA93" i="6"/>
  <c r="BA94" i="6"/>
  <c r="BA95" i="6"/>
  <c r="BA96" i="6"/>
  <c r="BA97" i="6"/>
  <c r="BA98" i="6"/>
  <c r="BA99" i="6"/>
  <c r="BA100" i="6"/>
  <c r="BA101" i="6"/>
  <c r="BA102" i="6"/>
  <c r="BA103" i="6"/>
  <c r="BA104" i="6"/>
  <c r="BA105" i="6"/>
  <c r="BA106" i="6"/>
  <c r="BA107" i="6"/>
  <c r="BA108" i="6"/>
  <c r="BA109" i="6"/>
  <c r="BA110" i="6"/>
  <c r="BA111" i="6"/>
  <c r="BA112" i="6"/>
  <c r="BA113" i="6"/>
  <c r="BA114" i="6"/>
  <c r="BA115" i="6"/>
  <c r="BA116" i="6"/>
  <c r="BA117" i="6"/>
  <c r="BA118" i="6"/>
  <c r="BA119" i="6"/>
  <c r="BA120" i="6"/>
  <c r="BA121" i="6"/>
  <c r="BA122" i="6"/>
  <c r="BA123" i="6"/>
  <c r="BA124" i="6"/>
  <c r="BA125" i="6"/>
  <c r="BA126" i="6"/>
  <c r="BA127" i="6"/>
  <c r="BA128" i="6"/>
  <c r="BA129" i="6"/>
  <c r="BA130" i="6"/>
  <c r="BA131" i="6"/>
  <c r="BA132" i="6"/>
  <c r="BA133" i="6"/>
  <c r="BA134" i="6"/>
  <c r="BA135" i="6"/>
  <c r="BA136" i="6"/>
  <c r="BA137" i="6"/>
  <c r="BA138" i="6"/>
  <c r="BA139" i="6"/>
  <c r="BA140" i="6"/>
  <c r="BA141" i="6"/>
  <c r="BA142" i="6"/>
  <c r="BA143" i="6"/>
  <c r="BA144" i="6"/>
  <c r="BA145" i="6"/>
  <c r="BA146" i="6"/>
  <c r="BA147" i="6"/>
  <c r="BA148" i="6"/>
  <c r="BA149" i="6"/>
  <c r="BA150" i="6"/>
  <c r="BA151" i="6"/>
  <c r="BA152" i="6"/>
  <c r="BA153" i="6"/>
  <c r="BA154" i="6"/>
  <c r="BA155" i="6"/>
  <c r="BA156" i="6"/>
  <c r="BA157" i="6"/>
  <c r="BA158" i="6"/>
  <c r="BA159" i="6"/>
  <c r="BA160" i="6"/>
  <c r="BA161" i="6"/>
  <c r="BA162" i="6"/>
  <c r="BA163" i="6"/>
  <c r="BA164" i="6"/>
  <c r="BA165" i="6"/>
  <c r="BA166" i="6"/>
  <c r="BA167" i="6"/>
  <c r="BA168" i="6"/>
  <c r="BA169" i="6"/>
  <c r="BA170" i="6"/>
  <c r="BA171" i="6"/>
  <c r="BA172" i="6"/>
  <c r="BA173" i="6"/>
  <c r="BA174" i="6"/>
  <c r="BA175" i="6"/>
  <c r="BA176" i="6"/>
  <c r="BA177" i="6"/>
  <c r="BA178" i="6"/>
  <c r="BA179" i="6"/>
  <c r="BA180" i="6"/>
  <c r="BA181" i="6"/>
  <c r="BA182" i="6"/>
  <c r="BA183" i="6"/>
  <c r="BA184" i="6"/>
  <c r="BA185" i="6"/>
  <c r="BA186" i="6"/>
  <c r="BA187" i="6"/>
  <c r="BA188" i="6"/>
  <c r="BA189" i="6"/>
  <c r="BA190" i="6"/>
  <c r="BA191" i="6"/>
  <c r="BA192" i="6"/>
  <c r="BA193" i="6"/>
  <c r="BA194" i="6"/>
  <c r="BA195" i="6"/>
  <c r="BA196" i="6"/>
  <c r="BA197" i="6"/>
  <c r="BA198" i="6"/>
  <c r="BA199" i="6"/>
  <c r="BA200" i="6"/>
  <c r="BA201" i="6"/>
  <c r="BA202" i="6"/>
  <c r="BA203" i="6"/>
  <c r="BA204" i="6"/>
  <c r="BA205" i="6"/>
  <c r="BA206" i="6"/>
  <c r="BA207" i="6"/>
  <c r="BA208" i="6"/>
  <c r="BA209" i="6"/>
  <c r="BA210" i="6"/>
  <c r="BA211" i="6"/>
  <c r="BA212" i="6"/>
  <c r="BA213" i="6"/>
  <c r="BA214" i="6"/>
  <c r="BA215" i="6"/>
  <c r="BA216" i="6"/>
  <c r="BA217" i="6"/>
  <c r="BA218" i="6"/>
  <c r="BA219" i="6"/>
  <c r="BA220" i="6"/>
  <c r="BA221" i="6"/>
  <c r="BA222" i="6"/>
  <c r="BA223" i="6"/>
  <c r="BA224" i="6"/>
  <c r="BA225" i="6"/>
  <c r="BA226" i="6"/>
  <c r="BA227" i="6"/>
  <c r="BA228" i="6"/>
  <c r="BA229" i="6"/>
  <c r="BB2" i="6"/>
  <c r="BA2" i="6"/>
  <c r="B150" i="10"/>
  <c r="B149" i="10"/>
  <c r="B139" i="10"/>
  <c r="B138" i="10"/>
  <c r="L229" i="6"/>
  <c r="Q229" i="6"/>
  <c r="S229" i="6"/>
  <c r="W229" i="6"/>
  <c r="X229" i="6"/>
  <c r="AV229" i="6"/>
  <c r="V229" i="6"/>
  <c r="AK229" i="6"/>
  <c r="AU229" i="6"/>
  <c r="AJ229" i="6"/>
  <c r="AS229" i="6"/>
  <c r="K229" i="6"/>
  <c r="BF229" i="6" s="1"/>
  <c r="O229" i="6"/>
  <c r="AE229" i="6"/>
  <c r="AF229" i="6"/>
  <c r="AR229" i="6"/>
  <c r="AV3" i="6"/>
  <c r="AV4" i="6"/>
  <c r="AV5" i="6"/>
  <c r="AV6" i="6"/>
  <c r="AV7" i="6"/>
  <c r="AV8" i="6"/>
  <c r="AV9" i="6"/>
  <c r="AV10" i="6"/>
  <c r="AV11" i="6"/>
  <c r="AV12" i="6"/>
  <c r="AV13" i="6"/>
  <c r="AV14" i="6"/>
  <c r="AV15" i="6"/>
  <c r="AV16" i="6"/>
  <c r="AV17" i="6"/>
  <c r="AV18" i="6"/>
  <c r="AV19" i="6"/>
  <c r="AV20" i="6"/>
  <c r="AV21" i="6"/>
  <c r="AV22" i="6"/>
  <c r="AV23" i="6"/>
  <c r="AV24" i="6"/>
  <c r="AV25" i="6"/>
  <c r="AV26" i="6"/>
  <c r="AV27" i="6"/>
  <c r="AV28" i="6"/>
  <c r="AV29" i="6"/>
  <c r="AV30" i="6"/>
  <c r="AV31" i="6"/>
  <c r="AV32" i="6"/>
  <c r="AV33" i="6"/>
  <c r="AV34" i="6"/>
  <c r="AV35" i="6"/>
  <c r="AV36" i="6"/>
  <c r="AV37" i="6"/>
  <c r="AV38" i="6"/>
  <c r="AV39" i="6"/>
  <c r="AV40" i="6"/>
  <c r="AV41" i="6"/>
  <c r="AV42" i="6"/>
  <c r="AV43" i="6"/>
  <c r="AV44" i="6"/>
  <c r="AV45" i="6"/>
  <c r="AV46" i="6"/>
  <c r="AV47" i="6"/>
  <c r="AV48" i="6"/>
  <c r="AV49" i="6"/>
  <c r="AV50" i="6"/>
  <c r="AV51" i="6"/>
  <c r="AV52" i="6"/>
  <c r="AV53" i="6"/>
  <c r="AV54" i="6"/>
  <c r="AV55" i="6"/>
  <c r="AV56" i="6"/>
  <c r="AV57" i="6"/>
  <c r="AV58" i="6"/>
  <c r="AV59" i="6"/>
  <c r="AV60" i="6"/>
  <c r="AV61" i="6"/>
  <c r="AV62" i="6"/>
  <c r="AV63" i="6"/>
  <c r="AV64" i="6"/>
  <c r="AV65" i="6"/>
  <c r="AV66" i="6"/>
  <c r="AV67" i="6"/>
  <c r="AV68" i="6"/>
  <c r="AV69" i="6"/>
  <c r="AV70" i="6"/>
  <c r="AV71" i="6"/>
  <c r="AV72" i="6"/>
  <c r="AV73" i="6"/>
  <c r="AV74" i="6"/>
  <c r="AV75" i="6"/>
  <c r="AV76" i="6"/>
  <c r="AV77" i="6"/>
  <c r="AV78" i="6"/>
  <c r="AV79" i="6"/>
  <c r="AV80" i="6"/>
  <c r="AV81" i="6"/>
  <c r="AV82" i="6"/>
  <c r="AV83" i="6"/>
  <c r="AV84" i="6"/>
  <c r="AV85" i="6"/>
  <c r="AV86" i="6"/>
  <c r="AV87" i="6"/>
  <c r="AV88" i="6"/>
  <c r="AV89" i="6"/>
  <c r="AV90" i="6"/>
  <c r="AV91" i="6"/>
  <c r="AV92" i="6"/>
  <c r="AV93" i="6"/>
  <c r="AV94" i="6"/>
  <c r="AV95" i="6"/>
  <c r="AV96" i="6"/>
  <c r="AV97" i="6"/>
  <c r="AV98" i="6"/>
  <c r="AV99" i="6"/>
  <c r="AV100" i="6"/>
  <c r="AV101" i="6"/>
  <c r="AV102" i="6"/>
  <c r="AV103" i="6"/>
  <c r="AV104" i="6"/>
  <c r="AV105" i="6"/>
  <c r="AV106" i="6"/>
  <c r="AV107" i="6"/>
  <c r="AV108" i="6"/>
  <c r="AV109" i="6"/>
  <c r="AV110" i="6"/>
  <c r="AV111" i="6"/>
  <c r="AV112" i="6"/>
  <c r="AV113" i="6"/>
  <c r="AV114" i="6"/>
  <c r="AV115" i="6"/>
  <c r="AV116" i="6"/>
  <c r="AV117" i="6"/>
  <c r="AV118" i="6"/>
  <c r="AV119" i="6"/>
  <c r="AV120" i="6"/>
  <c r="AV121" i="6"/>
  <c r="AV122" i="6"/>
  <c r="AV123" i="6"/>
  <c r="AV124" i="6"/>
  <c r="AV125" i="6"/>
  <c r="AV126" i="6"/>
  <c r="AV127" i="6"/>
  <c r="AV128" i="6"/>
  <c r="AV129" i="6"/>
  <c r="AV130" i="6"/>
  <c r="AV131" i="6"/>
  <c r="AV132" i="6"/>
  <c r="AV133" i="6"/>
  <c r="AV134" i="6"/>
  <c r="AV135" i="6"/>
  <c r="AV136" i="6"/>
  <c r="AV137" i="6"/>
  <c r="AV138" i="6"/>
  <c r="AV139" i="6"/>
  <c r="AV140" i="6"/>
  <c r="AV141" i="6"/>
  <c r="AV142" i="6"/>
  <c r="AV143" i="6"/>
  <c r="AV144" i="6"/>
  <c r="AV145" i="6"/>
  <c r="AV146" i="6"/>
  <c r="AV147" i="6"/>
  <c r="AV148" i="6"/>
  <c r="AV149" i="6"/>
  <c r="AV150" i="6"/>
  <c r="AV151" i="6"/>
  <c r="AV152" i="6"/>
  <c r="AV153" i="6"/>
  <c r="AV154" i="6"/>
  <c r="AV155" i="6"/>
  <c r="AV156" i="6"/>
  <c r="AV157" i="6"/>
  <c r="AV158" i="6"/>
  <c r="AV159" i="6"/>
  <c r="AV160" i="6"/>
  <c r="AV161" i="6"/>
  <c r="AV162" i="6"/>
  <c r="AV163" i="6"/>
  <c r="AV164" i="6"/>
  <c r="AV165" i="6"/>
  <c r="AV166" i="6"/>
  <c r="AV167" i="6"/>
  <c r="AV168" i="6"/>
  <c r="AV169" i="6"/>
  <c r="AV170" i="6"/>
  <c r="AV171" i="6"/>
  <c r="AV172" i="6"/>
  <c r="AV173" i="6"/>
  <c r="AV174" i="6"/>
  <c r="AV175" i="6"/>
  <c r="AV176" i="6"/>
  <c r="AV177" i="6"/>
  <c r="AV178" i="6"/>
  <c r="AV179" i="6"/>
  <c r="AV180" i="6"/>
  <c r="AV181" i="6"/>
  <c r="AV182" i="6"/>
  <c r="AV183" i="6"/>
  <c r="AV184" i="6"/>
  <c r="AV185" i="6"/>
  <c r="AV186" i="6"/>
  <c r="AV187" i="6"/>
  <c r="AV188" i="6"/>
  <c r="AV189" i="6"/>
  <c r="AV190" i="6"/>
  <c r="AV191" i="6"/>
  <c r="AV192" i="6"/>
  <c r="AV193" i="6"/>
  <c r="AV194" i="6"/>
  <c r="AV195" i="6"/>
  <c r="AV196" i="6"/>
  <c r="AV197" i="6"/>
  <c r="AV198" i="6"/>
  <c r="AV199" i="6"/>
  <c r="AV200" i="6"/>
  <c r="AV201" i="6"/>
  <c r="AV202" i="6"/>
  <c r="AV203" i="6"/>
  <c r="AV204" i="6"/>
  <c r="AV205" i="6"/>
  <c r="AV206" i="6"/>
  <c r="AV207" i="6"/>
  <c r="AV208" i="6"/>
  <c r="AV209" i="6"/>
  <c r="AV210" i="6"/>
  <c r="AV211" i="6"/>
  <c r="AV212" i="6"/>
  <c r="AV213" i="6"/>
  <c r="AV214" i="6"/>
  <c r="AV215" i="6"/>
  <c r="AV216" i="6"/>
  <c r="AV217" i="6"/>
  <c r="AV218" i="6"/>
  <c r="AV219" i="6"/>
  <c r="AV220" i="6"/>
  <c r="AV221" i="6"/>
  <c r="AV222" i="6"/>
  <c r="AV223" i="6"/>
  <c r="AV224" i="6"/>
  <c r="AV225" i="6"/>
  <c r="AV226" i="6"/>
  <c r="AV227" i="6"/>
  <c r="AV228" i="6"/>
  <c r="AU3" i="6"/>
  <c r="AU4" i="6"/>
  <c r="AU5" i="6"/>
  <c r="AU6" i="6"/>
  <c r="AU7" i="6"/>
  <c r="AU8" i="6"/>
  <c r="AU9" i="6"/>
  <c r="AU10" i="6"/>
  <c r="AU11" i="6"/>
  <c r="AU12" i="6"/>
  <c r="AU13" i="6"/>
  <c r="AU14" i="6"/>
  <c r="AU15" i="6"/>
  <c r="AU16" i="6"/>
  <c r="AU17" i="6"/>
  <c r="AU18" i="6"/>
  <c r="AU19" i="6"/>
  <c r="AU20" i="6"/>
  <c r="AU21" i="6"/>
  <c r="AU22" i="6"/>
  <c r="AU23" i="6"/>
  <c r="AU24" i="6"/>
  <c r="AU25" i="6"/>
  <c r="AU26" i="6"/>
  <c r="AU27" i="6"/>
  <c r="AU28" i="6"/>
  <c r="AU29" i="6"/>
  <c r="AU30" i="6"/>
  <c r="AU31" i="6"/>
  <c r="AU32" i="6"/>
  <c r="AU33" i="6"/>
  <c r="AU34" i="6"/>
  <c r="AU35" i="6"/>
  <c r="AU36" i="6"/>
  <c r="AU37" i="6"/>
  <c r="AU38" i="6"/>
  <c r="AU39" i="6"/>
  <c r="AU40" i="6"/>
  <c r="AU41" i="6"/>
  <c r="AU42" i="6"/>
  <c r="AU43" i="6"/>
  <c r="AU44" i="6"/>
  <c r="AU45" i="6"/>
  <c r="AU46" i="6"/>
  <c r="AU47" i="6"/>
  <c r="AU48" i="6"/>
  <c r="AU49" i="6"/>
  <c r="AU50" i="6"/>
  <c r="AU51" i="6"/>
  <c r="AU52" i="6"/>
  <c r="AU53" i="6"/>
  <c r="AU54" i="6"/>
  <c r="AU55" i="6"/>
  <c r="AU56" i="6"/>
  <c r="AU57" i="6"/>
  <c r="AU58" i="6"/>
  <c r="AU59" i="6"/>
  <c r="AU60" i="6"/>
  <c r="AU61" i="6"/>
  <c r="AU62" i="6"/>
  <c r="AU63" i="6"/>
  <c r="AU64" i="6"/>
  <c r="AU65" i="6"/>
  <c r="AU66" i="6"/>
  <c r="AU67" i="6"/>
  <c r="AU68" i="6"/>
  <c r="AU69" i="6"/>
  <c r="AU70" i="6"/>
  <c r="AU71" i="6"/>
  <c r="AU72" i="6"/>
  <c r="AU73" i="6"/>
  <c r="AU74" i="6"/>
  <c r="AU75" i="6"/>
  <c r="AU76" i="6"/>
  <c r="AU77" i="6"/>
  <c r="AU78" i="6"/>
  <c r="AU79" i="6"/>
  <c r="AU80" i="6"/>
  <c r="AU81" i="6"/>
  <c r="AU82" i="6"/>
  <c r="AU83" i="6"/>
  <c r="AU84" i="6"/>
  <c r="AU85" i="6"/>
  <c r="AU86" i="6"/>
  <c r="AU87" i="6"/>
  <c r="AU88" i="6"/>
  <c r="AU89" i="6"/>
  <c r="AU90" i="6"/>
  <c r="AU91" i="6"/>
  <c r="AU92" i="6"/>
  <c r="AU93" i="6"/>
  <c r="AU94" i="6"/>
  <c r="AU95" i="6"/>
  <c r="AU96" i="6"/>
  <c r="AU97" i="6"/>
  <c r="AU98" i="6"/>
  <c r="AU99" i="6"/>
  <c r="AU100" i="6"/>
  <c r="AU101" i="6"/>
  <c r="AU102" i="6"/>
  <c r="AU103" i="6"/>
  <c r="AU104" i="6"/>
  <c r="AU105" i="6"/>
  <c r="AU106" i="6"/>
  <c r="AU107" i="6"/>
  <c r="AU108" i="6"/>
  <c r="AU109" i="6"/>
  <c r="AU110" i="6"/>
  <c r="AU111" i="6"/>
  <c r="AU112" i="6"/>
  <c r="AU113" i="6"/>
  <c r="AU114" i="6"/>
  <c r="AU115" i="6"/>
  <c r="AU116" i="6"/>
  <c r="AU117" i="6"/>
  <c r="AU118" i="6"/>
  <c r="AU119" i="6"/>
  <c r="AU120" i="6"/>
  <c r="AU121" i="6"/>
  <c r="AU122" i="6"/>
  <c r="AU123" i="6"/>
  <c r="AU124" i="6"/>
  <c r="AU125" i="6"/>
  <c r="AU126" i="6"/>
  <c r="AU127" i="6"/>
  <c r="AU128" i="6"/>
  <c r="AU129" i="6"/>
  <c r="AU130" i="6"/>
  <c r="AU131" i="6"/>
  <c r="AU132" i="6"/>
  <c r="AU133" i="6"/>
  <c r="AU134" i="6"/>
  <c r="AU135" i="6"/>
  <c r="AU136" i="6"/>
  <c r="AU137" i="6"/>
  <c r="AU138" i="6"/>
  <c r="AU139" i="6"/>
  <c r="AU140" i="6"/>
  <c r="AU141" i="6"/>
  <c r="AU142" i="6"/>
  <c r="AU143" i="6"/>
  <c r="AU144" i="6"/>
  <c r="AU145" i="6"/>
  <c r="AU146" i="6"/>
  <c r="AU147" i="6"/>
  <c r="AU148" i="6"/>
  <c r="AU149" i="6"/>
  <c r="AU150" i="6"/>
  <c r="AU151" i="6"/>
  <c r="AU152" i="6"/>
  <c r="AU153" i="6"/>
  <c r="AU154" i="6"/>
  <c r="AU155" i="6"/>
  <c r="AU156" i="6"/>
  <c r="AU157" i="6"/>
  <c r="AU158" i="6"/>
  <c r="AU159" i="6"/>
  <c r="AU160" i="6"/>
  <c r="AU161" i="6"/>
  <c r="AU162" i="6"/>
  <c r="AU163" i="6"/>
  <c r="AU164" i="6"/>
  <c r="AU165" i="6"/>
  <c r="AU166" i="6"/>
  <c r="AU167" i="6"/>
  <c r="AU168" i="6"/>
  <c r="AU169" i="6"/>
  <c r="AU170" i="6"/>
  <c r="AU171" i="6"/>
  <c r="AU172" i="6"/>
  <c r="AU173" i="6"/>
  <c r="AU174" i="6"/>
  <c r="AU175" i="6"/>
  <c r="AU176" i="6"/>
  <c r="AU177" i="6"/>
  <c r="AU178" i="6"/>
  <c r="AU179" i="6"/>
  <c r="AU180" i="6"/>
  <c r="AU181" i="6"/>
  <c r="AU182" i="6"/>
  <c r="AU183" i="6"/>
  <c r="AU184" i="6"/>
  <c r="AU185" i="6"/>
  <c r="AU186" i="6"/>
  <c r="AU187" i="6"/>
  <c r="AU188" i="6"/>
  <c r="AU189" i="6"/>
  <c r="AU190" i="6"/>
  <c r="AU191" i="6"/>
  <c r="AU192" i="6"/>
  <c r="AU193" i="6"/>
  <c r="AU194" i="6"/>
  <c r="AU195" i="6"/>
  <c r="AU196" i="6"/>
  <c r="AU197" i="6"/>
  <c r="AU198" i="6"/>
  <c r="AU199" i="6"/>
  <c r="AU200" i="6"/>
  <c r="AU201" i="6"/>
  <c r="AU202" i="6"/>
  <c r="AU203" i="6"/>
  <c r="AU204" i="6"/>
  <c r="AU205" i="6"/>
  <c r="AU206" i="6"/>
  <c r="AU207" i="6"/>
  <c r="AU208" i="6"/>
  <c r="AU209" i="6"/>
  <c r="AU210" i="6"/>
  <c r="AU211" i="6"/>
  <c r="AU212" i="6"/>
  <c r="AU213" i="6"/>
  <c r="AU214" i="6"/>
  <c r="AU215" i="6"/>
  <c r="AU216" i="6"/>
  <c r="AU217" i="6"/>
  <c r="AU218" i="6"/>
  <c r="AU219" i="6"/>
  <c r="AU220" i="6"/>
  <c r="AU221" i="6"/>
  <c r="AU222" i="6"/>
  <c r="AU223" i="6"/>
  <c r="AU224" i="6"/>
  <c r="AU225" i="6"/>
  <c r="AU226" i="6"/>
  <c r="AU227" i="6"/>
  <c r="AU228" i="6"/>
  <c r="AV2" i="6"/>
  <c r="AU2" i="6"/>
  <c r="N229" i="2"/>
  <c r="Y229" i="2"/>
  <c r="Z229" i="2"/>
  <c r="M229" i="2"/>
  <c r="S229" i="2"/>
  <c r="X229" i="2"/>
  <c r="L229" i="2"/>
  <c r="K229" i="2"/>
  <c r="R229" i="2"/>
  <c r="W229" i="2"/>
  <c r="AD229" i="2" s="1"/>
  <c r="O229" i="1"/>
  <c r="N229" i="1"/>
  <c r="M229" i="1"/>
  <c r="L229" i="1"/>
  <c r="B120" i="10"/>
  <c r="B119" i="10"/>
  <c r="AS3" i="6"/>
  <c r="AS4" i="6"/>
  <c r="AS5" i="6"/>
  <c r="AS6" i="6"/>
  <c r="AS7" i="6"/>
  <c r="AS8" i="6"/>
  <c r="AS9" i="6"/>
  <c r="AS10" i="6"/>
  <c r="AS11" i="6"/>
  <c r="AS12" i="6"/>
  <c r="AS13" i="6"/>
  <c r="AS14" i="6"/>
  <c r="AS15" i="6"/>
  <c r="AS16" i="6"/>
  <c r="AS17" i="6"/>
  <c r="AS18" i="6"/>
  <c r="AS19" i="6"/>
  <c r="AS20" i="6"/>
  <c r="AS21" i="6"/>
  <c r="AS22" i="6"/>
  <c r="AS23" i="6"/>
  <c r="AS24" i="6"/>
  <c r="AS25" i="6"/>
  <c r="AS26" i="6"/>
  <c r="AS27" i="6"/>
  <c r="AS28" i="6"/>
  <c r="AS29" i="6"/>
  <c r="AS30" i="6"/>
  <c r="AS31" i="6"/>
  <c r="AS32" i="6"/>
  <c r="AS33" i="6"/>
  <c r="AS34" i="6"/>
  <c r="AS35" i="6"/>
  <c r="AS36" i="6"/>
  <c r="AS37" i="6"/>
  <c r="AS38" i="6"/>
  <c r="AS39" i="6"/>
  <c r="AS40" i="6"/>
  <c r="AS41" i="6"/>
  <c r="AS42" i="6"/>
  <c r="AS43" i="6"/>
  <c r="AS44" i="6"/>
  <c r="AS45" i="6"/>
  <c r="AS46" i="6"/>
  <c r="AS47" i="6"/>
  <c r="AS48" i="6"/>
  <c r="AS49" i="6"/>
  <c r="AS50" i="6"/>
  <c r="AS51" i="6"/>
  <c r="AS52" i="6"/>
  <c r="AS53" i="6"/>
  <c r="AS54" i="6"/>
  <c r="AS55" i="6"/>
  <c r="AS56" i="6"/>
  <c r="AS57" i="6"/>
  <c r="AS58" i="6"/>
  <c r="AS59" i="6"/>
  <c r="AS60" i="6"/>
  <c r="AS61" i="6"/>
  <c r="AS62" i="6"/>
  <c r="AS63" i="6"/>
  <c r="AS64" i="6"/>
  <c r="AS65" i="6"/>
  <c r="AS66" i="6"/>
  <c r="AS67" i="6"/>
  <c r="AS68" i="6"/>
  <c r="AS69" i="6"/>
  <c r="AS70" i="6"/>
  <c r="AS71" i="6"/>
  <c r="AS72" i="6"/>
  <c r="AS73" i="6"/>
  <c r="AS74" i="6"/>
  <c r="AS75" i="6"/>
  <c r="AS76" i="6"/>
  <c r="AS77" i="6"/>
  <c r="AS78" i="6"/>
  <c r="AS79" i="6"/>
  <c r="AS80" i="6"/>
  <c r="AS81" i="6"/>
  <c r="AS82" i="6"/>
  <c r="AS83" i="6"/>
  <c r="AS84" i="6"/>
  <c r="AS85" i="6"/>
  <c r="AS86" i="6"/>
  <c r="AS87" i="6"/>
  <c r="AS88" i="6"/>
  <c r="AS89" i="6"/>
  <c r="AS90" i="6"/>
  <c r="AS91" i="6"/>
  <c r="AS92" i="6"/>
  <c r="AS93" i="6"/>
  <c r="AS94" i="6"/>
  <c r="AS95" i="6"/>
  <c r="AS96" i="6"/>
  <c r="AS97" i="6"/>
  <c r="AS98" i="6"/>
  <c r="AS99" i="6"/>
  <c r="AS100" i="6"/>
  <c r="AS101" i="6"/>
  <c r="AS102" i="6"/>
  <c r="AS103" i="6"/>
  <c r="AS104" i="6"/>
  <c r="AS105" i="6"/>
  <c r="AS106" i="6"/>
  <c r="AS107" i="6"/>
  <c r="AS108" i="6"/>
  <c r="AS109" i="6"/>
  <c r="AS110" i="6"/>
  <c r="AS111" i="6"/>
  <c r="AS112" i="6"/>
  <c r="AS113" i="6"/>
  <c r="AS114" i="6"/>
  <c r="AS115" i="6"/>
  <c r="AS116" i="6"/>
  <c r="AS117" i="6"/>
  <c r="AS118" i="6"/>
  <c r="AS119" i="6"/>
  <c r="AS120" i="6"/>
  <c r="AS121" i="6"/>
  <c r="AS122" i="6"/>
  <c r="AS123" i="6"/>
  <c r="AS124" i="6"/>
  <c r="AS125" i="6"/>
  <c r="AS126" i="6"/>
  <c r="AS127" i="6"/>
  <c r="AS128" i="6"/>
  <c r="AS129" i="6"/>
  <c r="AS130" i="6"/>
  <c r="AS131" i="6"/>
  <c r="AS132" i="6"/>
  <c r="AS133" i="6"/>
  <c r="AS134" i="6"/>
  <c r="AS135" i="6"/>
  <c r="AS136" i="6"/>
  <c r="AS137" i="6"/>
  <c r="AS138" i="6"/>
  <c r="AS139" i="6"/>
  <c r="AS140" i="6"/>
  <c r="AS141" i="6"/>
  <c r="AS142" i="6"/>
  <c r="AS143" i="6"/>
  <c r="AS144" i="6"/>
  <c r="AS145" i="6"/>
  <c r="AS146" i="6"/>
  <c r="AS147" i="6"/>
  <c r="AS148" i="6"/>
  <c r="AS149" i="6"/>
  <c r="AS150" i="6"/>
  <c r="AS151" i="6"/>
  <c r="AS152" i="6"/>
  <c r="AS153" i="6"/>
  <c r="AS154" i="6"/>
  <c r="AS155" i="6"/>
  <c r="AS156" i="6"/>
  <c r="AS157" i="6"/>
  <c r="AS158" i="6"/>
  <c r="AS159" i="6"/>
  <c r="AS160" i="6"/>
  <c r="AS161" i="6"/>
  <c r="AS162" i="6"/>
  <c r="AS163" i="6"/>
  <c r="AS164" i="6"/>
  <c r="AS165" i="6"/>
  <c r="AS166" i="6"/>
  <c r="AS167" i="6"/>
  <c r="AS168" i="6"/>
  <c r="AS169" i="6"/>
  <c r="AS170" i="6"/>
  <c r="AS171" i="6"/>
  <c r="AS172" i="6"/>
  <c r="AS173" i="6"/>
  <c r="AS174" i="6"/>
  <c r="AS175" i="6"/>
  <c r="AS176" i="6"/>
  <c r="AS177" i="6"/>
  <c r="AS178" i="6"/>
  <c r="AS179" i="6"/>
  <c r="AS180" i="6"/>
  <c r="AS181" i="6"/>
  <c r="AS182" i="6"/>
  <c r="AS183" i="6"/>
  <c r="AS184" i="6"/>
  <c r="AS185" i="6"/>
  <c r="AS186" i="6"/>
  <c r="AS187" i="6"/>
  <c r="AS188" i="6"/>
  <c r="AS189" i="6"/>
  <c r="AS190" i="6"/>
  <c r="AS191" i="6"/>
  <c r="AS192" i="6"/>
  <c r="AS193" i="6"/>
  <c r="AS194" i="6"/>
  <c r="AS195" i="6"/>
  <c r="AS196" i="6"/>
  <c r="AS197" i="6"/>
  <c r="AS198" i="6"/>
  <c r="AS199" i="6"/>
  <c r="AS200" i="6"/>
  <c r="AS201" i="6"/>
  <c r="AS202" i="6"/>
  <c r="AS203" i="6"/>
  <c r="AS204" i="6"/>
  <c r="AS205" i="6"/>
  <c r="AS206" i="6"/>
  <c r="AS207" i="6"/>
  <c r="AS208" i="6"/>
  <c r="AS209" i="6"/>
  <c r="AS210" i="6"/>
  <c r="AS211" i="6"/>
  <c r="AS212" i="6"/>
  <c r="AS213" i="6"/>
  <c r="AS214" i="6"/>
  <c r="AS215" i="6"/>
  <c r="AS216" i="6"/>
  <c r="AS217" i="6"/>
  <c r="AS218" i="6"/>
  <c r="AS219" i="6"/>
  <c r="AS220" i="6"/>
  <c r="AS221" i="6"/>
  <c r="AS222" i="6"/>
  <c r="AS223" i="6"/>
  <c r="AS224" i="6"/>
  <c r="AS225" i="6"/>
  <c r="AS226" i="6"/>
  <c r="AS227" i="6"/>
  <c r="AS228" i="6"/>
  <c r="AS2" i="6"/>
  <c r="AR3" i="6"/>
  <c r="AR4" i="6"/>
  <c r="AR5" i="6"/>
  <c r="AR6" i="6"/>
  <c r="AR7" i="6"/>
  <c r="AR8" i="6"/>
  <c r="AR9" i="6"/>
  <c r="AR10" i="6"/>
  <c r="AR11" i="6"/>
  <c r="AR12" i="6"/>
  <c r="AR13" i="6"/>
  <c r="AR14" i="6"/>
  <c r="AR15" i="6"/>
  <c r="AR16" i="6"/>
  <c r="AR17" i="6"/>
  <c r="AR18" i="6"/>
  <c r="AR19" i="6"/>
  <c r="AR20" i="6"/>
  <c r="AR21" i="6"/>
  <c r="AR22" i="6"/>
  <c r="AR23" i="6"/>
  <c r="AR24" i="6"/>
  <c r="AR25" i="6"/>
  <c r="AR26" i="6"/>
  <c r="AR27" i="6"/>
  <c r="AR28" i="6"/>
  <c r="AR29" i="6"/>
  <c r="AR30" i="6"/>
  <c r="AR31" i="6"/>
  <c r="AR32" i="6"/>
  <c r="AR33" i="6"/>
  <c r="AR34" i="6"/>
  <c r="AR35" i="6"/>
  <c r="AR36" i="6"/>
  <c r="AR37" i="6"/>
  <c r="AR38" i="6"/>
  <c r="AR39" i="6"/>
  <c r="AR40" i="6"/>
  <c r="AR41" i="6"/>
  <c r="AR42" i="6"/>
  <c r="AR43" i="6"/>
  <c r="AR44" i="6"/>
  <c r="AR45" i="6"/>
  <c r="AR46" i="6"/>
  <c r="AR47" i="6"/>
  <c r="AR48" i="6"/>
  <c r="AR49" i="6"/>
  <c r="AR50" i="6"/>
  <c r="AR51" i="6"/>
  <c r="AR52" i="6"/>
  <c r="AR53" i="6"/>
  <c r="AR54" i="6"/>
  <c r="AR55" i="6"/>
  <c r="AR56" i="6"/>
  <c r="AR57" i="6"/>
  <c r="AR58" i="6"/>
  <c r="AR59" i="6"/>
  <c r="AR60" i="6"/>
  <c r="AR61" i="6"/>
  <c r="AR62" i="6"/>
  <c r="AR63" i="6"/>
  <c r="AR64" i="6"/>
  <c r="AR65" i="6"/>
  <c r="AR66" i="6"/>
  <c r="AR67" i="6"/>
  <c r="AR68" i="6"/>
  <c r="AR69" i="6"/>
  <c r="AR70" i="6"/>
  <c r="AR71" i="6"/>
  <c r="AR72" i="6"/>
  <c r="AR73" i="6"/>
  <c r="AR74" i="6"/>
  <c r="AR75" i="6"/>
  <c r="AR76" i="6"/>
  <c r="AR77" i="6"/>
  <c r="AR78" i="6"/>
  <c r="AR79" i="6"/>
  <c r="AR80" i="6"/>
  <c r="AR81" i="6"/>
  <c r="AR82" i="6"/>
  <c r="AR83" i="6"/>
  <c r="AR84" i="6"/>
  <c r="AR85" i="6"/>
  <c r="AR86" i="6"/>
  <c r="AR87" i="6"/>
  <c r="AR88" i="6"/>
  <c r="AR89" i="6"/>
  <c r="AR90" i="6"/>
  <c r="AR91" i="6"/>
  <c r="AR92" i="6"/>
  <c r="AR93" i="6"/>
  <c r="AR94" i="6"/>
  <c r="AR95" i="6"/>
  <c r="AR96" i="6"/>
  <c r="AR97" i="6"/>
  <c r="AR98" i="6"/>
  <c r="AR99" i="6"/>
  <c r="AR100" i="6"/>
  <c r="AR101" i="6"/>
  <c r="AR102" i="6"/>
  <c r="AR103" i="6"/>
  <c r="AR104" i="6"/>
  <c r="AR105" i="6"/>
  <c r="AR106" i="6"/>
  <c r="AR107" i="6"/>
  <c r="AR108" i="6"/>
  <c r="AR109" i="6"/>
  <c r="AR110" i="6"/>
  <c r="AR111" i="6"/>
  <c r="AR112" i="6"/>
  <c r="AR113" i="6"/>
  <c r="AR114" i="6"/>
  <c r="AR115" i="6"/>
  <c r="AR116" i="6"/>
  <c r="AR117" i="6"/>
  <c r="AR118" i="6"/>
  <c r="AR119" i="6"/>
  <c r="AR120" i="6"/>
  <c r="AR121" i="6"/>
  <c r="AR122" i="6"/>
  <c r="AR123" i="6"/>
  <c r="AR124" i="6"/>
  <c r="AR125" i="6"/>
  <c r="AR126" i="6"/>
  <c r="AR127" i="6"/>
  <c r="AR128" i="6"/>
  <c r="AR129" i="6"/>
  <c r="AR130" i="6"/>
  <c r="AR131" i="6"/>
  <c r="AR132" i="6"/>
  <c r="AR133" i="6"/>
  <c r="AR134" i="6"/>
  <c r="AR135" i="6"/>
  <c r="AR136" i="6"/>
  <c r="AR137" i="6"/>
  <c r="AR138" i="6"/>
  <c r="AR139" i="6"/>
  <c r="AR140" i="6"/>
  <c r="AR141" i="6"/>
  <c r="AR142" i="6"/>
  <c r="AR143" i="6"/>
  <c r="AR144" i="6"/>
  <c r="AR145" i="6"/>
  <c r="AR146" i="6"/>
  <c r="AR147" i="6"/>
  <c r="AR148" i="6"/>
  <c r="AR149" i="6"/>
  <c r="AR150" i="6"/>
  <c r="AR151" i="6"/>
  <c r="AR152" i="6"/>
  <c r="AR153" i="6"/>
  <c r="AR154" i="6"/>
  <c r="AR155" i="6"/>
  <c r="AR156" i="6"/>
  <c r="AR157" i="6"/>
  <c r="AR158" i="6"/>
  <c r="AR159" i="6"/>
  <c r="AR160" i="6"/>
  <c r="AR161" i="6"/>
  <c r="AR162" i="6"/>
  <c r="AR163" i="6"/>
  <c r="AR164" i="6"/>
  <c r="AR165" i="6"/>
  <c r="AR166" i="6"/>
  <c r="AR167" i="6"/>
  <c r="AR168" i="6"/>
  <c r="AR169" i="6"/>
  <c r="AR170" i="6"/>
  <c r="AR171" i="6"/>
  <c r="AR172" i="6"/>
  <c r="AR173" i="6"/>
  <c r="AR174" i="6"/>
  <c r="AR175" i="6"/>
  <c r="AR176" i="6"/>
  <c r="AR177" i="6"/>
  <c r="AR178" i="6"/>
  <c r="AR179" i="6"/>
  <c r="AR180" i="6"/>
  <c r="AR181" i="6"/>
  <c r="AR182" i="6"/>
  <c r="AR183" i="6"/>
  <c r="AR184" i="6"/>
  <c r="AR185" i="6"/>
  <c r="AR186" i="6"/>
  <c r="AR187" i="6"/>
  <c r="AR188" i="6"/>
  <c r="AR189" i="6"/>
  <c r="AR190" i="6"/>
  <c r="AR191" i="6"/>
  <c r="AR192" i="6"/>
  <c r="AR193" i="6"/>
  <c r="AR194" i="6"/>
  <c r="AR195" i="6"/>
  <c r="AR196" i="6"/>
  <c r="AR197" i="6"/>
  <c r="AR198" i="6"/>
  <c r="AR199" i="6"/>
  <c r="AR200" i="6"/>
  <c r="AR201" i="6"/>
  <c r="AR202" i="6"/>
  <c r="AR203" i="6"/>
  <c r="AR204" i="6"/>
  <c r="AR205" i="6"/>
  <c r="AR206" i="6"/>
  <c r="AR207" i="6"/>
  <c r="AR208" i="6"/>
  <c r="AR209" i="6"/>
  <c r="AR210" i="6"/>
  <c r="AR211" i="6"/>
  <c r="AR212" i="6"/>
  <c r="AR213" i="6"/>
  <c r="AR214" i="6"/>
  <c r="AR215" i="6"/>
  <c r="AR216" i="6"/>
  <c r="AR217" i="6"/>
  <c r="AR218" i="6"/>
  <c r="AR219" i="6"/>
  <c r="AR220" i="6"/>
  <c r="AR221" i="6"/>
  <c r="AR222" i="6"/>
  <c r="AR223" i="6"/>
  <c r="AR224" i="6"/>
  <c r="AR225" i="6"/>
  <c r="AR226" i="6"/>
  <c r="AR227" i="6"/>
  <c r="AR228" i="6"/>
  <c r="AR2" i="6"/>
  <c r="H26" i="4"/>
  <c r="G26" i="4"/>
  <c r="H10" i="4"/>
  <c r="G10" i="4"/>
  <c r="P229" i="1" l="1"/>
  <c r="Q229" i="1" s="1"/>
  <c r="R229" i="1" s="1"/>
  <c r="P60" i="57"/>
  <c r="Q60" i="57" s="1"/>
  <c r="Q84" i="57"/>
  <c r="P68" i="57"/>
  <c r="Q68" i="57" s="1"/>
  <c r="S28" i="57"/>
  <c r="T28" i="57" s="1"/>
  <c r="S86" i="57"/>
  <c r="T86" i="57" s="1"/>
  <c r="S142" i="57"/>
  <c r="T142" i="57" s="1"/>
  <c r="S78" i="57"/>
  <c r="T78" i="57" s="1"/>
  <c r="S22" i="57"/>
  <c r="T22" i="57" s="1"/>
  <c r="S134" i="57"/>
  <c r="T134" i="57" s="1"/>
  <c r="S70" i="57"/>
  <c r="T70" i="57" s="1"/>
  <c r="S14" i="57"/>
  <c r="T14" i="57" s="1"/>
  <c r="S126" i="57"/>
  <c r="T126" i="57" s="1"/>
  <c r="S62" i="57"/>
  <c r="T62" i="57" s="1"/>
  <c r="S6" i="57"/>
  <c r="T6" i="57" s="1"/>
  <c r="Q70" i="57"/>
  <c r="Q62" i="57"/>
  <c r="S118" i="57"/>
  <c r="T118" i="57" s="1"/>
  <c r="S54" i="57"/>
  <c r="T54" i="57" s="1"/>
  <c r="S110" i="57"/>
  <c r="T110" i="57" s="1"/>
  <c r="S46" i="57"/>
  <c r="T46" i="57" s="1"/>
  <c r="S102" i="57"/>
  <c r="T102" i="57" s="1"/>
  <c r="S38" i="57"/>
  <c r="T38" i="57" s="1"/>
  <c r="S94" i="57"/>
  <c r="T94" i="57" s="1"/>
  <c r="S30" i="57"/>
  <c r="T30" i="57" s="1"/>
  <c r="S124" i="57"/>
  <c r="T124" i="57" s="1"/>
  <c r="S140" i="57"/>
  <c r="T140" i="57" s="1"/>
  <c r="S108" i="57"/>
  <c r="T108" i="57" s="1"/>
  <c r="S76" i="57"/>
  <c r="T76" i="57" s="1"/>
  <c r="S44" i="57"/>
  <c r="T44" i="57" s="1"/>
  <c r="S12" i="57"/>
  <c r="T12" i="57" s="1"/>
  <c r="S132" i="57"/>
  <c r="T132" i="57" s="1"/>
  <c r="S100" i="57"/>
  <c r="T100" i="57" s="1"/>
  <c r="S68" i="57"/>
  <c r="T68" i="57" s="1"/>
  <c r="S36" i="57"/>
  <c r="T36" i="57" s="1"/>
  <c r="S4" i="57"/>
  <c r="T4" i="57" s="1"/>
  <c r="S92" i="57"/>
  <c r="T92" i="57" s="1"/>
  <c r="S60" i="57"/>
  <c r="T60" i="57" s="1"/>
  <c r="S116" i="57"/>
  <c r="T116" i="57" s="1"/>
  <c r="S84" i="57"/>
  <c r="T84" i="57" s="1"/>
  <c r="S52" i="57"/>
  <c r="T52" i="57" s="1"/>
  <c r="S20" i="57"/>
  <c r="T20" i="57" s="1"/>
  <c r="S141" i="57"/>
  <c r="T141" i="57" s="1"/>
  <c r="S133" i="57"/>
  <c r="T133" i="57" s="1"/>
  <c r="S125" i="57"/>
  <c r="T125" i="57" s="1"/>
  <c r="S117" i="57"/>
  <c r="T117" i="57" s="1"/>
  <c r="S109" i="57"/>
  <c r="T109" i="57" s="1"/>
  <c r="S101" i="57"/>
  <c r="T101" i="57" s="1"/>
  <c r="S93" i="57"/>
  <c r="T93" i="57" s="1"/>
  <c r="S85" i="57"/>
  <c r="T85" i="57" s="1"/>
  <c r="S77" i="57"/>
  <c r="T77" i="57" s="1"/>
  <c r="S69" i="57"/>
  <c r="T69" i="57" s="1"/>
  <c r="S61" i="57"/>
  <c r="T61" i="57" s="1"/>
  <c r="S53" i="57"/>
  <c r="T53" i="57" s="1"/>
  <c r="S45" i="57"/>
  <c r="T45" i="57" s="1"/>
  <c r="S37" i="57"/>
  <c r="T37" i="57" s="1"/>
  <c r="S29" i="57"/>
  <c r="T29" i="57" s="1"/>
  <c r="S21" i="57"/>
  <c r="T21" i="57" s="1"/>
  <c r="S13" i="57"/>
  <c r="T13" i="57" s="1"/>
  <c r="S5" i="57"/>
  <c r="T5" i="57" s="1"/>
  <c r="Q26" i="57"/>
  <c r="Q18" i="57"/>
  <c r="S139" i="57"/>
  <c r="T139" i="57" s="1"/>
  <c r="S131" i="57"/>
  <c r="T131" i="57" s="1"/>
  <c r="S123" i="57"/>
  <c r="T123" i="57" s="1"/>
  <c r="S115" i="57"/>
  <c r="T115" i="57" s="1"/>
  <c r="S107" i="57"/>
  <c r="T107" i="57" s="1"/>
  <c r="S99" i="57"/>
  <c r="T99" i="57" s="1"/>
  <c r="S91" i="57"/>
  <c r="T91" i="57" s="1"/>
  <c r="S83" i="57"/>
  <c r="T83" i="57" s="1"/>
  <c r="S75" i="57"/>
  <c r="T75" i="57" s="1"/>
  <c r="S67" i="57"/>
  <c r="T67" i="57" s="1"/>
  <c r="S59" i="57"/>
  <c r="T59" i="57" s="1"/>
  <c r="S51" i="57"/>
  <c r="T51" i="57" s="1"/>
  <c r="S43" i="57"/>
  <c r="T43" i="57" s="1"/>
  <c r="S35" i="57"/>
  <c r="T35" i="57" s="1"/>
  <c r="S27" i="57"/>
  <c r="T27" i="57" s="1"/>
  <c r="S19" i="57"/>
  <c r="T19" i="57" s="1"/>
  <c r="S11" i="57"/>
  <c r="T11" i="57" s="1"/>
  <c r="S3" i="57"/>
  <c r="T3" i="57" s="1"/>
  <c r="S2" i="57"/>
  <c r="T2" i="57" s="1"/>
  <c r="S138" i="57"/>
  <c r="T138" i="57" s="1"/>
  <c r="S130" i="57"/>
  <c r="T130" i="57" s="1"/>
  <c r="S122" i="57"/>
  <c r="T122" i="57" s="1"/>
  <c r="S114" i="57"/>
  <c r="T114" i="57" s="1"/>
  <c r="S106" i="57"/>
  <c r="T106" i="57" s="1"/>
  <c r="S98" i="57"/>
  <c r="T98" i="57" s="1"/>
  <c r="S90" i="57"/>
  <c r="T90" i="57" s="1"/>
  <c r="S82" i="57"/>
  <c r="T82" i="57" s="1"/>
  <c r="S74" i="57"/>
  <c r="T74" i="57" s="1"/>
  <c r="S66" i="57"/>
  <c r="T66" i="57" s="1"/>
  <c r="S58" i="57"/>
  <c r="T58" i="57" s="1"/>
  <c r="S50" i="57"/>
  <c r="T50" i="57" s="1"/>
  <c r="S42" i="57"/>
  <c r="T42" i="57" s="1"/>
  <c r="S34" i="57"/>
  <c r="T34" i="57" s="1"/>
  <c r="S26" i="57"/>
  <c r="T26" i="57" s="1"/>
  <c r="S18" i="57"/>
  <c r="T18" i="57" s="1"/>
  <c r="S10" i="57"/>
  <c r="T10" i="57" s="1"/>
  <c r="S145" i="57"/>
  <c r="T145" i="57" s="1"/>
  <c r="S137" i="57"/>
  <c r="T137" i="57" s="1"/>
  <c r="S129" i="57"/>
  <c r="T129" i="57" s="1"/>
  <c r="S121" i="57"/>
  <c r="T121" i="57" s="1"/>
  <c r="S113" i="57"/>
  <c r="T113" i="57" s="1"/>
  <c r="S105" i="57"/>
  <c r="T105" i="57" s="1"/>
  <c r="S97" i="57"/>
  <c r="T97" i="57" s="1"/>
  <c r="S89" i="57"/>
  <c r="T89" i="57" s="1"/>
  <c r="S81" i="57"/>
  <c r="T81" i="57" s="1"/>
  <c r="S73" i="57"/>
  <c r="T73" i="57" s="1"/>
  <c r="S65" i="57"/>
  <c r="T65" i="57" s="1"/>
  <c r="S57" i="57"/>
  <c r="T57" i="57" s="1"/>
  <c r="S49" i="57"/>
  <c r="T49" i="57" s="1"/>
  <c r="S41" i="57"/>
  <c r="T41" i="57" s="1"/>
  <c r="S33" i="57"/>
  <c r="T33" i="57" s="1"/>
  <c r="S25" i="57"/>
  <c r="T25" i="57" s="1"/>
  <c r="S17" i="57"/>
  <c r="T17" i="57" s="1"/>
  <c r="S9" i="57"/>
  <c r="T9" i="57" s="1"/>
  <c r="S144" i="57"/>
  <c r="T144" i="57" s="1"/>
  <c r="S136" i="57"/>
  <c r="T136" i="57" s="1"/>
  <c r="S128" i="57"/>
  <c r="T128" i="57" s="1"/>
  <c r="S120" i="57"/>
  <c r="T120" i="57" s="1"/>
  <c r="S112" i="57"/>
  <c r="T112" i="57" s="1"/>
  <c r="S104" i="57"/>
  <c r="T104" i="57" s="1"/>
  <c r="S96" i="57"/>
  <c r="T96" i="57" s="1"/>
  <c r="S88" i="57"/>
  <c r="T88" i="57" s="1"/>
  <c r="S80" i="57"/>
  <c r="T80" i="57" s="1"/>
  <c r="S72" i="57"/>
  <c r="T72" i="57" s="1"/>
  <c r="S64" i="57"/>
  <c r="T64" i="57" s="1"/>
  <c r="S56" i="57"/>
  <c r="T56" i="57" s="1"/>
  <c r="S48" i="57"/>
  <c r="T48" i="57" s="1"/>
  <c r="S40" i="57"/>
  <c r="T40" i="57" s="1"/>
  <c r="S32" i="57"/>
  <c r="T32" i="57" s="1"/>
  <c r="S24" i="57"/>
  <c r="T24" i="57" s="1"/>
  <c r="S16" i="57"/>
  <c r="T16" i="57" s="1"/>
  <c r="S8" i="57"/>
  <c r="T8" i="57" s="1"/>
  <c r="S143" i="57"/>
  <c r="T143" i="57" s="1"/>
  <c r="S135" i="57"/>
  <c r="T135" i="57" s="1"/>
  <c r="S127" i="57"/>
  <c r="T127" i="57" s="1"/>
  <c r="S119" i="57"/>
  <c r="T119" i="57" s="1"/>
  <c r="S111" i="57"/>
  <c r="T111" i="57" s="1"/>
  <c r="S103" i="57"/>
  <c r="T103" i="57" s="1"/>
  <c r="S95" i="57"/>
  <c r="T95" i="57" s="1"/>
  <c r="S87" i="57"/>
  <c r="T87" i="57" s="1"/>
  <c r="S79" i="57"/>
  <c r="T79" i="57" s="1"/>
  <c r="S71" i="57"/>
  <c r="T71" i="57" s="1"/>
  <c r="S63" i="57"/>
  <c r="T63" i="57" s="1"/>
  <c r="S55" i="57"/>
  <c r="T55" i="57" s="1"/>
  <c r="S47" i="57"/>
  <c r="T47" i="57" s="1"/>
  <c r="S39" i="57"/>
  <c r="T39" i="57" s="1"/>
  <c r="S31" i="57"/>
  <c r="T31" i="57" s="1"/>
  <c r="S23" i="57"/>
  <c r="T23" i="57" s="1"/>
  <c r="S15" i="57"/>
  <c r="T15" i="57" s="1"/>
  <c r="S7" i="57"/>
  <c r="T7" i="57" s="1"/>
  <c r="R139" i="43"/>
  <c r="S139" i="43" s="1"/>
  <c r="AD206" i="43"/>
  <c r="AD142" i="43"/>
  <c r="AE142" i="43" s="1"/>
  <c r="AD70" i="43"/>
  <c r="AE70" i="43" s="1"/>
  <c r="AF198" i="43"/>
  <c r="AG198" i="43" s="1"/>
  <c r="AF216" i="43"/>
  <c r="AG216" i="43" s="1"/>
  <c r="AF200" i="43"/>
  <c r="AF120" i="43"/>
  <c r="AG120" i="43" s="1"/>
  <c r="AF48" i="43"/>
  <c r="AG48" i="43" s="1"/>
  <c r="AF24" i="43"/>
  <c r="AG24" i="43" s="1"/>
  <c r="X229" i="43"/>
  <c r="Y229" i="43" s="1"/>
  <c r="X221" i="43"/>
  <c r="Y221" i="43" s="1"/>
  <c r="X213" i="43"/>
  <c r="Y213" i="43" s="1"/>
  <c r="X205" i="43"/>
  <c r="Y205" i="43" s="1"/>
  <c r="X197" i="43"/>
  <c r="Y197" i="43" s="1"/>
  <c r="X189" i="43"/>
  <c r="Y189" i="43" s="1"/>
  <c r="X181" i="43"/>
  <c r="Y181" i="43" s="1"/>
  <c r="X173" i="43"/>
  <c r="Y173" i="43" s="1"/>
  <c r="X165" i="43"/>
  <c r="Y165" i="43" s="1"/>
  <c r="X157" i="43"/>
  <c r="Y157" i="43" s="1"/>
  <c r="X149" i="43"/>
  <c r="Y149" i="43" s="1"/>
  <c r="X141" i="43"/>
  <c r="Y141" i="43" s="1"/>
  <c r="X133" i="43"/>
  <c r="Y133" i="43" s="1"/>
  <c r="X125" i="43"/>
  <c r="Y125" i="43" s="1"/>
  <c r="X117" i="43"/>
  <c r="Y117" i="43" s="1"/>
  <c r="X109" i="43"/>
  <c r="Y109" i="43" s="1"/>
  <c r="X101" i="43"/>
  <c r="Y101" i="43" s="1"/>
  <c r="X93" i="43"/>
  <c r="Y93" i="43" s="1"/>
  <c r="X85" i="43"/>
  <c r="Y85" i="43" s="1"/>
  <c r="X77" i="43"/>
  <c r="Y77" i="43" s="1"/>
  <c r="X69" i="43"/>
  <c r="Y69" i="43" s="1"/>
  <c r="X61" i="43"/>
  <c r="Y61" i="43" s="1"/>
  <c r="X53" i="43"/>
  <c r="Y53" i="43" s="1"/>
  <c r="X45" i="43"/>
  <c r="Y45" i="43" s="1"/>
  <c r="X37" i="43"/>
  <c r="Y37" i="43" s="1"/>
  <c r="X29" i="43"/>
  <c r="Y29" i="43" s="1"/>
  <c r="X21" i="43"/>
  <c r="Y21" i="43" s="1"/>
  <c r="X13" i="43"/>
  <c r="Y13" i="43" s="1"/>
  <c r="AD227" i="43"/>
  <c r="AD203" i="43"/>
  <c r="AE203" i="43" s="1"/>
  <c r="AD147" i="43"/>
  <c r="AE147" i="43" s="1"/>
  <c r="AD115" i="43"/>
  <c r="AD99" i="43"/>
  <c r="AE99" i="43" s="1"/>
  <c r="AD43" i="43"/>
  <c r="AE43" i="43" s="1"/>
  <c r="AD11" i="43"/>
  <c r="AE11" i="43" s="1"/>
  <c r="AF194" i="43"/>
  <c r="AF178" i="43"/>
  <c r="AF154" i="43"/>
  <c r="AG154" i="43" s="1"/>
  <c r="AF66" i="43"/>
  <c r="AG66" i="43" s="1"/>
  <c r="AD184" i="43"/>
  <c r="AE184" i="43" s="1"/>
  <c r="AD160" i="43"/>
  <c r="AE160" i="43" s="1"/>
  <c r="AD144" i="43"/>
  <c r="AE144" i="43" s="1"/>
  <c r="AD128" i="43"/>
  <c r="AE128" i="43" s="1"/>
  <c r="AD96" i="43"/>
  <c r="AE96" i="43" s="1"/>
  <c r="AD88" i="43"/>
  <c r="AE88" i="43" s="1"/>
  <c r="AD56" i="43"/>
  <c r="AE56" i="43" s="1"/>
  <c r="AD24" i="43"/>
  <c r="AE24" i="43" s="1"/>
  <c r="AD223" i="43"/>
  <c r="AE223" i="43" s="1"/>
  <c r="AD215" i="43"/>
  <c r="AE215" i="43" s="1"/>
  <c r="AD199" i="43"/>
  <c r="AE199" i="43" s="1"/>
  <c r="AD183" i="43"/>
  <c r="AE183" i="43" s="1"/>
  <c r="AD175" i="43"/>
  <c r="AE175" i="43" s="1"/>
  <c r="AD159" i="43"/>
  <c r="AD143" i="43"/>
  <c r="AE143" i="43" s="1"/>
  <c r="AD119" i="43"/>
  <c r="AE119" i="43" s="1"/>
  <c r="AD111" i="43"/>
  <c r="AE111" i="43" s="1"/>
  <c r="AD95" i="43"/>
  <c r="AE95" i="43" s="1"/>
  <c r="AD87" i="43"/>
  <c r="AE87" i="43" s="1"/>
  <c r="AD71" i="43"/>
  <c r="AE71" i="43" s="1"/>
  <c r="AD63" i="43"/>
  <c r="AD55" i="43"/>
  <c r="AD47" i="43"/>
  <c r="AE47" i="43" s="1"/>
  <c r="AD23" i="43"/>
  <c r="AE23" i="43" s="1"/>
  <c r="AD15" i="43"/>
  <c r="AE15" i="43" s="1"/>
  <c r="AD7" i="43"/>
  <c r="AE7" i="43" s="1"/>
  <c r="AF223" i="43"/>
  <c r="AG223" i="43" s="1"/>
  <c r="AF215" i="43"/>
  <c r="AG215" i="43" s="1"/>
  <c r="AF207" i="43"/>
  <c r="AF191" i="43"/>
  <c r="AG191" i="43" s="1"/>
  <c r="AF143" i="43"/>
  <c r="AG143" i="43" s="1"/>
  <c r="AF127" i="43"/>
  <c r="AG127" i="43" s="1"/>
  <c r="AF95" i="43"/>
  <c r="AG95" i="43" s="1"/>
  <c r="AF79" i="43"/>
  <c r="AG79" i="43" s="1"/>
  <c r="AF39" i="43"/>
  <c r="AG39" i="43" s="1"/>
  <c r="AF31" i="43"/>
  <c r="AG31" i="43" s="1"/>
  <c r="AF15" i="43"/>
  <c r="AG15" i="43" s="1"/>
  <c r="AF7" i="43"/>
  <c r="X228" i="43"/>
  <c r="Y228" i="43" s="1"/>
  <c r="X220" i="43"/>
  <c r="Y220" i="43" s="1"/>
  <c r="X212" i="43"/>
  <c r="Y212" i="43" s="1"/>
  <c r="X204" i="43"/>
  <c r="Y204" i="43" s="1"/>
  <c r="X196" i="43"/>
  <c r="Y196" i="43" s="1"/>
  <c r="X188" i="43"/>
  <c r="Y188" i="43" s="1"/>
  <c r="X180" i="43"/>
  <c r="Y180" i="43" s="1"/>
  <c r="X172" i="43"/>
  <c r="Y172" i="43" s="1"/>
  <c r="X164" i="43"/>
  <c r="Y164" i="43" s="1"/>
  <c r="X156" i="43"/>
  <c r="Y156" i="43" s="1"/>
  <c r="X148" i="43"/>
  <c r="Y148" i="43" s="1"/>
  <c r="X140" i="43"/>
  <c r="Y140" i="43" s="1"/>
  <c r="X132" i="43"/>
  <c r="Y132" i="43" s="1"/>
  <c r="X124" i="43"/>
  <c r="Y124" i="43" s="1"/>
  <c r="X100" i="43"/>
  <c r="Y100" i="43" s="1"/>
  <c r="X84" i="43"/>
  <c r="Y84" i="43" s="1"/>
  <c r="X68" i="43"/>
  <c r="Y68" i="43" s="1"/>
  <c r="X28" i="43"/>
  <c r="Y28" i="43" s="1"/>
  <c r="X12" i="43"/>
  <c r="Y12" i="43" s="1"/>
  <c r="AF169" i="43"/>
  <c r="AG169" i="43" s="1"/>
  <c r="AF49" i="43"/>
  <c r="AG49" i="43" s="1"/>
  <c r="X175" i="43"/>
  <c r="Y175" i="43" s="1"/>
  <c r="AD220" i="43"/>
  <c r="AE220" i="43" s="1"/>
  <c r="AD44" i="43"/>
  <c r="AE44" i="43" s="1"/>
  <c r="AH61" i="43"/>
  <c r="AI61" i="43" s="1"/>
  <c r="X5" i="43"/>
  <c r="Y5" i="43" s="1"/>
  <c r="T82" i="56"/>
  <c r="T74" i="56"/>
  <c r="T66" i="56"/>
  <c r="T58" i="56"/>
  <c r="T50" i="56"/>
  <c r="T42" i="56"/>
  <c r="T34" i="56"/>
  <c r="T26" i="56"/>
  <c r="T18" i="56"/>
  <c r="T10" i="56"/>
  <c r="P75" i="56"/>
  <c r="P67" i="56"/>
  <c r="Q67" i="56" s="1"/>
  <c r="P59" i="56"/>
  <c r="P51" i="56"/>
  <c r="P43" i="56"/>
  <c r="Q43" i="56" s="1"/>
  <c r="P35" i="56"/>
  <c r="Q35" i="56" s="1"/>
  <c r="P27" i="56"/>
  <c r="P19" i="56"/>
  <c r="P11" i="56"/>
  <c r="Q11" i="56" s="1"/>
  <c r="P3" i="56"/>
  <c r="T81" i="56"/>
  <c r="T73" i="56"/>
  <c r="T65" i="56"/>
  <c r="T57" i="56"/>
  <c r="T49" i="56"/>
  <c r="T41" i="56"/>
  <c r="T33" i="56"/>
  <c r="T25" i="56"/>
  <c r="T17" i="56"/>
  <c r="T9" i="56"/>
  <c r="Q2" i="56"/>
  <c r="Q78" i="56"/>
  <c r="Q62" i="56"/>
  <c r="Q30" i="56"/>
  <c r="P82" i="56"/>
  <c r="Q82" i="56" s="1"/>
  <c r="P74" i="56"/>
  <c r="Q74" i="56" s="1"/>
  <c r="P66" i="56"/>
  <c r="Q66" i="56" s="1"/>
  <c r="P58" i="56"/>
  <c r="Q58" i="56" s="1"/>
  <c r="P50" i="56"/>
  <c r="Q50" i="56" s="1"/>
  <c r="P42" i="56"/>
  <c r="Q42" i="56" s="1"/>
  <c r="P34" i="56"/>
  <c r="Q34" i="56" s="1"/>
  <c r="P26" i="56"/>
  <c r="Q26" i="56" s="1"/>
  <c r="P18" i="56"/>
  <c r="Q18" i="56" s="1"/>
  <c r="P10" i="56"/>
  <c r="Q10" i="56" s="1"/>
  <c r="P2" i="56"/>
  <c r="P78" i="56"/>
  <c r="P70" i="56"/>
  <c r="Q70" i="56" s="1"/>
  <c r="P62" i="56"/>
  <c r="P54" i="56"/>
  <c r="P46" i="56"/>
  <c r="Q46" i="56" s="1"/>
  <c r="P38" i="56"/>
  <c r="Q38" i="56" s="1"/>
  <c r="P30" i="56"/>
  <c r="T80" i="56"/>
  <c r="T72" i="56"/>
  <c r="T64" i="56"/>
  <c r="T56" i="56"/>
  <c r="T48" i="56"/>
  <c r="T40" i="56"/>
  <c r="T32" i="56"/>
  <c r="T24" i="56"/>
  <c r="T16" i="56"/>
  <c r="T8" i="56"/>
  <c r="P83" i="56"/>
  <c r="Q83" i="56" s="1"/>
  <c r="P22" i="56"/>
  <c r="Q22" i="56" s="1"/>
  <c r="P14" i="56"/>
  <c r="Q14" i="56" s="1"/>
  <c r="P6" i="56"/>
  <c r="Q6" i="56" s="1"/>
  <c r="T79" i="56"/>
  <c r="T71" i="56"/>
  <c r="T63" i="56"/>
  <c r="T55" i="56"/>
  <c r="T47" i="56"/>
  <c r="T39" i="56"/>
  <c r="T31" i="56"/>
  <c r="T23" i="56"/>
  <c r="T15" i="56"/>
  <c r="T7" i="56"/>
  <c r="T2" i="56"/>
  <c r="T78" i="56"/>
  <c r="T70" i="56"/>
  <c r="T62" i="56"/>
  <c r="T54" i="56"/>
  <c r="T46" i="56"/>
  <c r="T38" i="56"/>
  <c r="T30" i="56"/>
  <c r="T22" i="56"/>
  <c r="T14" i="56"/>
  <c r="T6" i="56"/>
  <c r="T85" i="56"/>
  <c r="T77" i="56"/>
  <c r="T69" i="56"/>
  <c r="T61" i="56"/>
  <c r="T53" i="56"/>
  <c r="T45" i="56"/>
  <c r="T37" i="56"/>
  <c r="T29" i="56"/>
  <c r="T21" i="56"/>
  <c r="T13" i="56"/>
  <c r="Q68" i="56"/>
  <c r="P80" i="56"/>
  <c r="Q80" i="56" s="1"/>
  <c r="P72" i="56"/>
  <c r="Q72" i="56" s="1"/>
  <c r="P64" i="56"/>
  <c r="Q64" i="56" s="1"/>
  <c r="P56" i="56"/>
  <c r="Q56" i="56" s="1"/>
  <c r="P48" i="56"/>
  <c r="Q48" i="56" s="1"/>
  <c r="P40" i="56"/>
  <c r="Q40" i="56" s="1"/>
  <c r="P32" i="56"/>
  <c r="Q32" i="56" s="1"/>
  <c r="P24" i="56"/>
  <c r="Q24" i="56" s="1"/>
  <c r="P16" i="56"/>
  <c r="Q16" i="56" s="1"/>
  <c r="P8" i="56"/>
  <c r="Q8" i="56" s="1"/>
  <c r="P84" i="56"/>
  <c r="Q84" i="56" s="1"/>
  <c r="P76" i="56"/>
  <c r="Q76" i="56" s="1"/>
  <c r="P68" i="56"/>
  <c r="P60" i="56"/>
  <c r="Q60" i="56" s="1"/>
  <c r="P52" i="56"/>
  <c r="Q52" i="56" s="1"/>
  <c r="P44" i="56"/>
  <c r="Q44" i="56" s="1"/>
  <c r="P36" i="56"/>
  <c r="Q36" i="56" s="1"/>
  <c r="P28" i="56"/>
  <c r="Q28" i="56" s="1"/>
  <c r="P20" i="56"/>
  <c r="Q20" i="56" s="1"/>
  <c r="P12" i="56"/>
  <c r="Q12" i="56" s="1"/>
  <c r="P4" i="56"/>
  <c r="Q4" i="56" s="1"/>
  <c r="Q75" i="56"/>
  <c r="Q59" i="56"/>
  <c r="Q27" i="56"/>
  <c r="Q3" i="56"/>
  <c r="P71" i="56"/>
  <c r="Q71" i="56" s="1"/>
  <c r="P55" i="56"/>
  <c r="Q55" i="56" s="1"/>
  <c r="P39" i="56"/>
  <c r="Q39" i="56" s="1"/>
  <c r="P7" i="56"/>
  <c r="Q7" i="56" s="1"/>
  <c r="Q51" i="56"/>
  <c r="Q19" i="56"/>
  <c r="P79" i="56"/>
  <c r="Q79" i="56" s="1"/>
  <c r="P63" i="56"/>
  <c r="Q63" i="56" s="1"/>
  <c r="P47" i="56"/>
  <c r="Q47" i="56" s="1"/>
  <c r="P31" i="56"/>
  <c r="Q31" i="56" s="1"/>
  <c r="P23" i="56"/>
  <c r="Q23" i="56" s="1"/>
  <c r="P15" i="56"/>
  <c r="Q15" i="56" s="1"/>
  <c r="Q49" i="56"/>
  <c r="P81" i="56"/>
  <c r="Q81" i="56" s="1"/>
  <c r="P73" i="56"/>
  <c r="Q73" i="56" s="1"/>
  <c r="P65" i="56"/>
  <c r="Q65" i="56" s="1"/>
  <c r="P57" i="56"/>
  <c r="Q57" i="56" s="1"/>
  <c r="P49" i="56"/>
  <c r="P41" i="56"/>
  <c r="Q41" i="56" s="1"/>
  <c r="P33" i="56"/>
  <c r="Q33" i="56" s="1"/>
  <c r="P25" i="56"/>
  <c r="Q25" i="56" s="1"/>
  <c r="P17" i="56"/>
  <c r="Q17" i="56" s="1"/>
  <c r="P9" i="56"/>
  <c r="Q9" i="56" s="1"/>
  <c r="Q54" i="56"/>
  <c r="O229" i="2"/>
  <c r="P229" i="2" s="1"/>
  <c r="Q229" i="2" s="1"/>
  <c r="T229" i="2"/>
  <c r="U229" i="2" s="1"/>
  <c r="AA229" i="2"/>
  <c r="AB229" i="2" s="1"/>
  <c r="AC229" i="2" s="1"/>
  <c r="AH76" i="43"/>
  <c r="AI76" i="43" s="1"/>
  <c r="AF158" i="43"/>
  <c r="AG158" i="43" s="1"/>
  <c r="AF78" i="43"/>
  <c r="AG78" i="43" s="1"/>
  <c r="X113" i="43"/>
  <c r="Y113" i="43" s="1"/>
  <c r="AD212" i="43"/>
  <c r="AE212" i="43" s="1"/>
  <c r="AD188" i="43"/>
  <c r="AE188" i="43" s="1"/>
  <c r="AD172" i="43"/>
  <c r="AE172" i="43" s="1"/>
  <c r="AD116" i="43"/>
  <c r="AE116" i="43" s="1"/>
  <c r="AD28" i="43"/>
  <c r="AE28" i="43" s="1"/>
  <c r="AD219" i="43"/>
  <c r="AE219" i="43" s="1"/>
  <c r="AD171" i="43"/>
  <c r="AE171" i="43" s="1"/>
  <c r="AD139" i="43"/>
  <c r="AE139" i="43" s="1"/>
  <c r="AD83" i="43"/>
  <c r="AE83" i="43" s="1"/>
  <c r="AD27" i="43"/>
  <c r="AE27" i="43" s="1"/>
  <c r="AA115" i="51"/>
  <c r="AB115" i="51" s="1"/>
  <c r="AA107" i="51"/>
  <c r="AB107" i="51" s="1"/>
  <c r="AA99" i="51"/>
  <c r="AB99" i="51" s="1"/>
  <c r="AA91" i="51"/>
  <c r="AA83" i="51"/>
  <c r="AB83" i="51" s="1"/>
  <c r="AA75" i="51"/>
  <c r="AB75" i="51" s="1"/>
  <c r="AA67" i="51"/>
  <c r="AB67" i="51" s="1"/>
  <c r="AA59" i="51"/>
  <c r="AB59" i="51" s="1"/>
  <c r="AA51" i="51"/>
  <c r="AB51" i="51" s="1"/>
  <c r="AA43" i="51"/>
  <c r="AB43" i="51" s="1"/>
  <c r="AA35" i="51"/>
  <c r="AB35" i="51" s="1"/>
  <c r="AA27" i="51"/>
  <c r="AB27" i="51" s="1"/>
  <c r="AA19" i="51"/>
  <c r="AB19" i="51" s="1"/>
  <c r="AA11" i="51"/>
  <c r="AB11" i="51" s="1"/>
  <c r="AG114" i="51"/>
  <c r="AH114" i="51" s="1"/>
  <c r="AG106" i="51"/>
  <c r="AH106" i="51" s="1"/>
  <c r="AG98" i="51"/>
  <c r="AG90" i="51"/>
  <c r="AH90" i="51" s="1"/>
  <c r="AG82" i="51"/>
  <c r="AH82" i="51" s="1"/>
  <c r="AG74" i="51"/>
  <c r="AG66" i="51"/>
  <c r="AH66" i="51" s="1"/>
  <c r="AG58" i="51"/>
  <c r="AH58" i="51" s="1"/>
  <c r="AG50" i="51"/>
  <c r="AH50" i="51" s="1"/>
  <c r="AG42" i="51"/>
  <c r="AH42" i="51" s="1"/>
  <c r="AG34" i="51"/>
  <c r="AG26" i="51"/>
  <c r="AH26" i="51" s="1"/>
  <c r="AG18" i="51"/>
  <c r="AH18" i="51" s="1"/>
  <c r="AG10" i="51"/>
  <c r="AH10" i="51" s="1"/>
  <c r="AG110" i="51"/>
  <c r="AH110" i="51" s="1"/>
  <c r="AG102" i="51"/>
  <c r="AH102" i="51" s="1"/>
  <c r="AG94" i="51"/>
  <c r="AH94" i="51" s="1"/>
  <c r="AG86" i="51"/>
  <c r="AH86" i="51" s="1"/>
  <c r="AG78" i="51"/>
  <c r="AG70" i="51"/>
  <c r="AH70" i="51" s="1"/>
  <c r="AG62" i="51"/>
  <c r="AH62" i="51" s="1"/>
  <c r="AG54" i="51"/>
  <c r="AH54" i="51" s="1"/>
  <c r="AG46" i="51"/>
  <c r="AH46" i="51" s="1"/>
  <c r="AG38" i="51"/>
  <c r="AH38" i="51" s="1"/>
  <c r="AG30" i="51"/>
  <c r="AH30" i="51" s="1"/>
  <c r="AG22" i="51"/>
  <c r="AH22" i="51" s="1"/>
  <c r="AG14" i="51"/>
  <c r="AH14" i="51" s="1"/>
  <c r="AG6" i="51"/>
  <c r="AH6" i="51" s="1"/>
  <c r="AA2" i="51"/>
  <c r="AB2" i="51" s="1"/>
  <c r="AA17" i="51"/>
  <c r="AB17" i="51" s="1"/>
  <c r="AA3" i="51"/>
  <c r="AB3" i="51" s="1"/>
  <c r="AA112" i="51"/>
  <c r="AB112" i="51" s="1"/>
  <c r="AA104" i="51"/>
  <c r="AB104" i="51" s="1"/>
  <c r="AA96" i="51"/>
  <c r="AB96" i="51" s="1"/>
  <c r="AA88" i="51"/>
  <c r="AA80" i="51"/>
  <c r="AB80" i="51" s="1"/>
  <c r="AA72" i="51"/>
  <c r="AB72" i="51" s="1"/>
  <c r="AA64" i="51"/>
  <c r="AB64" i="51" s="1"/>
  <c r="AA56" i="51"/>
  <c r="AB56" i="51" s="1"/>
  <c r="AA48" i="51"/>
  <c r="AB48" i="51" s="1"/>
  <c r="AA40" i="51"/>
  <c r="AB40" i="51" s="1"/>
  <c r="AA32" i="51"/>
  <c r="AB32" i="51" s="1"/>
  <c r="AA24" i="51"/>
  <c r="AA16" i="51"/>
  <c r="AB16" i="51" s="1"/>
  <c r="AA8" i="51"/>
  <c r="AB8" i="51" s="1"/>
  <c r="AD99" i="51"/>
  <c r="AE99" i="51" s="1"/>
  <c r="AD59" i="51"/>
  <c r="AE59" i="51" s="1"/>
  <c r="AD35" i="51"/>
  <c r="AE35" i="51" s="1"/>
  <c r="AA97" i="51"/>
  <c r="AG113" i="51"/>
  <c r="AH113" i="51" s="1"/>
  <c r="AG105" i="51"/>
  <c r="AG97" i="51"/>
  <c r="AG89" i="51"/>
  <c r="AH89" i="51" s="1"/>
  <c r="AG81" i="51"/>
  <c r="AG73" i="51"/>
  <c r="AH73" i="51" s="1"/>
  <c r="AG65" i="51"/>
  <c r="AH65" i="51" s="1"/>
  <c r="AG57" i="51"/>
  <c r="AH57" i="51" s="1"/>
  <c r="AG41" i="51"/>
  <c r="AH41" i="51" s="1"/>
  <c r="AG33" i="51"/>
  <c r="AG25" i="51"/>
  <c r="AH25" i="51" s="1"/>
  <c r="AG17" i="51"/>
  <c r="AH17" i="51" s="1"/>
  <c r="AG9" i="51"/>
  <c r="AH9" i="51" s="1"/>
  <c r="AD216" i="43"/>
  <c r="AE216" i="43" s="1"/>
  <c r="AH16" i="43"/>
  <c r="AI16" i="43" s="1"/>
  <c r="X203" i="43"/>
  <c r="Y203" i="43" s="1"/>
  <c r="AF150" i="43"/>
  <c r="AG150" i="43" s="1"/>
  <c r="AF110" i="43"/>
  <c r="AG110" i="43" s="1"/>
  <c r="X186" i="43"/>
  <c r="Y186" i="43" s="1"/>
  <c r="X146" i="43"/>
  <c r="Y146" i="43" s="1"/>
  <c r="X130" i="43"/>
  <c r="X114" i="43"/>
  <c r="Y114" i="43" s="1"/>
  <c r="X74" i="43"/>
  <c r="Y74" i="43" s="1"/>
  <c r="X58" i="43"/>
  <c r="Y58" i="43" s="1"/>
  <c r="AD195" i="43"/>
  <c r="AE195" i="43" s="1"/>
  <c r="AD67" i="43"/>
  <c r="AE67" i="43" s="1"/>
  <c r="X225" i="43"/>
  <c r="Y225" i="43" s="1"/>
  <c r="X217" i="43"/>
  <c r="Y217" i="43" s="1"/>
  <c r="X201" i="43"/>
  <c r="Y201" i="43" s="1"/>
  <c r="X185" i="43"/>
  <c r="Y185" i="43" s="1"/>
  <c r="X169" i="43"/>
  <c r="Y169" i="43" s="1"/>
  <c r="X129" i="43"/>
  <c r="Y129" i="43" s="1"/>
  <c r="X73" i="43"/>
  <c r="Y73" i="43" s="1"/>
  <c r="X57" i="43"/>
  <c r="Y57" i="43" s="1"/>
  <c r="X41" i="43"/>
  <c r="Y41" i="43" s="1"/>
  <c r="AD162" i="43"/>
  <c r="AE162" i="43" s="1"/>
  <c r="AD82" i="43"/>
  <c r="AE82" i="43" s="1"/>
  <c r="AF227" i="43"/>
  <c r="AG227" i="43" s="1"/>
  <c r="AH195" i="43"/>
  <c r="AI195" i="43" s="1"/>
  <c r="AD65" i="43"/>
  <c r="AE65" i="43" s="1"/>
  <c r="AD69" i="43"/>
  <c r="AE69" i="43" s="1"/>
  <c r="AF115" i="43"/>
  <c r="AG115" i="43" s="1"/>
  <c r="AH115" i="43"/>
  <c r="AI115" i="43" s="1"/>
  <c r="AF107" i="43"/>
  <c r="AG107" i="43" s="1"/>
  <c r="AH107" i="43"/>
  <c r="AI107" i="43" s="1"/>
  <c r="AH91" i="43"/>
  <c r="AI91" i="43" s="1"/>
  <c r="AF91" i="43"/>
  <c r="AG91" i="43" s="1"/>
  <c r="AH67" i="43"/>
  <c r="AI67" i="43" s="1"/>
  <c r="AH51" i="43"/>
  <c r="AI51" i="43" s="1"/>
  <c r="AF51" i="43"/>
  <c r="AG51" i="43" s="1"/>
  <c r="AH35" i="43"/>
  <c r="AI35" i="43" s="1"/>
  <c r="AF35" i="43"/>
  <c r="AG35" i="43" s="1"/>
  <c r="AF11" i="43"/>
  <c r="AH11" i="43"/>
  <c r="AI11" i="43" s="1"/>
  <c r="AD225" i="43"/>
  <c r="AE225" i="43" s="1"/>
  <c r="AD209" i="43"/>
  <c r="AE209" i="43" s="1"/>
  <c r="AD193" i="43"/>
  <c r="AE193" i="43" s="1"/>
  <c r="AD177" i="43"/>
  <c r="AE177" i="43" s="1"/>
  <c r="AD169" i="43"/>
  <c r="AE169" i="43" s="1"/>
  <c r="AD153" i="43"/>
  <c r="AE153" i="43" s="1"/>
  <c r="AD137" i="43"/>
  <c r="AE137" i="43" s="1"/>
  <c r="AD121" i="43"/>
  <c r="AE121" i="43" s="1"/>
  <c r="AD105" i="43"/>
  <c r="AE105" i="43" s="1"/>
  <c r="AD89" i="43"/>
  <c r="AE89" i="43" s="1"/>
  <c r="AD73" i="43"/>
  <c r="AE73" i="43" s="1"/>
  <c r="AD57" i="43"/>
  <c r="AE57" i="43" s="1"/>
  <c r="AD25" i="43"/>
  <c r="AE25" i="43" s="1"/>
  <c r="AD9" i="43"/>
  <c r="AE9" i="43" s="1"/>
  <c r="AD189" i="43"/>
  <c r="AE189" i="43" s="1"/>
  <c r="AD125" i="43"/>
  <c r="AE125" i="43" s="1"/>
  <c r="AD117" i="43"/>
  <c r="AE117" i="43" s="1"/>
  <c r="AD101" i="43"/>
  <c r="AE101" i="43" s="1"/>
  <c r="AD53" i="43"/>
  <c r="AE53" i="43" s="1"/>
  <c r="AD37" i="43"/>
  <c r="AE37" i="43" s="1"/>
  <c r="AD29" i="43"/>
  <c r="AE29" i="43" s="1"/>
  <c r="AD157" i="43"/>
  <c r="AE157" i="43" s="1"/>
  <c r="AF229" i="43"/>
  <c r="AG229" i="43" s="1"/>
  <c r="AH229" i="43"/>
  <c r="AI229" i="43" s="1"/>
  <c r="AH221" i="43"/>
  <c r="AI221" i="43" s="1"/>
  <c r="AF221" i="43"/>
  <c r="AG221" i="43" s="1"/>
  <c r="AH213" i="43"/>
  <c r="AI213" i="43" s="1"/>
  <c r="AF213" i="43"/>
  <c r="AG213" i="43" s="1"/>
  <c r="AH205" i="43"/>
  <c r="AI205" i="43" s="1"/>
  <c r="AF205" i="43"/>
  <c r="AG205" i="43" s="1"/>
  <c r="AF197" i="43"/>
  <c r="AG197" i="43" s="1"/>
  <c r="AH189" i="43"/>
  <c r="AI189" i="43" s="1"/>
  <c r="AF189" i="43"/>
  <c r="AG189" i="43" s="1"/>
  <c r="AF181" i="43"/>
  <c r="AG181" i="43" s="1"/>
  <c r="AH181" i="43"/>
  <c r="AI181" i="43" s="1"/>
  <c r="AH173" i="43"/>
  <c r="AI173" i="43" s="1"/>
  <c r="AF173" i="43"/>
  <c r="AG173" i="43" s="1"/>
  <c r="AF165" i="43"/>
  <c r="AG165" i="43" s="1"/>
  <c r="AH165" i="43"/>
  <c r="AI165" i="43" s="1"/>
  <c r="AF157" i="43"/>
  <c r="AG157" i="43" s="1"/>
  <c r="AH157" i="43"/>
  <c r="AI157" i="43" s="1"/>
  <c r="AH149" i="43"/>
  <c r="AI149" i="43" s="1"/>
  <c r="AF149" i="43"/>
  <c r="AG149" i="43" s="1"/>
  <c r="AF141" i="43"/>
  <c r="AG141" i="43" s="1"/>
  <c r="AH141" i="43"/>
  <c r="AI141" i="43" s="1"/>
  <c r="AH133" i="43"/>
  <c r="AI133" i="43" s="1"/>
  <c r="AF133" i="43"/>
  <c r="AG133" i="43" s="1"/>
  <c r="AF125" i="43"/>
  <c r="AG125" i="43" s="1"/>
  <c r="AH125" i="43"/>
  <c r="AI125" i="43" s="1"/>
  <c r="AF117" i="43"/>
  <c r="AG117" i="43" s="1"/>
  <c r="AH117" i="43"/>
  <c r="AI117" i="43" s="1"/>
  <c r="AH109" i="43"/>
  <c r="AI109" i="43" s="1"/>
  <c r="AF109" i="43"/>
  <c r="AG109" i="43" s="1"/>
  <c r="AF101" i="43"/>
  <c r="AG101" i="43" s="1"/>
  <c r="AH101" i="43"/>
  <c r="AI101" i="43" s="1"/>
  <c r="AF93" i="43"/>
  <c r="AG93" i="43" s="1"/>
  <c r="AF67" i="43"/>
  <c r="AG67" i="43" s="1"/>
  <c r="AH209" i="43"/>
  <c r="AI209" i="43" s="1"/>
  <c r="AH227" i="43"/>
  <c r="AI227" i="43" s="1"/>
  <c r="AE227" i="43"/>
  <c r="AF219" i="43"/>
  <c r="AG219" i="43" s="1"/>
  <c r="AH219" i="43"/>
  <c r="AI219" i="43" s="1"/>
  <c r="AF211" i="43"/>
  <c r="AG211" i="43" s="1"/>
  <c r="AH211" i="43"/>
  <c r="AI211" i="43" s="1"/>
  <c r="AH203" i="43"/>
  <c r="AI203" i="43" s="1"/>
  <c r="AF203" i="43"/>
  <c r="AG203" i="43" s="1"/>
  <c r="AF195" i="43"/>
  <c r="AG195" i="43" s="1"/>
  <c r="AH187" i="43"/>
  <c r="AI187" i="43" s="1"/>
  <c r="AF187" i="43"/>
  <c r="AG187" i="43" s="1"/>
  <c r="AF179" i="43"/>
  <c r="AG179" i="43" s="1"/>
  <c r="AH179" i="43"/>
  <c r="AI179" i="43" s="1"/>
  <c r="AH171" i="43"/>
  <c r="AI171" i="43" s="1"/>
  <c r="AF171" i="43"/>
  <c r="AG171" i="43" s="1"/>
  <c r="AH163" i="43"/>
  <c r="AI163" i="43" s="1"/>
  <c r="AF163" i="43"/>
  <c r="AG163" i="43" s="1"/>
  <c r="AH155" i="43"/>
  <c r="AI155" i="43" s="1"/>
  <c r="AF155" i="43"/>
  <c r="AG155" i="43" s="1"/>
  <c r="AF147" i="43"/>
  <c r="AG147" i="43" s="1"/>
  <c r="AH147" i="43"/>
  <c r="AI147" i="43" s="1"/>
  <c r="AH139" i="43"/>
  <c r="AI139" i="43" s="1"/>
  <c r="AF139" i="43"/>
  <c r="AG139" i="43" s="1"/>
  <c r="AH131" i="43"/>
  <c r="AI131" i="43" s="1"/>
  <c r="AF131" i="43"/>
  <c r="AG131" i="43" s="1"/>
  <c r="AH123" i="43"/>
  <c r="AI123" i="43" s="1"/>
  <c r="AH99" i="43"/>
  <c r="AI99" i="43" s="1"/>
  <c r="AF99" i="43"/>
  <c r="AG99" i="43" s="1"/>
  <c r="AH83" i="43"/>
  <c r="AI83" i="43" s="1"/>
  <c r="AF83" i="43"/>
  <c r="AG83" i="43" s="1"/>
  <c r="AF75" i="43"/>
  <c r="AG75" i="43" s="1"/>
  <c r="AH59" i="43"/>
  <c r="AI59" i="43" s="1"/>
  <c r="AF59" i="43"/>
  <c r="AG59" i="43" s="1"/>
  <c r="AF43" i="43"/>
  <c r="AG43" i="43" s="1"/>
  <c r="AH43" i="43"/>
  <c r="AI43" i="43" s="1"/>
  <c r="AH27" i="43"/>
  <c r="AI27" i="43" s="1"/>
  <c r="AF27" i="43"/>
  <c r="AG27" i="43" s="1"/>
  <c r="AH19" i="43"/>
  <c r="AI19" i="43" s="1"/>
  <c r="AF19" i="43"/>
  <c r="AG19" i="43" s="1"/>
  <c r="AH3" i="43"/>
  <c r="AI3" i="43" s="1"/>
  <c r="AF3" i="43"/>
  <c r="AG3" i="43" s="1"/>
  <c r="AD217" i="43"/>
  <c r="AE217" i="43" s="1"/>
  <c r="AD201" i="43"/>
  <c r="AE201" i="43" s="1"/>
  <c r="AD185" i="43"/>
  <c r="AE185" i="43" s="1"/>
  <c r="AD145" i="43"/>
  <c r="AE145" i="43" s="1"/>
  <c r="AD129" i="43"/>
  <c r="AE129" i="43" s="1"/>
  <c r="AD113" i="43"/>
  <c r="AE113" i="43" s="1"/>
  <c r="AD97" i="43"/>
  <c r="AE97" i="43" s="1"/>
  <c r="AD81" i="43"/>
  <c r="AE81" i="43" s="1"/>
  <c r="AD49" i="43"/>
  <c r="AE49" i="43" s="1"/>
  <c r="AD33" i="43"/>
  <c r="AE33" i="43" s="1"/>
  <c r="AD17" i="43"/>
  <c r="AE17" i="43" s="1"/>
  <c r="AD229" i="43"/>
  <c r="AE229" i="43" s="1"/>
  <c r="AD41" i="43"/>
  <c r="AE41" i="43" s="1"/>
  <c r="AF123" i="43"/>
  <c r="AG123" i="43" s="1"/>
  <c r="AH75" i="43"/>
  <c r="AI75" i="43" s="1"/>
  <c r="AF228" i="43"/>
  <c r="AG228" i="43" s="1"/>
  <c r="AH228" i="43"/>
  <c r="AI228" i="43" s="1"/>
  <c r="AF220" i="43"/>
  <c r="AG220" i="43" s="1"/>
  <c r="AH220" i="43"/>
  <c r="AI220" i="43" s="1"/>
  <c r="AH212" i="43"/>
  <c r="AI212" i="43" s="1"/>
  <c r="AF212" i="43"/>
  <c r="AG212" i="43" s="1"/>
  <c r="AF204" i="43"/>
  <c r="AG204" i="43" s="1"/>
  <c r="AH204" i="43"/>
  <c r="AI204" i="43" s="1"/>
  <c r="AF196" i="43"/>
  <c r="AG196" i="43" s="1"/>
  <c r="AH196" i="43"/>
  <c r="AI196" i="43" s="1"/>
  <c r="AF188" i="43"/>
  <c r="AG188" i="43" s="1"/>
  <c r="AH188" i="43"/>
  <c r="AI188" i="43" s="1"/>
  <c r="AF180" i="43"/>
  <c r="AG180" i="43" s="1"/>
  <c r="AH180" i="43"/>
  <c r="AI180" i="43" s="1"/>
  <c r="AF172" i="43"/>
  <c r="AG172" i="43" s="1"/>
  <c r="AH172" i="43"/>
  <c r="AI172" i="43" s="1"/>
  <c r="AF164" i="43"/>
  <c r="AG164" i="43" s="1"/>
  <c r="AH164" i="43"/>
  <c r="AI164" i="43" s="1"/>
  <c r="AF156" i="43"/>
  <c r="AG156" i="43" s="1"/>
  <c r="AH156" i="43"/>
  <c r="AI156" i="43" s="1"/>
  <c r="AH148" i="43"/>
  <c r="AI148" i="43" s="1"/>
  <c r="AF148" i="43"/>
  <c r="AG148" i="43" s="1"/>
  <c r="AF140" i="43"/>
  <c r="AG140" i="43" s="1"/>
  <c r="AH140" i="43"/>
  <c r="AI140" i="43" s="1"/>
  <c r="AF132" i="43"/>
  <c r="AG132" i="43" s="1"/>
  <c r="AH132" i="43"/>
  <c r="AI132" i="43" s="1"/>
  <c r="AF124" i="43"/>
  <c r="AG124" i="43" s="1"/>
  <c r="AH124" i="43"/>
  <c r="AI124" i="43" s="1"/>
  <c r="AF116" i="43"/>
  <c r="AG116" i="43" s="1"/>
  <c r="AH116" i="43"/>
  <c r="AI116" i="43" s="1"/>
  <c r="AF108" i="43"/>
  <c r="AG108" i="43" s="1"/>
  <c r="AH108" i="43"/>
  <c r="AI108" i="43" s="1"/>
  <c r="AF100" i="43"/>
  <c r="AG100" i="43" s="1"/>
  <c r="AH100" i="43"/>
  <c r="AI100" i="43" s="1"/>
  <c r="AF92" i="43"/>
  <c r="AG92" i="43" s="1"/>
  <c r="AH92" i="43"/>
  <c r="AI92" i="43" s="1"/>
  <c r="AH84" i="43"/>
  <c r="AI84" i="43" s="1"/>
  <c r="AF84" i="43"/>
  <c r="AG84" i="43" s="1"/>
  <c r="AF76" i="43"/>
  <c r="AG76" i="43" s="1"/>
  <c r="AF68" i="43"/>
  <c r="AG68" i="43" s="1"/>
  <c r="AH68" i="43"/>
  <c r="AI68" i="43" s="1"/>
  <c r="AF60" i="43"/>
  <c r="AG60" i="43" s="1"/>
  <c r="AH60" i="43"/>
  <c r="AI60" i="43" s="1"/>
  <c r="AF52" i="43"/>
  <c r="AG52" i="43" s="1"/>
  <c r="AH52" i="43"/>
  <c r="AI52" i="43" s="1"/>
  <c r="AF44" i="43"/>
  <c r="AG44" i="43" s="1"/>
  <c r="AH44" i="43"/>
  <c r="AI44" i="43" s="1"/>
  <c r="AF36" i="43"/>
  <c r="AG36" i="43" s="1"/>
  <c r="AH36" i="43"/>
  <c r="AI36" i="43" s="1"/>
  <c r="AF28" i="43"/>
  <c r="AG28" i="43" s="1"/>
  <c r="AH28" i="43"/>
  <c r="AI28" i="43" s="1"/>
  <c r="AH20" i="43"/>
  <c r="AI20" i="43" s="1"/>
  <c r="AF20" i="43"/>
  <c r="AG20" i="43" s="1"/>
  <c r="AF12" i="43"/>
  <c r="AG12" i="43" s="1"/>
  <c r="AH12" i="43"/>
  <c r="AI12" i="43" s="1"/>
  <c r="AF4" i="43"/>
  <c r="AG4" i="43" s="1"/>
  <c r="AH4" i="43"/>
  <c r="AI4" i="43" s="1"/>
  <c r="AD226" i="43"/>
  <c r="AE226" i="43" s="1"/>
  <c r="AD218" i="43"/>
  <c r="AE218" i="43" s="1"/>
  <c r="AD210" i="43"/>
  <c r="AE210" i="43" s="1"/>
  <c r="AD202" i="43"/>
  <c r="AE202" i="43" s="1"/>
  <c r="AD194" i="43"/>
  <c r="AE194" i="43" s="1"/>
  <c r="AG194" i="43"/>
  <c r="AD186" i="43"/>
  <c r="AE186" i="43" s="1"/>
  <c r="AG178" i="43"/>
  <c r="AD178" i="43"/>
  <c r="AE178" i="43" s="1"/>
  <c r="AD170" i="43"/>
  <c r="AE170" i="43" s="1"/>
  <c r="AD154" i="43"/>
  <c r="AE154" i="43" s="1"/>
  <c r="AD146" i="43"/>
  <c r="AE146" i="43" s="1"/>
  <c r="AD138" i="43"/>
  <c r="AE138" i="43" s="1"/>
  <c r="AD130" i="43"/>
  <c r="AE130" i="43" s="1"/>
  <c r="AD122" i="43"/>
  <c r="AE122" i="43" s="1"/>
  <c r="AD114" i="43"/>
  <c r="AE114" i="43" s="1"/>
  <c r="AD106" i="43"/>
  <c r="AE106" i="43" s="1"/>
  <c r="AD98" i="43"/>
  <c r="AE98" i="43" s="1"/>
  <c r="AD90" i="43"/>
  <c r="AE90" i="43" s="1"/>
  <c r="AD74" i="43"/>
  <c r="AE74" i="43" s="1"/>
  <c r="AD66" i="43"/>
  <c r="AE66" i="43" s="1"/>
  <c r="AD58" i="43"/>
  <c r="AE58" i="43" s="1"/>
  <c r="AD50" i="43"/>
  <c r="AE50" i="43" s="1"/>
  <c r="AD42" i="43"/>
  <c r="AE42" i="43" s="1"/>
  <c r="AD34" i="43"/>
  <c r="AE34" i="43" s="1"/>
  <c r="AD26" i="43"/>
  <c r="AE26" i="43" s="1"/>
  <c r="AD18" i="43"/>
  <c r="AE18" i="43" s="1"/>
  <c r="AD10" i="43"/>
  <c r="AE10" i="43" s="1"/>
  <c r="AF222" i="43"/>
  <c r="AG222" i="43" s="1"/>
  <c r="AD198" i="43"/>
  <c r="AE198" i="43" s="1"/>
  <c r="AD190" i="43"/>
  <c r="AE190" i="43" s="1"/>
  <c r="AD174" i="43"/>
  <c r="AE174" i="43" s="1"/>
  <c r="AD126" i="43"/>
  <c r="AE126" i="43" s="1"/>
  <c r="AD110" i="43"/>
  <c r="AE110" i="43" s="1"/>
  <c r="AF102" i="43"/>
  <c r="AG102" i="43" s="1"/>
  <c r="AD102" i="43"/>
  <c r="AE102" i="43" s="1"/>
  <c r="AD38" i="43"/>
  <c r="AE38" i="43" s="1"/>
  <c r="AD14" i="43"/>
  <c r="AE14" i="43" s="1"/>
  <c r="AD2" i="43"/>
  <c r="AE2" i="43" s="1"/>
  <c r="AD161" i="43"/>
  <c r="AE161" i="43" s="1"/>
  <c r="AD133" i="43"/>
  <c r="AE133" i="43" s="1"/>
  <c r="AE115" i="43"/>
  <c r="AH197" i="43"/>
  <c r="AI197" i="43" s="1"/>
  <c r="AH226" i="43"/>
  <c r="AI226" i="43" s="1"/>
  <c r="AF226" i="43"/>
  <c r="AG226" i="43" s="1"/>
  <c r="AH218" i="43"/>
  <c r="AI218" i="43" s="1"/>
  <c r="AF218" i="43"/>
  <c r="AG218" i="43" s="1"/>
  <c r="AH210" i="43"/>
  <c r="AI210" i="43" s="1"/>
  <c r="AF210" i="43"/>
  <c r="AG210" i="43" s="1"/>
  <c r="AH202" i="43"/>
  <c r="AI202" i="43" s="1"/>
  <c r="AF202" i="43"/>
  <c r="AG202" i="43" s="1"/>
  <c r="AH194" i="43"/>
  <c r="AI194" i="43" s="1"/>
  <c r="AH186" i="43"/>
  <c r="AI186" i="43" s="1"/>
  <c r="AF186" i="43"/>
  <c r="AG186" i="43" s="1"/>
  <c r="AH178" i="43"/>
  <c r="AI178" i="43" s="1"/>
  <c r="AH170" i="43"/>
  <c r="AI170" i="43" s="1"/>
  <c r="AH162" i="43"/>
  <c r="AI162" i="43" s="1"/>
  <c r="AF162" i="43"/>
  <c r="AG162" i="43" s="1"/>
  <c r="AH154" i="43"/>
  <c r="AI154" i="43" s="1"/>
  <c r="AH146" i="43"/>
  <c r="AI146" i="43" s="1"/>
  <c r="AF146" i="43"/>
  <c r="AG146" i="43" s="1"/>
  <c r="AH138" i="43"/>
  <c r="AI138" i="43" s="1"/>
  <c r="AF138" i="43"/>
  <c r="AG138" i="43" s="1"/>
  <c r="AH130" i="43"/>
  <c r="AI130" i="43" s="1"/>
  <c r="AH122" i="43"/>
  <c r="AI122" i="43" s="1"/>
  <c r="AF122" i="43"/>
  <c r="AG122" i="43" s="1"/>
  <c r="AH114" i="43"/>
  <c r="AI114" i="43" s="1"/>
  <c r="AF114" i="43"/>
  <c r="AG114" i="43" s="1"/>
  <c r="AH106" i="43"/>
  <c r="AI106" i="43" s="1"/>
  <c r="AF106" i="43"/>
  <c r="AG106" i="43" s="1"/>
  <c r="AH98" i="43"/>
  <c r="AI98" i="43" s="1"/>
  <c r="AF98" i="43"/>
  <c r="AG98" i="43" s="1"/>
  <c r="AH90" i="43"/>
  <c r="AI90" i="43" s="1"/>
  <c r="AF90" i="43"/>
  <c r="AG90" i="43" s="1"/>
  <c r="AH82" i="43"/>
  <c r="AI82" i="43" s="1"/>
  <c r="AF82" i="43"/>
  <c r="AG82" i="43" s="1"/>
  <c r="AH74" i="43"/>
  <c r="AI74" i="43" s="1"/>
  <c r="AF74" i="43"/>
  <c r="AG74" i="43" s="1"/>
  <c r="AH66" i="43"/>
  <c r="AI66" i="43" s="1"/>
  <c r="AH58" i="43"/>
  <c r="AI58" i="43" s="1"/>
  <c r="AF58" i="43"/>
  <c r="AG58" i="43" s="1"/>
  <c r="AH50" i="43"/>
  <c r="AI50" i="43" s="1"/>
  <c r="AF50" i="43"/>
  <c r="AG50" i="43" s="1"/>
  <c r="AH42" i="43"/>
  <c r="AI42" i="43" s="1"/>
  <c r="AF42" i="43"/>
  <c r="AG42" i="43" s="1"/>
  <c r="AH34" i="43"/>
  <c r="AI34" i="43" s="1"/>
  <c r="AF34" i="43"/>
  <c r="AG34" i="43" s="1"/>
  <c r="AH26" i="43"/>
  <c r="AI26" i="43" s="1"/>
  <c r="AF26" i="43"/>
  <c r="AG26" i="43" s="1"/>
  <c r="AH18" i="43"/>
  <c r="AI18" i="43" s="1"/>
  <c r="AF18" i="43"/>
  <c r="AG18" i="43" s="1"/>
  <c r="AH10" i="43"/>
  <c r="AI10" i="43" s="1"/>
  <c r="AF10" i="43"/>
  <c r="AG10" i="43" s="1"/>
  <c r="AD224" i="43"/>
  <c r="AE224" i="43" s="1"/>
  <c r="AD208" i="43"/>
  <c r="AE208" i="43" s="1"/>
  <c r="AD200" i="43"/>
  <c r="AE200" i="43" s="1"/>
  <c r="AG200" i="43"/>
  <c r="AD192" i="43"/>
  <c r="AE192" i="43" s="1"/>
  <c r="AD176" i="43"/>
  <c r="AE176" i="43" s="1"/>
  <c r="AD168" i="43"/>
  <c r="AE168" i="43" s="1"/>
  <c r="AD152" i="43"/>
  <c r="AE152" i="43" s="1"/>
  <c r="AH144" i="43"/>
  <c r="AI144" i="43" s="1"/>
  <c r="AD136" i="43"/>
  <c r="AE136" i="43" s="1"/>
  <c r="AD120" i="43"/>
  <c r="AE120" i="43" s="1"/>
  <c r="AD112" i="43"/>
  <c r="AE112" i="43" s="1"/>
  <c r="AD104" i="43"/>
  <c r="AE104" i="43" s="1"/>
  <c r="AH96" i="43"/>
  <c r="AI96" i="43" s="1"/>
  <c r="AD72" i="43"/>
  <c r="AE72" i="43" s="1"/>
  <c r="AD64" i="43"/>
  <c r="AE64" i="43" s="1"/>
  <c r="AD48" i="43"/>
  <c r="AE48" i="43" s="1"/>
  <c r="AD40" i="43"/>
  <c r="AE40" i="43" s="1"/>
  <c r="AD32" i="43"/>
  <c r="AE32" i="43" s="1"/>
  <c r="AD16" i="43"/>
  <c r="AE16" i="43" s="1"/>
  <c r="AD8" i="43"/>
  <c r="AE8" i="43" s="1"/>
  <c r="AD156" i="43"/>
  <c r="AE156" i="43" s="1"/>
  <c r="AD84" i="43"/>
  <c r="AE84" i="43" s="1"/>
  <c r="AD60" i="43"/>
  <c r="AE60" i="43" s="1"/>
  <c r="AH32" i="43"/>
  <c r="AI32" i="43" s="1"/>
  <c r="X224" i="43"/>
  <c r="Y224" i="43" s="1"/>
  <c r="X216" i="43"/>
  <c r="Y216" i="43" s="1"/>
  <c r="X208" i="43"/>
  <c r="Y208" i="43" s="1"/>
  <c r="X200" i="43"/>
  <c r="Y200" i="43" s="1"/>
  <c r="X192" i="43"/>
  <c r="Y192" i="43" s="1"/>
  <c r="X184" i="43"/>
  <c r="Y184" i="43" s="1"/>
  <c r="X176" i="43"/>
  <c r="Y176" i="43" s="1"/>
  <c r="X168" i="43"/>
  <c r="Y168" i="43" s="1"/>
  <c r="X160" i="43"/>
  <c r="Y160" i="43" s="1"/>
  <c r="X152" i="43"/>
  <c r="Y152" i="43" s="1"/>
  <c r="X144" i="43"/>
  <c r="Y144" i="43" s="1"/>
  <c r="X136" i="43"/>
  <c r="Y136" i="43" s="1"/>
  <c r="X128" i="43"/>
  <c r="Y128" i="43" s="1"/>
  <c r="X120" i="43"/>
  <c r="Y120" i="43" s="1"/>
  <c r="X112" i="43"/>
  <c r="Y112" i="43" s="1"/>
  <c r="X104" i="43"/>
  <c r="Y104" i="43" s="1"/>
  <c r="X96" i="43"/>
  <c r="Y96" i="43" s="1"/>
  <c r="X88" i="43"/>
  <c r="Y88" i="43" s="1"/>
  <c r="X80" i="43"/>
  <c r="Y80" i="43" s="1"/>
  <c r="X72" i="43"/>
  <c r="Y72" i="43" s="1"/>
  <c r="X64" i="43"/>
  <c r="Y64" i="43" s="1"/>
  <c r="X56" i="43"/>
  <c r="Y56" i="43" s="1"/>
  <c r="X48" i="43"/>
  <c r="Y48" i="43" s="1"/>
  <c r="X40" i="43"/>
  <c r="Y40" i="43" s="1"/>
  <c r="X32" i="43"/>
  <c r="Y32" i="43" s="1"/>
  <c r="X24" i="43"/>
  <c r="Y24" i="43" s="1"/>
  <c r="X16" i="43"/>
  <c r="Y16" i="43" s="1"/>
  <c r="X8" i="43"/>
  <c r="Y8" i="43" s="1"/>
  <c r="AH225" i="43"/>
  <c r="AI225" i="43" s="1"/>
  <c r="AF225" i="43"/>
  <c r="AG225" i="43" s="1"/>
  <c r="AF217" i="43"/>
  <c r="AG217" i="43" s="1"/>
  <c r="AH217" i="43"/>
  <c r="AI217" i="43" s="1"/>
  <c r="AF209" i="43"/>
  <c r="AG209" i="43" s="1"/>
  <c r="AH201" i="43"/>
  <c r="AI201" i="43" s="1"/>
  <c r="AF201" i="43"/>
  <c r="AG201" i="43" s="1"/>
  <c r="AF193" i="43"/>
  <c r="AG193" i="43" s="1"/>
  <c r="AH193" i="43"/>
  <c r="AI193" i="43" s="1"/>
  <c r="AH185" i="43"/>
  <c r="AI185" i="43" s="1"/>
  <c r="AF185" i="43"/>
  <c r="AG185" i="43" s="1"/>
  <c r="AH177" i="43"/>
  <c r="AI177" i="43" s="1"/>
  <c r="AH169" i="43"/>
  <c r="AI169" i="43" s="1"/>
  <c r="AH161" i="43"/>
  <c r="AI161" i="43" s="1"/>
  <c r="AF161" i="43"/>
  <c r="AG161" i="43" s="1"/>
  <c r="AF153" i="43"/>
  <c r="AG153" i="43" s="1"/>
  <c r="AH153" i="43"/>
  <c r="AI153" i="43" s="1"/>
  <c r="AF145" i="43"/>
  <c r="AG145" i="43" s="1"/>
  <c r="AH137" i="43"/>
  <c r="AI137" i="43" s="1"/>
  <c r="AF137" i="43"/>
  <c r="AG137" i="43" s="1"/>
  <c r="AF129" i="43"/>
  <c r="AG129" i="43" s="1"/>
  <c r="AH129" i="43"/>
  <c r="AI129" i="43" s="1"/>
  <c r="AH121" i="43"/>
  <c r="AI121" i="43" s="1"/>
  <c r="AF121" i="43"/>
  <c r="AG121" i="43" s="1"/>
  <c r="AF113" i="43"/>
  <c r="AG113" i="43" s="1"/>
  <c r="AH113" i="43"/>
  <c r="AI113" i="43" s="1"/>
  <c r="AH105" i="43"/>
  <c r="AI105" i="43" s="1"/>
  <c r="AF105" i="43"/>
  <c r="AG105" i="43" s="1"/>
  <c r="AH97" i="43"/>
  <c r="AI97" i="43" s="1"/>
  <c r="AF97" i="43"/>
  <c r="AG97" i="43" s="1"/>
  <c r="AH89" i="43"/>
  <c r="AI89" i="43" s="1"/>
  <c r="AF89" i="43"/>
  <c r="AG89" i="43" s="1"/>
  <c r="AH81" i="43"/>
  <c r="AI81" i="43" s="1"/>
  <c r="AF81" i="43"/>
  <c r="AG81" i="43" s="1"/>
  <c r="AH73" i="43"/>
  <c r="AI73" i="43" s="1"/>
  <c r="AF73" i="43"/>
  <c r="AG73" i="43" s="1"/>
  <c r="AF65" i="43"/>
  <c r="AG65" i="43" s="1"/>
  <c r="AH65" i="43"/>
  <c r="AI65" i="43" s="1"/>
  <c r="AF57" i="43"/>
  <c r="AG57" i="43" s="1"/>
  <c r="AH57" i="43"/>
  <c r="AI57" i="43" s="1"/>
  <c r="AH49" i="43"/>
  <c r="AI49" i="43" s="1"/>
  <c r="AH41" i="43"/>
  <c r="AI41" i="43" s="1"/>
  <c r="AH33" i="43"/>
  <c r="AI33" i="43" s="1"/>
  <c r="AF33" i="43"/>
  <c r="AG33" i="43" s="1"/>
  <c r="AH25" i="43"/>
  <c r="AI25" i="43" s="1"/>
  <c r="AH17" i="43"/>
  <c r="AI17" i="43" s="1"/>
  <c r="AF17" i="43"/>
  <c r="AG17" i="43" s="1"/>
  <c r="AH9" i="43"/>
  <c r="AI9" i="43" s="1"/>
  <c r="AF9" i="43"/>
  <c r="AG9" i="43" s="1"/>
  <c r="X223" i="43"/>
  <c r="Y223" i="43" s="1"/>
  <c r="X215" i="43"/>
  <c r="Y215" i="43" s="1"/>
  <c r="X207" i="43"/>
  <c r="Y207" i="43" s="1"/>
  <c r="X199" i="43"/>
  <c r="Y199" i="43" s="1"/>
  <c r="X191" i="43"/>
  <c r="Y191" i="43" s="1"/>
  <c r="X183" i="43"/>
  <c r="Y183" i="43" s="1"/>
  <c r="X167" i="43"/>
  <c r="Y167" i="43" s="1"/>
  <c r="X159" i="43"/>
  <c r="Y159" i="43" s="1"/>
  <c r="X151" i="43"/>
  <c r="Y151" i="43" s="1"/>
  <c r="X143" i="43"/>
  <c r="Y143" i="43" s="1"/>
  <c r="X135" i="43"/>
  <c r="Y135" i="43" s="1"/>
  <c r="X127" i="43"/>
  <c r="Y127" i="43" s="1"/>
  <c r="X119" i="43"/>
  <c r="Y119" i="43" s="1"/>
  <c r="X111" i="43"/>
  <c r="Y111" i="43" s="1"/>
  <c r="X103" i="43"/>
  <c r="Y103" i="43" s="1"/>
  <c r="X95" i="43"/>
  <c r="Y95" i="43" s="1"/>
  <c r="X87" i="43"/>
  <c r="Y87" i="43" s="1"/>
  <c r="X79" i="43"/>
  <c r="Y79" i="43" s="1"/>
  <c r="X71" i="43"/>
  <c r="Y71" i="43" s="1"/>
  <c r="X63" i="43"/>
  <c r="Y63" i="43" s="1"/>
  <c r="X55" i="43"/>
  <c r="Y55" i="43" s="1"/>
  <c r="X47" i="43"/>
  <c r="Y47" i="43" s="1"/>
  <c r="X39" i="43"/>
  <c r="Y39" i="43" s="1"/>
  <c r="X31" i="43"/>
  <c r="Y31" i="43" s="1"/>
  <c r="X23" i="43"/>
  <c r="Y23" i="43" s="1"/>
  <c r="X15" i="43"/>
  <c r="Y15" i="43" s="1"/>
  <c r="X7" i="43"/>
  <c r="Y7" i="43" s="1"/>
  <c r="X83" i="43"/>
  <c r="Y83" i="43" s="1"/>
  <c r="X67" i="43"/>
  <c r="Y67" i="43" s="1"/>
  <c r="X27" i="43"/>
  <c r="Y27" i="43" s="1"/>
  <c r="AD6" i="43"/>
  <c r="AE6" i="43" s="1"/>
  <c r="AD80" i="43"/>
  <c r="AE80" i="43" s="1"/>
  <c r="AF177" i="43"/>
  <c r="AG177" i="43" s="1"/>
  <c r="AF41" i="43"/>
  <c r="AG41" i="43" s="1"/>
  <c r="AH145" i="43"/>
  <c r="AI145" i="43" s="1"/>
  <c r="X2" i="43"/>
  <c r="Y2" i="43" s="1"/>
  <c r="X222" i="43"/>
  <c r="Y222" i="43" s="1"/>
  <c r="X214" i="43"/>
  <c r="Y214" i="43" s="1"/>
  <c r="X206" i="43"/>
  <c r="Y206" i="43" s="1"/>
  <c r="X198" i="43"/>
  <c r="Y198" i="43" s="1"/>
  <c r="X190" i="43"/>
  <c r="Y190" i="43" s="1"/>
  <c r="X182" i="43"/>
  <c r="Y182" i="43" s="1"/>
  <c r="X174" i="43"/>
  <c r="Y174" i="43" s="1"/>
  <c r="X166" i="43"/>
  <c r="Y166" i="43" s="1"/>
  <c r="X158" i="43"/>
  <c r="Y158" i="43" s="1"/>
  <c r="X150" i="43"/>
  <c r="Y150" i="43" s="1"/>
  <c r="X142" i="43"/>
  <c r="Y142" i="43" s="1"/>
  <c r="X134" i="43"/>
  <c r="Y134" i="43" s="1"/>
  <c r="X126" i="43"/>
  <c r="Y126" i="43" s="1"/>
  <c r="X118" i="43"/>
  <c r="Y118" i="43" s="1"/>
  <c r="X110" i="43"/>
  <c r="Y110" i="43" s="1"/>
  <c r="X102" i="43"/>
  <c r="Y102" i="43" s="1"/>
  <c r="X94" i="43"/>
  <c r="Y94" i="43" s="1"/>
  <c r="X86" i="43"/>
  <c r="Y86" i="43" s="1"/>
  <c r="X78" i="43"/>
  <c r="Y78" i="43" s="1"/>
  <c r="X70" i="43"/>
  <c r="Y70" i="43" s="1"/>
  <c r="X62" i="43"/>
  <c r="Y62" i="43" s="1"/>
  <c r="X54" i="43"/>
  <c r="Y54" i="43" s="1"/>
  <c r="X46" i="43"/>
  <c r="Y46" i="43" s="1"/>
  <c r="X38" i="43"/>
  <c r="Y38" i="43" s="1"/>
  <c r="X30" i="43"/>
  <c r="Y30" i="43" s="1"/>
  <c r="X22" i="43"/>
  <c r="Y22" i="43" s="1"/>
  <c r="X14" i="43"/>
  <c r="Y14" i="43" s="1"/>
  <c r="X6" i="43"/>
  <c r="Y6" i="43" s="1"/>
  <c r="X202" i="43"/>
  <c r="Y202" i="43" s="1"/>
  <c r="X10" i="43"/>
  <c r="Y10" i="43" s="1"/>
  <c r="AD221" i="43"/>
  <c r="AE221" i="43" s="1"/>
  <c r="AD197" i="43"/>
  <c r="AE197" i="43" s="1"/>
  <c r="AD181" i="43"/>
  <c r="AE181" i="43" s="1"/>
  <c r="AD165" i="43"/>
  <c r="AE165" i="43" s="1"/>
  <c r="AD93" i="43"/>
  <c r="AE93" i="43" s="1"/>
  <c r="AD5" i="43"/>
  <c r="AE5" i="43" s="1"/>
  <c r="AH2" i="43"/>
  <c r="AI2" i="43" s="1"/>
  <c r="AF2" i="43"/>
  <c r="AG2" i="43" s="1"/>
  <c r="AH222" i="43"/>
  <c r="AI222" i="43" s="1"/>
  <c r="AH214" i="43"/>
  <c r="AI214" i="43" s="1"/>
  <c r="AF214" i="43"/>
  <c r="AG214" i="43" s="1"/>
  <c r="AH206" i="43"/>
  <c r="AI206" i="43" s="1"/>
  <c r="AE206" i="43"/>
  <c r="AF206" i="43"/>
  <c r="AG206" i="43" s="1"/>
  <c r="AH198" i="43"/>
  <c r="AI198" i="43" s="1"/>
  <c r="AH190" i="43"/>
  <c r="AI190" i="43" s="1"/>
  <c r="AF190" i="43"/>
  <c r="AG190" i="43" s="1"/>
  <c r="AH182" i="43"/>
  <c r="AI182" i="43" s="1"/>
  <c r="AF182" i="43"/>
  <c r="AG182" i="43" s="1"/>
  <c r="AH174" i="43"/>
  <c r="AI174" i="43" s="1"/>
  <c r="AF174" i="43"/>
  <c r="AG174" i="43" s="1"/>
  <c r="AH166" i="43"/>
  <c r="AI166" i="43" s="1"/>
  <c r="AF166" i="43"/>
  <c r="AG166" i="43" s="1"/>
  <c r="AH158" i="43"/>
  <c r="AI158" i="43" s="1"/>
  <c r="AH150" i="43"/>
  <c r="AI150" i="43" s="1"/>
  <c r="AH142" i="43"/>
  <c r="AI142" i="43" s="1"/>
  <c r="AF142" i="43"/>
  <c r="AG142" i="43" s="1"/>
  <c r="AH134" i="43"/>
  <c r="AI134" i="43" s="1"/>
  <c r="AF134" i="43"/>
  <c r="AG134" i="43" s="1"/>
  <c r="AH126" i="43"/>
  <c r="AI126" i="43" s="1"/>
  <c r="AF126" i="43"/>
  <c r="AG126" i="43" s="1"/>
  <c r="AH118" i="43"/>
  <c r="AI118" i="43" s="1"/>
  <c r="AF118" i="43"/>
  <c r="AG118" i="43" s="1"/>
  <c r="AH110" i="43"/>
  <c r="AI110" i="43" s="1"/>
  <c r="AH102" i="43"/>
  <c r="AI102" i="43" s="1"/>
  <c r="AH94" i="43"/>
  <c r="AI94" i="43" s="1"/>
  <c r="AF94" i="43"/>
  <c r="AG94" i="43" s="1"/>
  <c r="AH86" i="43"/>
  <c r="AI86" i="43" s="1"/>
  <c r="AF86" i="43"/>
  <c r="AG86" i="43" s="1"/>
  <c r="AH78" i="43"/>
  <c r="AI78" i="43" s="1"/>
  <c r="AH70" i="43"/>
  <c r="AI70" i="43" s="1"/>
  <c r="AF70" i="43"/>
  <c r="AG70" i="43" s="1"/>
  <c r="AH62" i="43"/>
  <c r="AI62" i="43" s="1"/>
  <c r="AF62" i="43"/>
  <c r="AG62" i="43" s="1"/>
  <c r="AH54" i="43"/>
  <c r="AI54" i="43" s="1"/>
  <c r="AF54" i="43"/>
  <c r="AG54" i="43" s="1"/>
  <c r="AH46" i="43"/>
  <c r="AI46" i="43" s="1"/>
  <c r="AF46" i="43"/>
  <c r="AG46" i="43" s="1"/>
  <c r="AH38" i="43"/>
  <c r="AI38" i="43" s="1"/>
  <c r="AF38" i="43"/>
  <c r="AG38" i="43" s="1"/>
  <c r="AH30" i="43"/>
  <c r="AI30" i="43" s="1"/>
  <c r="AF30" i="43"/>
  <c r="AG30" i="43" s="1"/>
  <c r="AH22" i="43"/>
  <c r="AI22" i="43" s="1"/>
  <c r="AF22" i="43"/>
  <c r="AG22" i="43" s="1"/>
  <c r="AH14" i="43"/>
  <c r="AI14" i="43" s="1"/>
  <c r="AF14" i="43"/>
  <c r="AG14" i="43" s="1"/>
  <c r="AH6" i="43"/>
  <c r="AI6" i="43" s="1"/>
  <c r="AF6" i="43"/>
  <c r="AG6" i="43" s="1"/>
  <c r="AD228" i="43"/>
  <c r="AE228" i="43" s="1"/>
  <c r="AD204" i="43"/>
  <c r="AE204" i="43" s="1"/>
  <c r="AD196" i="43"/>
  <c r="AE196" i="43" s="1"/>
  <c r="AD180" i="43"/>
  <c r="AE180" i="43" s="1"/>
  <c r="AD164" i="43"/>
  <c r="AE164" i="43" s="1"/>
  <c r="AD148" i="43"/>
  <c r="AE148" i="43" s="1"/>
  <c r="AD140" i="43"/>
  <c r="AE140" i="43" s="1"/>
  <c r="AD132" i="43"/>
  <c r="AE132" i="43" s="1"/>
  <c r="AD124" i="43"/>
  <c r="AE124" i="43" s="1"/>
  <c r="AD108" i="43"/>
  <c r="AE108" i="43" s="1"/>
  <c r="AD100" i="43"/>
  <c r="AE100" i="43" s="1"/>
  <c r="AD92" i="43"/>
  <c r="AE92" i="43" s="1"/>
  <c r="AD76" i="43"/>
  <c r="AE76" i="43" s="1"/>
  <c r="AD68" i="43"/>
  <c r="AE68" i="43" s="1"/>
  <c r="AD36" i="43"/>
  <c r="AE36" i="43" s="1"/>
  <c r="AD20" i="43"/>
  <c r="AE20" i="43" s="1"/>
  <c r="AD12" i="43"/>
  <c r="AE12" i="43" s="1"/>
  <c r="AD4" i="43"/>
  <c r="AE4" i="43" s="1"/>
  <c r="AF16" i="43"/>
  <c r="AG16" i="43" s="1"/>
  <c r="AD52" i="43"/>
  <c r="AE52" i="43" s="1"/>
  <c r="AF170" i="43"/>
  <c r="AG170" i="43" s="1"/>
  <c r="AF130" i="43"/>
  <c r="AG130" i="43" s="1"/>
  <c r="AF25" i="43"/>
  <c r="AG25" i="43" s="1"/>
  <c r="AH64" i="43"/>
  <c r="AI64" i="43" s="1"/>
  <c r="AH24" i="43"/>
  <c r="AI24" i="43" s="1"/>
  <c r="AG207" i="43"/>
  <c r="AD191" i="43"/>
  <c r="AE191" i="43" s="1"/>
  <c r="AD167" i="43"/>
  <c r="AE167" i="43" s="1"/>
  <c r="AD127" i="43"/>
  <c r="AE127" i="43" s="1"/>
  <c r="AD103" i="43"/>
  <c r="AE103" i="43" s="1"/>
  <c r="AD39" i="43"/>
  <c r="AE39" i="43" s="1"/>
  <c r="AD31" i="43"/>
  <c r="AE31" i="43" s="1"/>
  <c r="AG7" i="43"/>
  <c r="AD187" i="43"/>
  <c r="AE187" i="43" s="1"/>
  <c r="AD155" i="43"/>
  <c r="AE155" i="43" s="1"/>
  <c r="AD123" i="43"/>
  <c r="AE123" i="43" s="1"/>
  <c r="AD91" i="43"/>
  <c r="AE91" i="43" s="1"/>
  <c r="AD59" i="43"/>
  <c r="AE59" i="43" s="1"/>
  <c r="AD211" i="43"/>
  <c r="AE211" i="43" s="1"/>
  <c r="AD166" i="43"/>
  <c r="AE166" i="43" s="1"/>
  <c r="AD79" i="43"/>
  <c r="AE79" i="43" s="1"/>
  <c r="AD51" i="43"/>
  <c r="AE51" i="43" s="1"/>
  <c r="AD35" i="43"/>
  <c r="AE35" i="43" s="1"/>
  <c r="AH5" i="43"/>
  <c r="AI5" i="43" s="1"/>
  <c r="AH224" i="43"/>
  <c r="AI224" i="43" s="1"/>
  <c r="AF224" i="43"/>
  <c r="AG224" i="43" s="1"/>
  <c r="AH216" i="43"/>
  <c r="AI216" i="43" s="1"/>
  <c r="AH208" i="43"/>
  <c r="AI208" i="43" s="1"/>
  <c r="AF208" i="43"/>
  <c r="AG208" i="43" s="1"/>
  <c r="AH200" i="43"/>
  <c r="AI200" i="43" s="1"/>
  <c r="AF192" i="43"/>
  <c r="AG192" i="43" s="1"/>
  <c r="AH192" i="43"/>
  <c r="AI192" i="43" s="1"/>
  <c r="AF184" i="43"/>
  <c r="AG184" i="43" s="1"/>
  <c r="AH184" i="43"/>
  <c r="AI184" i="43" s="1"/>
  <c r="AH176" i="43"/>
  <c r="AI176" i="43" s="1"/>
  <c r="AF176" i="43"/>
  <c r="AG176" i="43" s="1"/>
  <c r="AH168" i="43"/>
  <c r="AI168" i="43" s="1"/>
  <c r="AF168" i="43"/>
  <c r="AG168" i="43" s="1"/>
  <c r="AH160" i="43"/>
  <c r="AI160" i="43" s="1"/>
  <c r="AF160" i="43"/>
  <c r="AG160" i="43" s="1"/>
  <c r="AH152" i="43"/>
  <c r="AI152" i="43" s="1"/>
  <c r="AF152" i="43"/>
  <c r="AG152" i="43" s="1"/>
  <c r="AF144" i="43"/>
  <c r="AG144" i="43" s="1"/>
  <c r="AH136" i="43"/>
  <c r="AI136" i="43" s="1"/>
  <c r="AF136" i="43"/>
  <c r="AG136" i="43" s="1"/>
  <c r="AF128" i="43"/>
  <c r="AG128" i="43" s="1"/>
  <c r="AH120" i="43"/>
  <c r="AI120" i="43" s="1"/>
  <c r="AH112" i="43"/>
  <c r="AI112" i="43" s="1"/>
  <c r="AH104" i="43"/>
  <c r="AI104" i="43" s="1"/>
  <c r="AF104" i="43"/>
  <c r="AG104" i="43" s="1"/>
  <c r="AF96" i="43"/>
  <c r="AG96" i="43" s="1"/>
  <c r="AH88" i="43"/>
  <c r="AI88" i="43" s="1"/>
  <c r="AF88" i="43"/>
  <c r="AG88" i="43" s="1"/>
  <c r="AH80" i="43"/>
  <c r="AI80" i="43" s="1"/>
  <c r="AF80" i="43"/>
  <c r="AG80" i="43" s="1"/>
  <c r="AH72" i="43"/>
  <c r="AI72" i="43" s="1"/>
  <c r="AF72" i="43"/>
  <c r="AG72" i="43" s="1"/>
  <c r="AF64" i="43"/>
  <c r="AG64" i="43" s="1"/>
  <c r="AH56" i="43"/>
  <c r="AI56" i="43" s="1"/>
  <c r="AF56" i="43"/>
  <c r="AG56" i="43" s="1"/>
  <c r="AH48" i="43"/>
  <c r="AI48" i="43" s="1"/>
  <c r="AF40" i="43"/>
  <c r="AG40" i="43" s="1"/>
  <c r="AF32" i="43"/>
  <c r="AG32" i="43" s="1"/>
  <c r="AH8" i="43"/>
  <c r="AI8" i="43" s="1"/>
  <c r="AF8" i="43"/>
  <c r="AG8" i="43" s="1"/>
  <c r="AD222" i="43"/>
  <c r="AE222" i="43" s="1"/>
  <c r="AD214" i="43"/>
  <c r="AE214" i="43" s="1"/>
  <c r="AD182" i="43"/>
  <c r="AE182" i="43" s="1"/>
  <c r="AD158" i="43"/>
  <c r="AE158" i="43" s="1"/>
  <c r="AD150" i="43"/>
  <c r="AE150" i="43" s="1"/>
  <c r="AD118" i="43"/>
  <c r="AE118" i="43" s="1"/>
  <c r="AD94" i="43"/>
  <c r="AE94" i="43" s="1"/>
  <c r="AD86" i="43"/>
  <c r="AE86" i="43" s="1"/>
  <c r="AD54" i="43"/>
  <c r="AE54" i="43" s="1"/>
  <c r="AD30" i="43"/>
  <c r="AE30" i="43" s="1"/>
  <c r="AD22" i="43"/>
  <c r="AE22" i="43" s="1"/>
  <c r="AD151" i="43"/>
  <c r="AE151" i="43" s="1"/>
  <c r="AD135" i="43"/>
  <c r="AE135" i="43" s="1"/>
  <c r="AD107" i="43"/>
  <c r="AE107" i="43" s="1"/>
  <c r="AD78" i="43"/>
  <c r="AE78" i="43" s="1"/>
  <c r="AD62" i="43"/>
  <c r="AE62" i="43" s="1"/>
  <c r="AD19" i="43"/>
  <c r="AE19" i="43" s="1"/>
  <c r="AF112" i="43"/>
  <c r="AG112" i="43" s="1"/>
  <c r="AH223" i="43"/>
  <c r="AI223" i="43" s="1"/>
  <c r="AH215" i="43"/>
  <c r="AI215" i="43" s="1"/>
  <c r="AH207" i="43"/>
  <c r="AI207" i="43" s="1"/>
  <c r="AH199" i="43"/>
  <c r="AI199" i="43" s="1"/>
  <c r="AF199" i="43"/>
  <c r="AG199" i="43" s="1"/>
  <c r="AH191" i="43"/>
  <c r="AI191" i="43" s="1"/>
  <c r="AH183" i="43"/>
  <c r="AI183" i="43" s="1"/>
  <c r="AF183" i="43"/>
  <c r="AG183" i="43" s="1"/>
  <c r="AH175" i="43"/>
  <c r="AI175" i="43" s="1"/>
  <c r="AF175" i="43"/>
  <c r="AG175" i="43" s="1"/>
  <c r="AH167" i="43"/>
  <c r="AI167" i="43" s="1"/>
  <c r="AF167" i="43"/>
  <c r="AG167" i="43" s="1"/>
  <c r="AH159" i="43"/>
  <c r="AI159" i="43" s="1"/>
  <c r="AE159" i="43"/>
  <c r="AH151" i="43"/>
  <c r="AI151" i="43" s="1"/>
  <c r="AF151" i="43"/>
  <c r="AG151" i="43" s="1"/>
  <c r="AH143" i="43"/>
  <c r="AI143" i="43" s="1"/>
  <c r="AH135" i="43"/>
  <c r="AI135" i="43" s="1"/>
  <c r="AF135" i="43"/>
  <c r="AG135" i="43" s="1"/>
  <c r="AH127" i="43"/>
  <c r="AI127" i="43" s="1"/>
  <c r="AH119" i="43"/>
  <c r="AI119" i="43" s="1"/>
  <c r="AF119" i="43"/>
  <c r="AG119" i="43" s="1"/>
  <c r="AH111" i="43"/>
  <c r="AI111" i="43" s="1"/>
  <c r="AH103" i="43"/>
  <c r="AI103" i="43" s="1"/>
  <c r="AF103" i="43"/>
  <c r="AG103" i="43" s="1"/>
  <c r="AH95" i="43"/>
  <c r="AI95" i="43" s="1"/>
  <c r="AH87" i="43"/>
  <c r="AI87" i="43" s="1"/>
  <c r="AF87" i="43"/>
  <c r="AG87" i="43" s="1"/>
  <c r="AH79" i="43"/>
  <c r="AI79" i="43" s="1"/>
  <c r="AH71" i="43"/>
  <c r="AI71" i="43" s="1"/>
  <c r="AF71" i="43"/>
  <c r="AG71" i="43" s="1"/>
  <c r="AH63" i="43"/>
  <c r="AI63" i="43" s="1"/>
  <c r="AE63" i="43"/>
  <c r="AF63" i="43"/>
  <c r="AG63" i="43" s="1"/>
  <c r="AH55" i="43"/>
  <c r="AI55" i="43" s="1"/>
  <c r="AF55" i="43"/>
  <c r="AG55" i="43" s="1"/>
  <c r="AE55" i="43"/>
  <c r="AH47" i="43"/>
  <c r="AI47" i="43" s="1"/>
  <c r="AF47" i="43"/>
  <c r="AG47" i="43" s="1"/>
  <c r="AH39" i="43"/>
  <c r="AI39" i="43" s="1"/>
  <c r="AH31" i="43"/>
  <c r="AI31" i="43" s="1"/>
  <c r="AH23" i="43"/>
  <c r="AI23" i="43" s="1"/>
  <c r="AF23" i="43"/>
  <c r="AG23" i="43" s="1"/>
  <c r="AH15" i="43"/>
  <c r="AI15" i="43" s="1"/>
  <c r="AH7" i="43"/>
  <c r="AI7" i="43" s="1"/>
  <c r="AD213" i="43"/>
  <c r="AE213" i="43" s="1"/>
  <c r="AD205" i="43"/>
  <c r="AE205" i="43" s="1"/>
  <c r="AD173" i="43"/>
  <c r="AE173" i="43" s="1"/>
  <c r="AD149" i="43"/>
  <c r="AE149" i="43" s="1"/>
  <c r="AD141" i="43"/>
  <c r="AE141" i="43" s="1"/>
  <c r="AD109" i="43"/>
  <c r="AE109" i="43" s="1"/>
  <c r="AD85" i="43"/>
  <c r="AE85" i="43" s="1"/>
  <c r="AD77" i="43"/>
  <c r="AE77" i="43" s="1"/>
  <c r="AD45" i="43"/>
  <c r="AE45" i="43" s="1"/>
  <c r="AD21" i="43"/>
  <c r="AE21" i="43" s="1"/>
  <c r="AD13" i="43"/>
  <c r="AE13" i="43" s="1"/>
  <c r="AD207" i="43"/>
  <c r="AE207" i="43" s="1"/>
  <c r="AD179" i="43"/>
  <c r="AE179" i="43" s="1"/>
  <c r="AD163" i="43"/>
  <c r="AE163" i="43" s="1"/>
  <c r="AD134" i="43"/>
  <c r="AE134" i="43" s="1"/>
  <c r="AD75" i="43"/>
  <c r="AE75" i="43" s="1"/>
  <c r="AD61" i="43"/>
  <c r="AE61" i="43" s="1"/>
  <c r="AD46" i="43"/>
  <c r="AE46" i="43" s="1"/>
  <c r="AF159" i="43"/>
  <c r="AG159" i="43" s="1"/>
  <c r="AF111" i="43"/>
  <c r="AG111" i="43" s="1"/>
  <c r="AH128" i="43"/>
  <c r="AI128" i="43" s="1"/>
  <c r="AH40" i="43"/>
  <c r="AI40" i="43" s="1"/>
  <c r="AH93" i="43"/>
  <c r="AI93" i="43" s="1"/>
  <c r="AH85" i="43"/>
  <c r="AI85" i="43" s="1"/>
  <c r="AF85" i="43"/>
  <c r="AG85" i="43" s="1"/>
  <c r="AF77" i="43"/>
  <c r="AG77" i="43" s="1"/>
  <c r="AF69" i="43"/>
  <c r="AG69" i="43" s="1"/>
  <c r="AH69" i="43"/>
  <c r="AI69" i="43" s="1"/>
  <c r="AF61" i="43"/>
  <c r="AG61" i="43" s="1"/>
  <c r="AF53" i="43"/>
  <c r="AG53" i="43" s="1"/>
  <c r="AH53" i="43"/>
  <c r="AI53" i="43" s="1"/>
  <c r="AH45" i="43"/>
  <c r="AI45" i="43" s="1"/>
  <c r="AF45" i="43"/>
  <c r="AG45" i="43" s="1"/>
  <c r="AF37" i="43"/>
  <c r="AG37" i="43" s="1"/>
  <c r="AH37" i="43"/>
  <c r="AI37" i="43" s="1"/>
  <c r="AF29" i="43"/>
  <c r="AG29" i="43" s="1"/>
  <c r="AH29" i="43"/>
  <c r="AI29" i="43" s="1"/>
  <c r="AH21" i="43"/>
  <c r="AI21" i="43" s="1"/>
  <c r="AF21" i="43"/>
  <c r="AG21" i="43" s="1"/>
  <c r="AF13" i="43"/>
  <c r="AG13" i="43" s="1"/>
  <c r="AH13" i="43"/>
  <c r="AI13" i="43" s="1"/>
  <c r="AF5" i="43"/>
  <c r="AG5" i="43" s="1"/>
  <c r="AG11" i="43"/>
  <c r="AD131" i="43"/>
  <c r="AE131" i="43" s="1"/>
  <c r="AD3" i="43"/>
  <c r="AE3" i="43" s="1"/>
  <c r="AH77" i="43"/>
  <c r="AI77" i="43" s="1"/>
  <c r="AA30" i="51"/>
  <c r="AB30" i="51" s="1"/>
  <c r="AB88" i="51"/>
  <c r="AB24" i="51"/>
  <c r="AB97" i="51"/>
  <c r="AG7" i="51"/>
  <c r="AH7" i="51" s="1"/>
  <c r="AA109" i="51"/>
  <c r="AB109" i="51" s="1"/>
  <c r="AA101" i="51"/>
  <c r="AB101" i="51" s="1"/>
  <c r="AA93" i="51"/>
  <c r="AB93" i="51" s="1"/>
  <c r="AA85" i="51"/>
  <c r="AB85" i="51" s="1"/>
  <c r="AA77" i="51"/>
  <c r="AB77" i="51" s="1"/>
  <c r="AA69" i="51"/>
  <c r="AB69" i="51" s="1"/>
  <c r="AA61" i="51"/>
  <c r="AB61" i="51" s="1"/>
  <c r="AA53" i="51"/>
  <c r="AB53" i="51" s="1"/>
  <c r="AA45" i="51"/>
  <c r="AB45" i="51" s="1"/>
  <c r="AA37" i="51"/>
  <c r="AB37" i="51" s="1"/>
  <c r="AA29" i="51"/>
  <c r="AB29" i="51" s="1"/>
  <c r="AA21" i="51"/>
  <c r="AB21" i="51" s="1"/>
  <c r="AA13" i="51"/>
  <c r="AB13" i="51" s="1"/>
  <c r="AA5" i="51"/>
  <c r="AB5" i="51" s="1"/>
  <c r="AC112" i="51"/>
  <c r="AD112" i="51" s="1"/>
  <c r="AE112" i="51" s="1"/>
  <c r="AC104" i="51"/>
  <c r="AD104" i="51" s="1"/>
  <c r="AE104" i="51" s="1"/>
  <c r="AC96" i="51"/>
  <c r="AD96" i="51" s="1"/>
  <c r="AE96" i="51" s="1"/>
  <c r="AC88" i="51"/>
  <c r="AD88" i="51" s="1"/>
  <c r="AE88" i="51" s="1"/>
  <c r="AC80" i="51"/>
  <c r="AD80" i="51" s="1"/>
  <c r="AE80" i="51" s="1"/>
  <c r="AC72" i="51"/>
  <c r="AD72" i="51" s="1"/>
  <c r="AE72" i="51" s="1"/>
  <c r="AC64" i="51"/>
  <c r="AD64" i="51" s="1"/>
  <c r="AE64" i="51" s="1"/>
  <c r="AC56" i="51"/>
  <c r="AD56" i="51" s="1"/>
  <c r="AE56" i="51" s="1"/>
  <c r="AC48" i="51"/>
  <c r="AD48" i="51" s="1"/>
  <c r="AE48" i="51" s="1"/>
  <c r="AC40" i="51"/>
  <c r="AD40" i="51" s="1"/>
  <c r="AE40" i="51" s="1"/>
  <c r="AC32" i="51"/>
  <c r="AD32" i="51" s="1"/>
  <c r="AE32" i="51" s="1"/>
  <c r="AC24" i="51"/>
  <c r="AD24" i="51" s="1"/>
  <c r="AE24" i="51" s="1"/>
  <c r="AC16" i="51"/>
  <c r="AD16" i="51" s="1"/>
  <c r="AE16" i="51" s="1"/>
  <c r="AC8" i="51"/>
  <c r="AD8" i="51" s="1"/>
  <c r="AE8" i="51" s="1"/>
  <c r="AH105" i="51"/>
  <c r="AH97" i="51"/>
  <c r="AH81" i="51"/>
  <c r="AH33" i="51"/>
  <c r="AC2" i="51"/>
  <c r="AD2" i="51" s="1"/>
  <c r="AE2" i="51" s="1"/>
  <c r="AC109" i="51"/>
  <c r="AC101" i="51"/>
  <c r="AD101" i="51" s="1"/>
  <c r="AE101" i="51" s="1"/>
  <c r="AC93" i="51"/>
  <c r="AD93" i="51" s="1"/>
  <c r="AE93" i="51" s="1"/>
  <c r="AC85" i="51"/>
  <c r="AC77" i="51"/>
  <c r="AD77" i="51" s="1"/>
  <c r="AE77" i="51" s="1"/>
  <c r="AC69" i="51"/>
  <c r="AC61" i="51"/>
  <c r="AD61" i="51" s="1"/>
  <c r="AE61" i="51" s="1"/>
  <c r="AC53" i="51"/>
  <c r="AD53" i="51" s="1"/>
  <c r="AE53" i="51" s="1"/>
  <c r="AC45" i="51"/>
  <c r="AD45" i="51" s="1"/>
  <c r="AE45" i="51" s="1"/>
  <c r="AC37" i="51"/>
  <c r="AD37" i="51" s="1"/>
  <c r="AE37" i="51" s="1"/>
  <c r="AC29" i="51"/>
  <c r="AD29" i="51" s="1"/>
  <c r="AE29" i="51" s="1"/>
  <c r="AC21" i="51"/>
  <c r="AD21" i="51" s="1"/>
  <c r="AE21" i="51" s="1"/>
  <c r="AC13" i="51"/>
  <c r="AD13" i="51" s="1"/>
  <c r="AE13" i="51" s="1"/>
  <c r="AC5" i="51"/>
  <c r="AD5" i="51" s="1"/>
  <c r="AE5" i="51" s="1"/>
  <c r="AA65" i="51"/>
  <c r="AB65" i="51" s="1"/>
  <c r="AA33" i="51"/>
  <c r="AB33" i="51" s="1"/>
  <c r="AD109" i="51"/>
  <c r="AE109" i="51" s="1"/>
  <c r="AG96" i="51"/>
  <c r="AH96" i="51" s="1"/>
  <c r="AG72" i="51"/>
  <c r="AH72" i="51" s="1"/>
  <c r="AG32" i="51"/>
  <c r="AH32" i="51" s="1"/>
  <c r="AG8" i="51"/>
  <c r="AH8" i="51" s="1"/>
  <c r="AA114" i="51"/>
  <c r="AB114" i="51" s="1"/>
  <c r="AA106" i="51"/>
  <c r="AB106" i="51" s="1"/>
  <c r="AA98" i="51"/>
  <c r="AB98" i="51" s="1"/>
  <c r="AA90" i="51"/>
  <c r="AB90" i="51" s="1"/>
  <c r="AA82" i="51"/>
  <c r="AB82" i="51" s="1"/>
  <c r="AA74" i="51"/>
  <c r="AB74" i="51" s="1"/>
  <c r="AA66" i="51"/>
  <c r="AB66" i="51" s="1"/>
  <c r="AA58" i="51"/>
  <c r="AB58" i="51" s="1"/>
  <c r="AA50" i="51"/>
  <c r="AB50" i="51" s="1"/>
  <c r="AA42" i="51"/>
  <c r="AB42" i="51" s="1"/>
  <c r="AA34" i="51"/>
  <c r="AB34" i="51" s="1"/>
  <c r="AA26" i="51"/>
  <c r="AB26" i="51" s="1"/>
  <c r="AA18" i="51"/>
  <c r="AB18" i="51" s="1"/>
  <c r="AA10" i="51"/>
  <c r="AB10" i="51" s="1"/>
  <c r="AD85" i="51"/>
  <c r="AE85" i="51" s="1"/>
  <c r="AA113" i="51"/>
  <c r="AB113" i="51" s="1"/>
  <c r="AA105" i="51"/>
  <c r="AB105" i="51" s="1"/>
  <c r="AA89" i="51"/>
  <c r="AB89" i="51" s="1"/>
  <c r="AA81" i="51"/>
  <c r="AB81" i="51" s="1"/>
  <c r="AA73" i="51"/>
  <c r="AB73" i="51" s="1"/>
  <c r="AA57" i="51"/>
  <c r="AB57" i="51" s="1"/>
  <c r="AA49" i="51"/>
  <c r="AB49" i="51" s="1"/>
  <c r="AA41" i="51"/>
  <c r="AB41" i="51" s="1"/>
  <c r="AA25" i="51"/>
  <c r="AB25" i="51" s="1"/>
  <c r="AA9" i="51"/>
  <c r="AB9" i="51" s="1"/>
  <c r="AG35" i="51"/>
  <c r="AH35" i="51" s="1"/>
  <c r="AG27" i="51"/>
  <c r="AH27" i="51" s="1"/>
  <c r="AG3" i="51"/>
  <c r="AH3" i="51" s="1"/>
  <c r="AB91" i="51"/>
  <c r="AA110" i="51"/>
  <c r="AB110" i="51" s="1"/>
  <c r="AA102" i="51"/>
  <c r="AB102" i="51" s="1"/>
  <c r="AA94" i="51"/>
  <c r="AB94" i="51" s="1"/>
  <c r="AA86" i="51"/>
  <c r="AB86" i="51" s="1"/>
  <c r="AA78" i="51"/>
  <c r="AB78" i="51" s="1"/>
  <c r="AA70" i="51"/>
  <c r="AB70" i="51" s="1"/>
  <c r="AA62" i="51"/>
  <c r="AB62" i="51" s="1"/>
  <c r="AA54" i="51"/>
  <c r="AB54" i="51" s="1"/>
  <c r="AA46" i="51"/>
  <c r="AB46" i="51" s="1"/>
  <c r="AA38" i="51"/>
  <c r="AB38" i="51" s="1"/>
  <c r="AA22" i="51"/>
  <c r="AB22" i="51" s="1"/>
  <c r="AA14" i="51"/>
  <c r="AB14" i="51" s="1"/>
  <c r="AA6" i="51"/>
  <c r="AB6" i="51" s="1"/>
  <c r="AC113" i="51"/>
  <c r="AD113" i="51" s="1"/>
  <c r="AE113" i="51" s="1"/>
  <c r="AC105" i="51"/>
  <c r="AD105" i="51" s="1"/>
  <c r="AE105" i="51" s="1"/>
  <c r="AC97" i="51"/>
  <c r="AD97" i="51" s="1"/>
  <c r="AE97" i="51" s="1"/>
  <c r="AC89" i="51"/>
  <c r="AD89" i="51" s="1"/>
  <c r="AE89" i="51" s="1"/>
  <c r="AC81" i="51"/>
  <c r="AD81" i="51" s="1"/>
  <c r="AE81" i="51" s="1"/>
  <c r="AC73" i="51"/>
  <c r="AD73" i="51" s="1"/>
  <c r="AE73" i="51" s="1"/>
  <c r="AC65" i="51"/>
  <c r="AD65" i="51" s="1"/>
  <c r="AE65" i="51" s="1"/>
  <c r="AC57" i="51"/>
  <c r="AD57" i="51" s="1"/>
  <c r="AE57" i="51" s="1"/>
  <c r="AC49" i="51"/>
  <c r="AD49" i="51" s="1"/>
  <c r="AE49" i="51" s="1"/>
  <c r="AC41" i="51"/>
  <c r="AD41" i="51" s="1"/>
  <c r="AE41" i="51" s="1"/>
  <c r="AC33" i="51"/>
  <c r="AD33" i="51" s="1"/>
  <c r="AE33" i="51" s="1"/>
  <c r="AC25" i="51"/>
  <c r="AD25" i="51" s="1"/>
  <c r="AE25" i="51" s="1"/>
  <c r="AC17" i="51"/>
  <c r="AD17" i="51" s="1"/>
  <c r="AE17" i="51" s="1"/>
  <c r="AC9" i="51"/>
  <c r="AD9" i="51" s="1"/>
  <c r="AE9" i="51" s="1"/>
  <c r="AH98" i="51"/>
  <c r="AH74" i="51"/>
  <c r="AH34" i="51"/>
  <c r="Z49" i="51"/>
  <c r="AG49" i="51"/>
  <c r="AH49" i="51" s="1"/>
  <c r="AA116" i="51"/>
  <c r="AB116" i="51" s="1"/>
  <c r="AA108" i="51"/>
  <c r="AB108" i="51" s="1"/>
  <c r="AA100" i="51"/>
  <c r="AB100" i="51" s="1"/>
  <c r="AA92" i="51"/>
  <c r="AB92" i="51" s="1"/>
  <c r="AA84" i="51"/>
  <c r="AB84" i="51" s="1"/>
  <c r="AA76" i="51"/>
  <c r="AB76" i="51" s="1"/>
  <c r="AA68" i="51"/>
  <c r="AB68" i="51" s="1"/>
  <c r="AA60" i="51"/>
  <c r="AB60" i="51" s="1"/>
  <c r="AA52" i="51"/>
  <c r="AB52" i="51" s="1"/>
  <c r="AA44" i="51"/>
  <c r="AB44" i="51" s="1"/>
  <c r="AA36" i="51"/>
  <c r="AB36" i="51" s="1"/>
  <c r="AA28" i="51"/>
  <c r="AB28" i="51" s="1"/>
  <c r="AA20" i="51"/>
  <c r="AB20" i="51" s="1"/>
  <c r="AA12" i="51"/>
  <c r="AB12" i="51" s="1"/>
  <c r="AA4" i="51"/>
  <c r="AB4" i="51" s="1"/>
  <c r="AC111" i="51"/>
  <c r="AD111" i="51" s="1"/>
  <c r="AE111" i="51" s="1"/>
  <c r="AC103" i="51"/>
  <c r="AD103" i="51" s="1"/>
  <c r="AE103" i="51" s="1"/>
  <c r="AC95" i="51"/>
  <c r="AD95" i="51" s="1"/>
  <c r="AE95" i="51" s="1"/>
  <c r="AC87" i="51"/>
  <c r="AD87" i="51" s="1"/>
  <c r="AE87" i="51" s="1"/>
  <c r="AC79" i="51"/>
  <c r="AD79" i="51" s="1"/>
  <c r="AE79" i="51" s="1"/>
  <c r="AC71" i="51"/>
  <c r="AD71" i="51" s="1"/>
  <c r="AE71" i="51" s="1"/>
  <c r="AC63" i="51"/>
  <c r="AD63" i="51" s="1"/>
  <c r="AE63" i="51" s="1"/>
  <c r="AC55" i="51"/>
  <c r="AD55" i="51" s="1"/>
  <c r="AE55" i="51" s="1"/>
  <c r="AC47" i="51"/>
  <c r="AD47" i="51" s="1"/>
  <c r="AE47" i="51" s="1"/>
  <c r="AC39" i="51"/>
  <c r="AD39" i="51" s="1"/>
  <c r="AE39" i="51" s="1"/>
  <c r="AC31" i="51"/>
  <c r="AD31" i="51" s="1"/>
  <c r="AE31" i="51" s="1"/>
  <c r="AC23" i="51"/>
  <c r="AD23" i="51" s="1"/>
  <c r="AE23" i="51" s="1"/>
  <c r="AC15" i="51"/>
  <c r="AD15" i="51" s="1"/>
  <c r="AE15" i="51" s="1"/>
  <c r="AC7" i="51"/>
  <c r="AD7" i="51" s="1"/>
  <c r="AE7" i="51" s="1"/>
  <c r="AG112" i="51"/>
  <c r="AH112" i="51" s="1"/>
  <c r="AG104" i="51"/>
  <c r="AH104" i="51" s="1"/>
  <c r="AG88" i="51"/>
  <c r="AH88" i="51" s="1"/>
  <c r="AG80" i="51"/>
  <c r="AH80" i="51" s="1"/>
  <c r="AG64" i="51"/>
  <c r="AH64" i="51" s="1"/>
  <c r="AG56" i="51"/>
  <c r="AH56" i="51" s="1"/>
  <c r="AG48" i="51"/>
  <c r="AH48" i="51" s="1"/>
  <c r="AG40" i="51"/>
  <c r="AH40" i="51" s="1"/>
  <c r="AG24" i="51"/>
  <c r="AH24" i="51" s="1"/>
  <c r="AG16" i="51"/>
  <c r="AH16" i="51" s="1"/>
  <c r="AC110" i="51"/>
  <c r="AD110" i="51" s="1"/>
  <c r="AE110" i="51" s="1"/>
  <c r="AC102" i="51"/>
  <c r="AD102" i="51" s="1"/>
  <c r="AE102" i="51" s="1"/>
  <c r="AC94" i="51"/>
  <c r="AD94" i="51" s="1"/>
  <c r="AE94" i="51" s="1"/>
  <c r="AC86" i="51"/>
  <c r="AD86" i="51" s="1"/>
  <c r="AE86" i="51" s="1"/>
  <c r="AC78" i="51"/>
  <c r="AD78" i="51" s="1"/>
  <c r="AE78" i="51" s="1"/>
  <c r="AC70" i="51"/>
  <c r="AD70" i="51" s="1"/>
  <c r="AE70" i="51" s="1"/>
  <c r="AC62" i="51"/>
  <c r="AD62" i="51" s="1"/>
  <c r="AE62" i="51" s="1"/>
  <c r="AC54" i="51"/>
  <c r="AD54" i="51" s="1"/>
  <c r="AE54" i="51" s="1"/>
  <c r="AC46" i="51"/>
  <c r="AD46" i="51" s="1"/>
  <c r="AE46" i="51" s="1"/>
  <c r="AC38" i="51"/>
  <c r="AD38" i="51" s="1"/>
  <c r="AE38" i="51" s="1"/>
  <c r="AC30" i="51"/>
  <c r="AD30" i="51" s="1"/>
  <c r="AE30" i="51" s="1"/>
  <c r="AC22" i="51"/>
  <c r="AD22" i="51" s="1"/>
  <c r="AE22" i="51" s="1"/>
  <c r="AC14" i="51"/>
  <c r="AD14" i="51" s="1"/>
  <c r="AE14" i="51" s="1"/>
  <c r="AC6" i="51"/>
  <c r="AD6" i="51" s="1"/>
  <c r="AE6" i="51" s="1"/>
  <c r="Z111" i="51"/>
  <c r="AG111" i="51"/>
  <c r="AH111" i="51" s="1"/>
  <c r="Z103" i="51"/>
  <c r="AG103" i="51"/>
  <c r="AH103" i="51" s="1"/>
  <c r="Z95" i="51"/>
  <c r="AG95" i="51"/>
  <c r="AH95" i="51" s="1"/>
  <c r="Z87" i="51"/>
  <c r="AG87" i="51"/>
  <c r="AH87" i="51" s="1"/>
  <c r="Z79" i="51"/>
  <c r="AG79" i="51"/>
  <c r="AH79" i="51" s="1"/>
  <c r="Z71" i="51"/>
  <c r="AG71" i="51"/>
  <c r="AH71" i="51" s="1"/>
  <c r="Z63" i="51"/>
  <c r="AG63" i="51"/>
  <c r="AH63" i="51" s="1"/>
  <c r="Z55" i="51"/>
  <c r="AG55" i="51"/>
  <c r="AH55" i="51" s="1"/>
  <c r="Z47" i="51"/>
  <c r="AG47" i="51"/>
  <c r="AH47" i="51" s="1"/>
  <c r="Z39" i="51"/>
  <c r="AG39" i="51"/>
  <c r="AH39" i="51" s="1"/>
  <c r="Z31" i="51"/>
  <c r="AG31" i="51"/>
  <c r="AH31" i="51" s="1"/>
  <c r="Z23" i="51"/>
  <c r="AG23" i="51"/>
  <c r="AH23" i="51" s="1"/>
  <c r="Z15" i="51"/>
  <c r="AG15" i="51"/>
  <c r="AH15" i="51" s="1"/>
  <c r="AH78" i="51"/>
  <c r="AC116" i="51"/>
  <c r="AD116" i="51" s="1"/>
  <c r="AE116" i="51" s="1"/>
  <c r="AC108" i="51"/>
  <c r="AD108" i="51" s="1"/>
  <c r="AE108" i="51" s="1"/>
  <c r="AC100" i="51"/>
  <c r="AD100" i="51" s="1"/>
  <c r="AE100" i="51" s="1"/>
  <c r="AC92" i="51"/>
  <c r="AD92" i="51" s="1"/>
  <c r="AE92" i="51" s="1"/>
  <c r="AC84" i="51"/>
  <c r="AD84" i="51" s="1"/>
  <c r="AE84" i="51" s="1"/>
  <c r="AC76" i="51"/>
  <c r="AD76" i="51" s="1"/>
  <c r="AE76" i="51" s="1"/>
  <c r="AC68" i="51"/>
  <c r="AD68" i="51" s="1"/>
  <c r="AE68" i="51" s="1"/>
  <c r="AC60" i="51"/>
  <c r="AD60" i="51" s="1"/>
  <c r="AE60" i="51" s="1"/>
  <c r="AC52" i="51"/>
  <c r="AD52" i="51" s="1"/>
  <c r="AE52" i="51" s="1"/>
  <c r="AC44" i="51"/>
  <c r="AD44" i="51" s="1"/>
  <c r="AE44" i="51" s="1"/>
  <c r="AC36" i="51"/>
  <c r="AD36" i="51" s="1"/>
  <c r="AE36" i="51" s="1"/>
  <c r="AC28" i="51"/>
  <c r="AD28" i="51" s="1"/>
  <c r="AE28" i="51" s="1"/>
  <c r="AC20" i="51"/>
  <c r="AD20" i="51" s="1"/>
  <c r="AE20" i="51" s="1"/>
  <c r="AC12" i="51"/>
  <c r="AD12" i="51" s="1"/>
  <c r="AE12" i="51" s="1"/>
  <c r="AC4" i="51"/>
  <c r="AD4" i="51" s="1"/>
  <c r="AE4" i="51" s="1"/>
  <c r="AG2" i="51"/>
  <c r="AH2" i="51" s="1"/>
  <c r="AG109" i="51"/>
  <c r="AH109" i="51" s="1"/>
  <c r="AG101" i="51"/>
  <c r="AH101" i="51" s="1"/>
  <c r="AG93" i="51"/>
  <c r="AH93" i="51" s="1"/>
  <c r="AG85" i="51"/>
  <c r="AH85" i="51" s="1"/>
  <c r="AD69" i="51"/>
  <c r="AE69" i="51" s="1"/>
  <c r="AG53" i="51"/>
  <c r="AH53" i="51" s="1"/>
  <c r="AG45" i="51"/>
  <c r="AH45" i="51" s="1"/>
  <c r="AG21" i="51"/>
  <c r="AH21" i="51" s="1"/>
  <c r="Z116" i="51"/>
  <c r="AG116" i="51"/>
  <c r="AH116" i="51" s="1"/>
  <c r="Z108" i="51"/>
  <c r="AG108" i="51"/>
  <c r="AH108" i="51" s="1"/>
  <c r="Z100" i="51"/>
  <c r="AG100" i="51"/>
  <c r="AH100" i="51" s="1"/>
  <c r="Z92" i="51"/>
  <c r="AG92" i="51"/>
  <c r="AH92" i="51" s="1"/>
  <c r="Z84" i="51"/>
  <c r="AG84" i="51"/>
  <c r="AH84" i="51" s="1"/>
  <c r="Z76" i="51"/>
  <c r="AG76" i="51"/>
  <c r="AH76" i="51" s="1"/>
  <c r="Z68" i="51"/>
  <c r="AG68" i="51"/>
  <c r="AH68" i="51" s="1"/>
  <c r="Z60" i="51"/>
  <c r="AG60" i="51"/>
  <c r="AH60" i="51" s="1"/>
  <c r="Z52" i="51"/>
  <c r="AG52" i="51"/>
  <c r="AH52" i="51" s="1"/>
  <c r="Z44" i="51"/>
  <c r="AG44" i="51"/>
  <c r="AH44" i="51" s="1"/>
  <c r="Z36" i="51"/>
  <c r="AG36" i="51"/>
  <c r="AH36" i="51" s="1"/>
  <c r="Z28" i="51"/>
  <c r="AG28" i="51"/>
  <c r="AH28" i="51" s="1"/>
  <c r="Z20" i="51"/>
  <c r="AG20" i="51"/>
  <c r="AH20" i="51" s="1"/>
  <c r="Z12" i="51"/>
  <c r="AG12" i="51"/>
  <c r="AH12" i="51" s="1"/>
  <c r="Z4" i="51"/>
  <c r="AG4" i="51"/>
  <c r="AH4" i="51" s="1"/>
  <c r="AA111" i="51"/>
  <c r="AB111" i="51" s="1"/>
  <c r="AA103" i="51"/>
  <c r="AB103" i="51" s="1"/>
  <c r="AA95" i="51"/>
  <c r="AB95" i="51" s="1"/>
  <c r="AA87" i="51"/>
  <c r="AB87" i="51" s="1"/>
  <c r="AA79" i="51"/>
  <c r="AB79" i="51" s="1"/>
  <c r="AA71" i="51"/>
  <c r="AB71" i="51" s="1"/>
  <c r="AA63" i="51"/>
  <c r="AB63" i="51" s="1"/>
  <c r="AA55" i="51"/>
  <c r="AB55" i="51" s="1"/>
  <c r="AA47" i="51"/>
  <c r="AB47" i="51" s="1"/>
  <c r="AA39" i="51"/>
  <c r="AB39" i="51" s="1"/>
  <c r="AA31" i="51"/>
  <c r="AB31" i="51" s="1"/>
  <c r="AA23" i="51"/>
  <c r="AB23" i="51" s="1"/>
  <c r="AA15" i="51"/>
  <c r="AB15" i="51" s="1"/>
  <c r="AA7" i="51"/>
  <c r="AB7" i="51" s="1"/>
  <c r="AC114" i="51"/>
  <c r="AD114" i="51" s="1"/>
  <c r="AE114" i="51" s="1"/>
  <c r="AC106" i="51"/>
  <c r="AD106" i="51" s="1"/>
  <c r="AE106" i="51" s="1"/>
  <c r="AC98" i="51"/>
  <c r="AD98" i="51" s="1"/>
  <c r="AE98" i="51" s="1"/>
  <c r="AC90" i="51"/>
  <c r="AD90" i="51" s="1"/>
  <c r="AE90" i="51" s="1"/>
  <c r="AC82" i="51"/>
  <c r="AD82" i="51" s="1"/>
  <c r="AE82" i="51" s="1"/>
  <c r="AC74" i="51"/>
  <c r="AD74" i="51" s="1"/>
  <c r="AE74" i="51" s="1"/>
  <c r="AC66" i="51"/>
  <c r="AD66" i="51" s="1"/>
  <c r="AE66" i="51" s="1"/>
  <c r="AC58" i="51"/>
  <c r="AD58" i="51" s="1"/>
  <c r="AE58" i="51" s="1"/>
  <c r="AC50" i="51"/>
  <c r="AD50" i="51" s="1"/>
  <c r="AE50" i="51" s="1"/>
  <c r="AC42" i="51"/>
  <c r="AD42" i="51" s="1"/>
  <c r="AE42" i="51" s="1"/>
  <c r="AC34" i="51"/>
  <c r="AD34" i="51" s="1"/>
  <c r="AE34" i="51" s="1"/>
  <c r="AC26" i="51"/>
  <c r="AD26" i="51" s="1"/>
  <c r="AE26" i="51" s="1"/>
  <c r="AC18" i="51"/>
  <c r="AD18" i="51" s="1"/>
  <c r="AE18" i="51" s="1"/>
  <c r="AC10" i="51"/>
  <c r="AD10" i="51" s="1"/>
  <c r="AE10" i="51" s="1"/>
  <c r="Z115" i="51"/>
  <c r="AG115" i="51"/>
  <c r="AH115" i="51" s="1"/>
  <c r="AD115" i="51"/>
  <c r="AE115" i="51" s="1"/>
  <c r="Z107" i="51"/>
  <c r="AD107" i="51"/>
  <c r="AE107" i="51" s="1"/>
  <c r="AG107" i="51"/>
  <c r="AH107" i="51" s="1"/>
  <c r="Z99" i="51"/>
  <c r="AG99" i="51"/>
  <c r="AH99" i="51" s="1"/>
  <c r="Z91" i="51"/>
  <c r="AG91" i="51"/>
  <c r="AH91" i="51" s="1"/>
  <c r="AD91" i="51"/>
  <c r="AE91" i="51" s="1"/>
  <c r="Z83" i="51"/>
  <c r="AD83" i="51"/>
  <c r="AE83" i="51" s="1"/>
  <c r="AG83" i="51"/>
  <c r="AH83" i="51" s="1"/>
  <c r="Z75" i="51"/>
  <c r="AD75" i="51"/>
  <c r="AE75" i="51" s="1"/>
  <c r="AG75" i="51"/>
  <c r="AH75" i="51" s="1"/>
  <c r="Z67" i="51"/>
  <c r="AG67" i="51"/>
  <c r="AH67" i="51" s="1"/>
  <c r="AD67" i="51"/>
  <c r="AE67" i="51" s="1"/>
  <c r="AD43" i="51"/>
  <c r="AE43" i="51" s="1"/>
  <c r="AD19" i="51"/>
  <c r="AE19" i="51" s="1"/>
  <c r="AD11" i="51"/>
  <c r="AE11" i="51" s="1"/>
  <c r="AD3" i="51"/>
  <c r="AE3" i="51" s="1"/>
  <c r="AG77" i="51"/>
  <c r="AH77" i="51" s="1"/>
  <c r="AG69" i="51"/>
  <c r="AH69" i="51" s="1"/>
  <c r="AG61" i="51"/>
  <c r="AH61" i="51" s="1"/>
  <c r="AG37" i="51"/>
  <c r="AH37" i="51" s="1"/>
  <c r="AG29" i="51"/>
  <c r="AH29" i="51" s="1"/>
  <c r="AG13" i="51"/>
  <c r="AH13" i="51" s="1"/>
  <c r="AG5" i="51"/>
  <c r="AH5" i="51" s="1"/>
  <c r="AD27" i="51"/>
  <c r="AE27" i="51" s="1"/>
  <c r="Z59" i="51"/>
  <c r="Z51" i="51"/>
  <c r="AD51" i="51"/>
  <c r="AE51" i="51" s="1"/>
  <c r="AG59" i="51"/>
  <c r="AH59" i="51" s="1"/>
  <c r="AG51" i="51"/>
  <c r="AH51" i="51" s="1"/>
  <c r="AG43" i="51"/>
  <c r="AH43" i="51" s="1"/>
  <c r="AG19" i="51"/>
  <c r="AH19" i="51" s="1"/>
  <c r="AG11" i="51"/>
  <c r="AH11" i="51" s="1"/>
  <c r="Z114" i="51"/>
  <c r="Z106" i="51"/>
  <c r="Z98" i="51"/>
  <c r="Z90" i="51"/>
  <c r="Z82" i="51"/>
  <c r="Z74" i="51"/>
  <c r="Z66" i="51"/>
  <c r="Z58" i="51"/>
  <c r="Z50" i="51"/>
  <c r="Z42" i="51"/>
  <c r="Z34" i="51"/>
  <c r="Z41" i="51"/>
  <c r="Z33" i="51"/>
  <c r="Z7" i="51"/>
  <c r="Z110" i="51"/>
  <c r="Z102" i="51"/>
  <c r="Z94" i="51"/>
  <c r="Z86" i="51"/>
  <c r="Z78" i="51"/>
  <c r="Z70" i="51"/>
  <c r="Z62" i="51"/>
  <c r="Z54" i="51"/>
  <c r="Z46" i="51"/>
  <c r="Z38" i="51"/>
  <c r="Z30" i="51"/>
  <c r="Z22" i="51"/>
  <c r="Z14" i="51"/>
  <c r="Z6" i="51"/>
  <c r="Z2" i="51"/>
  <c r="Z109" i="51"/>
  <c r="Z101" i="51"/>
  <c r="Z93" i="51"/>
  <c r="Z85" i="51"/>
  <c r="Z77" i="51"/>
  <c r="Z69" i="51"/>
  <c r="Z61" i="51"/>
  <c r="Z53" i="51"/>
  <c r="Z45" i="51"/>
  <c r="Z37" i="51"/>
  <c r="Z29" i="51"/>
  <c r="Z21" i="51"/>
  <c r="Z13" i="51"/>
  <c r="Z5" i="51"/>
  <c r="Z43" i="51"/>
  <c r="Z35" i="51"/>
  <c r="Z27" i="51"/>
  <c r="Z19" i="51"/>
  <c r="Z11" i="51"/>
  <c r="Z3" i="51"/>
  <c r="Z26" i="51"/>
  <c r="Z18" i="51"/>
  <c r="Z10" i="51"/>
  <c r="Z113" i="51"/>
  <c r="Z105" i="51"/>
  <c r="Z97" i="51"/>
  <c r="Z89" i="51"/>
  <c r="Z81" i="51"/>
  <c r="Z73" i="51"/>
  <c r="Z65" i="51"/>
  <c r="Z57" i="51"/>
  <c r="Z25" i="51"/>
  <c r="Z17" i="51"/>
  <c r="Z9" i="51"/>
  <c r="Z112" i="51"/>
  <c r="Z104" i="51"/>
  <c r="Z96" i="51"/>
  <c r="Z88" i="51"/>
  <c r="Z80" i="51"/>
  <c r="Z72" i="51"/>
  <c r="Z64" i="51"/>
  <c r="Z56" i="51"/>
  <c r="Z48" i="51"/>
  <c r="Z40" i="51"/>
  <c r="Z32" i="51"/>
  <c r="Z24" i="51"/>
  <c r="Z16" i="51"/>
  <c r="Z8" i="51"/>
  <c r="X104" i="51"/>
  <c r="Y104" i="51" s="1"/>
  <c r="X88" i="51"/>
  <c r="Y88" i="51" s="1"/>
  <c r="X72" i="51"/>
  <c r="Y72" i="51" s="1"/>
  <c r="X56" i="51"/>
  <c r="Y56" i="51" s="1"/>
  <c r="X40" i="51"/>
  <c r="Y40" i="51" s="1"/>
  <c r="X24" i="51"/>
  <c r="Y24" i="51" s="1"/>
  <c r="X106" i="51"/>
  <c r="Y106" i="51" s="1"/>
  <c r="X90" i="51"/>
  <c r="Y90" i="51" s="1"/>
  <c r="X74" i="51"/>
  <c r="Y74" i="51" s="1"/>
  <c r="X58" i="51"/>
  <c r="Y58" i="51" s="1"/>
  <c r="X42" i="51"/>
  <c r="Y42" i="51" s="1"/>
  <c r="X26" i="51"/>
  <c r="Y26" i="51" s="1"/>
  <c r="X38" i="51"/>
  <c r="Y38" i="51" s="1"/>
  <c r="X6" i="51"/>
  <c r="Y6" i="51" s="1"/>
  <c r="X22" i="51"/>
  <c r="Y22" i="51" s="1"/>
  <c r="X14" i="51"/>
  <c r="Y14" i="51" s="1"/>
  <c r="X110" i="51"/>
  <c r="Y110" i="51" s="1"/>
  <c r="X102" i="51"/>
  <c r="Y102" i="51" s="1"/>
  <c r="X94" i="51"/>
  <c r="Y94" i="51" s="1"/>
  <c r="X86" i="51"/>
  <c r="Y86" i="51" s="1"/>
  <c r="X78" i="51"/>
  <c r="Y78" i="51" s="1"/>
  <c r="X70" i="51"/>
  <c r="Y70" i="51" s="1"/>
  <c r="X62" i="51"/>
  <c r="Y62" i="51" s="1"/>
  <c r="X54" i="51"/>
  <c r="Y54" i="51" s="1"/>
  <c r="X46" i="51"/>
  <c r="Y46" i="51" s="1"/>
  <c r="X30" i="51"/>
  <c r="Y30" i="51" s="1"/>
  <c r="X111" i="51"/>
  <c r="Y111" i="51" s="1"/>
  <c r="X103" i="51"/>
  <c r="Y103" i="51" s="1"/>
  <c r="X95" i="51"/>
  <c r="Y95" i="51" s="1"/>
  <c r="X87" i="51"/>
  <c r="Y87" i="51" s="1"/>
  <c r="X79" i="51"/>
  <c r="Y79" i="51" s="1"/>
  <c r="X71" i="51"/>
  <c r="Y71" i="51" s="1"/>
  <c r="X63" i="51"/>
  <c r="Y63" i="51" s="1"/>
  <c r="X55" i="51"/>
  <c r="Y55" i="51" s="1"/>
  <c r="X47" i="51"/>
  <c r="Y47" i="51" s="1"/>
  <c r="X39" i="51"/>
  <c r="Y39" i="51" s="1"/>
  <c r="X31" i="51"/>
  <c r="Y31" i="51" s="1"/>
  <c r="X23" i="51"/>
  <c r="Y23" i="51" s="1"/>
  <c r="X15" i="51"/>
  <c r="Y15" i="51" s="1"/>
  <c r="X115" i="51"/>
  <c r="Y115" i="51" s="1"/>
  <c r="X107" i="51"/>
  <c r="Y107" i="51" s="1"/>
  <c r="X99" i="51"/>
  <c r="Y99" i="51" s="1"/>
  <c r="X91" i="51"/>
  <c r="Y91" i="51" s="1"/>
  <c r="X83" i="51"/>
  <c r="Y83" i="51" s="1"/>
  <c r="X75" i="51"/>
  <c r="Y75" i="51" s="1"/>
  <c r="X67" i="51"/>
  <c r="Y67" i="51" s="1"/>
  <c r="X59" i="51"/>
  <c r="Y59" i="51" s="1"/>
  <c r="X51" i="51"/>
  <c r="Y51" i="51" s="1"/>
  <c r="X43" i="51"/>
  <c r="Y43" i="51" s="1"/>
  <c r="X35" i="51"/>
  <c r="Y35" i="51" s="1"/>
  <c r="X27" i="51"/>
  <c r="Y27" i="51" s="1"/>
  <c r="X19" i="51"/>
  <c r="Y19" i="51" s="1"/>
  <c r="X11" i="51"/>
  <c r="Y11" i="51" s="1"/>
  <c r="X3" i="51"/>
  <c r="Y3" i="51" s="1"/>
  <c r="X114" i="51"/>
  <c r="Y114" i="51" s="1"/>
  <c r="X98" i="51"/>
  <c r="Y98" i="51" s="1"/>
  <c r="X82" i="51"/>
  <c r="Y82" i="51" s="1"/>
  <c r="X66" i="51"/>
  <c r="Y66" i="51" s="1"/>
  <c r="X50" i="51"/>
  <c r="Y50" i="51" s="1"/>
  <c r="X34" i="51"/>
  <c r="Y34" i="51" s="1"/>
  <c r="X18" i="51"/>
  <c r="Y18" i="51" s="1"/>
  <c r="X113" i="51"/>
  <c r="Y113" i="51" s="1"/>
  <c r="X105" i="51"/>
  <c r="Y105" i="51" s="1"/>
  <c r="X97" i="51"/>
  <c r="Y97" i="51" s="1"/>
  <c r="X89" i="51"/>
  <c r="Y89" i="51" s="1"/>
  <c r="X81" i="51"/>
  <c r="Y81" i="51" s="1"/>
  <c r="X73" i="51"/>
  <c r="Y73" i="51" s="1"/>
  <c r="X65" i="51"/>
  <c r="Y65" i="51" s="1"/>
  <c r="X57" i="51"/>
  <c r="Y57" i="51" s="1"/>
  <c r="X49" i="51"/>
  <c r="Y49" i="51" s="1"/>
  <c r="X41" i="51"/>
  <c r="Y41" i="51" s="1"/>
  <c r="X33" i="51"/>
  <c r="Y33" i="51" s="1"/>
  <c r="X25" i="51"/>
  <c r="Y25" i="51" s="1"/>
  <c r="X17" i="51"/>
  <c r="Y17" i="51" s="1"/>
  <c r="X9" i="51"/>
  <c r="Y9" i="51" s="1"/>
  <c r="X112" i="51"/>
  <c r="Y112" i="51" s="1"/>
  <c r="X96" i="51"/>
  <c r="Y96" i="51" s="1"/>
  <c r="X80" i="51"/>
  <c r="Y80" i="51" s="1"/>
  <c r="X64" i="51"/>
  <c r="Y64" i="51" s="1"/>
  <c r="X48" i="51"/>
  <c r="Y48" i="51" s="1"/>
  <c r="X32" i="51"/>
  <c r="Y32" i="51" s="1"/>
  <c r="X16" i="51"/>
  <c r="Y16" i="51" s="1"/>
  <c r="X10" i="51"/>
  <c r="Y10" i="51" s="1"/>
  <c r="X8" i="51"/>
  <c r="Y8" i="51" s="1"/>
  <c r="X7" i="51"/>
  <c r="Y7" i="51" s="1"/>
  <c r="X2" i="51"/>
  <c r="Y2" i="51" s="1"/>
  <c r="X109" i="51"/>
  <c r="Y109" i="51" s="1"/>
  <c r="X101" i="51"/>
  <c r="Y101" i="51" s="1"/>
  <c r="X93" i="51"/>
  <c r="Y93" i="51" s="1"/>
  <c r="X85" i="51"/>
  <c r="Y85" i="51" s="1"/>
  <c r="X77" i="51"/>
  <c r="Y77" i="51" s="1"/>
  <c r="X69" i="51"/>
  <c r="Y69" i="51" s="1"/>
  <c r="X61" i="51"/>
  <c r="Y61" i="51" s="1"/>
  <c r="X53" i="51"/>
  <c r="Y53" i="51" s="1"/>
  <c r="X45" i="51"/>
  <c r="Y45" i="51" s="1"/>
  <c r="X37" i="51"/>
  <c r="Y37" i="51" s="1"/>
  <c r="X29" i="51"/>
  <c r="Y29" i="51" s="1"/>
  <c r="X21" i="51"/>
  <c r="Y21" i="51" s="1"/>
  <c r="X13" i="51"/>
  <c r="Y13" i="51" s="1"/>
  <c r="X5" i="51"/>
  <c r="Y5" i="51" s="1"/>
  <c r="X116" i="51"/>
  <c r="Y116" i="51" s="1"/>
  <c r="X108" i="51"/>
  <c r="Y108" i="51" s="1"/>
  <c r="X100" i="51"/>
  <c r="Y100" i="51" s="1"/>
  <c r="X92" i="51"/>
  <c r="Y92" i="51" s="1"/>
  <c r="X84" i="51"/>
  <c r="Y84" i="51" s="1"/>
  <c r="X76" i="51"/>
  <c r="Y76" i="51" s="1"/>
  <c r="X68" i="51"/>
  <c r="Y68" i="51" s="1"/>
  <c r="X60" i="51"/>
  <c r="Y60" i="51" s="1"/>
  <c r="X52" i="51"/>
  <c r="Y52" i="51" s="1"/>
  <c r="X44" i="51"/>
  <c r="Y44" i="51" s="1"/>
  <c r="X36" i="51"/>
  <c r="Y36" i="51" s="1"/>
  <c r="X28" i="51"/>
  <c r="Y28" i="51" s="1"/>
  <c r="X20" i="51"/>
  <c r="Y20" i="51" s="1"/>
  <c r="X12" i="51"/>
  <c r="Y12" i="51" s="1"/>
  <c r="X4" i="51"/>
  <c r="Y4" i="51" s="1"/>
  <c r="U54" i="51"/>
  <c r="V54" i="51" s="1"/>
  <c r="W54" i="51" s="1"/>
  <c r="U2" i="51"/>
  <c r="V2" i="51" s="1"/>
  <c r="W2" i="51" s="1"/>
  <c r="U109" i="51"/>
  <c r="V109" i="51" s="1"/>
  <c r="W109" i="51" s="1"/>
  <c r="U101" i="51"/>
  <c r="V101" i="51" s="1"/>
  <c r="W101" i="51" s="1"/>
  <c r="U93" i="51"/>
  <c r="V93" i="51" s="1"/>
  <c r="W93" i="51" s="1"/>
  <c r="U85" i="51"/>
  <c r="V85" i="51" s="1"/>
  <c r="W85" i="51" s="1"/>
  <c r="U77" i="51"/>
  <c r="V77" i="51" s="1"/>
  <c r="W77" i="51" s="1"/>
  <c r="U69" i="51"/>
  <c r="V69" i="51" s="1"/>
  <c r="W69" i="51" s="1"/>
  <c r="U61" i="51"/>
  <c r="V61" i="51" s="1"/>
  <c r="W61" i="51" s="1"/>
  <c r="U53" i="51"/>
  <c r="V53" i="51" s="1"/>
  <c r="W53" i="51" s="1"/>
  <c r="U45" i="51"/>
  <c r="V45" i="51" s="1"/>
  <c r="W45" i="51" s="1"/>
  <c r="U37" i="51"/>
  <c r="V37" i="51" s="1"/>
  <c r="W37" i="51" s="1"/>
  <c r="U29" i="51"/>
  <c r="V29" i="51" s="1"/>
  <c r="W29" i="51" s="1"/>
  <c r="U21" i="51"/>
  <c r="V21" i="51" s="1"/>
  <c r="W21" i="51" s="1"/>
  <c r="U13" i="51"/>
  <c r="V13" i="51" s="1"/>
  <c r="W13" i="51" s="1"/>
  <c r="U5" i="51"/>
  <c r="V5" i="51" s="1"/>
  <c r="W5" i="51" s="1"/>
  <c r="Q111" i="51"/>
  <c r="R111" i="51" s="1"/>
  <c r="S111" i="51" s="1"/>
  <c r="Q103" i="51"/>
  <c r="R103" i="51" s="1"/>
  <c r="S103" i="51" s="1"/>
  <c r="U95" i="51"/>
  <c r="V95" i="51" s="1"/>
  <c r="W95" i="51" s="1"/>
  <c r="U87" i="51"/>
  <c r="V87" i="51" s="1"/>
  <c r="W87" i="51" s="1"/>
  <c r="Q79" i="51"/>
  <c r="R79" i="51" s="1"/>
  <c r="S79" i="51" s="1"/>
  <c r="Q71" i="51"/>
  <c r="R71" i="51" s="1"/>
  <c r="S71" i="51" s="1"/>
  <c r="U63" i="51"/>
  <c r="V63" i="51" s="1"/>
  <c r="W63" i="51" s="1"/>
  <c r="U55" i="51"/>
  <c r="V55" i="51" s="1"/>
  <c r="W55" i="51" s="1"/>
  <c r="U47" i="51"/>
  <c r="V47" i="51" s="1"/>
  <c r="W47" i="51" s="1"/>
  <c r="Q39" i="51"/>
  <c r="R39" i="51" s="1"/>
  <c r="S39" i="51" s="1"/>
  <c r="U31" i="51"/>
  <c r="V31" i="51" s="1"/>
  <c r="W31" i="51" s="1"/>
  <c r="U23" i="51"/>
  <c r="V23" i="51" s="1"/>
  <c r="W23" i="51" s="1"/>
  <c r="U15" i="51"/>
  <c r="V15" i="51" s="1"/>
  <c r="W15" i="51" s="1"/>
  <c r="Q7" i="51"/>
  <c r="R7" i="51" s="1"/>
  <c r="S7" i="51" s="1"/>
  <c r="Q93" i="51"/>
  <c r="R93" i="51" s="1"/>
  <c r="S93" i="51" s="1"/>
  <c r="Q77" i="51"/>
  <c r="R77" i="51" s="1"/>
  <c r="S77" i="51" s="1"/>
  <c r="Q13" i="51"/>
  <c r="R13" i="51" s="1"/>
  <c r="S13" i="51" s="1"/>
  <c r="U110" i="51"/>
  <c r="V110" i="51" s="1"/>
  <c r="W110" i="51" s="1"/>
  <c r="U94" i="51"/>
  <c r="V94" i="51" s="1"/>
  <c r="W94" i="51" s="1"/>
  <c r="U78" i="51"/>
  <c r="V78" i="51" s="1"/>
  <c r="W78" i="51" s="1"/>
  <c r="U62" i="51"/>
  <c r="V62" i="51" s="1"/>
  <c r="W62" i="51" s="1"/>
  <c r="U46" i="51"/>
  <c r="V46" i="51" s="1"/>
  <c r="W46" i="51" s="1"/>
  <c r="U30" i="51"/>
  <c r="V30" i="51" s="1"/>
  <c r="W30" i="51" s="1"/>
  <c r="U14" i="51"/>
  <c r="V14" i="51" s="1"/>
  <c r="W14" i="51" s="1"/>
  <c r="Q29" i="51"/>
  <c r="R29" i="51" s="1"/>
  <c r="S29" i="51" s="1"/>
  <c r="Q112" i="51"/>
  <c r="R112" i="51" s="1"/>
  <c r="S112" i="51" s="1"/>
  <c r="Q104" i="51"/>
  <c r="R104" i="51" s="1"/>
  <c r="S104" i="51" s="1"/>
  <c r="Q96" i="51"/>
  <c r="R96" i="51" s="1"/>
  <c r="S96" i="51" s="1"/>
  <c r="Q88" i="51"/>
  <c r="R88" i="51" s="1"/>
  <c r="S88" i="51" s="1"/>
  <c r="Q80" i="51"/>
  <c r="R80" i="51" s="1"/>
  <c r="S80" i="51" s="1"/>
  <c r="Q72" i="51"/>
  <c r="R72" i="51" s="1"/>
  <c r="S72" i="51" s="1"/>
  <c r="Q64" i="51"/>
  <c r="R64" i="51" s="1"/>
  <c r="S64" i="51" s="1"/>
  <c r="Q56" i="51"/>
  <c r="R56" i="51" s="1"/>
  <c r="S56" i="51" s="1"/>
  <c r="Q48" i="51"/>
  <c r="R48" i="51" s="1"/>
  <c r="S48" i="51" s="1"/>
  <c r="Q40" i="51"/>
  <c r="R40" i="51" s="1"/>
  <c r="S40" i="51" s="1"/>
  <c r="Q32" i="51"/>
  <c r="R32" i="51" s="1"/>
  <c r="S32" i="51" s="1"/>
  <c r="Q24" i="51"/>
  <c r="R24" i="51" s="1"/>
  <c r="S24" i="51" s="1"/>
  <c r="Q16" i="51"/>
  <c r="R16" i="51" s="1"/>
  <c r="S16" i="51" s="1"/>
  <c r="Q8" i="51"/>
  <c r="R8" i="51" s="1"/>
  <c r="S8" i="51" s="1"/>
  <c r="Q78" i="51"/>
  <c r="R78" i="51" s="1"/>
  <c r="S78" i="51" s="1"/>
  <c r="Q47" i="51"/>
  <c r="R47" i="51" s="1"/>
  <c r="S47" i="51" s="1"/>
  <c r="Q102" i="51"/>
  <c r="R102" i="51" s="1"/>
  <c r="S102" i="51" s="1"/>
  <c r="Q86" i="51"/>
  <c r="R86" i="51" s="1"/>
  <c r="S86" i="51" s="1"/>
  <c r="Q70" i="51"/>
  <c r="R70" i="51" s="1"/>
  <c r="S70" i="51" s="1"/>
  <c r="Q54" i="51"/>
  <c r="R54" i="51" s="1"/>
  <c r="S54" i="51" s="1"/>
  <c r="Q38" i="51"/>
  <c r="R38" i="51" s="1"/>
  <c r="S38" i="51" s="1"/>
  <c r="Q22" i="51"/>
  <c r="R22" i="51" s="1"/>
  <c r="S22" i="51" s="1"/>
  <c r="Q6" i="51"/>
  <c r="R6" i="51" s="1"/>
  <c r="S6" i="51" s="1"/>
  <c r="Q95" i="51"/>
  <c r="R95" i="51" s="1"/>
  <c r="S95" i="51" s="1"/>
  <c r="Q46" i="51"/>
  <c r="R46" i="51" s="1"/>
  <c r="S46" i="51" s="1"/>
  <c r="U38" i="51"/>
  <c r="V38" i="51" s="1"/>
  <c r="W38" i="51" s="1"/>
  <c r="U112" i="51"/>
  <c r="V112" i="51" s="1"/>
  <c r="W112" i="51" s="1"/>
  <c r="U104" i="51"/>
  <c r="V104" i="51" s="1"/>
  <c r="W104" i="51" s="1"/>
  <c r="U96" i="51"/>
  <c r="V96" i="51" s="1"/>
  <c r="W96" i="51" s="1"/>
  <c r="U88" i="51"/>
  <c r="V88" i="51" s="1"/>
  <c r="W88" i="51" s="1"/>
  <c r="U80" i="51"/>
  <c r="V80" i="51" s="1"/>
  <c r="W80" i="51" s="1"/>
  <c r="U72" i="51"/>
  <c r="V72" i="51" s="1"/>
  <c r="W72" i="51" s="1"/>
  <c r="U64" i="51"/>
  <c r="V64" i="51" s="1"/>
  <c r="W64" i="51" s="1"/>
  <c r="U56" i="51"/>
  <c r="V56" i="51" s="1"/>
  <c r="W56" i="51" s="1"/>
  <c r="U48" i="51"/>
  <c r="V48" i="51" s="1"/>
  <c r="W48" i="51" s="1"/>
  <c r="U40" i="51"/>
  <c r="V40" i="51" s="1"/>
  <c r="W40" i="51" s="1"/>
  <c r="U32" i="51"/>
  <c r="V32" i="51" s="1"/>
  <c r="W32" i="51" s="1"/>
  <c r="U24" i="51"/>
  <c r="V24" i="51" s="1"/>
  <c r="W24" i="51" s="1"/>
  <c r="U16" i="51"/>
  <c r="V16" i="51" s="1"/>
  <c r="W16" i="51" s="1"/>
  <c r="U8" i="51"/>
  <c r="V8" i="51" s="1"/>
  <c r="W8" i="51" s="1"/>
  <c r="Q94" i="51"/>
  <c r="R94" i="51" s="1"/>
  <c r="S94" i="51" s="1"/>
  <c r="Q45" i="51"/>
  <c r="R45" i="51" s="1"/>
  <c r="S45" i="51" s="1"/>
  <c r="Q15" i="51"/>
  <c r="R15" i="51" s="1"/>
  <c r="S15" i="51" s="1"/>
  <c r="U111" i="51"/>
  <c r="V111" i="51" s="1"/>
  <c r="W111" i="51" s="1"/>
  <c r="U22" i="51"/>
  <c r="V22" i="51" s="1"/>
  <c r="W22" i="51" s="1"/>
  <c r="Q63" i="51"/>
  <c r="R63" i="51" s="1"/>
  <c r="S63" i="51" s="1"/>
  <c r="Q14" i="51"/>
  <c r="R14" i="51" s="1"/>
  <c r="S14" i="51" s="1"/>
  <c r="U102" i="51"/>
  <c r="V102" i="51" s="1"/>
  <c r="W102" i="51" s="1"/>
  <c r="U99" i="51"/>
  <c r="V99" i="51" s="1"/>
  <c r="W99" i="51" s="1"/>
  <c r="U83" i="51"/>
  <c r="V83" i="51" s="1"/>
  <c r="W83" i="51" s="1"/>
  <c r="U67" i="51"/>
  <c r="V67" i="51" s="1"/>
  <c r="W67" i="51" s="1"/>
  <c r="U59" i="51"/>
  <c r="V59" i="51" s="1"/>
  <c r="W59" i="51" s="1"/>
  <c r="U51" i="51"/>
  <c r="V51" i="51" s="1"/>
  <c r="W51" i="51" s="1"/>
  <c r="U43" i="51"/>
  <c r="V43" i="51" s="1"/>
  <c r="W43" i="51" s="1"/>
  <c r="U27" i="51"/>
  <c r="V27" i="51" s="1"/>
  <c r="W27" i="51" s="1"/>
  <c r="U19" i="51"/>
  <c r="V19" i="51" s="1"/>
  <c r="W19" i="51" s="1"/>
  <c r="U11" i="51"/>
  <c r="V11" i="51" s="1"/>
  <c r="W11" i="51" s="1"/>
  <c r="U3" i="51"/>
  <c r="V3" i="51" s="1"/>
  <c r="W3" i="51" s="1"/>
  <c r="Q62" i="51"/>
  <c r="R62" i="51" s="1"/>
  <c r="S62" i="51" s="1"/>
  <c r="U6" i="51"/>
  <c r="V6" i="51" s="1"/>
  <c r="W6" i="51" s="1"/>
  <c r="U114" i="51"/>
  <c r="V114" i="51" s="1"/>
  <c r="W114" i="51" s="1"/>
  <c r="U106" i="51"/>
  <c r="V106" i="51" s="1"/>
  <c r="W106" i="51" s="1"/>
  <c r="U98" i="51"/>
  <c r="V98" i="51" s="1"/>
  <c r="W98" i="51" s="1"/>
  <c r="U90" i="51"/>
  <c r="V90" i="51" s="1"/>
  <c r="W90" i="51" s="1"/>
  <c r="U82" i="51"/>
  <c r="V82" i="51" s="1"/>
  <c r="W82" i="51" s="1"/>
  <c r="U74" i="51"/>
  <c r="V74" i="51" s="1"/>
  <c r="W74" i="51" s="1"/>
  <c r="U66" i="51"/>
  <c r="V66" i="51" s="1"/>
  <c r="W66" i="51" s="1"/>
  <c r="U58" i="51"/>
  <c r="V58" i="51" s="1"/>
  <c r="W58" i="51" s="1"/>
  <c r="U50" i="51"/>
  <c r="V50" i="51" s="1"/>
  <c r="W50" i="51" s="1"/>
  <c r="U42" i="51"/>
  <c r="V42" i="51" s="1"/>
  <c r="W42" i="51" s="1"/>
  <c r="U34" i="51"/>
  <c r="V34" i="51" s="1"/>
  <c r="W34" i="51" s="1"/>
  <c r="U26" i="51"/>
  <c r="V26" i="51" s="1"/>
  <c r="W26" i="51" s="1"/>
  <c r="U18" i="51"/>
  <c r="V18" i="51" s="1"/>
  <c r="W18" i="51" s="1"/>
  <c r="U10" i="51"/>
  <c r="V10" i="51" s="1"/>
  <c r="W10" i="51" s="1"/>
  <c r="Q110" i="51"/>
  <c r="R110" i="51" s="1"/>
  <c r="S110" i="51" s="1"/>
  <c r="Q61" i="51"/>
  <c r="R61" i="51" s="1"/>
  <c r="S61" i="51" s="1"/>
  <c r="Q31" i="51"/>
  <c r="R31" i="51" s="1"/>
  <c r="S31" i="51" s="1"/>
  <c r="U79" i="51"/>
  <c r="V79" i="51" s="1"/>
  <c r="W79" i="51" s="1"/>
  <c r="U115" i="51"/>
  <c r="V115" i="51" s="1"/>
  <c r="W115" i="51" s="1"/>
  <c r="U107" i="51"/>
  <c r="V107" i="51" s="1"/>
  <c r="W107" i="51" s="1"/>
  <c r="U91" i="51"/>
  <c r="V91" i="51" s="1"/>
  <c r="W91" i="51" s="1"/>
  <c r="U75" i="51"/>
  <c r="V75" i="51" s="1"/>
  <c r="W75" i="51" s="1"/>
  <c r="U35" i="51"/>
  <c r="V35" i="51" s="1"/>
  <c r="W35" i="51" s="1"/>
  <c r="U86" i="51"/>
  <c r="V86" i="51" s="1"/>
  <c r="W86" i="51" s="1"/>
  <c r="Q109" i="51"/>
  <c r="R109" i="51" s="1"/>
  <c r="S109" i="51" s="1"/>
  <c r="Q30" i="51"/>
  <c r="R30" i="51" s="1"/>
  <c r="S30" i="51" s="1"/>
  <c r="U70" i="51"/>
  <c r="V70" i="51" s="1"/>
  <c r="W70" i="51" s="1"/>
  <c r="U103" i="51"/>
  <c r="V103" i="51" s="1"/>
  <c r="W103" i="51" s="1"/>
  <c r="U71" i="51"/>
  <c r="V71" i="51" s="1"/>
  <c r="W71" i="51" s="1"/>
  <c r="U39" i="51"/>
  <c r="V39" i="51" s="1"/>
  <c r="W39" i="51" s="1"/>
  <c r="U7" i="51"/>
  <c r="V7" i="51" s="1"/>
  <c r="W7" i="51" s="1"/>
  <c r="U113" i="51"/>
  <c r="V113" i="51" s="1"/>
  <c r="W113" i="51" s="1"/>
  <c r="Q113" i="51"/>
  <c r="R113" i="51" s="1"/>
  <c r="S113" i="51" s="1"/>
  <c r="U105" i="51"/>
  <c r="V105" i="51" s="1"/>
  <c r="W105" i="51" s="1"/>
  <c r="Q105" i="51"/>
  <c r="R105" i="51" s="1"/>
  <c r="S105" i="51" s="1"/>
  <c r="U97" i="51"/>
  <c r="V97" i="51" s="1"/>
  <c r="W97" i="51" s="1"/>
  <c r="Q97" i="51"/>
  <c r="R97" i="51" s="1"/>
  <c r="S97" i="51" s="1"/>
  <c r="U89" i="51"/>
  <c r="V89" i="51" s="1"/>
  <c r="W89" i="51" s="1"/>
  <c r="Q89" i="51"/>
  <c r="R89" i="51" s="1"/>
  <c r="S89" i="51" s="1"/>
  <c r="U81" i="51"/>
  <c r="V81" i="51" s="1"/>
  <c r="W81" i="51" s="1"/>
  <c r="Q81" i="51"/>
  <c r="R81" i="51" s="1"/>
  <c r="S81" i="51" s="1"/>
  <c r="U73" i="51"/>
  <c r="V73" i="51" s="1"/>
  <c r="W73" i="51" s="1"/>
  <c r="Q73" i="51"/>
  <c r="R73" i="51" s="1"/>
  <c r="S73" i="51" s="1"/>
  <c r="U65" i="51"/>
  <c r="V65" i="51" s="1"/>
  <c r="W65" i="51" s="1"/>
  <c r="Q65" i="51"/>
  <c r="R65" i="51" s="1"/>
  <c r="S65" i="51" s="1"/>
  <c r="U57" i="51"/>
  <c r="V57" i="51" s="1"/>
  <c r="W57" i="51" s="1"/>
  <c r="Q57" i="51"/>
  <c r="R57" i="51" s="1"/>
  <c r="S57" i="51" s="1"/>
  <c r="U49" i="51"/>
  <c r="V49" i="51" s="1"/>
  <c r="W49" i="51" s="1"/>
  <c r="Q49" i="51"/>
  <c r="R49" i="51" s="1"/>
  <c r="S49" i="51" s="1"/>
  <c r="U41" i="51"/>
  <c r="V41" i="51" s="1"/>
  <c r="W41" i="51" s="1"/>
  <c r="Q41" i="51"/>
  <c r="R41" i="51" s="1"/>
  <c r="S41" i="51" s="1"/>
  <c r="U33" i="51"/>
  <c r="V33" i="51" s="1"/>
  <c r="W33" i="51" s="1"/>
  <c r="Q33" i="51"/>
  <c r="R33" i="51" s="1"/>
  <c r="S33" i="51" s="1"/>
  <c r="U25" i="51"/>
  <c r="V25" i="51" s="1"/>
  <c r="W25" i="51" s="1"/>
  <c r="Q25" i="51"/>
  <c r="R25" i="51" s="1"/>
  <c r="S25" i="51" s="1"/>
  <c r="U17" i="51"/>
  <c r="V17" i="51" s="1"/>
  <c r="W17" i="51" s="1"/>
  <c r="Q17" i="51"/>
  <c r="R17" i="51" s="1"/>
  <c r="S17" i="51" s="1"/>
  <c r="U9" i="51"/>
  <c r="V9" i="51" s="1"/>
  <c r="W9" i="51" s="1"/>
  <c r="Q9" i="51"/>
  <c r="R9" i="51" s="1"/>
  <c r="S9" i="51" s="1"/>
  <c r="Q87" i="51"/>
  <c r="R87" i="51" s="1"/>
  <c r="S87" i="51" s="1"/>
  <c r="Q55" i="51"/>
  <c r="R55" i="51" s="1"/>
  <c r="S55" i="51" s="1"/>
  <c r="Q23" i="51"/>
  <c r="R23" i="51" s="1"/>
  <c r="S23" i="51" s="1"/>
  <c r="Q116" i="51"/>
  <c r="R116" i="51" s="1"/>
  <c r="S116" i="51" s="1"/>
  <c r="U116" i="51"/>
  <c r="V116" i="51" s="1"/>
  <c r="W116" i="51" s="1"/>
  <c r="Q108" i="51"/>
  <c r="R108" i="51" s="1"/>
  <c r="S108" i="51" s="1"/>
  <c r="U108" i="51"/>
  <c r="V108" i="51" s="1"/>
  <c r="W108" i="51" s="1"/>
  <c r="Q100" i="51"/>
  <c r="R100" i="51" s="1"/>
  <c r="S100" i="51" s="1"/>
  <c r="U100" i="51"/>
  <c r="V100" i="51" s="1"/>
  <c r="W100" i="51" s="1"/>
  <c r="Q92" i="51"/>
  <c r="R92" i="51" s="1"/>
  <c r="S92" i="51" s="1"/>
  <c r="U92" i="51"/>
  <c r="V92" i="51" s="1"/>
  <c r="W92" i="51" s="1"/>
  <c r="Q84" i="51"/>
  <c r="R84" i="51" s="1"/>
  <c r="S84" i="51" s="1"/>
  <c r="U84" i="51"/>
  <c r="V84" i="51" s="1"/>
  <c r="W84" i="51" s="1"/>
  <c r="Q76" i="51"/>
  <c r="R76" i="51" s="1"/>
  <c r="S76" i="51" s="1"/>
  <c r="U76" i="51"/>
  <c r="V76" i="51" s="1"/>
  <c r="W76" i="51" s="1"/>
  <c r="Q68" i="51"/>
  <c r="R68" i="51" s="1"/>
  <c r="S68" i="51" s="1"/>
  <c r="U68" i="51"/>
  <c r="V68" i="51" s="1"/>
  <c r="W68" i="51" s="1"/>
  <c r="Q60" i="51"/>
  <c r="R60" i="51" s="1"/>
  <c r="S60" i="51" s="1"/>
  <c r="U60" i="51"/>
  <c r="V60" i="51" s="1"/>
  <c r="W60" i="51" s="1"/>
  <c r="Q52" i="51"/>
  <c r="R52" i="51" s="1"/>
  <c r="S52" i="51" s="1"/>
  <c r="U52" i="51"/>
  <c r="V52" i="51" s="1"/>
  <c r="W52" i="51" s="1"/>
  <c r="Q44" i="51"/>
  <c r="R44" i="51" s="1"/>
  <c r="S44" i="51" s="1"/>
  <c r="U44" i="51"/>
  <c r="V44" i="51" s="1"/>
  <c r="W44" i="51" s="1"/>
  <c r="Q36" i="51"/>
  <c r="R36" i="51" s="1"/>
  <c r="S36" i="51" s="1"/>
  <c r="U36" i="51"/>
  <c r="V36" i="51" s="1"/>
  <c r="W36" i="51" s="1"/>
  <c r="Q28" i="51"/>
  <c r="R28" i="51" s="1"/>
  <c r="S28" i="51" s="1"/>
  <c r="U28" i="51"/>
  <c r="V28" i="51" s="1"/>
  <c r="W28" i="51" s="1"/>
  <c r="Q20" i="51"/>
  <c r="R20" i="51" s="1"/>
  <c r="S20" i="51" s="1"/>
  <c r="U20" i="51"/>
  <c r="V20" i="51" s="1"/>
  <c r="W20" i="51" s="1"/>
  <c r="Q12" i="51"/>
  <c r="R12" i="51" s="1"/>
  <c r="S12" i="51" s="1"/>
  <c r="U12" i="51"/>
  <c r="V12" i="51" s="1"/>
  <c r="W12" i="51" s="1"/>
  <c r="Q4" i="51"/>
  <c r="R4" i="51" s="1"/>
  <c r="S4" i="51" s="1"/>
  <c r="U4" i="51"/>
  <c r="V4" i="51" s="1"/>
  <c r="W4" i="51" s="1"/>
  <c r="Q2" i="51"/>
  <c r="R2" i="51" s="1"/>
  <c r="S2" i="51" s="1"/>
  <c r="Q101" i="51"/>
  <c r="R101" i="51" s="1"/>
  <c r="S101" i="51" s="1"/>
  <c r="Q85" i="51"/>
  <c r="R85" i="51" s="1"/>
  <c r="S85" i="51" s="1"/>
  <c r="Q69" i="51"/>
  <c r="R69" i="51" s="1"/>
  <c r="S69" i="51" s="1"/>
  <c r="Q53" i="51"/>
  <c r="R53" i="51" s="1"/>
  <c r="S53" i="51" s="1"/>
  <c r="Q37" i="51"/>
  <c r="R37" i="51" s="1"/>
  <c r="S37" i="51" s="1"/>
  <c r="Q21" i="51"/>
  <c r="R21" i="51" s="1"/>
  <c r="S21" i="51" s="1"/>
  <c r="Q5" i="51"/>
  <c r="R5" i="51" s="1"/>
  <c r="S5" i="51" s="1"/>
  <c r="Q115" i="51"/>
  <c r="R115" i="51" s="1"/>
  <c r="S115" i="51" s="1"/>
  <c r="Q107" i="51"/>
  <c r="R107" i="51" s="1"/>
  <c r="S107" i="51" s="1"/>
  <c r="Q99" i="51"/>
  <c r="R99" i="51" s="1"/>
  <c r="S99" i="51" s="1"/>
  <c r="Q91" i="51"/>
  <c r="R91" i="51" s="1"/>
  <c r="S91" i="51" s="1"/>
  <c r="Q83" i="51"/>
  <c r="R83" i="51" s="1"/>
  <c r="S83" i="51" s="1"/>
  <c r="Q75" i="51"/>
  <c r="R75" i="51" s="1"/>
  <c r="S75" i="51" s="1"/>
  <c r="Q67" i="51"/>
  <c r="R67" i="51" s="1"/>
  <c r="S67" i="51" s="1"/>
  <c r="Q59" i="51"/>
  <c r="R59" i="51" s="1"/>
  <c r="S59" i="51" s="1"/>
  <c r="Q51" i="51"/>
  <c r="R51" i="51" s="1"/>
  <c r="S51" i="51" s="1"/>
  <c r="Q43" i="51"/>
  <c r="R43" i="51" s="1"/>
  <c r="S43" i="51" s="1"/>
  <c r="Q35" i="51"/>
  <c r="R35" i="51" s="1"/>
  <c r="S35" i="51" s="1"/>
  <c r="Q27" i="51"/>
  <c r="R27" i="51" s="1"/>
  <c r="S27" i="51" s="1"/>
  <c r="Q19" i="51"/>
  <c r="R19" i="51" s="1"/>
  <c r="S19" i="51" s="1"/>
  <c r="Q11" i="51"/>
  <c r="R11" i="51" s="1"/>
  <c r="S11" i="51" s="1"/>
  <c r="Q3" i="51"/>
  <c r="R3" i="51" s="1"/>
  <c r="S3" i="51" s="1"/>
  <c r="Q114" i="51"/>
  <c r="R114" i="51" s="1"/>
  <c r="S114" i="51" s="1"/>
  <c r="Q106" i="51"/>
  <c r="R106" i="51" s="1"/>
  <c r="S106" i="51" s="1"/>
  <c r="Q98" i="51"/>
  <c r="R98" i="51" s="1"/>
  <c r="S98" i="51" s="1"/>
  <c r="Q90" i="51"/>
  <c r="R90" i="51" s="1"/>
  <c r="S90" i="51" s="1"/>
  <c r="Q82" i="51"/>
  <c r="R82" i="51" s="1"/>
  <c r="S82" i="51" s="1"/>
  <c r="Q74" i="51"/>
  <c r="R74" i="51" s="1"/>
  <c r="S74" i="51" s="1"/>
  <c r="Q66" i="51"/>
  <c r="R66" i="51" s="1"/>
  <c r="S66" i="51" s="1"/>
  <c r="Q58" i="51"/>
  <c r="R58" i="51" s="1"/>
  <c r="S58" i="51" s="1"/>
  <c r="Q50" i="51"/>
  <c r="R50" i="51" s="1"/>
  <c r="S50" i="51" s="1"/>
  <c r="Q42" i="51"/>
  <c r="R42" i="51" s="1"/>
  <c r="S42" i="51" s="1"/>
  <c r="Q34" i="51"/>
  <c r="R34" i="51" s="1"/>
  <c r="S34" i="51" s="1"/>
  <c r="Q26" i="51"/>
  <c r="R26" i="51" s="1"/>
  <c r="S26" i="51" s="1"/>
  <c r="Q18" i="51"/>
  <c r="R18" i="51" s="1"/>
  <c r="S18" i="51" s="1"/>
  <c r="Q10" i="51"/>
  <c r="R10" i="51" s="1"/>
  <c r="S10" i="51" s="1"/>
  <c r="R168" i="43"/>
  <c r="S168" i="43" s="1"/>
  <c r="R152" i="43"/>
  <c r="S152" i="43" s="1"/>
  <c r="R136" i="43"/>
  <c r="S136" i="43" s="1"/>
  <c r="R104" i="43"/>
  <c r="S104" i="43" s="1"/>
  <c r="R223" i="43"/>
  <c r="S223" i="43" s="1"/>
  <c r="R167" i="43"/>
  <c r="S167" i="43" s="1"/>
  <c r="R15" i="43"/>
  <c r="S15" i="43" s="1"/>
  <c r="R214" i="43"/>
  <c r="S214" i="43" s="1"/>
  <c r="R174" i="43"/>
  <c r="S174" i="43" s="1"/>
  <c r="R158" i="43"/>
  <c r="S158" i="43" s="1"/>
  <c r="X219" i="43"/>
  <c r="Y219" i="43" s="1"/>
  <c r="X187" i="43"/>
  <c r="Y187" i="43" s="1"/>
  <c r="X147" i="43"/>
  <c r="Y147" i="43" s="1"/>
  <c r="X131" i="43"/>
  <c r="Y131" i="43" s="1"/>
  <c r="X11" i="43"/>
  <c r="Y11" i="43" s="1"/>
  <c r="R2" i="43"/>
  <c r="S2" i="43" s="1"/>
  <c r="R212" i="43"/>
  <c r="S212" i="43" s="1"/>
  <c r="R52" i="43"/>
  <c r="S52" i="43" s="1"/>
  <c r="R222" i="43"/>
  <c r="S222" i="43" s="1"/>
  <c r="R198" i="43"/>
  <c r="S198" i="43" s="1"/>
  <c r="R166" i="43"/>
  <c r="S166" i="43" s="1"/>
  <c r="R116" i="43"/>
  <c r="S116" i="43" s="1"/>
  <c r="X209" i="43"/>
  <c r="Y209" i="43" s="1"/>
  <c r="X193" i="43"/>
  <c r="Y193" i="43" s="1"/>
  <c r="X177" i="43"/>
  <c r="Y177" i="43" s="1"/>
  <c r="X161" i="43"/>
  <c r="Y161" i="43" s="1"/>
  <c r="X153" i="43"/>
  <c r="Y153" i="43" s="1"/>
  <c r="X145" i="43"/>
  <c r="Y145" i="43" s="1"/>
  <c r="X137" i="43"/>
  <c r="Y137" i="43" s="1"/>
  <c r="X121" i="43"/>
  <c r="Y121" i="43" s="1"/>
  <c r="X105" i="43"/>
  <c r="Y105" i="43" s="1"/>
  <c r="X97" i="43"/>
  <c r="Y97" i="43" s="1"/>
  <c r="X89" i="43"/>
  <c r="Y89" i="43" s="1"/>
  <c r="X81" i="43"/>
  <c r="Y81" i="43" s="1"/>
  <c r="X65" i="43"/>
  <c r="Y65" i="43" s="1"/>
  <c r="X49" i="43"/>
  <c r="Y49" i="43" s="1"/>
  <c r="X33" i="43"/>
  <c r="Y33" i="43" s="1"/>
  <c r="X25" i="43"/>
  <c r="Y25" i="43" s="1"/>
  <c r="X17" i="43"/>
  <c r="Y17" i="43" s="1"/>
  <c r="X9" i="43"/>
  <c r="Y9" i="43" s="1"/>
  <c r="X116" i="43"/>
  <c r="Y116" i="43" s="1"/>
  <c r="X108" i="43"/>
  <c r="Y108" i="43" s="1"/>
  <c r="X92" i="43"/>
  <c r="Y92" i="43" s="1"/>
  <c r="X76" i="43"/>
  <c r="Y76" i="43" s="1"/>
  <c r="X60" i="43"/>
  <c r="Y60" i="43" s="1"/>
  <c r="X52" i="43"/>
  <c r="Y52" i="43" s="1"/>
  <c r="X44" i="43"/>
  <c r="Y44" i="43" s="1"/>
  <c r="X36" i="43"/>
  <c r="Y36" i="43" s="1"/>
  <c r="X20" i="43"/>
  <c r="Y20" i="43" s="1"/>
  <c r="X4" i="43"/>
  <c r="Y4" i="43" s="1"/>
  <c r="R203" i="43"/>
  <c r="S203" i="43" s="1"/>
  <c r="R179" i="43"/>
  <c r="S179" i="43" s="1"/>
  <c r="R171" i="43"/>
  <c r="S171" i="43" s="1"/>
  <c r="R131" i="43"/>
  <c r="S131" i="43" s="1"/>
  <c r="R115" i="43"/>
  <c r="S115" i="43" s="1"/>
  <c r="R107" i="43"/>
  <c r="S107" i="43" s="1"/>
  <c r="X227" i="43"/>
  <c r="Y227" i="43" s="1"/>
  <c r="X211" i="43"/>
  <c r="Y211" i="43" s="1"/>
  <c r="X195" i="43"/>
  <c r="Y195" i="43" s="1"/>
  <c r="X179" i="43"/>
  <c r="Y179" i="43" s="1"/>
  <c r="X171" i="43"/>
  <c r="Y171" i="43" s="1"/>
  <c r="X163" i="43"/>
  <c r="Y163" i="43" s="1"/>
  <c r="X155" i="43"/>
  <c r="Y155" i="43" s="1"/>
  <c r="X139" i="43"/>
  <c r="Y139" i="43" s="1"/>
  <c r="X123" i="43"/>
  <c r="Y123" i="43" s="1"/>
  <c r="X115" i="43"/>
  <c r="Y115" i="43" s="1"/>
  <c r="X107" i="43"/>
  <c r="Y107" i="43" s="1"/>
  <c r="X99" i="43"/>
  <c r="Y99" i="43" s="1"/>
  <c r="X91" i="43"/>
  <c r="Y91" i="43" s="1"/>
  <c r="X75" i="43"/>
  <c r="Y75" i="43" s="1"/>
  <c r="X59" i="43"/>
  <c r="Y59" i="43" s="1"/>
  <c r="X51" i="43"/>
  <c r="Y51" i="43" s="1"/>
  <c r="X43" i="43"/>
  <c r="Y43" i="43" s="1"/>
  <c r="X35" i="43"/>
  <c r="Y35" i="43" s="1"/>
  <c r="X19" i="43"/>
  <c r="Y19" i="43" s="1"/>
  <c r="X3" i="43"/>
  <c r="Y3" i="43" s="1"/>
  <c r="R67" i="43"/>
  <c r="S67" i="43" s="1"/>
  <c r="R51" i="43"/>
  <c r="S51" i="43" s="1"/>
  <c r="R35" i="43"/>
  <c r="S35" i="43" s="1"/>
  <c r="R226" i="43"/>
  <c r="S226" i="43" s="1"/>
  <c r="R202" i="43"/>
  <c r="S202" i="43" s="1"/>
  <c r="R194" i="43"/>
  <c r="S194" i="43" s="1"/>
  <c r="R146" i="43"/>
  <c r="S146" i="43" s="1"/>
  <c r="Y130" i="43"/>
  <c r="R42" i="43"/>
  <c r="S42" i="43" s="1"/>
  <c r="X226" i="43"/>
  <c r="Y226" i="43" s="1"/>
  <c r="X218" i="43"/>
  <c r="Y218" i="43" s="1"/>
  <c r="X210" i="43"/>
  <c r="Y210" i="43" s="1"/>
  <c r="X194" i="43"/>
  <c r="Y194" i="43" s="1"/>
  <c r="X178" i="43"/>
  <c r="Y178" i="43" s="1"/>
  <c r="X170" i="43"/>
  <c r="Y170" i="43" s="1"/>
  <c r="X162" i="43"/>
  <c r="Y162" i="43" s="1"/>
  <c r="X154" i="43"/>
  <c r="Y154" i="43" s="1"/>
  <c r="X138" i="43"/>
  <c r="Y138" i="43" s="1"/>
  <c r="X122" i="43"/>
  <c r="Y122" i="43" s="1"/>
  <c r="X106" i="43"/>
  <c r="Y106" i="43" s="1"/>
  <c r="X98" i="43"/>
  <c r="Y98" i="43" s="1"/>
  <c r="X90" i="43"/>
  <c r="Y90" i="43" s="1"/>
  <c r="X82" i="43"/>
  <c r="Y82" i="43" s="1"/>
  <c r="X66" i="43"/>
  <c r="Y66" i="43" s="1"/>
  <c r="X50" i="43"/>
  <c r="Y50" i="43" s="1"/>
  <c r="X42" i="43"/>
  <c r="Y42" i="43" s="1"/>
  <c r="X34" i="43"/>
  <c r="Y34" i="43" s="1"/>
  <c r="X26" i="43"/>
  <c r="Y26" i="43" s="1"/>
  <c r="X18" i="43"/>
  <c r="Y18" i="43" s="1"/>
  <c r="R11" i="43"/>
  <c r="S11" i="43" s="1"/>
  <c r="T105" i="43"/>
  <c r="U105" i="43" s="1"/>
  <c r="T137" i="43"/>
  <c r="U137" i="43" s="1"/>
  <c r="T221" i="43"/>
  <c r="U221" i="43" s="1"/>
  <c r="T173" i="43"/>
  <c r="U173" i="43" s="1"/>
  <c r="T157" i="43"/>
  <c r="U157" i="43" s="1"/>
  <c r="T149" i="43"/>
  <c r="U149" i="43" s="1"/>
  <c r="T117" i="43"/>
  <c r="U117" i="43" s="1"/>
  <c r="T93" i="43"/>
  <c r="U93" i="43" s="1"/>
  <c r="T85" i="43"/>
  <c r="U85" i="43" s="1"/>
  <c r="T13" i="43"/>
  <c r="U13" i="43" s="1"/>
  <c r="P9" i="43"/>
  <c r="Q9" i="43" s="1"/>
  <c r="P224" i="43"/>
  <c r="Q224" i="43" s="1"/>
  <c r="P128" i="43"/>
  <c r="Q128" i="43" s="1"/>
  <c r="P64" i="43"/>
  <c r="Q64" i="43" s="1"/>
  <c r="P40" i="43"/>
  <c r="Q40" i="43" s="1"/>
  <c r="T32" i="43"/>
  <c r="U32" i="43" s="1"/>
  <c r="P8" i="43"/>
  <c r="Q8" i="43" s="1"/>
  <c r="P121" i="43"/>
  <c r="Q121" i="43" s="1"/>
  <c r="P65" i="43"/>
  <c r="Q65" i="43" s="1"/>
  <c r="R183" i="43"/>
  <c r="S183" i="43" s="1"/>
  <c r="P127" i="43"/>
  <c r="Q127" i="43" s="1"/>
  <c r="T71" i="43"/>
  <c r="U71" i="43" s="1"/>
  <c r="P219" i="43"/>
  <c r="Q219" i="43" s="1"/>
  <c r="P211" i="43"/>
  <c r="Q211" i="43" s="1"/>
  <c r="P187" i="43"/>
  <c r="Q187" i="43" s="1"/>
  <c r="P179" i="43"/>
  <c r="Q179" i="43" s="1"/>
  <c r="P155" i="43"/>
  <c r="Q155" i="43" s="1"/>
  <c r="P147" i="43"/>
  <c r="Q147" i="43" s="1"/>
  <c r="P123" i="43"/>
  <c r="Q123" i="43" s="1"/>
  <c r="P115" i="43"/>
  <c r="Q115" i="43" s="1"/>
  <c r="P91" i="43"/>
  <c r="Q91" i="43" s="1"/>
  <c r="P59" i="43"/>
  <c r="Q59" i="43" s="1"/>
  <c r="P51" i="43"/>
  <c r="Q51" i="43" s="1"/>
  <c r="P27" i="43"/>
  <c r="Q27" i="43" s="1"/>
  <c r="T195" i="43"/>
  <c r="U195" i="43" s="1"/>
  <c r="T139" i="43"/>
  <c r="U139" i="43" s="1"/>
  <c r="T75" i="43"/>
  <c r="U75" i="43" s="1"/>
  <c r="T51" i="43"/>
  <c r="U51" i="43" s="1"/>
  <c r="T3" i="43"/>
  <c r="U3" i="43" s="1"/>
  <c r="P150" i="43"/>
  <c r="Q150" i="43" s="1"/>
  <c r="P94" i="43"/>
  <c r="Q94" i="43" s="1"/>
  <c r="P86" i="43"/>
  <c r="Q86" i="43" s="1"/>
  <c r="P30" i="43"/>
  <c r="Q30" i="43" s="1"/>
  <c r="T99" i="43"/>
  <c r="U99" i="43" s="1"/>
  <c r="P83" i="43"/>
  <c r="Q83" i="43" s="1"/>
  <c r="T210" i="43"/>
  <c r="U210" i="43" s="1"/>
  <c r="P178" i="43"/>
  <c r="Q178" i="43" s="1"/>
  <c r="P170" i="43"/>
  <c r="Q170" i="43" s="1"/>
  <c r="T138" i="43"/>
  <c r="U138" i="43" s="1"/>
  <c r="P114" i="43"/>
  <c r="Q114" i="43" s="1"/>
  <c r="P106" i="43"/>
  <c r="Q106" i="43" s="1"/>
  <c r="P82" i="43"/>
  <c r="Q82" i="43" s="1"/>
  <c r="T50" i="43"/>
  <c r="U50" i="43" s="1"/>
  <c r="T18" i="43"/>
  <c r="U18" i="43" s="1"/>
  <c r="P10" i="43"/>
  <c r="Q10" i="43" s="1"/>
  <c r="P222" i="43"/>
  <c r="Q222" i="43" s="1"/>
  <c r="P206" i="43"/>
  <c r="Q206" i="43" s="1"/>
  <c r="P190" i="43"/>
  <c r="Q190" i="43" s="1"/>
  <c r="P182" i="43"/>
  <c r="Q182" i="43" s="1"/>
  <c r="P174" i="43"/>
  <c r="Q174" i="43" s="1"/>
  <c r="P158" i="43"/>
  <c r="Q158" i="43" s="1"/>
  <c r="P142" i="43"/>
  <c r="Q142" i="43" s="1"/>
  <c r="P126" i="43"/>
  <c r="Q126" i="43" s="1"/>
  <c r="P118" i="43"/>
  <c r="Q118" i="43" s="1"/>
  <c r="P110" i="43"/>
  <c r="Q110" i="43" s="1"/>
  <c r="P78" i="43"/>
  <c r="Q78" i="43" s="1"/>
  <c r="P62" i="43"/>
  <c r="Q62" i="43" s="1"/>
  <c r="P54" i="43"/>
  <c r="Q54" i="43" s="1"/>
  <c r="P46" i="43"/>
  <c r="Q46" i="43" s="1"/>
  <c r="P22" i="43"/>
  <c r="Q22" i="43" s="1"/>
  <c r="P14" i="43"/>
  <c r="Q14" i="43" s="1"/>
  <c r="T205" i="43"/>
  <c r="U205" i="43" s="1"/>
  <c r="T179" i="43"/>
  <c r="U179" i="43" s="1"/>
  <c r="T124" i="43"/>
  <c r="U124" i="43" s="1"/>
  <c r="T171" i="43"/>
  <c r="U171" i="43" s="1"/>
  <c r="P18" i="43"/>
  <c r="Q18" i="43" s="1"/>
  <c r="R210" i="43"/>
  <c r="S210" i="43" s="1"/>
  <c r="R105" i="43"/>
  <c r="S105" i="43" s="1"/>
  <c r="T146" i="43"/>
  <c r="U146" i="43" s="1"/>
  <c r="P104" i="43"/>
  <c r="Q104" i="43" s="1"/>
  <c r="P42" i="43"/>
  <c r="Q42" i="43" s="1"/>
  <c r="R150" i="43"/>
  <c r="S150" i="43" s="1"/>
  <c r="P226" i="43"/>
  <c r="Q226" i="43" s="1"/>
  <c r="R138" i="43"/>
  <c r="S138" i="43" s="1"/>
  <c r="R99" i="43"/>
  <c r="S99" i="43" s="1"/>
  <c r="R18" i="43"/>
  <c r="S18" i="43" s="1"/>
  <c r="T226" i="43"/>
  <c r="U226" i="43" s="1"/>
  <c r="T109" i="43"/>
  <c r="U109" i="43" s="1"/>
  <c r="T53" i="43"/>
  <c r="U53" i="43" s="1"/>
  <c r="P146" i="43"/>
  <c r="Q146" i="43" s="1"/>
  <c r="P32" i="43"/>
  <c r="Q32" i="43" s="1"/>
  <c r="R137" i="43"/>
  <c r="S137" i="43" s="1"/>
  <c r="R83" i="43"/>
  <c r="S83" i="43" s="1"/>
  <c r="T67" i="43"/>
  <c r="U67" i="43" s="1"/>
  <c r="P200" i="43"/>
  <c r="Q200" i="43" s="1"/>
  <c r="P214" i="43"/>
  <c r="Q214" i="43" s="1"/>
  <c r="P138" i="43"/>
  <c r="Q138" i="43" s="1"/>
  <c r="T203" i="43"/>
  <c r="U203" i="43" s="1"/>
  <c r="T42" i="43"/>
  <c r="U42" i="43" s="1"/>
  <c r="P202" i="43"/>
  <c r="Q202" i="43" s="1"/>
  <c r="P99" i="43"/>
  <c r="Q99" i="43" s="1"/>
  <c r="T83" i="43"/>
  <c r="U83" i="43" s="1"/>
  <c r="P67" i="43"/>
  <c r="Q67" i="43" s="1"/>
  <c r="P35" i="43"/>
  <c r="Q35" i="43" s="1"/>
  <c r="T19" i="43"/>
  <c r="U19" i="43" s="1"/>
  <c r="P3" i="43"/>
  <c r="Q3" i="43" s="1"/>
  <c r="P210" i="43"/>
  <c r="Q210" i="43" s="1"/>
  <c r="P19" i="43"/>
  <c r="Q19" i="43" s="1"/>
  <c r="R65" i="43"/>
  <c r="S65" i="43" s="1"/>
  <c r="T202" i="43"/>
  <c r="U202" i="43" s="1"/>
  <c r="T35" i="43"/>
  <c r="U35" i="43" s="1"/>
  <c r="T207" i="43"/>
  <c r="U207" i="43" s="1"/>
  <c r="P207" i="43"/>
  <c r="Q207" i="43" s="1"/>
  <c r="R207" i="43"/>
  <c r="S207" i="43" s="1"/>
  <c r="T159" i="43"/>
  <c r="U159" i="43" s="1"/>
  <c r="R159" i="43"/>
  <c r="S159" i="43" s="1"/>
  <c r="T111" i="43"/>
  <c r="U111" i="43" s="1"/>
  <c r="R111" i="43"/>
  <c r="S111" i="43" s="1"/>
  <c r="P111" i="43"/>
  <c r="Q111" i="43" s="1"/>
  <c r="T79" i="43"/>
  <c r="U79" i="43" s="1"/>
  <c r="P79" i="43"/>
  <c r="Q79" i="43" s="1"/>
  <c r="R79" i="43"/>
  <c r="S79" i="43" s="1"/>
  <c r="R31" i="43"/>
  <c r="S31" i="43" s="1"/>
  <c r="T31" i="43"/>
  <c r="U31" i="43" s="1"/>
  <c r="T23" i="43"/>
  <c r="U23" i="43" s="1"/>
  <c r="P23" i="43"/>
  <c r="Q23" i="43" s="1"/>
  <c r="R23" i="43"/>
  <c r="S23" i="43" s="1"/>
  <c r="T225" i="43"/>
  <c r="U225" i="43" s="1"/>
  <c r="P225" i="43"/>
  <c r="Q225" i="43" s="1"/>
  <c r="R217" i="43"/>
  <c r="S217" i="43" s="1"/>
  <c r="T217" i="43"/>
  <c r="U217" i="43" s="1"/>
  <c r="P217" i="43"/>
  <c r="Q217" i="43" s="1"/>
  <c r="T209" i="43"/>
  <c r="U209" i="43" s="1"/>
  <c r="R209" i="43"/>
  <c r="S209" i="43" s="1"/>
  <c r="P209" i="43"/>
  <c r="Q209" i="43" s="1"/>
  <c r="T201" i="43"/>
  <c r="U201" i="43" s="1"/>
  <c r="R201" i="43"/>
  <c r="S201" i="43" s="1"/>
  <c r="T193" i="43"/>
  <c r="U193" i="43" s="1"/>
  <c r="R193" i="43"/>
  <c r="S193" i="43" s="1"/>
  <c r="P193" i="43"/>
  <c r="Q193" i="43" s="1"/>
  <c r="P185" i="43"/>
  <c r="Q185" i="43" s="1"/>
  <c r="T185" i="43"/>
  <c r="U185" i="43" s="1"/>
  <c r="R185" i="43"/>
  <c r="S185" i="43" s="1"/>
  <c r="T177" i="43"/>
  <c r="U177" i="43" s="1"/>
  <c r="R177" i="43"/>
  <c r="S177" i="43" s="1"/>
  <c r="P177" i="43"/>
  <c r="Q177" i="43" s="1"/>
  <c r="R169" i="43"/>
  <c r="S169" i="43" s="1"/>
  <c r="T169" i="43"/>
  <c r="U169" i="43" s="1"/>
  <c r="T161" i="43"/>
  <c r="U161" i="43" s="1"/>
  <c r="R161" i="43"/>
  <c r="S161" i="43" s="1"/>
  <c r="P161" i="43"/>
  <c r="Q161" i="43" s="1"/>
  <c r="R153" i="43"/>
  <c r="S153" i="43" s="1"/>
  <c r="P153" i="43"/>
  <c r="Q153" i="43" s="1"/>
  <c r="T145" i="43"/>
  <c r="U145" i="43" s="1"/>
  <c r="R145" i="43"/>
  <c r="S145" i="43" s="1"/>
  <c r="P145" i="43"/>
  <c r="Q145" i="43" s="1"/>
  <c r="T129" i="43"/>
  <c r="U129" i="43" s="1"/>
  <c r="R129" i="43"/>
  <c r="S129" i="43" s="1"/>
  <c r="P129" i="43"/>
  <c r="Q129" i="43" s="1"/>
  <c r="T113" i="43"/>
  <c r="U113" i="43" s="1"/>
  <c r="R113" i="43"/>
  <c r="S113" i="43" s="1"/>
  <c r="P113" i="43"/>
  <c r="Q113" i="43" s="1"/>
  <c r="T97" i="43"/>
  <c r="U97" i="43" s="1"/>
  <c r="R97" i="43"/>
  <c r="S97" i="43" s="1"/>
  <c r="P97" i="43"/>
  <c r="Q97" i="43" s="1"/>
  <c r="P89" i="43"/>
  <c r="Q89" i="43" s="1"/>
  <c r="R89" i="43"/>
  <c r="S89" i="43" s="1"/>
  <c r="T81" i="43"/>
  <c r="U81" i="43" s="1"/>
  <c r="R81" i="43"/>
  <c r="S81" i="43" s="1"/>
  <c r="P81" i="43"/>
  <c r="Q81" i="43" s="1"/>
  <c r="T73" i="43"/>
  <c r="U73" i="43" s="1"/>
  <c r="R73" i="43"/>
  <c r="S73" i="43" s="1"/>
  <c r="T57" i="43"/>
  <c r="U57" i="43" s="1"/>
  <c r="P57" i="43"/>
  <c r="Q57" i="43" s="1"/>
  <c r="R57" i="43"/>
  <c r="S57" i="43" s="1"/>
  <c r="T49" i="43"/>
  <c r="U49" i="43" s="1"/>
  <c r="R49" i="43"/>
  <c r="S49" i="43" s="1"/>
  <c r="P49" i="43"/>
  <c r="Q49" i="43" s="1"/>
  <c r="T41" i="43"/>
  <c r="U41" i="43" s="1"/>
  <c r="R41" i="43"/>
  <c r="S41" i="43" s="1"/>
  <c r="T33" i="43"/>
  <c r="U33" i="43" s="1"/>
  <c r="P33" i="43"/>
  <c r="Q33" i="43" s="1"/>
  <c r="T25" i="43"/>
  <c r="U25" i="43" s="1"/>
  <c r="R25" i="43"/>
  <c r="S25" i="43" s="1"/>
  <c r="P25" i="43"/>
  <c r="Q25" i="43" s="1"/>
  <c r="T17" i="43"/>
  <c r="U17" i="43" s="1"/>
  <c r="R17" i="43"/>
  <c r="S17" i="43" s="1"/>
  <c r="P17" i="43"/>
  <c r="Q17" i="43" s="1"/>
  <c r="R9" i="43"/>
  <c r="S9" i="43" s="1"/>
  <c r="T9" i="43"/>
  <c r="U9" i="43" s="1"/>
  <c r="P159" i="43"/>
  <c r="Q159" i="43" s="1"/>
  <c r="P73" i="43"/>
  <c r="Q73" i="43" s="1"/>
  <c r="R33" i="43"/>
  <c r="S33" i="43" s="1"/>
  <c r="T153" i="43"/>
  <c r="U153" i="43" s="1"/>
  <c r="T89" i="43"/>
  <c r="U89" i="43" s="1"/>
  <c r="T224" i="43"/>
  <c r="U224" i="43" s="1"/>
  <c r="R224" i="43"/>
  <c r="S224" i="43" s="1"/>
  <c r="T216" i="43"/>
  <c r="U216" i="43" s="1"/>
  <c r="R216" i="43"/>
  <c r="S216" i="43" s="1"/>
  <c r="T208" i="43"/>
  <c r="U208" i="43" s="1"/>
  <c r="R208" i="43"/>
  <c r="S208" i="43" s="1"/>
  <c r="P208" i="43"/>
  <c r="Q208" i="43" s="1"/>
  <c r="T200" i="43"/>
  <c r="U200" i="43" s="1"/>
  <c r="R200" i="43"/>
  <c r="S200" i="43" s="1"/>
  <c r="T192" i="43"/>
  <c r="U192" i="43" s="1"/>
  <c r="R192" i="43"/>
  <c r="S192" i="43" s="1"/>
  <c r="T184" i="43"/>
  <c r="U184" i="43" s="1"/>
  <c r="P184" i="43"/>
  <c r="Q184" i="43" s="1"/>
  <c r="T176" i="43"/>
  <c r="U176" i="43" s="1"/>
  <c r="R176" i="43"/>
  <c r="S176" i="43" s="1"/>
  <c r="P176" i="43"/>
  <c r="Q176" i="43" s="1"/>
  <c r="T168" i="43"/>
  <c r="U168" i="43" s="1"/>
  <c r="T160" i="43"/>
  <c r="U160" i="43" s="1"/>
  <c r="R160" i="43"/>
  <c r="S160" i="43" s="1"/>
  <c r="T152" i="43"/>
  <c r="U152" i="43" s="1"/>
  <c r="P152" i="43"/>
  <c r="Q152" i="43" s="1"/>
  <c r="T144" i="43"/>
  <c r="U144" i="43" s="1"/>
  <c r="R144" i="43"/>
  <c r="S144" i="43" s="1"/>
  <c r="P144" i="43"/>
  <c r="Q144" i="43" s="1"/>
  <c r="T136" i="43"/>
  <c r="U136" i="43" s="1"/>
  <c r="T128" i="43"/>
  <c r="U128" i="43" s="1"/>
  <c r="R128" i="43"/>
  <c r="S128" i="43" s="1"/>
  <c r="T120" i="43"/>
  <c r="U120" i="43" s="1"/>
  <c r="R120" i="43"/>
  <c r="S120" i="43" s="1"/>
  <c r="P120" i="43"/>
  <c r="Q120" i="43" s="1"/>
  <c r="T112" i="43"/>
  <c r="U112" i="43" s="1"/>
  <c r="R112" i="43"/>
  <c r="S112" i="43" s="1"/>
  <c r="P112" i="43"/>
  <c r="Q112" i="43" s="1"/>
  <c r="T104" i="43"/>
  <c r="U104" i="43" s="1"/>
  <c r="T96" i="43"/>
  <c r="U96" i="43" s="1"/>
  <c r="R96" i="43"/>
  <c r="S96" i="43" s="1"/>
  <c r="T88" i="43"/>
  <c r="U88" i="43" s="1"/>
  <c r="R88" i="43"/>
  <c r="S88" i="43" s="1"/>
  <c r="P88" i="43"/>
  <c r="Q88" i="43" s="1"/>
  <c r="T80" i="43"/>
  <c r="U80" i="43" s="1"/>
  <c r="R80" i="43"/>
  <c r="S80" i="43" s="1"/>
  <c r="P80" i="43"/>
  <c r="Q80" i="43" s="1"/>
  <c r="T72" i="43"/>
  <c r="U72" i="43" s="1"/>
  <c r="T64" i="43"/>
  <c r="U64" i="43" s="1"/>
  <c r="R64" i="43"/>
  <c r="S64" i="43" s="1"/>
  <c r="T56" i="43"/>
  <c r="U56" i="43" s="1"/>
  <c r="R56" i="43"/>
  <c r="S56" i="43" s="1"/>
  <c r="P56" i="43"/>
  <c r="Q56" i="43" s="1"/>
  <c r="T48" i="43"/>
  <c r="U48" i="43" s="1"/>
  <c r="R48" i="43"/>
  <c r="S48" i="43" s="1"/>
  <c r="P48" i="43"/>
  <c r="Q48" i="43" s="1"/>
  <c r="T40" i="43"/>
  <c r="U40" i="43" s="1"/>
  <c r="R40" i="43"/>
  <c r="S40" i="43" s="1"/>
  <c r="T24" i="43"/>
  <c r="U24" i="43" s="1"/>
  <c r="R24" i="43"/>
  <c r="S24" i="43" s="1"/>
  <c r="P24" i="43"/>
  <c r="Q24" i="43" s="1"/>
  <c r="T16" i="43"/>
  <c r="U16" i="43" s="1"/>
  <c r="R16" i="43"/>
  <c r="S16" i="43" s="1"/>
  <c r="P16" i="43"/>
  <c r="Q16" i="43" s="1"/>
  <c r="T8" i="43"/>
  <c r="U8" i="43" s="1"/>
  <c r="R8" i="43"/>
  <c r="S8" i="43" s="1"/>
  <c r="P96" i="43"/>
  <c r="Q96" i="43" s="1"/>
  <c r="P72" i="43"/>
  <c r="Q72" i="43" s="1"/>
  <c r="P41" i="43"/>
  <c r="Q41" i="43" s="1"/>
  <c r="R72" i="43"/>
  <c r="S72" i="43" s="1"/>
  <c r="R32" i="43"/>
  <c r="S32" i="43" s="1"/>
  <c r="T223" i="43"/>
  <c r="U223" i="43" s="1"/>
  <c r="T47" i="43"/>
  <c r="U47" i="43" s="1"/>
  <c r="P47" i="43"/>
  <c r="Q47" i="43" s="1"/>
  <c r="R47" i="43"/>
  <c r="S47" i="43" s="1"/>
  <c r="T175" i="43"/>
  <c r="U175" i="43" s="1"/>
  <c r="R175" i="43"/>
  <c r="S175" i="43" s="1"/>
  <c r="P175" i="43"/>
  <c r="Q175" i="43" s="1"/>
  <c r="T119" i="43"/>
  <c r="U119" i="43" s="1"/>
  <c r="P119" i="43"/>
  <c r="Q119" i="43" s="1"/>
  <c r="T63" i="43"/>
  <c r="U63" i="43" s="1"/>
  <c r="R63" i="43"/>
  <c r="S63" i="43" s="1"/>
  <c r="R7" i="43"/>
  <c r="S7" i="43" s="1"/>
  <c r="T7" i="43"/>
  <c r="U7" i="43" s="1"/>
  <c r="P7" i="43"/>
  <c r="Q7" i="43" s="1"/>
  <c r="P63" i="43"/>
  <c r="Q63" i="43" s="1"/>
  <c r="T65" i="43"/>
  <c r="U65" i="43" s="1"/>
  <c r="T199" i="43"/>
  <c r="U199" i="43" s="1"/>
  <c r="R199" i="43"/>
  <c r="S199" i="43" s="1"/>
  <c r="P199" i="43"/>
  <c r="Q199" i="43" s="1"/>
  <c r="T127" i="43"/>
  <c r="U127" i="43" s="1"/>
  <c r="R127" i="43"/>
  <c r="S127" i="43" s="1"/>
  <c r="T55" i="43"/>
  <c r="U55" i="43" s="1"/>
  <c r="R55" i="43"/>
  <c r="S55" i="43" s="1"/>
  <c r="P55" i="43"/>
  <c r="Q55" i="43" s="1"/>
  <c r="T167" i="43"/>
  <c r="U167" i="43" s="1"/>
  <c r="P167" i="43"/>
  <c r="Q167" i="43" s="1"/>
  <c r="T95" i="43"/>
  <c r="U95" i="43" s="1"/>
  <c r="R95" i="43"/>
  <c r="S95" i="43" s="1"/>
  <c r="T183" i="43"/>
  <c r="U183" i="43" s="1"/>
  <c r="P183" i="43"/>
  <c r="Q183" i="43" s="1"/>
  <c r="T151" i="43"/>
  <c r="U151" i="43" s="1"/>
  <c r="R151" i="43"/>
  <c r="S151" i="43" s="1"/>
  <c r="P151" i="43"/>
  <c r="Q151" i="43" s="1"/>
  <c r="R135" i="43"/>
  <c r="S135" i="43" s="1"/>
  <c r="P135" i="43"/>
  <c r="Q135" i="43" s="1"/>
  <c r="T135" i="43"/>
  <c r="U135" i="43" s="1"/>
  <c r="T87" i="43"/>
  <c r="U87" i="43" s="1"/>
  <c r="P87" i="43"/>
  <c r="Q87" i="43" s="1"/>
  <c r="R39" i="43"/>
  <c r="S39" i="43" s="1"/>
  <c r="P39" i="43"/>
  <c r="Q39" i="43" s="1"/>
  <c r="T228" i="43"/>
  <c r="U228" i="43" s="1"/>
  <c r="P228" i="43"/>
  <c r="Q228" i="43" s="1"/>
  <c r="T196" i="43"/>
  <c r="U196" i="43" s="1"/>
  <c r="P196" i="43"/>
  <c r="Q196" i="43" s="1"/>
  <c r="R196" i="43"/>
  <c r="S196" i="43" s="1"/>
  <c r="T180" i="43"/>
  <c r="U180" i="43" s="1"/>
  <c r="R180" i="43"/>
  <c r="S180" i="43" s="1"/>
  <c r="P180" i="43"/>
  <c r="Q180" i="43" s="1"/>
  <c r="T164" i="43"/>
  <c r="U164" i="43" s="1"/>
  <c r="P164" i="43"/>
  <c r="Q164" i="43" s="1"/>
  <c r="R164" i="43"/>
  <c r="S164" i="43" s="1"/>
  <c r="P156" i="43"/>
  <c r="Q156" i="43" s="1"/>
  <c r="T156" i="43"/>
  <c r="U156" i="43" s="1"/>
  <c r="R156" i="43"/>
  <c r="S156" i="43" s="1"/>
  <c r="T140" i="43"/>
  <c r="U140" i="43" s="1"/>
  <c r="P140" i="43"/>
  <c r="Q140" i="43" s="1"/>
  <c r="R140" i="43"/>
  <c r="S140" i="43" s="1"/>
  <c r="T132" i="43"/>
  <c r="U132" i="43" s="1"/>
  <c r="R132" i="43"/>
  <c r="S132" i="43" s="1"/>
  <c r="P132" i="43"/>
  <c r="Q132" i="43" s="1"/>
  <c r="P116" i="43"/>
  <c r="Q116" i="43" s="1"/>
  <c r="T116" i="43"/>
  <c r="U116" i="43" s="1"/>
  <c r="T100" i="43"/>
  <c r="U100" i="43" s="1"/>
  <c r="R100" i="43"/>
  <c r="S100" i="43" s="1"/>
  <c r="P100" i="43"/>
  <c r="Q100" i="43" s="1"/>
  <c r="P84" i="43"/>
  <c r="Q84" i="43" s="1"/>
  <c r="T84" i="43"/>
  <c r="U84" i="43" s="1"/>
  <c r="T68" i="43"/>
  <c r="U68" i="43" s="1"/>
  <c r="R68" i="43"/>
  <c r="S68" i="43" s="1"/>
  <c r="P68" i="43"/>
  <c r="Q68" i="43" s="1"/>
  <c r="P52" i="43"/>
  <c r="Q52" i="43" s="1"/>
  <c r="T52" i="43"/>
  <c r="U52" i="43" s="1"/>
  <c r="T36" i="43"/>
  <c r="U36" i="43" s="1"/>
  <c r="R36" i="43"/>
  <c r="S36" i="43" s="1"/>
  <c r="P36" i="43"/>
  <c r="Q36" i="43" s="1"/>
  <c r="P20" i="43"/>
  <c r="Q20" i="43" s="1"/>
  <c r="R20" i="43"/>
  <c r="S20" i="43" s="1"/>
  <c r="T20" i="43"/>
  <c r="U20" i="43" s="1"/>
  <c r="T4" i="43"/>
  <c r="U4" i="43" s="1"/>
  <c r="R4" i="43"/>
  <c r="S4" i="43" s="1"/>
  <c r="P4" i="43"/>
  <c r="Q4" i="43" s="1"/>
  <c r="P223" i="43"/>
  <c r="Q223" i="43" s="1"/>
  <c r="P169" i="43"/>
  <c r="Q169" i="43" s="1"/>
  <c r="R228" i="43"/>
  <c r="S228" i="43" s="1"/>
  <c r="T39" i="43"/>
  <c r="U39" i="43" s="1"/>
  <c r="P195" i="43"/>
  <c r="Q195" i="43" s="1"/>
  <c r="P192" i="43"/>
  <c r="Q192" i="43" s="1"/>
  <c r="P168" i="43"/>
  <c r="Q168" i="43" s="1"/>
  <c r="P137" i="43"/>
  <c r="Q137" i="43" s="1"/>
  <c r="R225" i="43"/>
  <c r="S225" i="43" s="1"/>
  <c r="R121" i="43"/>
  <c r="S121" i="43" s="1"/>
  <c r="R87" i="43"/>
  <c r="S87" i="43" s="1"/>
  <c r="R50" i="43"/>
  <c r="S50" i="43" s="1"/>
  <c r="T215" i="43"/>
  <c r="U215" i="43" s="1"/>
  <c r="R215" i="43"/>
  <c r="S215" i="43" s="1"/>
  <c r="P215" i="43"/>
  <c r="Q215" i="43" s="1"/>
  <c r="R191" i="43"/>
  <c r="S191" i="43" s="1"/>
  <c r="T191" i="43"/>
  <c r="U191" i="43" s="1"/>
  <c r="T143" i="43"/>
  <c r="U143" i="43" s="1"/>
  <c r="P143" i="43"/>
  <c r="Q143" i="43" s="1"/>
  <c r="R143" i="43"/>
  <c r="S143" i="43" s="1"/>
  <c r="R103" i="43"/>
  <c r="S103" i="43" s="1"/>
  <c r="P103" i="43"/>
  <c r="Q103" i="43" s="1"/>
  <c r="T103" i="43"/>
  <c r="U103" i="43" s="1"/>
  <c r="R71" i="43"/>
  <c r="S71" i="43" s="1"/>
  <c r="P71" i="43"/>
  <c r="Q71" i="43" s="1"/>
  <c r="T15" i="43"/>
  <c r="U15" i="43" s="1"/>
  <c r="P15" i="43"/>
  <c r="Q15" i="43" s="1"/>
  <c r="P95" i="43"/>
  <c r="Q95" i="43" s="1"/>
  <c r="P201" i="43"/>
  <c r="Q201" i="43" s="1"/>
  <c r="P31" i="43"/>
  <c r="Q31" i="43" s="1"/>
  <c r="T121" i="43"/>
  <c r="U121" i="43" s="1"/>
  <c r="P220" i="43"/>
  <c r="Q220" i="43" s="1"/>
  <c r="T220" i="43"/>
  <c r="U220" i="43" s="1"/>
  <c r="R220" i="43"/>
  <c r="S220" i="43" s="1"/>
  <c r="P212" i="43"/>
  <c r="Q212" i="43" s="1"/>
  <c r="T212" i="43"/>
  <c r="U212" i="43" s="1"/>
  <c r="T204" i="43"/>
  <c r="U204" i="43" s="1"/>
  <c r="P204" i="43"/>
  <c r="Q204" i="43" s="1"/>
  <c r="R204" i="43"/>
  <c r="S204" i="43" s="1"/>
  <c r="P188" i="43"/>
  <c r="Q188" i="43" s="1"/>
  <c r="R188" i="43"/>
  <c r="S188" i="43" s="1"/>
  <c r="T188" i="43"/>
  <c r="U188" i="43" s="1"/>
  <c r="T172" i="43"/>
  <c r="U172" i="43" s="1"/>
  <c r="P172" i="43"/>
  <c r="Q172" i="43" s="1"/>
  <c r="R172" i="43"/>
  <c r="S172" i="43" s="1"/>
  <c r="P148" i="43"/>
  <c r="Q148" i="43" s="1"/>
  <c r="T148" i="43"/>
  <c r="U148" i="43" s="1"/>
  <c r="R148" i="43"/>
  <c r="S148" i="43" s="1"/>
  <c r="P124" i="43"/>
  <c r="Q124" i="43" s="1"/>
  <c r="R124" i="43"/>
  <c r="S124" i="43" s="1"/>
  <c r="T108" i="43"/>
  <c r="U108" i="43" s="1"/>
  <c r="P108" i="43"/>
  <c r="Q108" i="43" s="1"/>
  <c r="R108" i="43"/>
  <c r="S108" i="43" s="1"/>
  <c r="P92" i="43"/>
  <c r="Q92" i="43" s="1"/>
  <c r="T92" i="43"/>
  <c r="U92" i="43" s="1"/>
  <c r="R92" i="43"/>
  <c r="S92" i="43" s="1"/>
  <c r="T76" i="43"/>
  <c r="U76" i="43" s="1"/>
  <c r="P76" i="43"/>
  <c r="Q76" i="43" s="1"/>
  <c r="R76" i="43"/>
  <c r="S76" i="43" s="1"/>
  <c r="P60" i="43"/>
  <c r="Q60" i="43" s="1"/>
  <c r="R60" i="43"/>
  <c r="S60" i="43" s="1"/>
  <c r="T60" i="43"/>
  <c r="U60" i="43" s="1"/>
  <c r="T44" i="43"/>
  <c r="U44" i="43" s="1"/>
  <c r="P44" i="43"/>
  <c r="Q44" i="43" s="1"/>
  <c r="R44" i="43"/>
  <c r="S44" i="43" s="1"/>
  <c r="T28" i="43"/>
  <c r="U28" i="43" s="1"/>
  <c r="P28" i="43"/>
  <c r="Q28" i="43" s="1"/>
  <c r="R28" i="43"/>
  <c r="S28" i="43" s="1"/>
  <c r="T12" i="43"/>
  <c r="U12" i="43" s="1"/>
  <c r="P12" i="43"/>
  <c r="Q12" i="43" s="1"/>
  <c r="R12" i="43"/>
  <c r="S12" i="43" s="1"/>
  <c r="T218" i="43"/>
  <c r="U218" i="43" s="1"/>
  <c r="R218" i="43"/>
  <c r="S218" i="43" s="1"/>
  <c r="P218" i="43"/>
  <c r="Q218" i="43" s="1"/>
  <c r="T194" i="43"/>
  <c r="U194" i="43" s="1"/>
  <c r="P194" i="43"/>
  <c r="Q194" i="43" s="1"/>
  <c r="T186" i="43"/>
  <c r="U186" i="43" s="1"/>
  <c r="P186" i="43"/>
  <c r="Q186" i="43" s="1"/>
  <c r="R186" i="43"/>
  <c r="S186" i="43" s="1"/>
  <c r="T178" i="43"/>
  <c r="U178" i="43" s="1"/>
  <c r="R178" i="43"/>
  <c r="S178" i="43" s="1"/>
  <c r="T170" i="43"/>
  <c r="U170" i="43" s="1"/>
  <c r="R170" i="43"/>
  <c r="S170" i="43" s="1"/>
  <c r="T162" i="43"/>
  <c r="U162" i="43" s="1"/>
  <c r="R162" i="43"/>
  <c r="S162" i="43" s="1"/>
  <c r="P162" i="43"/>
  <c r="Q162" i="43" s="1"/>
  <c r="T154" i="43"/>
  <c r="U154" i="43" s="1"/>
  <c r="R154" i="43"/>
  <c r="S154" i="43" s="1"/>
  <c r="P154" i="43"/>
  <c r="Q154" i="43" s="1"/>
  <c r="T130" i="43"/>
  <c r="U130" i="43" s="1"/>
  <c r="R130" i="43"/>
  <c r="S130" i="43" s="1"/>
  <c r="P130" i="43"/>
  <c r="Q130" i="43" s="1"/>
  <c r="T122" i="43"/>
  <c r="U122" i="43" s="1"/>
  <c r="R122" i="43"/>
  <c r="S122" i="43" s="1"/>
  <c r="P122" i="43"/>
  <c r="Q122" i="43" s="1"/>
  <c r="T114" i="43"/>
  <c r="U114" i="43" s="1"/>
  <c r="R114" i="43"/>
  <c r="S114" i="43" s="1"/>
  <c r="T106" i="43"/>
  <c r="U106" i="43" s="1"/>
  <c r="R106" i="43"/>
  <c r="S106" i="43" s="1"/>
  <c r="T98" i="43"/>
  <c r="U98" i="43" s="1"/>
  <c r="R98" i="43"/>
  <c r="S98" i="43" s="1"/>
  <c r="P98" i="43"/>
  <c r="Q98" i="43" s="1"/>
  <c r="T90" i="43"/>
  <c r="U90" i="43" s="1"/>
  <c r="R90" i="43"/>
  <c r="S90" i="43" s="1"/>
  <c r="P90" i="43"/>
  <c r="Q90" i="43" s="1"/>
  <c r="T82" i="43"/>
  <c r="U82" i="43" s="1"/>
  <c r="R82" i="43"/>
  <c r="S82" i="43" s="1"/>
  <c r="T74" i="43"/>
  <c r="U74" i="43" s="1"/>
  <c r="R74" i="43"/>
  <c r="S74" i="43" s="1"/>
  <c r="T66" i="43"/>
  <c r="U66" i="43" s="1"/>
  <c r="R66" i="43"/>
  <c r="S66" i="43" s="1"/>
  <c r="P66" i="43"/>
  <c r="Q66" i="43" s="1"/>
  <c r="T58" i="43"/>
  <c r="U58" i="43" s="1"/>
  <c r="R58" i="43"/>
  <c r="S58" i="43" s="1"/>
  <c r="P58" i="43"/>
  <c r="Q58" i="43" s="1"/>
  <c r="T34" i="43"/>
  <c r="U34" i="43" s="1"/>
  <c r="R34" i="43"/>
  <c r="S34" i="43" s="1"/>
  <c r="P34" i="43"/>
  <c r="Q34" i="43" s="1"/>
  <c r="T26" i="43"/>
  <c r="U26" i="43" s="1"/>
  <c r="R26" i="43"/>
  <c r="S26" i="43" s="1"/>
  <c r="P26" i="43"/>
  <c r="Q26" i="43" s="1"/>
  <c r="T10" i="43"/>
  <c r="U10" i="43" s="1"/>
  <c r="R10" i="43"/>
  <c r="S10" i="43" s="1"/>
  <c r="M231" i="43"/>
  <c r="O231" i="43"/>
  <c r="P216" i="43"/>
  <c r="Q216" i="43" s="1"/>
  <c r="P191" i="43"/>
  <c r="Q191" i="43" s="1"/>
  <c r="P160" i="43"/>
  <c r="Q160" i="43" s="1"/>
  <c r="P136" i="43"/>
  <c r="Q136" i="43" s="1"/>
  <c r="P105" i="43"/>
  <c r="Q105" i="43" s="1"/>
  <c r="P74" i="43"/>
  <c r="Q74" i="43" s="1"/>
  <c r="P50" i="43"/>
  <c r="Q50" i="43" s="1"/>
  <c r="R184" i="43"/>
  <c r="S184" i="43" s="1"/>
  <c r="R119" i="43"/>
  <c r="S119" i="43" s="1"/>
  <c r="R84" i="43"/>
  <c r="S84" i="43" s="1"/>
  <c r="T227" i="43"/>
  <c r="U227" i="43" s="1"/>
  <c r="R227" i="43"/>
  <c r="S227" i="43" s="1"/>
  <c r="T219" i="43"/>
  <c r="U219" i="43" s="1"/>
  <c r="T211" i="43"/>
  <c r="U211" i="43" s="1"/>
  <c r="T187" i="43"/>
  <c r="U187" i="43" s="1"/>
  <c r="R187" i="43"/>
  <c r="S187" i="43" s="1"/>
  <c r="T163" i="43"/>
  <c r="U163" i="43" s="1"/>
  <c r="R163" i="43"/>
  <c r="S163" i="43" s="1"/>
  <c r="T155" i="43"/>
  <c r="U155" i="43" s="1"/>
  <c r="T147" i="43"/>
  <c r="U147" i="43" s="1"/>
  <c r="T131" i="43"/>
  <c r="U131" i="43" s="1"/>
  <c r="T123" i="43"/>
  <c r="U123" i="43" s="1"/>
  <c r="R123" i="43"/>
  <c r="S123" i="43" s="1"/>
  <c r="T115" i="43"/>
  <c r="U115" i="43" s="1"/>
  <c r="T107" i="43"/>
  <c r="U107" i="43" s="1"/>
  <c r="T91" i="43"/>
  <c r="U91" i="43" s="1"/>
  <c r="R91" i="43"/>
  <c r="S91" i="43" s="1"/>
  <c r="T59" i="43"/>
  <c r="U59" i="43" s="1"/>
  <c r="R59" i="43"/>
  <c r="S59" i="43" s="1"/>
  <c r="T43" i="43"/>
  <c r="U43" i="43" s="1"/>
  <c r="T27" i="43"/>
  <c r="U27" i="43" s="1"/>
  <c r="R27" i="43"/>
  <c r="S27" i="43" s="1"/>
  <c r="T11" i="43"/>
  <c r="U11" i="43" s="1"/>
  <c r="P203" i="43"/>
  <c r="Q203" i="43" s="1"/>
  <c r="P171" i="43"/>
  <c r="Q171" i="43" s="1"/>
  <c r="P139" i="43"/>
  <c r="Q139" i="43" s="1"/>
  <c r="P107" i="43"/>
  <c r="Q107" i="43" s="1"/>
  <c r="P75" i="43"/>
  <c r="Q75" i="43" s="1"/>
  <c r="P43" i="43"/>
  <c r="Q43" i="43" s="1"/>
  <c r="P11" i="43"/>
  <c r="Q11" i="43" s="1"/>
  <c r="R3" i="43"/>
  <c r="S3" i="43" s="1"/>
  <c r="L231" i="43"/>
  <c r="T2" i="43"/>
  <c r="U2" i="43" s="1"/>
  <c r="T222" i="43"/>
  <c r="U222" i="43" s="1"/>
  <c r="T214" i="43"/>
  <c r="U214" i="43" s="1"/>
  <c r="T206" i="43"/>
  <c r="U206" i="43" s="1"/>
  <c r="R206" i="43"/>
  <c r="S206" i="43" s="1"/>
  <c r="T198" i="43"/>
  <c r="U198" i="43" s="1"/>
  <c r="T190" i="43"/>
  <c r="U190" i="43" s="1"/>
  <c r="R190" i="43"/>
  <c r="S190" i="43" s="1"/>
  <c r="T182" i="43"/>
  <c r="U182" i="43" s="1"/>
  <c r="R182" i="43"/>
  <c r="S182" i="43" s="1"/>
  <c r="T174" i="43"/>
  <c r="U174" i="43" s="1"/>
  <c r="T166" i="43"/>
  <c r="U166" i="43" s="1"/>
  <c r="T150" i="43"/>
  <c r="U150" i="43" s="1"/>
  <c r="T142" i="43"/>
  <c r="U142" i="43" s="1"/>
  <c r="R142" i="43"/>
  <c r="S142" i="43" s="1"/>
  <c r="T134" i="43"/>
  <c r="U134" i="43" s="1"/>
  <c r="R134" i="43"/>
  <c r="S134" i="43" s="1"/>
  <c r="T126" i="43"/>
  <c r="U126" i="43" s="1"/>
  <c r="R126" i="43"/>
  <c r="S126" i="43" s="1"/>
  <c r="T118" i="43"/>
  <c r="U118" i="43" s="1"/>
  <c r="R118" i="43"/>
  <c r="S118" i="43" s="1"/>
  <c r="T110" i="43"/>
  <c r="U110" i="43" s="1"/>
  <c r="R110" i="43"/>
  <c r="S110" i="43" s="1"/>
  <c r="T102" i="43"/>
  <c r="U102" i="43" s="1"/>
  <c r="R102" i="43"/>
  <c r="S102" i="43" s="1"/>
  <c r="T94" i="43"/>
  <c r="U94" i="43" s="1"/>
  <c r="R94" i="43"/>
  <c r="S94" i="43" s="1"/>
  <c r="T86" i="43"/>
  <c r="U86" i="43" s="1"/>
  <c r="R86" i="43"/>
  <c r="S86" i="43" s="1"/>
  <c r="T78" i="43"/>
  <c r="U78" i="43" s="1"/>
  <c r="R78" i="43"/>
  <c r="S78" i="43" s="1"/>
  <c r="T70" i="43"/>
  <c r="U70" i="43" s="1"/>
  <c r="R70" i="43"/>
  <c r="S70" i="43" s="1"/>
  <c r="T62" i="43"/>
  <c r="U62" i="43" s="1"/>
  <c r="R62" i="43"/>
  <c r="S62" i="43" s="1"/>
  <c r="T54" i="43"/>
  <c r="U54" i="43" s="1"/>
  <c r="R54" i="43"/>
  <c r="S54" i="43" s="1"/>
  <c r="T46" i="43"/>
  <c r="U46" i="43" s="1"/>
  <c r="R46" i="43"/>
  <c r="S46" i="43" s="1"/>
  <c r="T38" i="43"/>
  <c r="U38" i="43" s="1"/>
  <c r="R38" i="43"/>
  <c r="S38" i="43" s="1"/>
  <c r="T30" i="43"/>
  <c r="U30" i="43" s="1"/>
  <c r="R30" i="43"/>
  <c r="S30" i="43" s="1"/>
  <c r="T22" i="43"/>
  <c r="U22" i="43" s="1"/>
  <c r="R22" i="43"/>
  <c r="S22" i="43" s="1"/>
  <c r="T14" i="43"/>
  <c r="U14" i="43" s="1"/>
  <c r="R14" i="43"/>
  <c r="S14" i="43" s="1"/>
  <c r="T6" i="43"/>
  <c r="U6" i="43" s="1"/>
  <c r="R6" i="43"/>
  <c r="S6" i="43" s="1"/>
  <c r="N231" i="43"/>
  <c r="P2" i="43"/>
  <c r="Q2" i="43" s="1"/>
  <c r="P198" i="43"/>
  <c r="Q198" i="43" s="1"/>
  <c r="P166" i="43"/>
  <c r="Q166" i="43" s="1"/>
  <c r="P134" i="43"/>
  <c r="Q134" i="43" s="1"/>
  <c r="P102" i="43"/>
  <c r="Q102" i="43" s="1"/>
  <c r="P70" i="43"/>
  <c r="Q70" i="43" s="1"/>
  <c r="P38" i="43"/>
  <c r="Q38" i="43" s="1"/>
  <c r="P6" i="43"/>
  <c r="Q6" i="43" s="1"/>
  <c r="R147" i="43"/>
  <c r="S147" i="43" s="1"/>
  <c r="R43" i="43"/>
  <c r="S43" i="43" s="1"/>
  <c r="T158" i="43"/>
  <c r="U158" i="43" s="1"/>
  <c r="R229" i="43"/>
  <c r="S229" i="43" s="1"/>
  <c r="T229" i="43"/>
  <c r="U229" i="43" s="1"/>
  <c r="P229" i="43"/>
  <c r="Q229" i="43" s="1"/>
  <c r="R221" i="43"/>
  <c r="S221" i="43" s="1"/>
  <c r="P221" i="43"/>
  <c r="Q221" i="43" s="1"/>
  <c r="R213" i="43"/>
  <c r="S213" i="43" s="1"/>
  <c r="T213" i="43"/>
  <c r="U213" i="43" s="1"/>
  <c r="P213" i="43"/>
  <c r="Q213" i="43" s="1"/>
  <c r="R205" i="43"/>
  <c r="S205" i="43" s="1"/>
  <c r="P205" i="43"/>
  <c r="Q205" i="43" s="1"/>
  <c r="R197" i="43"/>
  <c r="S197" i="43" s="1"/>
  <c r="T197" i="43"/>
  <c r="U197" i="43" s="1"/>
  <c r="P197" i="43"/>
  <c r="Q197" i="43" s="1"/>
  <c r="R189" i="43"/>
  <c r="S189" i="43" s="1"/>
  <c r="P189" i="43"/>
  <c r="Q189" i="43" s="1"/>
  <c r="R181" i="43"/>
  <c r="S181" i="43" s="1"/>
  <c r="T181" i="43"/>
  <c r="U181" i="43" s="1"/>
  <c r="P181" i="43"/>
  <c r="Q181" i="43" s="1"/>
  <c r="R173" i="43"/>
  <c r="S173" i="43" s="1"/>
  <c r="P173" i="43"/>
  <c r="Q173" i="43" s="1"/>
  <c r="R165" i="43"/>
  <c r="S165" i="43" s="1"/>
  <c r="T165" i="43"/>
  <c r="U165" i="43" s="1"/>
  <c r="P165" i="43"/>
  <c r="Q165" i="43" s="1"/>
  <c r="R157" i="43"/>
  <c r="S157" i="43" s="1"/>
  <c r="P157" i="43"/>
  <c r="Q157" i="43" s="1"/>
  <c r="R149" i="43"/>
  <c r="S149" i="43" s="1"/>
  <c r="P149" i="43"/>
  <c r="Q149" i="43" s="1"/>
  <c r="R141" i="43"/>
  <c r="S141" i="43" s="1"/>
  <c r="P141" i="43"/>
  <c r="Q141" i="43" s="1"/>
  <c r="T141" i="43"/>
  <c r="U141" i="43" s="1"/>
  <c r="R133" i="43"/>
  <c r="S133" i="43" s="1"/>
  <c r="T133" i="43"/>
  <c r="U133" i="43" s="1"/>
  <c r="P133" i="43"/>
  <c r="Q133" i="43" s="1"/>
  <c r="R125" i="43"/>
  <c r="S125" i="43" s="1"/>
  <c r="P125" i="43"/>
  <c r="Q125" i="43" s="1"/>
  <c r="T125" i="43"/>
  <c r="U125" i="43" s="1"/>
  <c r="R117" i="43"/>
  <c r="S117" i="43" s="1"/>
  <c r="P117" i="43"/>
  <c r="Q117" i="43" s="1"/>
  <c r="R109" i="43"/>
  <c r="S109" i="43" s="1"/>
  <c r="P109" i="43"/>
  <c r="Q109" i="43" s="1"/>
  <c r="R101" i="43"/>
  <c r="S101" i="43" s="1"/>
  <c r="T101" i="43"/>
  <c r="U101" i="43" s="1"/>
  <c r="P101" i="43"/>
  <c r="Q101" i="43" s="1"/>
  <c r="R93" i="43"/>
  <c r="S93" i="43" s="1"/>
  <c r="P93" i="43"/>
  <c r="Q93" i="43" s="1"/>
  <c r="R85" i="43"/>
  <c r="S85" i="43" s="1"/>
  <c r="P85" i="43"/>
  <c r="Q85" i="43" s="1"/>
  <c r="R77" i="43"/>
  <c r="S77" i="43" s="1"/>
  <c r="T77" i="43"/>
  <c r="U77" i="43" s="1"/>
  <c r="P77" i="43"/>
  <c r="Q77" i="43" s="1"/>
  <c r="R69" i="43"/>
  <c r="S69" i="43" s="1"/>
  <c r="T69" i="43"/>
  <c r="U69" i="43" s="1"/>
  <c r="P69" i="43"/>
  <c r="Q69" i="43" s="1"/>
  <c r="R61" i="43"/>
  <c r="S61" i="43" s="1"/>
  <c r="T61" i="43"/>
  <c r="U61" i="43" s="1"/>
  <c r="P61" i="43"/>
  <c r="Q61" i="43" s="1"/>
  <c r="R53" i="43"/>
  <c r="S53" i="43" s="1"/>
  <c r="P53" i="43"/>
  <c r="Q53" i="43" s="1"/>
  <c r="R45" i="43"/>
  <c r="S45" i="43" s="1"/>
  <c r="T45" i="43"/>
  <c r="U45" i="43" s="1"/>
  <c r="P45" i="43"/>
  <c r="Q45" i="43" s="1"/>
  <c r="R37" i="43"/>
  <c r="S37" i="43" s="1"/>
  <c r="T37" i="43"/>
  <c r="U37" i="43" s="1"/>
  <c r="P37" i="43"/>
  <c r="Q37" i="43" s="1"/>
  <c r="R29" i="43"/>
  <c r="S29" i="43" s="1"/>
  <c r="T29" i="43"/>
  <c r="U29" i="43" s="1"/>
  <c r="P29" i="43"/>
  <c r="Q29" i="43" s="1"/>
  <c r="R21" i="43"/>
  <c r="S21" i="43" s="1"/>
  <c r="P21" i="43"/>
  <c r="Q21" i="43" s="1"/>
  <c r="T21" i="43"/>
  <c r="U21" i="43" s="1"/>
  <c r="R13" i="43"/>
  <c r="S13" i="43" s="1"/>
  <c r="P13" i="43"/>
  <c r="Q13" i="43" s="1"/>
  <c r="R5" i="43"/>
  <c r="S5" i="43" s="1"/>
  <c r="T5" i="43"/>
  <c r="U5" i="43" s="1"/>
  <c r="P5" i="43"/>
  <c r="Q5" i="43" s="1"/>
  <c r="P227" i="43"/>
  <c r="Q227" i="43" s="1"/>
  <c r="P163" i="43"/>
  <c r="Q163" i="43" s="1"/>
  <c r="P131" i="43"/>
  <c r="Q131" i="43" s="1"/>
  <c r="R219" i="43"/>
  <c r="S219" i="43" s="1"/>
  <c r="T189" i="43"/>
  <c r="U189" i="43" s="1"/>
  <c r="BC217" i="6"/>
  <c r="BC17" i="6"/>
  <c r="BC221" i="6"/>
  <c r="BC213" i="6"/>
  <c r="BC197" i="6"/>
  <c r="BC189" i="6"/>
  <c r="BC181" i="6"/>
  <c r="BC173" i="6"/>
  <c r="BC149" i="6"/>
  <c r="BC141" i="6"/>
  <c r="BC133" i="6"/>
  <c r="BC125" i="6"/>
  <c r="BC117" i="6"/>
  <c r="BC109" i="6"/>
  <c r="BC85" i="6"/>
  <c r="BC77" i="6"/>
  <c r="BC69" i="6"/>
  <c r="BC61" i="6"/>
  <c r="BC53" i="6"/>
  <c r="BC45" i="6"/>
  <c r="BC21" i="6"/>
  <c r="BC13" i="6"/>
  <c r="BC5" i="6"/>
  <c r="BC215" i="6"/>
  <c r="BC207" i="6"/>
  <c r="BC199" i="6"/>
  <c r="BC183" i="6"/>
  <c r="BC175" i="6"/>
  <c r="BC159" i="6"/>
  <c r="BC119" i="6"/>
  <c r="BC111" i="6"/>
  <c r="BC95" i="6"/>
  <c r="BC55" i="6"/>
  <c r="BC134" i="6"/>
  <c r="BC121" i="6"/>
  <c r="BC225" i="6"/>
  <c r="BC209" i="6"/>
  <c r="BC193" i="6"/>
  <c r="BC185" i="6"/>
  <c r="BC145" i="6"/>
  <c r="BC2" i="6"/>
  <c r="BC220" i="6"/>
  <c r="BC204" i="6"/>
  <c r="BC196" i="6"/>
  <c r="BC180" i="6"/>
  <c r="BC164" i="6"/>
  <c r="BC148" i="6"/>
  <c r="BC132" i="6"/>
  <c r="BC116" i="6"/>
  <c r="BC100" i="6"/>
  <c r="BC84" i="6"/>
  <c r="BC68" i="6"/>
  <c r="BC52" i="6"/>
  <c r="BC36" i="6"/>
  <c r="BC20" i="6"/>
  <c r="BC4" i="6"/>
  <c r="AY212" i="6"/>
  <c r="AZ212" i="6" s="1"/>
  <c r="AY204" i="6"/>
  <c r="AZ204" i="6" s="1"/>
  <c r="AY180" i="6"/>
  <c r="AY140" i="6"/>
  <c r="AZ140" i="6" s="1"/>
  <c r="AY116" i="6"/>
  <c r="AZ116" i="6" s="1"/>
  <c r="AY108" i="6"/>
  <c r="AZ108" i="6" s="1"/>
  <c r="AY76" i="6"/>
  <c r="AZ76" i="6" s="1"/>
  <c r="AY44" i="6"/>
  <c r="AZ44" i="6" s="1"/>
  <c r="AY20" i="6"/>
  <c r="AZ20" i="6" s="1"/>
  <c r="BC206" i="6"/>
  <c r="BC158" i="6"/>
  <c r="BC94" i="6"/>
  <c r="BC30" i="6"/>
  <c r="AT117" i="6"/>
  <c r="BC228" i="6"/>
  <c r="BC212" i="6"/>
  <c r="BC188" i="6"/>
  <c r="BC172" i="6"/>
  <c r="BC156" i="6"/>
  <c r="BC140" i="6"/>
  <c r="BC124" i="6"/>
  <c r="BC108" i="6"/>
  <c r="BC92" i="6"/>
  <c r="BC76" i="6"/>
  <c r="BC60" i="6"/>
  <c r="BC44" i="6"/>
  <c r="BC28" i="6"/>
  <c r="BC12" i="6"/>
  <c r="AW223" i="6"/>
  <c r="AW215" i="6"/>
  <c r="AW207" i="6"/>
  <c r="AW199" i="6"/>
  <c r="AW191" i="6"/>
  <c r="AW183" i="6"/>
  <c r="AW175" i="6"/>
  <c r="AW167" i="6"/>
  <c r="AW159" i="6"/>
  <c r="AW151" i="6"/>
  <c r="AW143" i="6"/>
  <c r="AW135" i="6"/>
  <c r="AW127" i="6"/>
  <c r="AW119" i="6"/>
  <c r="AW111" i="6"/>
  <c r="AW103" i="6"/>
  <c r="AW95" i="6"/>
  <c r="AW87" i="6"/>
  <c r="AW79" i="6"/>
  <c r="AW71" i="6"/>
  <c r="AW63" i="6"/>
  <c r="AW55" i="6"/>
  <c r="AW47" i="6"/>
  <c r="AW39" i="6"/>
  <c r="AW31" i="6"/>
  <c r="AW23" i="6"/>
  <c r="AW15" i="6"/>
  <c r="AW7" i="6"/>
  <c r="AW172" i="6"/>
  <c r="BC226" i="6"/>
  <c r="BC70" i="6"/>
  <c r="BC161" i="6"/>
  <c r="BC153" i="6"/>
  <c r="BC129" i="6"/>
  <c r="BC97" i="6"/>
  <c r="BC89" i="6"/>
  <c r="BC81" i="6"/>
  <c r="BC65" i="6"/>
  <c r="BC57" i="6"/>
  <c r="BC33" i="6"/>
  <c r="BC25" i="6"/>
  <c r="BC224" i="6"/>
  <c r="BC216" i="6"/>
  <c r="BC208" i="6"/>
  <c r="BC200" i="6"/>
  <c r="BC192" i="6"/>
  <c r="BC184" i="6"/>
  <c r="BC176" i="6"/>
  <c r="BC168" i="6"/>
  <c r="BC160" i="6"/>
  <c r="BC152" i="6"/>
  <c r="BC144" i="6"/>
  <c r="BC136" i="6"/>
  <c r="BC128" i="6"/>
  <c r="BC120" i="6"/>
  <c r="BC112" i="6"/>
  <c r="BC104" i="6"/>
  <c r="BC96" i="6"/>
  <c r="BC88" i="6"/>
  <c r="BC80" i="6"/>
  <c r="BC72" i="6"/>
  <c r="BC64" i="6"/>
  <c r="BC56" i="6"/>
  <c r="BC48" i="6"/>
  <c r="BC40" i="6"/>
  <c r="BC32" i="6"/>
  <c r="BC24" i="6"/>
  <c r="BC16" i="6"/>
  <c r="BC8" i="6"/>
  <c r="BC223" i="6"/>
  <c r="BC191" i="6"/>
  <c r="BC167" i="6"/>
  <c r="BC151" i="6"/>
  <c r="BC143" i="6"/>
  <c r="BC135" i="6"/>
  <c r="BC127" i="6"/>
  <c r="BC103" i="6"/>
  <c r="BC87" i="6"/>
  <c r="BC79" i="6"/>
  <c r="BC71" i="6"/>
  <c r="BC63" i="6"/>
  <c r="BC47" i="6"/>
  <c r="BC39" i="6"/>
  <c r="BC31" i="6"/>
  <c r="BC23" i="6"/>
  <c r="BC15" i="6"/>
  <c r="BC7" i="6"/>
  <c r="BC222" i="6"/>
  <c r="BC214" i="6"/>
  <c r="BC198" i="6"/>
  <c r="BC190" i="6"/>
  <c r="BC182" i="6"/>
  <c r="BC174" i="6"/>
  <c r="BC166" i="6"/>
  <c r="BC150" i="6"/>
  <c r="BC142" i="6"/>
  <c r="BC126" i="6"/>
  <c r="BC118" i="6"/>
  <c r="BC110" i="6"/>
  <c r="BC102" i="6"/>
  <c r="BC86" i="6"/>
  <c r="BC78" i="6"/>
  <c r="BC62" i="6"/>
  <c r="BC54" i="6"/>
  <c r="BC46" i="6"/>
  <c r="BC38" i="6"/>
  <c r="BC22" i="6"/>
  <c r="BC14" i="6"/>
  <c r="BC6" i="6"/>
  <c r="BC201" i="6"/>
  <c r="BC177" i="6"/>
  <c r="BC169" i="6"/>
  <c r="BC137" i="6"/>
  <c r="BC113" i="6"/>
  <c r="BC105" i="6"/>
  <c r="BC73" i="6"/>
  <c r="BC49" i="6"/>
  <c r="BC41" i="6"/>
  <c r="BC9" i="6"/>
  <c r="BC227" i="6"/>
  <c r="BC203" i="6"/>
  <c r="BC187" i="6"/>
  <c r="BC171" i="6"/>
  <c r="BC147" i="6"/>
  <c r="BC131" i="6"/>
  <c r="BC115" i="6"/>
  <c r="BC107" i="6"/>
  <c r="BC83" i="6"/>
  <c r="BC67" i="6"/>
  <c r="BC51" i="6"/>
  <c r="BC35" i="6"/>
  <c r="BC11" i="6"/>
  <c r="BC218" i="6"/>
  <c r="BC210" i="6"/>
  <c r="BC202" i="6"/>
  <c r="BC194" i="6"/>
  <c r="BC186" i="6"/>
  <c r="BC178" i="6"/>
  <c r="BC170" i="6"/>
  <c r="BC162" i="6"/>
  <c r="BC154" i="6"/>
  <c r="BC146" i="6"/>
  <c r="BC138" i="6"/>
  <c r="BC130" i="6"/>
  <c r="BC122" i="6"/>
  <c r="BC114" i="6"/>
  <c r="BC106" i="6"/>
  <c r="BC98" i="6"/>
  <c r="BC90" i="6"/>
  <c r="BC82" i="6"/>
  <c r="BC74" i="6"/>
  <c r="BC66" i="6"/>
  <c r="BC58" i="6"/>
  <c r="BC50" i="6"/>
  <c r="BC42" i="6"/>
  <c r="BC34" i="6"/>
  <c r="BC26" i="6"/>
  <c r="BC18" i="6"/>
  <c r="BC229" i="6"/>
  <c r="BC205" i="6"/>
  <c r="BC165" i="6"/>
  <c r="BC157" i="6"/>
  <c r="BC101" i="6"/>
  <c r="BC93" i="6"/>
  <c r="BC37" i="6"/>
  <c r="BC29" i="6"/>
  <c r="BC219" i="6"/>
  <c r="BC211" i="6"/>
  <c r="BC195" i="6"/>
  <c r="BC179" i="6"/>
  <c r="BC163" i="6"/>
  <c r="BC155" i="6"/>
  <c r="BC139" i="6"/>
  <c r="BC123" i="6"/>
  <c r="BC99" i="6"/>
  <c r="BC91" i="6"/>
  <c r="BC75" i="6"/>
  <c r="BC59" i="6"/>
  <c r="BC43" i="6"/>
  <c r="BC27" i="6"/>
  <c r="BC19" i="6"/>
  <c r="BC3" i="6"/>
  <c r="BC10" i="6"/>
  <c r="AW216" i="6"/>
  <c r="AW192" i="6"/>
  <c r="AW176" i="6"/>
  <c r="AW160" i="6"/>
  <c r="AW144" i="6"/>
  <c r="AW120" i="6"/>
  <c r="AW112" i="6"/>
  <c r="AW88" i="6"/>
  <c r="AW64" i="6"/>
  <c r="AW56" i="6"/>
  <c r="AW16" i="6"/>
  <c r="AW138" i="6"/>
  <c r="AT85" i="6"/>
  <c r="AT161" i="6"/>
  <c r="AT97" i="6"/>
  <c r="AT65" i="6"/>
  <c r="AT9" i="6"/>
  <c r="AT157" i="6"/>
  <c r="AT93" i="6"/>
  <c r="AT193" i="6"/>
  <c r="AT33" i="6"/>
  <c r="AY203" i="6"/>
  <c r="AY139" i="6"/>
  <c r="AY107" i="6"/>
  <c r="AY75" i="6"/>
  <c r="AY43" i="6"/>
  <c r="AW106" i="6"/>
  <c r="AW74" i="6"/>
  <c r="AY202" i="6"/>
  <c r="AY170" i="6"/>
  <c r="AY162" i="6"/>
  <c r="AY138" i="6"/>
  <c r="AY130" i="6"/>
  <c r="AY98" i="6"/>
  <c r="AY66" i="6"/>
  <c r="AY34" i="6"/>
  <c r="AY18" i="6"/>
  <c r="AY10" i="6"/>
  <c r="AW139" i="6"/>
  <c r="AT6" i="6"/>
  <c r="AT213" i="6"/>
  <c r="AW228" i="6"/>
  <c r="AW220" i="6"/>
  <c r="AW212" i="6"/>
  <c r="AW204" i="6"/>
  <c r="AW196" i="6"/>
  <c r="AW188" i="6"/>
  <c r="AW180" i="6"/>
  <c r="AW164" i="6"/>
  <c r="AW156" i="6"/>
  <c r="AW148" i="6"/>
  <c r="AW140" i="6"/>
  <c r="AW132" i="6"/>
  <c r="AW124" i="6"/>
  <c r="AW116" i="6"/>
  <c r="AW108" i="6"/>
  <c r="AW100" i="6"/>
  <c r="AW92" i="6"/>
  <c r="AW84" i="6"/>
  <c r="AW76" i="6"/>
  <c r="AW68" i="6"/>
  <c r="AW60" i="6"/>
  <c r="AW52" i="6"/>
  <c r="AW44" i="6"/>
  <c r="AW36" i="6"/>
  <c r="AW28" i="6"/>
  <c r="AW20" i="6"/>
  <c r="AW12" i="6"/>
  <c r="AW4" i="6"/>
  <c r="AT44" i="6"/>
  <c r="AW152" i="6"/>
  <c r="AW96" i="6"/>
  <c r="AW40" i="6"/>
  <c r="AY222" i="6"/>
  <c r="AT225" i="6"/>
  <c r="AT129" i="6"/>
  <c r="AT25" i="6"/>
  <c r="AT202" i="6"/>
  <c r="AW227" i="6"/>
  <c r="AW219" i="6"/>
  <c r="AW211" i="6"/>
  <c r="AW203" i="6"/>
  <c r="AW195" i="6"/>
  <c r="AW187" i="6"/>
  <c r="AW179" i="6"/>
  <c r="AW171" i="6"/>
  <c r="AW163" i="6"/>
  <c r="AW155" i="6"/>
  <c r="AW147" i="6"/>
  <c r="AW131" i="6"/>
  <c r="AW123" i="6"/>
  <c r="AW115" i="6"/>
  <c r="AW107" i="6"/>
  <c r="AW99" i="6"/>
  <c r="AW91" i="6"/>
  <c r="AW83" i="6"/>
  <c r="AW75" i="6"/>
  <c r="AW67" i="6"/>
  <c r="AW59" i="6"/>
  <c r="AW51" i="6"/>
  <c r="AW43" i="6"/>
  <c r="AW35" i="6"/>
  <c r="AW27" i="6"/>
  <c r="AW19" i="6"/>
  <c r="AW11" i="6"/>
  <c r="AW3" i="6"/>
  <c r="AT229" i="6"/>
  <c r="AW128" i="6"/>
  <c r="AW80" i="6"/>
  <c r="AT43" i="6"/>
  <c r="AY214" i="6"/>
  <c r="AT170" i="6"/>
  <c r="AW226" i="6"/>
  <c r="AW218" i="6"/>
  <c r="AW210" i="6"/>
  <c r="AW202" i="6"/>
  <c r="AW194" i="6"/>
  <c r="AW186" i="6"/>
  <c r="AW178" i="6"/>
  <c r="AW170" i="6"/>
  <c r="AW162" i="6"/>
  <c r="AW154" i="6"/>
  <c r="AW146" i="6"/>
  <c r="AW130" i="6"/>
  <c r="AW122" i="6"/>
  <c r="AW114" i="6"/>
  <c r="AW98" i="6"/>
  <c r="AW90" i="6"/>
  <c r="AW82" i="6"/>
  <c r="AW66" i="6"/>
  <c r="AW58" i="6"/>
  <c r="AW50" i="6"/>
  <c r="AW42" i="6"/>
  <c r="AW34" i="6"/>
  <c r="AW26" i="6"/>
  <c r="AW18" i="6"/>
  <c r="AW10" i="6"/>
  <c r="AL229" i="6"/>
  <c r="AW184" i="6"/>
  <c r="AW222" i="6"/>
  <c r="AW214" i="6"/>
  <c r="AY226" i="6"/>
  <c r="AT226" i="6"/>
  <c r="AY194" i="6"/>
  <c r="AT194" i="6"/>
  <c r="AY172" i="6"/>
  <c r="AT172" i="6"/>
  <c r="AY148" i="6"/>
  <c r="AT148" i="6"/>
  <c r="AT162" i="6"/>
  <c r="P229" i="6"/>
  <c r="R229" i="6" s="1"/>
  <c r="AY171" i="6"/>
  <c r="AT171" i="6"/>
  <c r="AY19" i="6"/>
  <c r="AT19" i="6"/>
  <c r="AY190" i="6"/>
  <c r="AY182" i="6"/>
  <c r="AY158" i="6"/>
  <c r="AY150" i="6"/>
  <c r="AY118" i="6"/>
  <c r="AY86" i="6"/>
  <c r="AY54" i="6"/>
  <c r="AT54" i="6"/>
  <c r="AT10" i="6"/>
  <c r="AW206" i="6"/>
  <c r="AY221" i="6"/>
  <c r="AY213" i="6"/>
  <c r="AY205" i="6"/>
  <c r="AY197" i="6"/>
  <c r="AY189" i="6"/>
  <c r="AY181" i="6"/>
  <c r="AY173" i="6"/>
  <c r="AY165" i="6"/>
  <c r="AY157" i="6"/>
  <c r="AY149" i="6"/>
  <c r="AY141" i="6"/>
  <c r="AY133" i="6"/>
  <c r="AY125" i="6"/>
  <c r="AY117" i="6"/>
  <c r="AY109" i="6"/>
  <c r="AY101" i="6"/>
  <c r="AY93" i="6"/>
  <c r="AY85" i="6"/>
  <c r="AY77" i="6"/>
  <c r="AY69" i="6"/>
  <c r="AY61" i="6"/>
  <c r="AY53" i="6"/>
  <c r="AY45" i="6"/>
  <c r="AY37" i="6"/>
  <c r="AT221" i="6"/>
  <c r="AT125" i="6"/>
  <c r="AT53" i="6"/>
  <c r="AW2" i="6"/>
  <c r="AW221" i="6"/>
  <c r="AW213" i="6"/>
  <c r="AW205" i="6"/>
  <c r="AW197" i="6"/>
  <c r="AW189" i="6"/>
  <c r="AW181" i="6"/>
  <c r="AW173" i="6"/>
  <c r="AW165" i="6"/>
  <c r="AW157" i="6"/>
  <c r="AX157" i="6" s="1"/>
  <c r="AW149" i="6"/>
  <c r="AW141" i="6"/>
  <c r="AW133" i="6"/>
  <c r="AW125" i="6"/>
  <c r="AW117" i="6"/>
  <c r="AW109" i="6"/>
  <c r="AW101" i="6"/>
  <c r="AW93" i="6"/>
  <c r="AW85" i="6"/>
  <c r="AW77" i="6"/>
  <c r="AW69" i="6"/>
  <c r="AW61" i="6"/>
  <c r="AW53" i="6"/>
  <c r="AW45" i="6"/>
  <c r="AW37" i="6"/>
  <c r="AW29" i="6"/>
  <c r="AW21" i="6"/>
  <c r="AW13" i="6"/>
  <c r="AW5" i="6"/>
  <c r="AT121" i="6"/>
  <c r="AT34" i="6"/>
  <c r="AT217" i="6"/>
  <c r="AT185" i="6"/>
  <c r="AT153" i="6"/>
  <c r="AT105" i="6"/>
  <c r="AT89" i="6"/>
  <c r="AT57" i="6"/>
  <c r="AT41" i="6"/>
  <c r="AT189" i="6"/>
  <c r="AT149" i="6"/>
  <c r="AW224" i="6"/>
  <c r="AW208" i="6"/>
  <c r="AW200" i="6"/>
  <c r="AW168" i="6"/>
  <c r="AW136" i="6"/>
  <c r="AW104" i="6"/>
  <c r="AW72" i="6"/>
  <c r="AW48" i="6"/>
  <c r="AW32" i="6"/>
  <c r="AW24" i="6"/>
  <c r="AW8" i="6"/>
  <c r="AY229" i="6"/>
  <c r="AT169" i="6"/>
  <c r="AT181" i="6"/>
  <c r="AT61" i="6"/>
  <c r="AT18" i="6"/>
  <c r="AX18" i="6" s="1"/>
  <c r="AW225" i="6"/>
  <c r="AW201" i="6"/>
  <c r="AW193" i="6"/>
  <c r="AW169" i="6"/>
  <c r="AW161" i="6"/>
  <c r="AW137" i="6"/>
  <c r="AW129" i="6"/>
  <c r="AW105" i="6"/>
  <c r="AW97" i="6"/>
  <c r="AW73" i="6"/>
  <c r="AW65" i="6"/>
  <c r="AW41" i="6"/>
  <c r="AW33" i="6"/>
  <c r="AX33" i="6" s="1"/>
  <c r="AW25" i="6"/>
  <c r="AW17" i="6"/>
  <c r="M229" i="6"/>
  <c r="AY174" i="6"/>
  <c r="AT174" i="6"/>
  <c r="AY142" i="6"/>
  <c r="AT142" i="6"/>
  <c r="AY134" i="6"/>
  <c r="AT134" i="6"/>
  <c r="AY102" i="6"/>
  <c r="AT102" i="6"/>
  <c r="AT118" i="6"/>
  <c r="AY2" i="6"/>
  <c r="AT2" i="6"/>
  <c r="AY124" i="6"/>
  <c r="AT124" i="6"/>
  <c r="AY60" i="6"/>
  <c r="AT60" i="6"/>
  <c r="AY52" i="6"/>
  <c r="AT52" i="6"/>
  <c r="AY36" i="6"/>
  <c r="AT36" i="6"/>
  <c r="AY4" i="6"/>
  <c r="AT4" i="6"/>
  <c r="AT204" i="6"/>
  <c r="AT203" i="6"/>
  <c r="AT180" i="6"/>
  <c r="AX180" i="6" s="1"/>
  <c r="AT150" i="6"/>
  <c r="AY198" i="6"/>
  <c r="AT198" i="6"/>
  <c r="AY166" i="6"/>
  <c r="AT166" i="6"/>
  <c r="AY126" i="6"/>
  <c r="AT126" i="6"/>
  <c r="AY62" i="6"/>
  <c r="AT62" i="6"/>
  <c r="AT86" i="6"/>
  <c r="AY220" i="6"/>
  <c r="AT220" i="6"/>
  <c r="AY196" i="6"/>
  <c r="AT196" i="6"/>
  <c r="AX196" i="6" s="1"/>
  <c r="AY164" i="6"/>
  <c r="AT164" i="6"/>
  <c r="AY156" i="6"/>
  <c r="AT156" i="6"/>
  <c r="AX156" i="6" s="1"/>
  <c r="AY132" i="6"/>
  <c r="AT132" i="6"/>
  <c r="AY92" i="6"/>
  <c r="AT92" i="6"/>
  <c r="AY68" i="6"/>
  <c r="AT68" i="6"/>
  <c r="AT140" i="6"/>
  <c r="AT76" i="6"/>
  <c r="AY227" i="6"/>
  <c r="AT227" i="6"/>
  <c r="AY219" i="6"/>
  <c r="AT219" i="6"/>
  <c r="AY211" i="6"/>
  <c r="AT211" i="6"/>
  <c r="AY195" i="6"/>
  <c r="AT195" i="6"/>
  <c r="AY187" i="6"/>
  <c r="AT187" i="6"/>
  <c r="AY179" i="6"/>
  <c r="AT179" i="6"/>
  <c r="AY99" i="6"/>
  <c r="AT99" i="6"/>
  <c r="AY91" i="6"/>
  <c r="AT91" i="6"/>
  <c r="AY83" i="6"/>
  <c r="AT83" i="6"/>
  <c r="AY11" i="6"/>
  <c r="AT11" i="6"/>
  <c r="AY218" i="6"/>
  <c r="AT218" i="6"/>
  <c r="AY186" i="6"/>
  <c r="AT186" i="6"/>
  <c r="AY178" i="6"/>
  <c r="AT178" i="6"/>
  <c r="AY146" i="6"/>
  <c r="AT146" i="6"/>
  <c r="AY122" i="6"/>
  <c r="AT122" i="6"/>
  <c r="AY114" i="6"/>
  <c r="AT114" i="6"/>
  <c r="AY90" i="6"/>
  <c r="AT90" i="6"/>
  <c r="AY82" i="6"/>
  <c r="AT82" i="6"/>
  <c r="AY74" i="6"/>
  <c r="AT74" i="6"/>
  <c r="AY58" i="6"/>
  <c r="AT58" i="6"/>
  <c r="AY50" i="6"/>
  <c r="AT50" i="6"/>
  <c r="AY26" i="6"/>
  <c r="AT26" i="6"/>
  <c r="AT138" i="6"/>
  <c r="AT107" i="6"/>
  <c r="AT66" i="6"/>
  <c r="AY206" i="6"/>
  <c r="AT206" i="6"/>
  <c r="AY110" i="6"/>
  <c r="AT110" i="6"/>
  <c r="AY94" i="6"/>
  <c r="AT94" i="6"/>
  <c r="AY78" i="6"/>
  <c r="AT78" i="6"/>
  <c r="AY70" i="6"/>
  <c r="AT70" i="6"/>
  <c r="AT222" i="6"/>
  <c r="AY228" i="6"/>
  <c r="AT228" i="6"/>
  <c r="AY188" i="6"/>
  <c r="AT188" i="6"/>
  <c r="AY100" i="6"/>
  <c r="AT100" i="6"/>
  <c r="AY84" i="6"/>
  <c r="AT84" i="6"/>
  <c r="AY28" i="6"/>
  <c r="AT28" i="6"/>
  <c r="AY12" i="6"/>
  <c r="AT12" i="6"/>
  <c r="AT116" i="6"/>
  <c r="AY163" i="6"/>
  <c r="AT163" i="6"/>
  <c r="AY155" i="6"/>
  <c r="AT155" i="6"/>
  <c r="AY147" i="6"/>
  <c r="AT147" i="6"/>
  <c r="AY131" i="6"/>
  <c r="AT131" i="6"/>
  <c r="AY123" i="6"/>
  <c r="AT123" i="6"/>
  <c r="AX123" i="6" s="1"/>
  <c r="AY115" i="6"/>
  <c r="AT115" i="6"/>
  <c r="AY67" i="6"/>
  <c r="AT67" i="6"/>
  <c r="AY59" i="6"/>
  <c r="AT59" i="6"/>
  <c r="AY51" i="6"/>
  <c r="AT51" i="6"/>
  <c r="AY35" i="6"/>
  <c r="AT35" i="6"/>
  <c r="AY27" i="6"/>
  <c r="AT27" i="6"/>
  <c r="AX27" i="6" s="1"/>
  <c r="AY3" i="6"/>
  <c r="AT3" i="6"/>
  <c r="AT214" i="6"/>
  <c r="AT190" i="6"/>
  <c r="AT139" i="6"/>
  <c r="AT108" i="6"/>
  <c r="AT75" i="6"/>
  <c r="AY210" i="6"/>
  <c r="AT210" i="6"/>
  <c r="AY154" i="6"/>
  <c r="AT154" i="6"/>
  <c r="AY106" i="6"/>
  <c r="AT106" i="6"/>
  <c r="AY42" i="6"/>
  <c r="AT42" i="6"/>
  <c r="AT212" i="6"/>
  <c r="AT182" i="6"/>
  <c r="AT158" i="6"/>
  <c r="AT130" i="6"/>
  <c r="AT98" i="6"/>
  <c r="AT20" i="6"/>
  <c r="AY46" i="6"/>
  <c r="AY38" i="6"/>
  <c r="AY30" i="6"/>
  <c r="AY22" i="6"/>
  <c r="AY14" i="6"/>
  <c r="AY6" i="6"/>
  <c r="AT46" i="6"/>
  <c r="AW217" i="6"/>
  <c r="AW209" i="6"/>
  <c r="AW185" i="6"/>
  <c r="AW177" i="6"/>
  <c r="AW153" i="6"/>
  <c r="AW145" i="6"/>
  <c r="AW121" i="6"/>
  <c r="AW113" i="6"/>
  <c r="AW89" i="6"/>
  <c r="AX89" i="6" s="1"/>
  <c r="AW81" i="6"/>
  <c r="AW57" i="6"/>
  <c r="AW49" i="6"/>
  <c r="AW9" i="6"/>
  <c r="AY29" i="6"/>
  <c r="AT29" i="6"/>
  <c r="AY21" i="6"/>
  <c r="AT21" i="6"/>
  <c r="AY13" i="6"/>
  <c r="AT13" i="6"/>
  <c r="AY5" i="6"/>
  <c r="AT5" i="6"/>
  <c r="AT205" i="6"/>
  <c r="AT173" i="6"/>
  <c r="AT141" i="6"/>
  <c r="AT109" i="6"/>
  <c r="AT77" i="6"/>
  <c r="AT45" i="6"/>
  <c r="AT22" i="6"/>
  <c r="AY225" i="6"/>
  <c r="AY209" i="6"/>
  <c r="AY193" i="6"/>
  <c r="AY177" i="6"/>
  <c r="AY161" i="6"/>
  <c r="AY145" i="6"/>
  <c r="AY129" i="6"/>
  <c r="AY113" i="6"/>
  <c r="AY97" i="6"/>
  <c r="AY81" i="6"/>
  <c r="AY65" i="6"/>
  <c r="AY49" i="6"/>
  <c r="AY33" i="6"/>
  <c r="AY17" i="6"/>
  <c r="AT17" i="6"/>
  <c r="AY216" i="6"/>
  <c r="AT216" i="6"/>
  <c r="AT192" i="6"/>
  <c r="AY192" i="6"/>
  <c r="AY176" i="6"/>
  <c r="AT176" i="6"/>
  <c r="AY168" i="6"/>
  <c r="AT168" i="6"/>
  <c r="AY152" i="6"/>
  <c r="AT152" i="6"/>
  <c r="AT136" i="6"/>
  <c r="AY136" i="6"/>
  <c r="AY128" i="6"/>
  <c r="AT128" i="6"/>
  <c r="AY112" i="6"/>
  <c r="AT112" i="6"/>
  <c r="AY96" i="6"/>
  <c r="AT96" i="6"/>
  <c r="AY88" i="6"/>
  <c r="AT88" i="6"/>
  <c r="AY72" i="6"/>
  <c r="AT72" i="6"/>
  <c r="AY56" i="6"/>
  <c r="AT56" i="6"/>
  <c r="AY40" i="6"/>
  <c r="AT40" i="6"/>
  <c r="AY32" i="6"/>
  <c r="AT32" i="6"/>
  <c r="AY24" i="6"/>
  <c r="AT24" i="6"/>
  <c r="AY16" i="6"/>
  <c r="AT16" i="6"/>
  <c r="AY8" i="6"/>
  <c r="AT8" i="6"/>
  <c r="AT38" i="6"/>
  <c r="AT14" i="6"/>
  <c r="AT30" i="6"/>
  <c r="AY217" i="6"/>
  <c r="AY201" i="6"/>
  <c r="AY185" i="6"/>
  <c r="AY169" i="6"/>
  <c r="AY153" i="6"/>
  <c r="AY137" i="6"/>
  <c r="AY121" i="6"/>
  <c r="AY105" i="6"/>
  <c r="AY89" i="6"/>
  <c r="AY73" i="6"/>
  <c r="AY57" i="6"/>
  <c r="AY41" i="6"/>
  <c r="AY25" i="6"/>
  <c r="AY9" i="6"/>
  <c r="AT201" i="6"/>
  <c r="AT137" i="6"/>
  <c r="AT73" i="6"/>
  <c r="AY224" i="6"/>
  <c r="AT224" i="6"/>
  <c r="AT208" i="6"/>
  <c r="AY208" i="6"/>
  <c r="AY200" i="6"/>
  <c r="AT200" i="6"/>
  <c r="AT184" i="6"/>
  <c r="AY184" i="6"/>
  <c r="AY160" i="6"/>
  <c r="AT160" i="6"/>
  <c r="AY144" i="6"/>
  <c r="AT144" i="6"/>
  <c r="AY120" i="6"/>
  <c r="AT120" i="6"/>
  <c r="AY104" i="6"/>
  <c r="AT104" i="6"/>
  <c r="AY80" i="6"/>
  <c r="AT80" i="6"/>
  <c r="AY64" i="6"/>
  <c r="AT64" i="6"/>
  <c r="AY48" i="6"/>
  <c r="AT48" i="6"/>
  <c r="AY223" i="6"/>
  <c r="AT223" i="6"/>
  <c r="AY215" i="6"/>
  <c r="AT215" i="6"/>
  <c r="AY207" i="6"/>
  <c r="AT207" i="6"/>
  <c r="AY199" i="6"/>
  <c r="AT199" i="6"/>
  <c r="AT191" i="6"/>
  <c r="AY191" i="6"/>
  <c r="AT183" i="6"/>
  <c r="AY183" i="6"/>
  <c r="AT175" i="6"/>
  <c r="AY175" i="6"/>
  <c r="AY167" i="6"/>
  <c r="AT167" i="6"/>
  <c r="AY159" i="6"/>
  <c r="AT159" i="6"/>
  <c r="AY151" i="6"/>
  <c r="AT151" i="6"/>
  <c r="AY143" i="6"/>
  <c r="AT143" i="6"/>
  <c r="AT135" i="6"/>
  <c r="AY135" i="6"/>
  <c r="AT127" i="6"/>
  <c r="AY127" i="6"/>
  <c r="AY119" i="6"/>
  <c r="AT119" i="6"/>
  <c r="AY111" i="6"/>
  <c r="AT111" i="6"/>
  <c r="AY103" i="6"/>
  <c r="AT103" i="6"/>
  <c r="AT95" i="6"/>
  <c r="AY95" i="6"/>
  <c r="AY87" i="6"/>
  <c r="AT87" i="6"/>
  <c r="AY79" i="6"/>
  <c r="AT79" i="6"/>
  <c r="AT71" i="6"/>
  <c r="AY71" i="6"/>
  <c r="AY63" i="6"/>
  <c r="AT63" i="6"/>
  <c r="AT55" i="6"/>
  <c r="AY55" i="6"/>
  <c r="AY47" i="6"/>
  <c r="AT47" i="6"/>
  <c r="AT39" i="6"/>
  <c r="AX39" i="6" s="1"/>
  <c r="AY39" i="6"/>
  <c r="AY31" i="6"/>
  <c r="AT31" i="6"/>
  <c r="AY23" i="6"/>
  <c r="AT23" i="6"/>
  <c r="AY15" i="6"/>
  <c r="AT15" i="6"/>
  <c r="AT7" i="6"/>
  <c r="AY7" i="6"/>
  <c r="AT209" i="6"/>
  <c r="AT197" i="6"/>
  <c r="AT177" i="6"/>
  <c r="AT165" i="6"/>
  <c r="AT145" i="6"/>
  <c r="AT133" i="6"/>
  <c r="AT113" i="6"/>
  <c r="AT101" i="6"/>
  <c r="AT81" i="6"/>
  <c r="AT69" i="6"/>
  <c r="AT49" i="6"/>
  <c r="AT37" i="6"/>
  <c r="Y229" i="6"/>
  <c r="Z229" i="6" s="1"/>
  <c r="AW198" i="6"/>
  <c r="AW190" i="6"/>
  <c r="AW182" i="6"/>
  <c r="AW174" i="6"/>
  <c r="AW166" i="6"/>
  <c r="AW158" i="6"/>
  <c r="AW150" i="6"/>
  <c r="AW142" i="6"/>
  <c r="AW134" i="6"/>
  <c r="AW126" i="6"/>
  <c r="AW118" i="6"/>
  <c r="AW110" i="6"/>
  <c r="AW102" i="6"/>
  <c r="AW94" i="6"/>
  <c r="AW86" i="6"/>
  <c r="AW78" i="6"/>
  <c r="AW70" i="6"/>
  <c r="AW62" i="6"/>
  <c r="AW54" i="6"/>
  <c r="AW46" i="6"/>
  <c r="AW38" i="6"/>
  <c r="AW30" i="6"/>
  <c r="AW22" i="6"/>
  <c r="AW14" i="6"/>
  <c r="AW6" i="6"/>
  <c r="AG229" i="6"/>
  <c r="AW229" i="6"/>
  <c r="B109" i="10"/>
  <c r="B108" i="10"/>
  <c r="B98" i="10"/>
  <c r="B97" i="10"/>
  <c r="AK3" i="6"/>
  <c r="AK4" i="6"/>
  <c r="AK5" i="6"/>
  <c r="AK6" i="6"/>
  <c r="AK7" i="6"/>
  <c r="AK8" i="6"/>
  <c r="AK9" i="6"/>
  <c r="AK10" i="6"/>
  <c r="AK11" i="6"/>
  <c r="AK12" i="6"/>
  <c r="AK13" i="6"/>
  <c r="AK14" i="6"/>
  <c r="AK15" i="6"/>
  <c r="AK16" i="6"/>
  <c r="AK17" i="6"/>
  <c r="AK18" i="6"/>
  <c r="AK19" i="6"/>
  <c r="AK20" i="6"/>
  <c r="AK21" i="6"/>
  <c r="AK22" i="6"/>
  <c r="AK23" i="6"/>
  <c r="AK24" i="6"/>
  <c r="AK25" i="6"/>
  <c r="AK26" i="6"/>
  <c r="AK27" i="6"/>
  <c r="AK28" i="6"/>
  <c r="AK29" i="6"/>
  <c r="AK30" i="6"/>
  <c r="AK31" i="6"/>
  <c r="AK32" i="6"/>
  <c r="AK33" i="6"/>
  <c r="AK34" i="6"/>
  <c r="AK35" i="6"/>
  <c r="AK36" i="6"/>
  <c r="AK37" i="6"/>
  <c r="AK38" i="6"/>
  <c r="AK39" i="6"/>
  <c r="AK40" i="6"/>
  <c r="AK41" i="6"/>
  <c r="AK42" i="6"/>
  <c r="AK43" i="6"/>
  <c r="AK44" i="6"/>
  <c r="AK45" i="6"/>
  <c r="AK46" i="6"/>
  <c r="AK47" i="6"/>
  <c r="AK48" i="6"/>
  <c r="AK49" i="6"/>
  <c r="AK50" i="6"/>
  <c r="AK51" i="6"/>
  <c r="AK52" i="6"/>
  <c r="AK53" i="6"/>
  <c r="AK54" i="6"/>
  <c r="AK55" i="6"/>
  <c r="AK56" i="6"/>
  <c r="AK57" i="6"/>
  <c r="AK58" i="6"/>
  <c r="AK59" i="6"/>
  <c r="AK60" i="6"/>
  <c r="AK61" i="6"/>
  <c r="AK62" i="6"/>
  <c r="AK63" i="6"/>
  <c r="AK64" i="6"/>
  <c r="AK65" i="6"/>
  <c r="AK66" i="6"/>
  <c r="AK67" i="6"/>
  <c r="AK68" i="6"/>
  <c r="AK69" i="6"/>
  <c r="AK70" i="6"/>
  <c r="AK71" i="6"/>
  <c r="AK72" i="6"/>
  <c r="AK73" i="6"/>
  <c r="AK74" i="6"/>
  <c r="AK75" i="6"/>
  <c r="AK76" i="6"/>
  <c r="AK77" i="6"/>
  <c r="AK78" i="6"/>
  <c r="AK79" i="6"/>
  <c r="AK80" i="6"/>
  <c r="AK81" i="6"/>
  <c r="AK82" i="6"/>
  <c r="AK83" i="6"/>
  <c r="AK84" i="6"/>
  <c r="AK85" i="6"/>
  <c r="AK86" i="6"/>
  <c r="AK87" i="6"/>
  <c r="AK88" i="6"/>
  <c r="AK89" i="6"/>
  <c r="AK90" i="6"/>
  <c r="AK91" i="6"/>
  <c r="AK92" i="6"/>
  <c r="AK93" i="6"/>
  <c r="AK94" i="6"/>
  <c r="AK95" i="6"/>
  <c r="AK96" i="6"/>
  <c r="AK97" i="6"/>
  <c r="AK98" i="6"/>
  <c r="AK99" i="6"/>
  <c r="AK100" i="6"/>
  <c r="AK101" i="6"/>
  <c r="AK102" i="6"/>
  <c r="AK103" i="6"/>
  <c r="AK104" i="6"/>
  <c r="AK105" i="6"/>
  <c r="AK106" i="6"/>
  <c r="AK107" i="6"/>
  <c r="AK108" i="6"/>
  <c r="AK109" i="6"/>
  <c r="AK110" i="6"/>
  <c r="AK111" i="6"/>
  <c r="AK112" i="6"/>
  <c r="AK113" i="6"/>
  <c r="AK114" i="6"/>
  <c r="AK115" i="6"/>
  <c r="AK116" i="6"/>
  <c r="AK117" i="6"/>
  <c r="AK118" i="6"/>
  <c r="AK119" i="6"/>
  <c r="AK120" i="6"/>
  <c r="AK121" i="6"/>
  <c r="AK122" i="6"/>
  <c r="AK123" i="6"/>
  <c r="AK124" i="6"/>
  <c r="AK125" i="6"/>
  <c r="AK126" i="6"/>
  <c r="AK127" i="6"/>
  <c r="AK128" i="6"/>
  <c r="AK129" i="6"/>
  <c r="AK130" i="6"/>
  <c r="AK131" i="6"/>
  <c r="AK132" i="6"/>
  <c r="AK133" i="6"/>
  <c r="AK134" i="6"/>
  <c r="AK135" i="6"/>
  <c r="AK136" i="6"/>
  <c r="AK137" i="6"/>
  <c r="AK138" i="6"/>
  <c r="AK139" i="6"/>
  <c r="AK140" i="6"/>
  <c r="AK141" i="6"/>
  <c r="AK142" i="6"/>
  <c r="AK143" i="6"/>
  <c r="AK144" i="6"/>
  <c r="AK145" i="6"/>
  <c r="AK146" i="6"/>
  <c r="AK147" i="6"/>
  <c r="AK148" i="6"/>
  <c r="AK149" i="6"/>
  <c r="AK150" i="6"/>
  <c r="AK151" i="6"/>
  <c r="AK152" i="6"/>
  <c r="AK153" i="6"/>
  <c r="AK154" i="6"/>
  <c r="AK155" i="6"/>
  <c r="AK156" i="6"/>
  <c r="AK157" i="6"/>
  <c r="AK158" i="6"/>
  <c r="AK159" i="6"/>
  <c r="AK160" i="6"/>
  <c r="AK161" i="6"/>
  <c r="AK162" i="6"/>
  <c r="AK163" i="6"/>
  <c r="AK164" i="6"/>
  <c r="AK165" i="6"/>
  <c r="AK166" i="6"/>
  <c r="AK167" i="6"/>
  <c r="AK168" i="6"/>
  <c r="AK169" i="6"/>
  <c r="AK170" i="6"/>
  <c r="AK171" i="6"/>
  <c r="AK172" i="6"/>
  <c r="AK173" i="6"/>
  <c r="AK174" i="6"/>
  <c r="AK175" i="6"/>
  <c r="AK176" i="6"/>
  <c r="AK177" i="6"/>
  <c r="AK178" i="6"/>
  <c r="AK179" i="6"/>
  <c r="AK180" i="6"/>
  <c r="AK181" i="6"/>
  <c r="AK182" i="6"/>
  <c r="AK183" i="6"/>
  <c r="AK184" i="6"/>
  <c r="AK185" i="6"/>
  <c r="AK186" i="6"/>
  <c r="AK187" i="6"/>
  <c r="AK188" i="6"/>
  <c r="AK189" i="6"/>
  <c r="AK190" i="6"/>
  <c r="AK191" i="6"/>
  <c r="AK192" i="6"/>
  <c r="AK193" i="6"/>
  <c r="AK194" i="6"/>
  <c r="AK195" i="6"/>
  <c r="AK196" i="6"/>
  <c r="AK197" i="6"/>
  <c r="AK198" i="6"/>
  <c r="AK199" i="6"/>
  <c r="AK200" i="6"/>
  <c r="AK201" i="6"/>
  <c r="AK202" i="6"/>
  <c r="AK203" i="6"/>
  <c r="AK204" i="6"/>
  <c r="AK205" i="6"/>
  <c r="AK206" i="6"/>
  <c r="AK207" i="6"/>
  <c r="AK208" i="6"/>
  <c r="AK209" i="6"/>
  <c r="AK210" i="6"/>
  <c r="AK211" i="6"/>
  <c r="AK212" i="6"/>
  <c r="AK213" i="6"/>
  <c r="AK214" i="6"/>
  <c r="AK215" i="6"/>
  <c r="AK216" i="6"/>
  <c r="AK217" i="6"/>
  <c r="AK218" i="6"/>
  <c r="AK219" i="6"/>
  <c r="AK220" i="6"/>
  <c r="AK221" i="6"/>
  <c r="AK222" i="6"/>
  <c r="AK223" i="6"/>
  <c r="AK224" i="6"/>
  <c r="AK225" i="6"/>
  <c r="AK226" i="6"/>
  <c r="AK227" i="6"/>
  <c r="AK228" i="6"/>
  <c r="AK2" i="6"/>
  <c r="AJ3" i="6"/>
  <c r="AJ4" i="6"/>
  <c r="AJ5" i="6"/>
  <c r="AJ6" i="6"/>
  <c r="AJ7" i="6"/>
  <c r="AJ8" i="6"/>
  <c r="AJ9" i="6"/>
  <c r="AJ10" i="6"/>
  <c r="AJ11" i="6"/>
  <c r="AJ12" i="6"/>
  <c r="AJ13" i="6"/>
  <c r="AJ14" i="6"/>
  <c r="AJ15" i="6"/>
  <c r="AJ16" i="6"/>
  <c r="AJ17" i="6"/>
  <c r="AJ18" i="6"/>
  <c r="AJ19" i="6"/>
  <c r="AJ20" i="6"/>
  <c r="AJ21" i="6"/>
  <c r="AJ22" i="6"/>
  <c r="AJ23" i="6"/>
  <c r="AJ24" i="6"/>
  <c r="AJ25" i="6"/>
  <c r="AJ26" i="6"/>
  <c r="AJ27" i="6"/>
  <c r="AJ28" i="6"/>
  <c r="AJ29" i="6"/>
  <c r="AJ30" i="6"/>
  <c r="AJ31" i="6"/>
  <c r="AJ32" i="6"/>
  <c r="AJ33" i="6"/>
  <c r="AJ34" i="6"/>
  <c r="AJ35" i="6"/>
  <c r="AJ36" i="6"/>
  <c r="AJ37" i="6"/>
  <c r="AJ38" i="6"/>
  <c r="AJ39" i="6"/>
  <c r="AJ40" i="6"/>
  <c r="AJ41" i="6"/>
  <c r="AJ42" i="6"/>
  <c r="AJ43" i="6"/>
  <c r="AJ44" i="6"/>
  <c r="AJ45" i="6"/>
  <c r="AJ46" i="6"/>
  <c r="AJ47" i="6"/>
  <c r="AJ48" i="6"/>
  <c r="AJ49" i="6"/>
  <c r="AJ50" i="6"/>
  <c r="AJ51" i="6"/>
  <c r="AJ52" i="6"/>
  <c r="AJ53" i="6"/>
  <c r="AJ54" i="6"/>
  <c r="AJ55" i="6"/>
  <c r="AJ56" i="6"/>
  <c r="AJ57" i="6"/>
  <c r="AJ58" i="6"/>
  <c r="AJ59" i="6"/>
  <c r="AJ60" i="6"/>
  <c r="AJ61" i="6"/>
  <c r="AJ62" i="6"/>
  <c r="AJ63" i="6"/>
  <c r="AJ64" i="6"/>
  <c r="AJ65" i="6"/>
  <c r="AJ66" i="6"/>
  <c r="AJ67" i="6"/>
  <c r="AJ68" i="6"/>
  <c r="AJ69" i="6"/>
  <c r="AJ70" i="6"/>
  <c r="AJ71" i="6"/>
  <c r="AJ72" i="6"/>
  <c r="AJ73" i="6"/>
  <c r="AJ74" i="6"/>
  <c r="AJ75" i="6"/>
  <c r="AJ76" i="6"/>
  <c r="AJ77" i="6"/>
  <c r="AJ78" i="6"/>
  <c r="AJ79" i="6"/>
  <c r="AJ80" i="6"/>
  <c r="AJ81" i="6"/>
  <c r="AJ82" i="6"/>
  <c r="AJ83" i="6"/>
  <c r="AJ84" i="6"/>
  <c r="AJ85" i="6"/>
  <c r="AJ86" i="6"/>
  <c r="AJ87" i="6"/>
  <c r="AJ88" i="6"/>
  <c r="AJ89" i="6"/>
  <c r="AJ90" i="6"/>
  <c r="AJ91" i="6"/>
  <c r="AJ92" i="6"/>
  <c r="AJ93" i="6"/>
  <c r="AJ94" i="6"/>
  <c r="AJ95" i="6"/>
  <c r="AJ96" i="6"/>
  <c r="AJ97" i="6"/>
  <c r="AJ98" i="6"/>
  <c r="AJ99" i="6"/>
  <c r="AJ100" i="6"/>
  <c r="AJ101" i="6"/>
  <c r="AJ102" i="6"/>
  <c r="AJ103" i="6"/>
  <c r="AJ104" i="6"/>
  <c r="AJ105" i="6"/>
  <c r="AJ106" i="6"/>
  <c r="AJ107" i="6"/>
  <c r="AJ108" i="6"/>
  <c r="AJ109" i="6"/>
  <c r="AJ110" i="6"/>
  <c r="AJ111" i="6"/>
  <c r="AJ112" i="6"/>
  <c r="AJ113" i="6"/>
  <c r="AJ114" i="6"/>
  <c r="AJ115" i="6"/>
  <c r="AJ116" i="6"/>
  <c r="AJ117" i="6"/>
  <c r="AJ118" i="6"/>
  <c r="AJ119" i="6"/>
  <c r="AJ120" i="6"/>
  <c r="AJ121" i="6"/>
  <c r="AJ122" i="6"/>
  <c r="AJ123" i="6"/>
  <c r="AJ124" i="6"/>
  <c r="AJ125" i="6"/>
  <c r="AJ126" i="6"/>
  <c r="AJ127" i="6"/>
  <c r="AJ128" i="6"/>
  <c r="AJ129" i="6"/>
  <c r="AJ130" i="6"/>
  <c r="AJ131" i="6"/>
  <c r="AJ132" i="6"/>
  <c r="AJ133" i="6"/>
  <c r="AJ134" i="6"/>
  <c r="AJ135" i="6"/>
  <c r="AJ136" i="6"/>
  <c r="AJ137" i="6"/>
  <c r="AJ138" i="6"/>
  <c r="AJ139" i="6"/>
  <c r="AJ140" i="6"/>
  <c r="AJ141" i="6"/>
  <c r="AJ142" i="6"/>
  <c r="AJ143" i="6"/>
  <c r="AJ144" i="6"/>
  <c r="AJ145" i="6"/>
  <c r="AJ146" i="6"/>
  <c r="AJ147" i="6"/>
  <c r="AJ148" i="6"/>
  <c r="AJ149" i="6"/>
  <c r="AJ150" i="6"/>
  <c r="AJ151" i="6"/>
  <c r="AJ152" i="6"/>
  <c r="AJ153" i="6"/>
  <c r="AJ154" i="6"/>
  <c r="AJ155" i="6"/>
  <c r="AJ156" i="6"/>
  <c r="AJ157" i="6"/>
  <c r="AJ158" i="6"/>
  <c r="AJ159" i="6"/>
  <c r="AJ160" i="6"/>
  <c r="AJ161" i="6"/>
  <c r="AJ162" i="6"/>
  <c r="AJ163" i="6"/>
  <c r="AJ164" i="6"/>
  <c r="AJ165" i="6"/>
  <c r="AJ166" i="6"/>
  <c r="AJ167" i="6"/>
  <c r="AJ168" i="6"/>
  <c r="AJ169" i="6"/>
  <c r="AJ170" i="6"/>
  <c r="AJ171" i="6"/>
  <c r="AJ172" i="6"/>
  <c r="AJ173" i="6"/>
  <c r="AJ174" i="6"/>
  <c r="AJ175" i="6"/>
  <c r="AJ176" i="6"/>
  <c r="AJ177" i="6"/>
  <c r="AJ178" i="6"/>
  <c r="AJ179" i="6"/>
  <c r="AJ180" i="6"/>
  <c r="AJ181" i="6"/>
  <c r="AJ182" i="6"/>
  <c r="AJ183" i="6"/>
  <c r="AJ184" i="6"/>
  <c r="AJ185" i="6"/>
  <c r="AJ186" i="6"/>
  <c r="AJ187" i="6"/>
  <c r="AJ188" i="6"/>
  <c r="AJ189" i="6"/>
  <c r="AJ190" i="6"/>
  <c r="AJ191" i="6"/>
  <c r="AJ192" i="6"/>
  <c r="AJ193" i="6"/>
  <c r="AJ194" i="6"/>
  <c r="AJ195" i="6"/>
  <c r="AJ196" i="6"/>
  <c r="AJ197" i="6"/>
  <c r="AJ198" i="6"/>
  <c r="AJ199" i="6"/>
  <c r="AJ200" i="6"/>
  <c r="AJ201" i="6"/>
  <c r="AJ202" i="6"/>
  <c r="AJ203" i="6"/>
  <c r="AJ204" i="6"/>
  <c r="AJ205" i="6"/>
  <c r="AJ206" i="6"/>
  <c r="AJ207" i="6"/>
  <c r="AJ208" i="6"/>
  <c r="AJ209" i="6"/>
  <c r="AJ210" i="6"/>
  <c r="AJ211" i="6"/>
  <c r="AJ212" i="6"/>
  <c r="AJ213" i="6"/>
  <c r="AJ214" i="6"/>
  <c r="AJ215" i="6"/>
  <c r="AJ216" i="6"/>
  <c r="AJ217" i="6"/>
  <c r="AJ218" i="6"/>
  <c r="AJ219" i="6"/>
  <c r="AJ220" i="6"/>
  <c r="AJ221" i="6"/>
  <c r="AJ222" i="6"/>
  <c r="AJ223" i="6"/>
  <c r="AJ224" i="6"/>
  <c r="AJ225" i="6"/>
  <c r="AJ226" i="6"/>
  <c r="AJ227" i="6"/>
  <c r="AJ228" i="6"/>
  <c r="AJ2" i="6"/>
  <c r="B88" i="10"/>
  <c r="B87" i="10"/>
  <c r="AF3" i="6"/>
  <c r="AF4" i="6"/>
  <c r="AF5" i="6"/>
  <c r="AF6" i="6"/>
  <c r="AF7" i="6"/>
  <c r="AF8" i="6"/>
  <c r="AF9" i="6"/>
  <c r="AF10" i="6"/>
  <c r="AF11" i="6"/>
  <c r="AF12" i="6"/>
  <c r="AF13" i="6"/>
  <c r="AF14" i="6"/>
  <c r="AF15" i="6"/>
  <c r="AF16" i="6"/>
  <c r="AF17" i="6"/>
  <c r="AF18" i="6"/>
  <c r="AF19" i="6"/>
  <c r="AF20" i="6"/>
  <c r="AF21" i="6"/>
  <c r="AF22" i="6"/>
  <c r="AF23" i="6"/>
  <c r="AF24" i="6"/>
  <c r="AF25" i="6"/>
  <c r="AF26" i="6"/>
  <c r="AF27" i="6"/>
  <c r="AF28" i="6"/>
  <c r="AF29" i="6"/>
  <c r="AF30" i="6"/>
  <c r="AF31" i="6"/>
  <c r="AF32" i="6"/>
  <c r="AF33" i="6"/>
  <c r="AF34" i="6"/>
  <c r="AF35" i="6"/>
  <c r="AF36" i="6"/>
  <c r="AF37" i="6"/>
  <c r="AF38" i="6"/>
  <c r="AF39" i="6"/>
  <c r="AF40" i="6"/>
  <c r="AF41" i="6"/>
  <c r="AF42" i="6"/>
  <c r="AF43" i="6"/>
  <c r="AF44" i="6"/>
  <c r="AF45" i="6"/>
  <c r="AF46" i="6"/>
  <c r="AF47" i="6"/>
  <c r="AF48" i="6"/>
  <c r="AF49" i="6"/>
  <c r="AF50" i="6"/>
  <c r="AF51" i="6"/>
  <c r="AF52" i="6"/>
  <c r="AF53" i="6"/>
  <c r="AF54" i="6"/>
  <c r="AF55" i="6"/>
  <c r="AF56" i="6"/>
  <c r="AF57" i="6"/>
  <c r="AF58" i="6"/>
  <c r="AF59" i="6"/>
  <c r="AF60" i="6"/>
  <c r="AF61" i="6"/>
  <c r="AF62" i="6"/>
  <c r="AF63" i="6"/>
  <c r="AF64" i="6"/>
  <c r="AF65" i="6"/>
  <c r="AF66" i="6"/>
  <c r="AF67" i="6"/>
  <c r="AF68" i="6"/>
  <c r="AF69" i="6"/>
  <c r="AF70" i="6"/>
  <c r="AF71" i="6"/>
  <c r="AF72" i="6"/>
  <c r="AF73" i="6"/>
  <c r="AF74" i="6"/>
  <c r="AF75" i="6"/>
  <c r="AF76" i="6"/>
  <c r="AF77" i="6"/>
  <c r="AF78" i="6"/>
  <c r="AF79" i="6"/>
  <c r="AF80" i="6"/>
  <c r="AF81" i="6"/>
  <c r="AF82" i="6"/>
  <c r="AF83" i="6"/>
  <c r="AF84" i="6"/>
  <c r="AF85" i="6"/>
  <c r="AF86" i="6"/>
  <c r="AF87" i="6"/>
  <c r="AF88" i="6"/>
  <c r="AF89" i="6"/>
  <c r="AF90" i="6"/>
  <c r="AF91" i="6"/>
  <c r="AF92" i="6"/>
  <c r="AF93" i="6"/>
  <c r="AF94" i="6"/>
  <c r="AF95" i="6"/>
  <c r="AF96" i="6"/>
  <c r="AF97" i="6"/>
  <c r="AF98" i="6"/>
  <c r="AF99" i="6"/>
  <c r="AF100" i="6"/>
  <c r="AF101" i="6"/>
  <c r="AF102" i="6"/>
  <c r="AF103" i="6"/>
  <c r="AF104" i="6"/>
  <c r="AF105" i="6"/>
  <c r="AF106" i="6"/>
  <c r="AF107" i="6"/>
  <c r="AF108" i="6"/>
  <c r="AF109" i="6"/>
  <c r="AF110" i="6"/>
  <c r="AF111" i="6"/>
  <c r="AF112" i="6"/>
  <c r="AF113" i="6"/>
  <c r="AF114" i="6"/>
  <c r="AF115" i="6"/>
  <c r="AF116" i="6"/>
  <c r="AF117" i="6"/>
  <c r="AF118" i="6"/>
  <c r="AF119" i="6"/>
  <c r="AF120" i="6"/>
  <c r="AF121" i="6"/>
  <c r="AF122" i="6"/>
  <c r="AF123" i="6"/>
  <c r="AF124" i="6"/>
  <c r="AF125" i="6"/>
  <c r="AF126" i="6"/>
  <c r="AF127" i="6"/>
  <c r="AF128" i="6"/>
  <c r="AF129" i="6"/>
  <c r="AF130" i="6"/>
  <c r="AF131" i="6"/>
  <c r="AF132" i="6"/>
  <c r="AF133" i="6"/>
  <c r="AF134" i="6"/>
  <c r="AF135" i="6"/>
  <c r="AF136" i="6"/>
  <c r="AF137" i="6"/>
  <c r="AF138" i="6"/>
  <c r="AF139" i="6"/>
  <c r="AF140" i="6"/>
  <c r="AF141" i="6"/>
  <c r="AF142" i="6"/>
  <c r="AF143" i="6"/>
  <c r="AF144" i="6"/>
  <c r="AF145" i="6"/>
  <c r="AF146" i="6"/>
  <c r="AF147" i="6"/>
  <c r="AF148" i="6"/>
  <c r="AF149" i="6"/>
  <c r="AF150" i="6"/>
  <c r="AF151" i="6"/>
  <c r="AF152" i="6"/>
  <c r="AF153" i="6"/>
  <c r="AF154" i="6"/>
  <c r="AF155" i="6"/>
  <c r="AF156" i="6"/>
  <c r="AF157" i="6"/>
  <c r="AF158" i="6"/>
  <c r="AF159" i="6"/>
  <c r="AF160" i="6"/>
  <c r="AF161" i="6"/>
  <c r="AF162" i="6"/>
  <c r="AF163" i="6"/>
  <c r="AF164" i="6"/>
  <c r="AF165" i="6"/>
  <c r="AF166" i="6"/>
  <c r="AF167" i="6"/>
  <c r="AF168" i="6"/>
  <c r="AF169" i="6"/>
  <c r="AF170" i="6"/>
  <c r="AF171" i="6"/>
  <c r="AF172" i="6"/>
  <c r="AF173" i="6"/>
  <c r="AF174" i="6"/>
  <c r="AF175" i="6"/>
  <c r="AF176" i="6"/>
  <c r="AF177" i="6"/>
  <c r="AF178" i="6"/>
  <c r="AF179" i="6"/>
  <c r="AF180" i="6"/>
  <c r="AF181" i="6"/>
  <c r="AF182" i="6"/>
  <c r="AF183" i="6"/>
  <c r="AF184" i="6"/>
  <c r="AF185" i="6"/>
  <c r="AF186" i="6"/>
  <c r="AF187" i="6"/>
  <c r="AF188" i="6"/>
  <c r="AF189" i="6"/>
  <c r="AF190" i="6"/>
  <c r="AF191" i="6"/>
  <c r="AF192" i="6"/>
  <c r="AF193" i="6"/>
  <c r="AF194" i="6"/>
  <c r="AF195" i="6"/>
  <c r="AF196" i="6"/>
  <c r="AF197" i="6"/>
  <c r="AF198" i="6"/>
  <c r="AF199" i="6"/>
  <c r="AF200" i="6"/>
  <c r="AF201" i="6"/>
  <c r="AF202" i="6"/>
  <c r="AF203" i="6"/>
  <c r="AF204" i="6"/>
  <c r="AF205" i="6"/>
  <c r="AF206" i="6"/>
  <c r="AF207" i="6"/>
  <c r="AF208" i="6"/>
  <c r="AF209" i="6"/>
  <c r="AF210" i="6"/>
  <c r="AF211" i="6"/>
  <c r="AF212" i="6"/>
  <c r="AF213" i="6"/>
  <c r="AF214" i="6"/>
  <c r="AF215" i="6"/>
  <c r="AF216" i="6"/>
  <c r="AF217" i="6"/>
  <c r="AF218" i="6"/>
  <c r="AF219" i="6"/>
  <c r="AF220" i="6"/>
  <c r="AF221" i="6"/>
  <c r="AF222" i="6"/>
  <c r="AF223" i="6"/>
  <c r="AF224" i="6"/>
  <c r="AF225" i="6"/>
  <c r="AF226" i="6"/>
  <c r="AF227" i="6"/>
  <c r="AF228" i="6"/>
  <c r="AF2" i="6"/>
  <c r="AE3" i="6"/>
  <c r="AE4" i="6"/>
  <c r="AE5" i="6"/>
  <c r="AE6" i="6"/>
  <c r="AE7" i="6"/>
  <c r="AE8" i="6"/>
  <c r="AE9" i="6"/>
  <c r="AE10" i="6"/>
  <c r="AE11" i="6"/>
  <c r="AE12" i="6"/>
  <c r="AE13" i="6"/>
  <c r="AE14" i="6"/>
  <c r="AE15" i="6"/>
  <c r="AE16" i="6"/>
  <c r="AE17" i="6"/>
  <c r="AE18" i="6"/>
  <c r="AE19" i="6"/>
  <c r="AE20" i="6"/>
  <c r="AE21" i="6"/>
  <c r="AE22" i="6"/>
  <c r="AE23" i="6"/>
  <c r="AE24" i="6"/>
  <c r="AE25" i="6"/>
  <c r="AE26" i="6"/>
  <c r="AE27" i="6"/>
  <c r="AE28" i="6"/>
  <c r="AE29" i="6"/>
  <c r="AE30" i="6"/>
  <c r="AE31" i="6"/>
  <c r="AE32" i="6"/>
  <c r="AE33" i="6"/>
  <c r="AE34" i="6"/>
  <c r="AE35" i="6"/>
  <c r="AE36" i="6"/>
  <c r="AE37" i="6"/>
  <c r="AE38" i="6"/>
  <c r="AE39" i="6"/>
  <c r="AE40" i="6"/>
  <c r="AE41" i="6"/>
  <c r="AE42" i="6"/>
  <c r="AE43" i="6"/>
  <c r="AE44" i="6"/>
  <c r="AE45" i="6"/>
  <c r="AE46" i="6"/>
  <c r="AE47" i="6"/>
  <c r="AE48" i="6"/>
  <c r="AE49" i="6"/>
  <c r="AE50" i="6"/>
  <c r="AE51" i="6"/>
  <c r="AE52" i="6"/>
  <c r="AE53" i="6"/>
  <c r="AE54" i="6"/>
  <c r="AE55" i="6"/>
  <c r="AE56" i="6"/>
  <c r="AE57" i="6"/>
  <c r="AE58" i="6"/>
  <c r="AE59" i="6"/>
  <c r="AE60" i="6"/>
  <c r="AE61" i="6"/>
  <c r="AE62" i="6"/>
  <c r="AE63" i="6"/>
  <c r="AE64" i="6"/>
  <c r="AE65" i="6"/>
  <c r="AE66" i="6"/>
  <c r="AE67" i="6"/>
  <c r="AE68" i="6"/>
  <c r="AE69" i="6"/>
  <c r="AE70" i="6"/>
  <c r="AE71" i="6"/>
  <c r="AE72" i="6"/>
  <c r="AE73" i="6"/>
  <c r="AE74" i="6"/>
  <c r="AE75" i="6"/>
  <c r="AE76" i="6"/>
  <c r="AE77" i="6"/>
  <c r="AE78" i="6"/>
  <c r="AE79" i="6"/>
  <c r="AE80" i="6"/>
  <c r="AE81" i="6"/>
  <c r="AE82" i="6"/>
  <c r="AE83" i="6"/>
  <c r="AE84" i="6"/>
  <c r="AE85" i="6"/>
  <c r="AE86" i="6"/>
  <c r="AE87" i="6"/>
  <c r="AE88" i="6"/>
  <c r="AE89" i="6"/>
  <c r="AE90" i="6"/>
  <c r="AE91" i="6"/>
  <c r="AE92" i="6"/>
  <c r="AE93" i="6"/>
  <c r="AE94" i="6"/>
  <c r="AE95" i="6"/>
  <c r="AE96" i="6"/>
  <c r="AE97" i="6"/>
  <c r="AE98" i="6"/>
  <c r="AE99" i="6"/>
  <c r="AE100" i="6"/>
  <c r="AE101" i="6"/>
  <c r="AE102" i="6"/>
  <c r="AE103" i="6"/>
  <c r="AE104" i="6"/>
  <c r="AE105" i="6"/>
  <c r="AE106" i="6"/>
  <c r="AE107" i="6"/>
  <c r="AE108" i="6"/>
  <c r="AE109" i="6"/>
  <c r="AE110" i="6"/>
  <c r="AE111" i="6"/>
  <c r="AE112" i="6"/>
  <c r="AE113" i="6"/>
  <c r="AE114" i="6"/>
  <c r="AE115" i="6"/>
  <c r="AE116" i="6"/>
  <c r="AE117" i="6"/>
  <c r="AE118" i="6"/>
  <c r="AE119" i="6"/>
  <c r="AE120" i="6"/>
  <c r="AE121" i="6"/>
  <c r="AE122" i="6"/>
  <c r="AE123" i="6"/>
  <c r="AE124" i="6"/>
  <c r="AE125" i="6"/>
  <c r="AE126" i="6"/>
  <c r="AE127" i="6"/>
  <c r="AE128" i="6"/>
  <c r="AE129" i="6"/>
  <c r="AE130" i="6"/>
  <c r="AE131" i="6"/>
  <c r="AE132" i="6"/>
  <c r="AE133" i="6"/>
  <c r="AE134" i="6"/>
  <c r="AE135" i="6"/>
  <c r="AE136" i="6"/>
  <c r="AE137" i="6"/>
  <c r="AE138" i="6"/>
  <c r="AE139" i="6"/>
  <c r="AE140" i="6"/>
  <c r="AE141" i="6"/>
  <c r="AE142" i="6"/>
  <c r="AE143" i="6"/>
  <c r="AE144" i="6"/>
  <c r="AE145" i="6"/>
  <c r="AE146" i="6"/>
  <c r="AE147" i="6"/>
  <c r="AE148" i="6"/>
  <c r="AE149" i="6"/>
  <c r="AE150" i="6"/>
  <c r="AE151" i="6"/>
  <c r="AE152" i="6"/>
  <c r="AE153" i="6"/>
  <c r="AE154" i="6"/>
  <c r="AE155" i="6"/>
  <c r="AE156" i="6"/>
  <c r="AE157" i="6"/>
  <c r="AE158" i="6"/>
  <c r="AE159" i="6"/>
  <c r="AE160" i="6"/>
  <c r="AE161" i="6"/>
  <c r="AE162" i="6"/>
  <c r="AE163" i="6"/>
  <c r="AE164" i="6"/>
  <c r="AE165" i="6"/>
  <c r="AE166" i="6"/>
  <c r="AE167" i="6"/>
  <c r="AE168" i="6"/>
  <c r="AE169" i="6"/>
  <c r="AE170" i="6"/>
  <c r="AE171" i="6"/>
  <c r="AE172" i="6"/>
  <c r="AE173" i="6"/>
  <c r="AE174" i="6"/>
  <c r="AE175" i="6"/>
  <c r="AE176" i="6"/>
  <c r="AE177" i="6"/>
  <c r="AE178" i="6"/>
  <c r="AE179" i="6"/>
  <c r="AE180" i="6"/>
  <c r="AE181" i="6"/>
  <c r="AE182" i="6"/>
  <c r="AE183" i="6"/>
  <c r="AE184" i="6"/>
  <c r="AE185" i="6"/>
  <c r="AE186" i="6"/>
  <c r="AE187" i="6"/>
  <c r="AE188" i="6"/>
  <c r="AE189" i="6"/>
  <c r="AE190" i="6"/>
  <c r="AE191" i="6"/>
  <c r="AE192" i="6"/>
  <c r="AE193" i="6"/>
  <c r="AE194" i="6"/>
  <c r="AE195" i="6"/>
  <c r="AE196" i="6"/>
  <c r="AE197" i="6"/>
  <c r="AE198" i="6"/>
  <c r="AE199" i="6"/>
  <c r="AE200" i="6"/>
  <c r="AE201" i="6"/>
  <c r="AE202" i="6"/>
  <c r="AE203" i="6"/>
  <c r="AE204" i="6"/>
  <c r="AE205" i="6"/>
  <c r="AE206" i="6"/>
  <c r="AE207" i="6"/>
  <c r="AE208" i="6"/>
  <c r="AE209" i="6"/>
  <c r="AE210" i="6"/>
  <c r="AE211" i="6"/>
  <c r="AE212" i="6"/>
  <c r="AE213" i="6"/>
  <c r="AE214" i="6"/>
  <c r="AE215" i="6"/>
  <c r="AE216" i="6"/>
  <c r="AE217" i="6"/>
  <c r="AE218" i="6"/>
  <c r="AE219" i="6"/>
  <c r="AE220" i="6"/>
  <c r="AE221" i="6"/>
  <c r="AE222" i="6"/>
  <c r="AE223" i="6"/>
  <c r="AE224" i="6"/>
  <c r="AE225" i="6"/>
  <c r="AE226" i="6"/>
  <c r="AE227" i="6"/>
  <c r="AE228" i="6"/>
  <c r="AE2" i="6"/>
  <c r="B76" i="10"/>
  <c r="B77" i="10"/>
  <c r="B65" i="10"/>
  <c r="B66" i="10"/>
  <c r="X3" i="6"/>
  <c r="X4" i="6"/>
  <c r="X5" i="6"/>
  <c r="X6" i="6"/>
  <c r="X7" i="6"/>
  <c r="X8" i="6"/>
  <c r="X9" i="6"/>
  <c r="X10" i="6"/>
  <c r="X11" i="6"/>
  <c r="X12" i="6"/>
  <c r="X13" i="6"/>
  <c r="X14" i="6"/>
  <c r="X15" i="6"/>
  <c r="X16" i="6"/>
  <c r="X17" i="6"/>
  <c r="X18" i="6"/>
  <c r="X19" i="6"/>
  <c r="X20" i="6"/>
  <c r="X21" i="6"/>
  <c r="X22" i="6"/>
  <c r="X23" i="6"/>
  <c r="X24" i="6"/>
  <c r="X25" i="6"/>
  <c r="X26" i="6"/>
  <c r="X27" i="6"/>
  <c r="X28" i="6"/>
  <c r="X29" i="6"/>
  <c r="X30" i="6"/>
  <c r="X31" i="6"/>
  <c r="X32" i="6"/>
  <c r="X33" i="6"/>
  <c r="X34" i="6"/>
  <c r="X35" i="6"/>
  <c r="X36" i="6"/>
  <c r="X37" i="6"/>
  <c r="X38" i="6"/>
  <c r="X39" i="6"/>
  <c r="X40" i="6"/>
  <c r="X41" i="6"/>
  <c r="X42" i="6"/>
  <c r="X43" i="6"/>
  <c r="X44" i="6"/>
  <c r="X45" i="6"/>
  <c r="X46" i="6"/>
  <c r="X47" i="6"/>
  <c r="X48" i="6"/>
  <c r="X49" i="6"/>
  <c r="X50" i="6"/>
  <c r="X51" i="6"/>
  <c r="X52" i="6"/>
  <c r="X53" i="6"/>
  <c r="X54" i="6"/>
  <c r="X55" i="6"/>
  <c r="X56" i="6"/>
  <c r="X57" i="6"/>
  <c r="X58" i="6"/>
  <c r="X59" i="6"/>
  <c r="X60" i="6"/>
  <c r="X61" i="6"/>
  <c r="X62" i="6"/>
  <c r="X63" i="6"/>
  <c r="X64" i="6"/>
  <c r="X65" i="6"/>
  <c r="X66" i="6"/>
  <c r="X67" i="6"/>
  <c r="X68" i="6"/>
  <c r="X69" i="6"/>
  <c r="X70" i="6"/>
  <c r="X71" i="6"/>
  <c r="X72" i="6"/>
  <c r="X73" i="6"/>
  <c r="X74" i="6"/>
  <c r="X75" i="6"/>
  <c r="X76" i="6"/>
  <c r="X77" i="6"/>
  <c r="X78" i="6"/>
  <c r="X79" i="6"/>
  <c r="X80" i="6"/>
  <c r="X81" i="6"/>
  <c r="X82" i="6"/>
  <c r="X83" i="6"/>
  <c r="X84" i="6"/>
  <c r="X85" i="6"/>
  <c r="X86" i="6"/>
  <c r="X87" i="6"/>
  <c r="X88" i="6"/>
  <c r="X89" i="6"/>
  <c r="X90" i="6"/>
  <c r="X91" i="6"/>
  <c r="X92" i="6"/>
  <c r="X93" i="6"/>
  <c r="X94" i="6"/>
  <c r="X95" i="6"/>
  <c r="X96" i="6"/>
  <c r="X97" i="6"/>
  <c r="X98" i="6"/>
  <c r="X99" i="6"/>
  <c r="X100" i="6"/>
  <c r="X101" i="6"/>
  <c r="X102" i="6"/>
  <c r="X103" i="6"/>
  <c r="X104" i="6"/>
  <c r="X105" i="6"/>
  <c r="X106" i="6"/>
  <c r="X107" i="6"/>
  <c r="X108" i="6"/>
  <c r="X109" i="6"/>
  <c r="X110" i="6"/>
  <c r="X111" i="6"/>
  <c r="X112" i="6"/>
  <c r="X113" i="6"/>
  <c r="X114" i="6"/>
  <c r="X115" i="6"/>
  <c r="X116" i="6"/>
  <c r="X117" i="6"/>
  <c r="X118" i="6"/>
  <c r="X119" i="6"/>
  <c r="X120" i="6"/>
  <c r="X121" i="6"/>
  <c r="X122" i="6"/>
  <c r="X123" i="6"/>
  <c r="X124" i="6"/>
  <c r="X125" i="6"/>
  <c r="X126" i="6"/>
  <c r="X127" i="6"/>
  <c r="X128" i="6"/>
  <c r="X129" i="6"/>
  <c r="X130" i="6"/>
  <c r="X131" i="6"/>
  <c r="X132" i="6"/>
  <c r="X133" i="6"/>
  <c r="X134" i="6"/>
  <c r="X135" i="6"/>
  <c r="X136" i="6"/>
  <c r="X137" i="6"/>
  <c r="X138" i="6"/>
  <c r="X139" i="6"/>
  <c r="X140" i="6"/>
  <c r="X141" i="6"/>
  <c r="X142" i="6"/>
  <c r="X143" i="6"/>
  <c r="X144" i="6"/>
  <c r="X145" i="6"/>
  <c r="X146" i="6"/>
  <c r="X147" i="6"/>
  <c r="X148" i="6"/>
  <c r="X149" i="6"/>
  <c r="X150" i="6"/>
  <c r="X151" i="6"/>
  <c r="X152" i="6"/>
  <c r="X153" i="6"/>
  <c r="X154" i="6"/>
  <c r="X155" i="6"/>
  <c r="X156" i="6"/>
  <c r="X157" i="6"/>
  <c r="X158" i="6"/>
  <c r="X159" i="6"/>
  <c r="X160" i="6"/>
  <c r="X161" i="6"/>
  <c r="X162" i="6"/>
  <c r="X163" i="6"/>
  <c r="X164" i="6"/>
  <c r="X165" i="6"/>
  <c r="X166" i="6"/>
  <c r="X167" i="6"/>
  <c r="X168" i="6"/>
  <c r="X169" i="6"/>
  <c r="X170" i="6"/>
  <c r="X171" i="6"/>
  <c r="X172" i="6"/>
  <c r="X173" i="6"/>
  <c r="X174" i="6"/>
  <c r="X175" i="6"/>
  <c r="X176" i="6"/>
  <c r="X177" i="6"/>
  <c r="X178" i="6"/>
  <c r="X179" i="6"/>
  <c r="X180" i="6"/>
  <c r="X181" i="6"/>
  <c r="X182" i="6"/>
  <c r="X183" i="6"/>
  <c r="X184" i="6"/>
  <c r="X185" i="6"/>
  <c r="X186" i="6"/>
  <c r="X187" i="6"/>
  <c r="X188" i="6"/>
  <c r="X189" i="6"/>
  <c r="X190" i="6"/>
  <c r="X191" i="6"/>
  <c r="X192" i="6"/>
  <c r="X193" i="6"/>
  <c r="X194" i="6"/>
  <c r="X195" i="6"/>
  <c r="X196" i="6"/>
  <c r="X197" i="6"/>
  <c r="X198" i="6"/>
  <c r="X199" i="6"/>
  <c r="X200" i="6"/>
  <c r="X201" i="6"/>
  <c r="X202" i="6"/>
  <c r="X203" i="6"/>
  <c r="X204" i="6"/>
  <c r="X205" i="6"/>
  <c r="X206" i="6"/>
  <c r="X207" i="6"/>
  <c r="X208" i="6"/>
  <c r="X209" i="6"/>
  <c r="X210" i="6"/>
  <c r="X211" i="6"/>
  <c r="X212" i="6"/>
  <c r="X213" i="6"/>
  <c r="X214" i="6"/>
  <c r="X215" i="6"/>
  <c r="X216" i="6"/>
  <c r="X217" i="6"/>
  <c r="X218" i="6"/>
  <c r="X219" i="6"/>
  <c r="X220" i="6"/>
  <c r="X221" i="6"/>
  <c r="X222" i="6"/>
  <c r="X223" i="6"/>
  <c r="X224" i="6"/>
  <c r="X225" i="6"/>
  <c r="X226" i="6"/>
  <c r="X227" i="6"/>
  <c r="X228" i="6"/>
  <c r="X2" i="6"/>
  <c r="W3" i="6"/>
  <c r="W4" i="6"/>
  <c r="W5" i="6"/>
  <c r="W6" i="6"/>
  <c r="W7" i="6"/>
  <c r="W8" i="6"/>
  <c r="W9" i="6"/>
  <c r="W10" i="6"/>
  <c r="W11" i="6"/>
  <c r="W12" i="6"/>
  <c r="W13" i="6"/>
  <c r="W14" i="6"/>
  <c r="W15" i="6"/>
  <c r="W16" i="6"/>
  <c r="W17" i="6"/>
  <c r="W18" i="6"/>
  <c r="W19" i="6"/>
  <c r="W20" i="6"/>
  <c r="W21" i="6"/>
  <c r="W22" i="6"/>
  <c r="W23" i="6"/>
  <c r="W24" i="6"/>
  <c r="W25" i="6"/>
  <c r="W26" i="6"/>
  <c r="W27" i="6"/>
  <c r="W28" i="6"/>
  <c r="W29" i="6"/>
  <c r="W30" i="6"/>
  <c r="W31" i="6"/>
  <c r="W32" i="6"/>
  <c r="W33" i="6"/>
  <c r="W34" i="6"/>
  <c r="W35" i="6"/>
  <c r="W36" i="6"/>
  <c r="W37" i="6"/>
  <c r="W38" i="6"/>
  <c r="W39" i="6"/>
  <c r="W40" i="6"/>
  <c r="W41" i="6"/>
  <c r="W42" i="6"/>
  <c r="W43" i="6"/>
  <c r="W44" i="6"/>
  <c r="W45" i="6"/>
  <c r="W46" i="6"/>
  <c r="W47" i="6"/>
  <c r="W48" i="6"/>
  <c r="W49" i="6"/>
  <c r="W50" i="6"/>
  <c r="W51" i="6"/>
  <c r="W52" i="6"/>
  <c r="W53" i="6"/>
  <c r="W54" i="6"/>
  <c r="W55" i="6"/>
  <c r="W56" i="6"/>
  <c r="W57" i="6"/>
  <c r="W58" i="6"/>
  <c r="W59" i="6"/>
  <c r="W60" i="6"/>
  <c r="W61" i="6"/>
  <c r="W62" i="6"/>
  <c r="W63" i="6"/>
  <c r="W64" i="6"/>
  <c r="W65" i="6"/>
  <c r="W66" i="6"/>
  <c r="W67" i="6"/>
  <c r="W68" i="6"/>
  <c r="W69" i="6"/>
  <c r="W70" i="6"/>
  <c r="W71" i="6"/>
  <c r="W72" i="6"/>
  <c r="W73" i="6"/>
  <c r="W74" i="6"/>
  <c r="W75" i="6"/>
  <c r="W76" i="6"/>
  <c r="W77" i="6"/>
  <c r="W78" i="6"/>
  <c r="W79" i="6"/>
  <c r="W80" i="6"/>
  <c r="W81" i="6"/>
  <c r="W82" i="6"/>
  <c r="W83" i="6"/>
  <c r="W84" i="6"/>
  <c r="W85" i="6"/>
  <c r="W86" i="6"/>
  <c r="W87" i="6"/>
  <c r="W88" i="6"/>
  <c r="W89" i="6"/>
  <c r="W90" i="6"/>
  <c r="W91" i="6"/>
  <c r="W92" i="6"/>
  <c r="W93" i="6"/>
  <c r="W94" i="6"/>
  <c r="W95" i="6"/>
  <c r="W96" i="6"/>
  <c r="W97" i="6"/>
  <c r="W98" i="6"/>
  <c r="W99" i="6"/>
  <c r="W100" i="6"/>
  <c r="W101" i="6"/>
  <c r="W102" i="6"/>
  <c r="W103" i="6"/>
  <c r="W104" i="6"/>
  <c r="W105" i="6"/>
  <c r="W106" i="6"/>
  <c r="W107" i="6"/>
  <c r="W108" i="6"/>
  <c r="W109" i="6"/>
  <c r="W110" i="6"/>
  <c r="W111" i="6"/>
  <c r="W112" i="6"/>
  <c r="W113" i="6"/>
  <c r="W114" i="6"/>
  <c r="W115" i="6"/>
  <c r="W116" i="6"/>
  <c r="W117" i="6"/>
  <c r="W118" i="6"/>
  <c r="W119" i="6"/>
  <c r="W120" i="6"/>
  <c r="W121" i="6"/>
  <c r="W122" i="6"/>
  <c r="W123" i="6"/>
  <c r="W124" i="6"/>
  <c r="W125" i="6"/>
  <c r="W126" i="6"/>
  <c r="W127" i="6"/>
  <c r="W128" i="6"/>
  <c r="W129" i="6"/>
  <c r="W130" i="6"/>
  <c r="W131" i="6"/>
  <c r="W132" i="6"/>
  <c r="W133" i="6"/>
  <c r="W134" i="6"/>
  <c r="W135" i="6"/>
  <c r="W136" i="6"/>
  <c r="W137" i="6"/>
  <c r="W138" i="6"/>
  <c r="W139" i="6"/>
  <c r="W140" i="6"/>
  <c r="W141" i="6"/>
  <c r="W142" i="6"/>
  <c r="W143" i="6"/>
  <c r="W144" i="6"/>
  <c r="W145" i="6"/>
  <c r="W146" i="6"/>
  <c r="W147" i="6"/>
  <c r="W148" i="6"/>
  <c r="W149" i="6"/>
  <c r="W150" i="6"/>
  <c r="W151" i="6"/>
  <c r="W152" i="6"/>
  <c r="W153" i="6"/>
  <c r="W154" i="6"/>
  <c r="W155" i="6"/>
  <c r="W156" i="6"/>
  <c r="W157" i="6"/>
  <c r="W158" i="6"/>
  <c r="W159" i="6"/>
  <c r="W160" i="6"/>
  <c r="W161" i="6"/>
  <c r="W162" i="6"/>
  <c r="W163" i="6"/>
  <c r="W164" i="6"/>
  <c r="W165" i="6"/>
  <c r="W166" i="6"/>
  <c r="W167" i="6"/>
  <c r="W168" i="6"/>
  <c r="W169" i="6"/>
  <c r="W170" i="6"/>
  <c r="W171" i="6"/>
  <c r="W172" i="6"/>
  <c r="W173" i="6"/>
  <c r="W174" i="6"/>
  <c r="W175" i="6"/>
  <c r="W176" i="6"/>
  <c r="W177" i="6"/>
  <c r="W178" i="6"/>
  <c r="W179" i="6"/>
  <c r="W180" i="6"/>
  <c r="W181" i="6"/>
  <c r="W182" i="6"/>
  <c r="W183" i="6"/>
  <c r="W184" i="6"/>
  <c r="W185" i="6"/>
  <c r="W186" i="6"/>
  <c r="W187" i="6"/>
  <c r="W188" i="6"/>
  <c r="W189" i="6"/>
  <c r="W190" i="6"/>
  <c r="W191" i="6"/>
  <c r="W192" i="6"/>
  <c r="W193" i="6"/>
  <c r="W194" i="6"/>
  <c r="W195" i="6"/>
  <c r="W196" i="6"/>
  <c r="W197" i="6"/>
  <c r="W198" i="6"/>
  <c r="W199" i="6"/>
  <c r="W200" i="6"/>
  <c r="W201" i="6"/>
  <c r="W202" i="6"/>
  <c r="W203" i="6"/>
  <c r="W204" i="6"/>
  <c r="W205" i="6"/>
  <c r="W206" i="6"/>
  <c r="W207" i="6"/>
  <c r="W208" i="6"/>
  <c r="W209" i="6"/>
  <c r="W210" i="6"/>
  <c r="W211" i="6"/>
  <c r="W212" i="6"/>
  <c r="W213" i="6"/>
  <c r="W214" i="6"/>
  <c r="W215" i="6"/>
  <c r="W216" i="6"/>
  <c r="W217" i="6"/>
  <c r="W218" i="6"/>
  <c r="W219" i="6"/>
  <c r="W220" i="6"/>
  <c r="W221" i="6"/>
  <c r="W222" i="6"/>
  <c r="W223" i="6"/>
  <c r="W224" i="6"/>
  <c r="W225" i="6"/>
  <c r="W226" i="6"/>
  <c r="W227" i="6"/>
  <c r="W228" i="6"/>
  <c r="W2" i="6"/>
  <c r="V3" i="6"/>
  <c r="V4" i="6"/>
  <c r="V5" i="6"/>
  <c r="V6" i="6"/>
  <c r="V7" i="6"/>
  <c r="V8" i="6"/>
  <c r="V9" i="6"/>
  <c r="V10" i="6"/>
  <c r="V11" i="6"/>
  <c r="V12" i="6"/>
  <c r="V13" i="6"/>
  <c r="V14" i="6"/>
  <c r="V15" i="6"/>
  <c r="V16" i="6"/>
  <c r="V17" i="6"/>
  <c r="V18" i="6"/>
  <c r="V19" i="6"/>
  <c r="V20" i="6"/>
  <c r="V21" i="6"/>
  <c r="V22" i="6"/>
  <c r="V23" i="6"/>
  <c r="V24" i="6"/>
  <c r="V25" i="6"/>
  <c r="V26" i="6"/>
  <c r="V27" i="6"/>
  <c r="V28" i="6"/>
  <c r="V29" i="6"/>
  <c r="V30" i="6"/>
  <c r="V31" i="6"/>
  <c r="V32" i="6"/>
  <c r="V33" i="6"/>
  <c r="V34" i="6"/>
  <c r="V35" i="6"/>
  <c r="V36" i="6"/>
  <c r="V37" i="6"/>
  <c r="V38" i="6"/>
  <c r="V39" i="6"/>
  <c r="V40" i="6"/>
  <c r="V41" i="6"/>
  <c r="V42" i="6"/>
  <c r="V43" i="6"/>
  <c r="V44" i="6"/>
  <c r="V45" i="6"/>
  <c r="V46" i="6"/>
  <c r="V47" i="6"/>
  <c r="V48" i="6"/>
  <c r="V49" i="6"/>
  <c r="V50" i="6"/>
  <c r="V51" i="6"/>
  <c r="V52" i="6"/>
  <c r="V53" i="6"/>
  <c r="V54" i="6"/>
  <c r="V55" i="6"/>
  <c r="V56" i="6"/>
  <c r="V57" i="6"/>
  <c r="V58" i="6"/>
  <c r="V59" i="6"/>
  <c r="V60" i="6"/>
  <c r="V61" i="6"/>
  <c r="V62" i="6"/>
  <c r="V63" i="6"/>
  <c r="V64" i="6"/>
  <c r="V65" i="6"/>
  <c r="V66" i="6"/>
  <c r="V67" i="6"/>
  <c r="V68" i="6"/>
  <c r="V69" i="6"/>
  <c r="V70" i="6"/>
  <c r="V71" i="6"/>
  <c r="V72" i="6"/>
  <c r="V73" i="6"/>
  <c r="V74" i="6"/>
  <c r="V75" i="6"/>
  <c r="V76" i="6"/>
  <c r="V77" i="6"/>
  <c r="V78" i="6"/>
  <c r="V79" i="6"/>
  <c r="V80" i="6"/>
  <c r="V81" i="6"/>
  <c r="V82" i="6"/>
  <c r="V83" i="6"/>
  <c r="V84" i="6"/>
  <c r="V85" i="6"/>
  <c r="V86" i="6"/>
  <c r="V87" i="6"/>
  <c r="V88" i="6"/>
  <c r="V89" i="6"/>
  <c r="V90" i="6"/>
  <c r="V91" i="6"/>
  <c r="V92" i="6"/>
  <c r="V93" i="6"/>
  <c r="V94" i="6"/>
  <c r="V95" i="6"/>
  <c r="V96" i="6"/>
  <c r="V97" i="6"/>
  <c r="V98" i="6"/>
  <c r="V99" i="6"/>
  <c r="V100" i="6"/>
  <c r="V101" i="6"/>
  <c r="V102" i="6"/>
  <c r="V103" i="6"/>
  <c r="V104" i="6"/>
  <c r="V105" i="6"/>
  <c r="V106" i="6"/>
  <c r="V107" i="6"/>
  <c r="V108" i="6"/>
  <c r="V109" i="6"/>
  <c r="V110" i="6"/>
  <c r="V111" i="6"/>
  <c r="V112" i="6"/>
  <c r="V113" i="6"/>
  <c r="V114" i="6"/>
  <c r="V115" i="6"/>
  <c r="V116" i="6"/>
  <c r="V117" i="6"/>
  <c r="V118" i="6"/>
  <c r="V119" i="6"/>
  <c r="V120" i="6"/>
  <c r="V121" i="6"/>
  <c r="V122" i="6"/>
  <c r="V123" i="6"/>
  <c r="V124" i="6"/>
  <c r="V125" i="6"/>
  <c r="V126" i="6"/>
  <c r="V127" i="6"/>
  <c r="V128" i="6"/>
  <c r="V129" i="6"/>
  <c r="V130" i="6"/>
  <c r="V131" i="6"/>
  <c r="V132" i="6"/>
  <c r="V133" i="6"/>
  <c r="V134" i="6"/>
  <c r="V135" i="6"/>
  <c r="V136" i="6"/>
  <c r="V137" i="6"/>
  <c r="V138" i="6"/>
  <c r="V139" i="6"/>
  <c r="V140" i="6"/>
  <c r="V141" i="6"/>
  <c r="V142" i="6"/>
  <c r="V143" i="6"/>
  <c r="V144" i="6"/>
  <c r="V145" i="6"/>
  <c r="V146" i="6"/>
  <c r="V147" i="6"/>
  <c r="V148" i="6"/>
  <c r="V149" i="6"/>
  <c r="V150" i="6"/>
  <c r="V151" i="6"/>
  <c r="V152" i="6"/>
  <c r="V153" i="6"/>
  <c r="V154" i="6"/>
  <c r="V155" i="6"/>
  <c r="V156" i="6"/>
  <c r="V157" i="6"/>
  <c r="V158" i="6"/>
  <c r="V159" i="6"/>
  <c r="V160" i="6"/>
  <c r="V161" i="6"/>
  <c r="V162" i="6"/>
  <c r="V163" i="6"/>
  <c r="V164" i="6"/>
  <c r="V165" i="6"/>
  <c r="V166" i="6"/>
  <c r="V167" i="6"/>
  <c r="V168" i="6"/>
  <c r="V169" i="6"/>
  <c r="V170" i="6"/>
  <c r="V171" i="6"/>
  <c r="V172" i="6"/>
  <c r="V173" i="6"/>
  <c r="V174" i="6"/>
  <c r="V175" i="6"/>
  <c r="V176" i="6"/>
  <c r="V177" i="6"/>
  <c r="V178" i="6"/>
  <c r="V179" i="6"/>
  <c r="V180" i="6"/>
  <c r="V181" i="6"/>
  <c r="V182" i="6"/>
  <c r="V183" i="6"/>
  <c r="V184" i="6"/>
  <c r="V185" i="6"/>
  <c r="V186" i="6"/>
  <c r="V187" i="6"/>
  <c r="V188" i="6"/>
  <c r="V189" i="6"/>
  <c r="V190" i="6"/>
  <c r="V191" i="6"/>
  <c r="V192" i="6"/>
  <c r="V193" i="6"/>
  <c r="V194" i="6"/>
  <c r="V195" i="6"/>
  <c r="V196" i="6"/>
  <c r="V197" i="6"/>
  <c r="V198" i="6"/>
  <c r="V199" i="6"/>
  <c r="V200" i="6"/>
  <c r="V201" i="6"/>
  <c r="V202" i="6"/>
  <c r="V203" i="6"/>
  <c r="V204" i="6"/>
  <c r="V205" i="6"/>
  <c r="V206" i="6"/>
  <c r="V207" i="6"/>
  <c r="V208" i="6"/>
  <c r="V209" i="6"/>
  <c r="V210" i="6"/>
  <c r="V211" i="6"/>
  <c r="V212" i="6"/>
  <c r="V213" i="6"/>
  <c r="V214" i="6"/>
  <c r="V215" i="6"/>
  <c r="V216" i="6"/>
  <c r="V217" i="6"/>
  <c r="V218" i="6"/>
  <c r="V219" i="6"/>
  <c r="V220" i="6"/>
  <c r="V221" i="6"/>
  <c r="V222" i="6"/>
  <c r="V223" i="6"/>
  <c r="V224" i="6"/>
  <c r="V225" i="6"/>
  <c r="V226" i="6"/>
  <c r="V227" i="6"/>
  <c r="V228" i="6"/>
  <c r="V2" i="6"/>
  <c r="B55" i="10"/>
  <c r="B54" i="10"/>
  <c r="B43" i="10"/>
  <c r="B44" i="10"/>
  <c r="S3" i="6"/>
  <c r="S4" i="6"/>
  <c r="S5" i="6"/>
  <c r="S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S27" i="6"/>
  <c r="S28" i="6"/>
  <c r="S29" i="6"/>
  <c r="S30" i="6"/>
  <c r="S31" i="6"/>
  <c r="S32" i="6"/>
  <c r="S33" i="6"/>
  <c r="S34" i="6"/>
  <c r="S35" i="6"/>
  <c r="S36" i="6"/>
  <c r="S37" i="6"/>
  <c r="S38" i="6"/>
  <c r="S39" i="6"/>
  <c r="S40" i="6"/>
  <c r="S41" i="6"/>
  <c r="S42" i="6"/>
  <c r="S43" i="6"/>
  <c r="S44" i="6"/>
  <c r="S45" i="6"/>
  <c r="S46" i="6"/>
  <c r="S47" i="6"/>
  <c r="S48" i="6"/>
  <c r="S49" i="6"/>
  <c r="S50" i="6"/>
  <c r="S51" i="6"/>
  <c r="S52" i="6"/>
  <c r="S53" i="6"/>
  <c r="S54" i="6"/>
  <c r="S55" i="6"/>
  <c r="S56" i="6"/>
  <c r="S57" i="6"/>
  <c r="S58" i="6"/>
  <c r="S59" i="6"/>
  <c r="S60" i="6"/>
  <c r="S61" i="6"/>
  <c r="S62" i="6"/>
  <c r="S63" i="6"/>
  <c r="S64" i="6"/>
  <c r="S65" i="6"/>
  <c r="S66" i="6"/>
  <c r="S67" i="6"/>
  <c r="S68" i="6"/>
  <c r="S69" i="6"/>
  <c r="S70" i="6"/>
  <c r="S71" i="6"/>
  <c r="S72" i="6"/>
  <c r="S73" i="6"/>
  <c r="S74" i="6"/>
  <c r="S75" i="6"/>
  <c r="S76" i="6"/>
  <c r="S77" i="6"/>
  <c r="S78" i="6"/>
  <c r="S79" i="6"/>
  <c r="S80" i="6"/>
  <c r="S81" i="6"/>
  <c r="S82" i="6"/>
  <c r="S83" i="6"/>
  <c r="S84" i="6"/>
  <c r="S85" i="6"/>
  <c r="S86" i="6"/>
  <c r="S87" i="6"/>
  <c r="S88" i="6"/>
  <c r="S89" i="6"/>
  <c r="S90" i="6"/>
  <c r="S91" i="6"/>
  <c r="S92" i="6"/>
  <c r="S93" i="6"/>
  <c r="S94" i="6"/>
  <c r="S95" i="6"/>
  <c r="S96" i="6"/>
  <c r="S97" i="6"/>
  <c r="S98" i="6"/>
  <c r="S99" i="6"/>
  <c r="S100" i="6"/>
  <c r="S101" i="6"/>
  <c r="S102" i="6"/>
  <c r="S103" i="6"/>
  <c r="S104" i="6"/>
  <c r="S105" i="6"/>
  <c r="S106" i="6"/>
  <c r="S107" i="6"/>
  <c r="S108" i="6"/>
  <c r="S109" i="6"/>
  <c r="S110" i="6"/>
  <c r="S111" i="6"/>
  <c r="S112" i="6"/>
  <c r="S113" i="6"/>
  <c r="S114" i="6"/>
  <c r="S115" i="6"/>
  <c r="S116" i="6"/>
  <c r="S117" i="6"/>
  <c r="S118" i="6"/>
  <c r="S119" i="6"/>
  <c r="S120" i="6"/>
  <c r="S121" i="6"/>
  <c r="S122" i="6"/>
  <c r="S123" i="6"/>
  <c r="S124" i="6"/>
  <c r="S125" i="6"/>
  <c r="S126" i="6"/>
  <c r="S127" i="6"/>
  <c r="S128" i="6"/>
  <c r="S129" i="6"/>
  <c r="S130" i="6"/>
  <c r="S131" i="6"/>
  <c r="S132" i="6"/>
  <c r="S133" i="6"/>
  <c r="S134" i="6"/>
  <c r="S135" i="6"/>
  <c r="S136" i="6"/>
  <c r="S137" i="6"/>
  <c r="S138" i="6"/>
  <c r="S139" i="6"/>
  <c r="S140" i="6"/>
  <c r="S141" i="6"/>
  <c r="S142" i="6"/>
  <c r="S143" i="6"/>
  <c r="S144" i="6"/>
  <c r="S145" i="6"/>
  <c r="S146" i="6"/>
  <c r="S147" i="6"/>
  <c r="S148" i="6"/>
  <c r="S149" i="6"/>
  <c r="S150" i="6"/>
  <c r="S151" i="6"/>
  <c r="S152" i="6"/>
  <c r="S153" i="6"/>
  <c r="S154" i="6"/>
  <c r="S155" i="6"/>
  <c r="S156" i="6"/>
  <c r="S157" i="6"/>
  <c r="S158" i="6"/>
  <c r="S159" i="6"/>
  <c r="S160" i="6"/>
  <c r="S161" i="6"/>
  <c r="S162" i="6"/>
  <c r="S163" i="6"/>
  <c r="S164" i="6"/>
  <c r="S165" i="6"/>
  <c r="S166" i="6"/>
  <c r="S167" i="6"/>
  <c r="S168" i="6"/>
  <c r="S169" i="6"/>
  <c r="S170" i="6"/>
  <c r="S171" i="6"/>
  <c r="S172" i="6"/>
  <c r="S173" i="6"/>
  <c r="S174" i="6"/>
  <c r="S175" i="6"/>
  <c r="S176" i="6"/>
  <c r="S177" i="6"/>
  <c r="S178" i="6"/>
  <c r="S179" i="6"/>
  <c r="S180" i="6"/>
  <c r="S181" i="6"/>
  <c r="S182" i="6"/>
  <c r="S183" i="6"/>
  <c r="S184" i="6"/>
  <c r="S185" i="6"/>
  <c r="S186" i="6"/>
  <c r="S187" i="6"/>
  <c r="S188" i="6"/>
  <c r="S189" i="6"/>
  <c r="S190" i="6"/>
  <c r="S191" i="6"/>
  <c r="S192" i="6"/>
  <c r="S193" i="6"/>
  <c r="S194" i="6"/>
  <c r="S195" i="6"/>
  <c r="S196" i="6"/>
  <c r="S197" i="6"/>
  <c r="S198" i="6"/>
  <c r="S199" i="6"/>
  <c r="S200" i="6"/>
  <c r="S201" i="6"/>
  <c r="S202" i="6"/>
  <c r="S203" i="6"/>
  <c r="S204" i="6"/>
  <c r="S205" i="6"/>
  <c r="S206" i="6"/>
  <c r="S207" i="6"/>
  <c r="S208" i="6"/>
  <c r="S209" i="6"/>
  <c r="S210" i="6"/>
  <c r="S211" i="6"/>
  <c r="S212" i="6"/>
  <c r="S213" i="6"/>
  <c r="S214" i="6"/>
  <c r="S215" i="6"/>
  <c r="S216" i="6"/>
  <c r="S217" i="6"/>
  <c r="S218" i="6"/>
  <c r="S219" i="6"/>
  <c r="S220" i="6"/>
  <c r="S221" i="6"/>
  <c r="S222" i="6"/>
  <c r="S223" i="6"/>
  <c r="S224" i="6"/>
  <c r="S225" i="6"/>
  <c r="S226" i="6"/>
  <c r="S227" i="6"/>
  <c r="S228" i="6"/>
  <c r="S2" i="6"/>
  <c r="B33" i="10"/>
  <c r="B32" i="10"/>
  <c r="Q3" i="6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157" i="6"/>
  <c r="Q158" i="6"/>
  <c r="Q159" i="6"/>
  <c r="Q160" i="6"/>
  <c r="Q161" i="6"/>
  <c r="Q162" i="6"/>
  <c r="Q163" i="6"/>
  <c r="Q164" i="6"/>
  <c r="Q165" i="6"/>
  <c r="Q166" i="6"/>
  <c r="Q167" i="6"/>
  <c r="Q168" i="6"/>
  <c r="Q169" i="6"/>
  <c r="Q170" i="6"/>
  <c r="Q171" i="6"/>
  <c r="Q172" i="6"/>
  <c r="Q173" i="6"/>
  <c r="Q174" i="6"/>
  <c r="Q175" i="6"/>
  <c r="Q176" i="6"/>
  <c r="Q177" i="6"/>
  <c r="Q178" i="6"/>
  <c r="Q179" i="6"/>
  <c r="Q180" i="6"/>
  <c r="Q181" i="6"/>
  <c r="Q182" i="6"/>
  <c r="Q183" i="6"/>
  <c r="Q184" i="6"/>
  <c r="Q185" i="6"/>
  <c r="Q186" i="6"/>
  <c r="Q187" i="6"/>
  <c r="Q188" i="6"/>
  <c r="Q189" i="6"/>
  <c r="Q190" i="6"/>
  <c r="Q191" i="6"/>
  <c r="Q192" i="6"/>
  <c r="Q193" i="6"/>
  <c r="Q194" i="6"/>
  <c r="Q195" i="6"/>
  <c r="Q196" i="6"/>
  <c r="Q197" i="6"/>
  <c r="Q198" i="6"/>
  <c r="Q199" i="6"/>
  <c r="Q200" i="6"/>
  <c r="Q201" i="6"/>
  <c r="Q202" i="6"/>
  <c r="Q203" i="6"/>
  <c r="Q204" i="6"/>
  <c r="Q205" i="6"/>
  <c r="Q206" i="6"/>
  <c r="Q207" i="6"/>
  <c r="Q208" i="6"/>
  <c r="Q209" i="6"/>
  <c r="Q210" i="6"/>
  <c r="Q211" i="6"/>
  <c r="Q212" i="6"/>
  <c r="Q213" i="6"/>
  <c r="Q214" i="6"/>
  <c r="Q215" i="6"/>
  <c r="Q216" i="6"/>
  <c r="Q217" i="6"/>
  <c r="Q218" i="6"/>
  <c r="Q219" i="6"/>
  <c r="Q220" i="6"/>
  <c r="Q221" i="6"/>
  <c r="Q222" i="6"/>
  <c r="Q223" i="6"/>
  <c r="Q224" i="6"/>
  <c r="Q225" i="6"/>
  <c r="Q226" i="6"/>
  <c r="Q227" i="6"/>
  <c r="Q228" i="6"/>
  <c r="Q2" i="6"/>
  <c r="B21" i="10"/>
  <c r="B22" i="10"/>
  <c r="O3" i="6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O62" i="6"/>
  <c r="O63" i="6"/>
  <c r="O64" i="6"/>
  <c r="O65" i="6"/>
  <c r="O66" i="6"/>
  <c r="O67" i="6"/>
  <c r="O68" i="6"/>
  <c r="O69" i="6"/>
  <c r="O70" i="6"/>
  <c r="O71" i="6"/>
  <c r="O72" i="6"/>
  <c r="O73" i="6"/>
  <c r="O74" i="6"/>
  <c r="O75" i="6"/>
  <c r="O76" i="6"/>
  <c r="O77" i="6"/>
  <c r="O78" i="6"/>
  <c r="O79" i="6"/>
  <c r="O80" i="6"/>
  <c r="O81" i="6"/>
  <c r="O82" i="6"/>
  <c r="O83" i="6"/>
  <c r="O84" i="6"/>
  <c r="O85" i="6"/>
  <c r="O86" i="6"/>
  <c r="O87" i="6"/>
  <c r="O88" i="6"/>
  <c r="O89" i="6"/>
  <c r="O90" i="6"/>
  <c r="O91" i="6"/>
  <c r="O92" i="6"/>
  <c r="O93" i="6"/>
  <c r="O94" i="6"/>
  <c r="O95" i="6"/>
  <c r="O96" i="6"/>
  <c r="O97" i="6"/>
  <c r="O98" i="6"/>
  <c r="O99" i="6"/>
  <c r="O100" i="6"/>
  <c r="O101" i="6"/>
  <c r="O102" i="6"/>
  <c r="O103" i="6"/>
  <c r="O104" i="6"/>
  <c r="O105" i="6"/>
  <c r="O106" i="6"/>
  <c r="O107" i="6"/>
  <c r="O108" i="6"/>
  <c r="O109" i="6"/>
  <c r="O110" i="6"/>
  <c r="O111" i="6"/>
  <c r="O112" i="6"/>
  <c r="O113" i="6"/>
  <c r="O114" i="6"/>
  <c r="O115" i="6"/>
  <c r="O116" i="6"/>
  <c r="O117" i="6"/>
  <c r="O118" i="6"/>
  <c r="O119" i="6"/>
  <c r="O120" i="6"/>
  <c r="O121" i="6"/>
  <c r="O122" i="6"/>
  <c r="O123" i="6"/>
  <c r="O124" i="6"/>
  <c r="O125" i="6"/>
  <c r="O126" i="6"/>
  <c r="O127" i="6"/>
  <c r="O128" i="6"/>
  <c r="O129" i="6"/>
  <c r="O130" i="6"/>
  <c r="O131" i="6"/>
  <c r="O132" i="6"/>
  <c r="O133" i="6"/>
  <c r="O134" i="6"/>
  <c r="O135" i="6"/>
  <c r="O136" i="6"/>
  <c r="O137" i="6"/>
  <c r="O138" i="6"/>
  <c r="O139" i="6"/>
  <c r="O140" i="6"/>
  <c r="O141" i="6"/>
  <c r="O142" i="6"/>
  <c r="O143" i="6"/>
  <c r="O144" i="6"/>
  <c r="O145" i="6"/>
  <c r="O146" i="6"/>
  <c r="O147" i="6"/>
  <c r="O148" i="6"/>
  <c r="O149" i="6"/>
  <c r="O150" i="6"/>
  <c r="O151" i="6"/>
  <c r="O152" i="6"/>
  <c r="O153" i="6"/>
  <c r="O154" i="6"/>
  <c r="O155" i="6"/>
  <c r="O156" i="6"/>
  <c r="O157" i="6"/>
  <c r="O158" i="6"/>
  <c r="O159" i="6"/>
  <c r="O160" i="6"/>
  <c r="O161" i="6"/>
  <c r="O162" i="6"/>
  <c r="O163" i="6"/>
  <c r="O164" i="6"/>
  <c r="O165" i="6"/>
  <c r="O166" i="6"/>
  <c r="O167" i="6"/>
  <c r="O168" i="6"/>
  <c r="O169" i="6"/>
  <c r="O170" i="6"/>
  <c r="O171" i="6"/>
  <c r="O172" i="6"/>
  <c r="O173" i="6"/>
  <c r="O174" i="6"/>
  <c r="O175" i="6"/>
  <c r="O176" i="6"/>
  <c r="O177" i="6"/>
  <c r="O178" i="6"/>
  <c r="O179" i="6"/>
  <c r="O180" i="6"/>
  <c r="O181" i="6"/>
  <c r="O182" i="6"/>
  <c r="O183" i="6"/>
  <c r="O184" i="6"/>
  <c r="O185" i="6"/>
  <c r="O186" i="6"/>
  <c r="O187" i="6"/>
  <c r="O188" i="6"/>
  <c r="O189" i="6"/>
  <c r="O190" i="6"/>
  <c r="O191" i="6"/>
  <c r="O192" i="6"/>
  <c r="O193" i="6"/>
  <c r="O194" i="6"/>
  <c r="O195" i="6"/>
  <c r="O196" i="6"/>
  <c r="O197" i="6"/>
  <c r="O198" i="6"/>
  <c r="O199" i="6"/>
  <c r="O200" i="6"/>
  <c r="O201" i="6"/>
  <c r="O202" i="6"/>
  <c r="O203" i="6"/>
  <c r="O204" i="6"/>
  <c r="O205" i="6"/>
  <c r="O206" i="6"/>
  <c r="O207" i="6"/>
  <c r="O208" i="6"/>
  <c r="O209" i="6"/>
  <c r="O210" i="6"/>
  <c r="O211" i="6"/>
  <c r="O212" i="6"/>
  <c r="O213" i="6"/>
  <c r="O214" i="6"/>
  <c r="O215" i="6"/>
  <c r="O216" i="6"/>
  <c r="O217" i="6"/>
  <c r="O218" i="6"/>
  <c r="O219" i="6"/>
  <c r="O220" i="6"/>
  <c r="O221" i="6"/>
  <c r="O222" i="6"/>
  <c r="O223" i="6"/>
  <c r="O224" i="6"/>
  <c r="O225" i="6"/>
  <c r="O226" i="6"/>
  <c r="O227" i="6"/>
  <c r="O228" i="6"/>
  <c r="O2" i="6"/>
  <c r="B11" i="10"/>
  <c r="B10" i="10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L156" i="6"/>
  <c r="L157" i="6"/>
  <c r="L158" i="6"/>
  <c r="L159" i="6"/>
  <c r="L160" i="6"/>
  <c r="L161" i="6"/>
  <c r="L162" i="6"/>
  <c r="L163" i="6"/>
  <c r="L164" i="6"/>
  <c r="L165" i="6"/>
  <c r="L166" i="6"/>
  <c r="L167" i="6"/>
  <c r="L168" i="6"/>
  <c r="L169" i="6"/>
  <c r="L170" i="6"/>
  <c r="L171" i="6"/>
  <c r="L172" i="6"/>
  <c r="L173" i="6"/>
  <c r="L174" i="6"/>
  <c r="L175" i="6"/>
  <c r="L176" i="6"/>
  <c r="L177" i="6"/>
  <c r="L178" i="6"/>
  <c r="L179" i="6"/>
  <c r="L180" i="6"/>
  <c r="L181" i="6"/>
  <c r="L182" i="6"/>
  <c r="L183" i="6"/>
  <c r="L184" i="6"/>
  <c r="L185" i="6"/>
  <c r="L186" i="6"/>
  <c r="L187" i="6"/>
  <c r="L188" i="6"/>
  <c r="L189" i="6"/>
  <c r="L190" i="6"/>
  <c r="L191" i="6"/>
  <c r="L192" i="6"/>
  <c r="L193" i="6"/>
  <c r="L194" i="6"/>
  <c r="L195" i="6"/>
  <c r="L196" i="6"/>
  <c r="L197" i="6"/>
  <c r="L198" i="6"/>
  <c r="L199" i="6"/>
  <c r="L200" i="6"/>
  <c r="L201" i="6"/>
  <c r="L202" i="6"/>
  <c r="L203" i="6"/>
  <c r="L204" i="6"/>
  <c r="L205" i="6"/>
  <c r="L206" i="6"/>
  <c r="L207" i="6"/>
  <c r="L208" i="6"/>
  <c r="L209" i="6"/>
  <c r="L210" i="6"/>
  <c r="L211" i="6"/>
  <c r="L212" i="6"/>
  <c r="L213" i="6"/>
  <c r="L214" i="6"/>
  <c r="L215" i="6"/>
  <c r="L216" i="6"/>
  <c r="L217" i="6"/>
  <c r="L218" i="6"/>
  <c r="L219" i="6"/>
  <c r="L220" i="6"/>
  <c r="L221" i="6"/>
  <c r="L222" i="6"/>
  <c r="L223" i="6"/>
  <c r="L224" i="6"/>
  <c r="L225" i="6"/>
  <c r="L226" i="6"/>
  <c r="L227" i="6"/>
  <c r="L228" i="6"/>
  <c r="L2" i="6"/>
  <c r="K5" i="6"/>
  <c r="BF5" i="6" s="1"/>
  <c r="K6" i="6"/>
  <c r="BF6" i="6" s="1"/>
  <c r="K7" i="6"/>
  <c r="BF7" i="6" s="1"/>
  <c r="K8" i="6"/>
  <c r="BF8" i="6" s="1"/>
  <c r="K9" i="6"/>
  <c r="BF9" i="6" s="1"/>
  <c r="K10" i="6"/>
  <c r="BF10" i="6" s="1"/>
  <c r="K11" i="6"/>
  <c r="BF11" i="6" s="1"/>
  <c r="K12" i="6"/>
  <c r="BF12" i="6" s="1"/>
  <c r="K13" i="6"/>
  <c r="BF13" i="6" s="1"/>
  <c r="K14" i="6"/>
  <c r="BF14" i="6" s="1"/>
  <c r="K15" i="6"/>
  <c r="BF15" i="6" s="1"/>
  <c r="K16" i="6"/>
  <c r="BF16" i="6" s="1"/>
  <c r="K17" i="6"/>
  <c r="BF17" i="6" s="1"/>
  <c r="K18" i="6"/>
  <c r="BF18" i="6" s="1"/>
  <c r="K19" i="6"/>
  <c r="BF19" i="6" s="1"/>
  <c r="K20" i="6"/>
  <c r="BF20" i="6" s="1"/>
  <c r="K21" i="6"/>
  <c r="BF21" i="6" s="1"/>
  <c r="K22" i="6"/>
  <c r="BF22" i="6" s="1"/>
  <c r="K23" i="6"/>
  <c r="BF23" i="6" s="1"/>
  <c r="K24" i="6"/>
  <c r="BF24" i="6" s="1"/>
  <c r="K25" i="6"/>
  <c r="BF25" i="6" s="1"/>
  <c r="K26" i="6"/>
  <c r="BF26" i="6" s="1"/>
  <c r="K27" i="6"/>
  <c r="BF27" i="6" s="1"/>
  <c r="K28" i="6"/>
  <c r="BF28" i="6" s="1"/>
  <c r="K29" i="6"/>
  <c r="BF29" i="6" s="1"/>
  <c r="K30" i="6"/>
  <c r="BF30" i="6" s="1"/>
  <c r="K31" i="6"/>
  <c r="BF31" i="6" s="1"/>
  <c r="K32" i="6"/>
  <c r="BF32" i="6" s="1"/>
  <c r="K33" i="6"/>
  <c r="BF33" i="6" s="1"/>
  <c r="K34" i="6"/>
  <c r="BF34" i="6" s="1"/>
  <c r="K35" i="6"/>
  <c r="BF35" i="6" s="1"/>
  <c r="K36" i="6"/>
  <c r="BF36" i="6" s="1"/>
  <c r="K37" i="6"/>
  <c r="BF37" i="6" s="1"/>
  <c r="K38" i="6"/>
  <c r="BF38" i="6" s="1"/>
  <c r="K39" i="6"/>
  <c r="BF39" i="6" s="1"/>
  <c r="K40" i="6"/>
  <c r="BF40" i="6" s="1"/>
  <c r="K41" i="6"/>
  <c r="BF41" i="6" s="1"/>
  <c r="K42" i="6"/>
  <c r="BF42" i="6" s="1"/>
  <c r="K43" i="6"/>
  <c r="BF43" i="6" s="1"/>
  <c r="K44" i="6"/>
  <c r="BF44" i="6" s="1"/>
  <c r="K45" i="6"/>
  <c r="BF45" i="6" s="1"/>
  <c r="K46" i="6"/>
  <c r="BF46" i="6" s="1"/>
  <c r="K47" i="6"/>
  <c r="BF47" i="6" s="1"/>
  <c r="K48" i="6"/>
  <c r="BF48" i="6" s="1"/>
  <c r="K49" i="6"/>
  <c r="BF49" i="6" s="1"/>
  <c r="K50" i="6"/>
  <c r="BF50" i="6" s="1"/>
  <c r="K51" i="6"/>
  <c r="BF51" i="6" s="1"/>
  <c r="K52" i="6"/>
  <c r="BF52" i="6" s="1"/>
  <c r="K53" i="6"/>
  <c r="BF53" i="6" s="1"/>
  <c r="K54" i="6"/>
  <c r="BF54" i="6" s="1"/>
  <c r="K55" i="6"/>
  <c r="BF55" i="6" s="1"/>
  <c r="K56" i="6"/>
  <c r="BF56" i="6" s="1"/>
  <c r="K57" i="6"/>
  <c r="BF57" i="6" s="1"/>
  <c r="K58" i="6"/>
  <c r="BF58" i="6" s="1"/>
  <c r="K59" i="6"/>
  <c r="BF59" i="6" s="1"/>
  <c r="K60" i="6"/>
  <c r="BF60" i="6" s="1"/>
  <c r="K61" i="6"/>
  <c r="BF61" i="6" s="1"/>
  <c r="K62" i="6"/>
  <c r="BF62" i="6" s="1"/>
  <c r="K63" i="6"/>
  <c r="BF63" i="6" s="1"/>
  <c r="K64" i="6"/>
  <c r="BF64" i="6" s="1"/>
  <c r="K65" i="6"/>
  <c r="BF65" i="6" s="1"/>
  <c r="K66" i="6"/>
  <c r="BF66" i="6" s="1"/>
  <c r="K67" i="6"/>
  <c r="BF67" i="6" s="1"/>
  <c r="K68" i="6"/>
  <c r="BF68" i="6" s="1"/>
  <c r="K69" i="6"/>
  <c r="BF69" i="6" s="1"/>
  <c r="K70" i="6"/>
  <c r="BF70" i="6" s="1"/>
  <c r="K71" i="6"/>
  <c r="BF71" i="6" s="1"/>
  <c r="K72" i="6"/>
  <c r="BF72" i="6" s="1"/>
  <c r="K73" i="6"/>
  <c r="BF73" i="6" s="1"/>
  <c r="K74" i="6"/>
  <c r="BF74" i="6" s="1"/>
  <c r="K75" i="6"/>
  <c r="BF75" i="6" s="1"/>
  <c r="K76" i="6"/>
  <c r="BF76" i="6" s="1"/>
  <c r="K77" i="6"/>
  <c r="BF77" i="6" s="1"/>
  <c r="K78" i="6"/>
  <c r="BF78" i="6" s="1"/>
  <c r="K79" i="6"/>
  <c r="BF79" i="6" s="1"/>
  <c r="K80" i="6"/>
  <c r="BF80" i="6" s="1"/>
  <c r="K81" i="6"/>
  <c r="BF81" i="6" s="1"/>
  <c r="K82" i="6"/>
  <c r="BF82" i="6" s="1"/>
  <c r="K83" i="6"/>
  <c r="BF83" i="6" s="1"/>
  <c r="K84" i="6"/>
  <c r="BF84" i="6" s="1"/>
  <c r="K85" i="6"/>
  <c r="BF85" i="6" s="1"/>
  <c r="K86" i="6"/>
  <c r="BF86" i="6" s="1"/>
  <c r="K87" i="6"/>
  <c r="BF87" i="6" s="1"/>
  <c r="K88" i="6"/>
  <c r="BF88" i="6" s="1"/>
  <c r="K89" i="6"/>
  <c r="BF89" i="6" s="1"/>
  <c r="K90" i="6"/>
  <c r="BF90" i="6" s="1"/>
  <c r="K91" i="6"/>
  <c r="BF91" i="6" s="1"/>
  <c r="K92" i="6"/>
  <c r="BF92" i="6" s="1"/>
  <c r="K93" i="6"/>
  <c r="BF93" i="6" s="1"/>
  <c r="K94" i="6"/>
  <c r="BF94" i="6" s="1"/>
  <c r="K95" i="6"/>
  <c r="BF95" i="6" s="1"/>
  <c r="K96" i="6"/>
  <c r="BF96" i="6" s="1"/>
  <c r="K97" i="6"/>
  <c r="BF97" i="6" s="1"/>
  <c r="K98" i="6"/>
  <c r="BF98" i="6" s="1"/>
  <c r="K99" i="6"/>
  <c r="BF99" i="6" s="1"/>
  <c r="K100" i="6"/>
  <c r="BF100" i="6" s="1"/>
  <c r="K101" i="6"/>
  <c r="BF101" i="6" s="1"/>
  <c r="K102" i="6"/>
  <c r="BF102" i="6" s="1"/>
  <c r="K103" i="6"/>
  <c r="BF103" i="6" s="1"/>
  <c r="K104" i="6"/>
  <c r="BF104" i="6" s="1"/>
  <c r="K105" i="6"/>
  <c r="BF105" i="6" s="1"/>
  <c r="K106" i="6"/>
  <c r="BF106" i="6" s="1"/>
  <c r="K107" i="6"/>
  <c r="BF107" i="6" s="1"/>
  <c r="K108" i="6"/>
  <c r="BF108" i="6" s="1"/>
  <c r="K109" i="6"/>
  <c r="BF109" i="6" s="1"/>
  <c r="K110" i="6"/>
  <c r="BF110" i="6" s="1"/>
  <c r="K111" i="6"/>
  <c r="BF111" i="6" s="1"/>
  <c r="K112" i="6"/>
  <c r="BF112" i="6" s="1"/>
  <c r="K113" i="6"/>
  <c r="BF113" i="6" s="1"/>
  <c r="K114" i="6"/>
  <c r="BF114" i="6" s="1"/>
  <c r="K115" i="6"/>
  <c r="BF115" i="6" s="1"/>
  <c r="K116" i="6"/>
  <c r="BF116" i="6" s="1"/>
  <c r="K117" i="6"/>
  <c r="BF117" i="6" s="1"/>
  <c r="K118" i="6"/>
  <c r="BF118" i="6" s="1"/>
  <c r="K119" i="6"/>
  <c r="BF119" i="6" s="1"/>
  <c r="K120" i="6"/>
  <c r="BF120" i="6" s="1"/>
  <c r="K121" i="6"/>
  <c r="BF121" i="6" s="1"/>
  <c r="K122" i="6"/>
  <c r="BF122" i="6" s="1"/>
  <c r="K123" i="6"/>
  <c r="BF123" i="6" s="1"/>
  <c r="K124" i="6"/>
  <c r="BF124" i="6" s="1"/>
  <c r="K125" i="6"/>
  <c r="BF125" i="6" s="1"/>
  <c r="K126" i="6"/>
  <c r="BF126" i="6" s="1"/>
  <c r="K127" i="6"/>
  <c r="BF127" i="6" s="1"/>
  <c r="K128" i="6"/>
  <c r="BF128" i="6" s="1"/>
  <c r="K129" i="6"/>
  <c r="BF129" i="6" s="1"/>
  <c r="K130" i="6"/>
  <c r="BF130" i="6" s="1"/>
  <c r="K131" i="6"/>
  <c r="BF131" i="6" s="1"/>
  <c r="K132" i="6"/>
  <c r="BF132" i="6" s="1"/>
  <c r="K133" i="6"/>
  <c r="BF133" i="6" s="1"/>
  <c r="K134" i="6"/>
  <c r="BF134" i="6" s="1"/>
  <c r="K135" i="6"/>
  <c r="BF135" i="6" s="1"/>
  <c r="K136" i="6"/>
  <c r="BF136" i="6" s="1"/>
  <c r="K137" i="6"/>
  <c r="BF137" i="6" s="1"/>
  <c r="K138" i="6"/>
  <c r="BF138" i="6" s="1"/>
  <c r="K139" i="6"/>
  <c r="BF139" i="6" s="1"/>
  <c r="K140" i="6"/>
  <c r="BF140" i="6" s="1"/>
  <c r="K141" i="6"/>
  <c r="BF141" i="6" s="1"/>
  <c r="K142" i="6"/>
  <c r="BF142" i="6" s="1"/>
  <c r="K143" i="6"/>
  <c r="BF143" i="6" s="1"/>
  <c r="K144" i="6"/>
  <c r="BF144" i="6" s="1"/>
  <c r="K145" i="6"/>
  <c r="BF145" i="6" s="1"/>
  <c r="K146" i="6"/>
  <c r="BF146" i="6" s="1"/>
  <c r="K147" i="6"/>
  <c r="BF147" i="6" s="1"/>
  <c r="K148" i="6"/>
  <c r="BF148" i="6" s="1"/>
  <c r="K149" i="6"/>
  <c r="BF149" i="6" s="1"/>
  <c r="K150" i="6"/>
  <c r="BF150" i="6" s="1"/>
  <c r="K151" i="6"/>
  <c r="BF151" i="6" s="1"/>
  <c r="K152" i="6"/>
  <c r="BF152" i="6" s="1"/>
  <c r="K153" i="6"/>
  <c r="BF153" i="6" s="1"/>
  <c r="K154" i="6"/>
  <c r="BF154" i="6" s="1"/>
  <c r="K155" i="6"/>
  <c r="BF155" i="6" s="1"/>
  <c r="K156" i="6"/>
  <c r="BF156" i="6" s="1"/>
  <c r="K157" i="6"/>
  <c r="BF157" i="6" s="1"/>
  <c r="K158" i="6"/>
  <c r="BF158" i="6" s="1"/>
  <c r="K159" i="6"/>
  <c r="BF159" i="6" s="1"/>
  <c r="K160" i="6"/>
  <c r="BF160" i="6" s="1"/>
  <c r="K161" i="6"/>
  <c r="BF161" i="6" s="1"/>
  <c r="K162" i="6"/>
  <c r="BF162" i="6" s="1"/>
  <c r="K163" i="6"/>
  <c r="BF163" i="6" s="1"/>
  <c r="K164" i="6"/>
  <c r="BF164" i="6" s="1"/>
  <c r="K165" i="6"/>
  <c r="BF165" i="6" s="1"/>
  <c r="K166" i="6"/>
  <c r="BF166" i="6" s="1"/>
  <c r="K167" i="6"/>
  <c r="BF167" i="6" s="1"/>
  <c r="K168" i="6"/>
  <c r="BF168" i="6" s="1"/>
  <c r="K169" i="6"/>
  <c r="BF169" i="6" s="1"/>
  <c r="K170" i="6"/>
  <c r="BF170" i="6" s="1"/>
  <c r="K171" i="6"/>
  <c r="BF171" i="6" s="1"/>
  <c r="K172" i="6"/>
  <c r="BF172" i="6" s="1"/>
  <c r="K173" i="6"/>
  <c r="BF173" i="6" s="1"/>
  <c r="K174" i="6"/>
  <c r="BF174" i="6" s="1"/>
  <c r="K175" i="6"/>
  <c r="BF175" i="6" s="1"/>
  <c r="K176" i="6"/>
  <c r="BF176" i="6" s="1"/>
  <c r="K177" i="6"/>
  <c r="BF177" i="6" s="1"/>
  <c r="K178" i="6"/>
  <c r="BF178" i="6" s="1"/>
  <c r="K179" i="6"/>
  <c r="BF179" i="6" s="1"/>
  <c r="K180" i="6"/>
  <c r="BF180" i="6" s="1"/>
  <c r="K181" i="6"/>
  <c r="BF181" i="6" s="1"/>
  <c r="K182" i="6"/>
  <c r="BF182" i="6" s="1"/>
  <c r="K183" i="6"/>
  <c r="BF183" i="6" s="1"/>
  <c r="K184" i="6"/>
  <c r="BF184" i="6" s="1"/>
  <c r="K185" i="6"/>
  <c r="BF185" i="6" s="1"/>
  <c r="K186" i="6"/>
  <c r="BF186" i="6" s="1"/>
  <c r="K187" i="6"/>
  <c r="BF187" i="6" s="1"/>
  <c r="K188" i="6"/>
  <c r="BF188" i="6" s="1"/>
  <c r="K189" i="6"/>
  <c r="BF189" i="6" s="1"/>
  <c r="K190" i="6"/>
  <c r="BF190" i="6" s="1"/>
  <c r="K191" i="6"/>
  <c r="BF191" i="6" s="1"/>
  <c r="K192" i="6"/>
  <c r="BF192" i="6" s="1"/>
  <c r="K193" i="6"/>
  <c r="BF193" i="6" s="1"/>
  <c r="K194" i="6"/>
  <c r="BF194" i="6" s="1"/>
  <c r="K195" i="6"/>
  <c r="BF195" i="6" s="1"/>
  <c r="K196" i="6"/>
  <c r="BF196" i="6" s="1"/>
  <c r="K197" i="6"/>
  <c r="BF197" i="6" s="1"/>
  <c r="K198" i="6"/>
  <c r="BF198" i="6" s="1"/>
  <c r="K199" i="6"/>
  <c r="BF199" i="6" s="1"/>
  <c r="K200" i="6"/>
  <c r="BF200" i="6" s="1"/>
  <c r="K201" i="6"/>
  <c r="BF201" i="6" s="1"/>
  <c r="K202" i="6"/>
  <c r="BF202" i="6" s="1"/>
  <c r="K203" i="6"/>
  <c r="BF203" i="6" s="1"/>
  <c r="K204" i="6"/>
  <c r="BF204" i="6" s="1"/>
  <c r="K205" i="6"/>
  <c r="BF205" i="6" s="1"/>
  <c r="K206" i="6"/>
  <c r="BF206" i="6" s="1"/>
  <c r="K207" i="6"/>
  <c r="BF207" i="6" s="1"/>
  <c r="K208" i="6"/>
  <c r="BF208" i="6" s="1"/>
  <c r="K209" i="6"/>
  <c r="BF209" i="6" s="1"/>
  <c r="K210" i="6"/>
  <c r="BF210" i="6" s="1"/>
  <c r="K211" i="6"/>
  <c r="BF211" i="6" s="1"/>
  <c r="K212" i="6"/>
  <c r="BF212" i="6" s="1"/>
  <c r="K213" i="6"/>
  <c r="BF213" i="6" s="1"/>
  <c r="K214" i="6"/>
  <c r="BF214" i="6" s="1"/>
  <c r="K215" i="6"/>
  <c r="BF215" i="6" s="1"/>
  <c r="K216" i="6"/>
  <c r="BF216" i="6" s="1"/>
  <c r="K217" i="6"/>
  <c r="BF217" i="6" s="1"/>
  <c r="K218" i="6"/>
  <c r="BF218" i="6" s="1"/>
  <c r="K219" i="6"/>
  <c r="BF219" i="6" s="1"/>
  <c r="K220" i="6"/>
  <c r="BF220" i="6" s="1"/>
  <c r="K221" i="6"/>
  <c r="BF221" i="6" s="1"/>
  <c r="K222" i="6"/>
  <c r="BF222" i="6" s="1"/>
  <c r="K223" i="6"/>
  <c r="BF223" i="6" s="1"/>
  <c r="K224" i="6"/>
  <c r="BF224" i="6" s="1"/>
  <c r="K225" i="6"/>
  <c r="BF225" i="6" s="1"/>
  <c r="K226" i="6"/>
  <c r="BF226" i="6" s="1"/>
  <c r="K227" i="6"/>
  <c r="BF227" i="6" s="1"/>
  <c r="K228" i="6"/>
  <c r="BF228" i="6" s="1"/>
  <c r="K4" i="6"/>
  <c r="BF4" i="6" s="1"/>
  <c r="K3" i="6"/>
  <c r="BF3" i="6" s="1"/>
  <c r="K2" i="6"/>
  <c r="BF2" i="6" s="1"/>
  <c r="B45" i="4"/>
  <c r="B44" i="4"/>
  <c r="B43" i="4"/>
  <c r="B42" i="4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4" i="2"/>
  <c r="W115" i="2"/>
  <c r="W116" i="2"/>
  <c r="W117" i="2"/>
  <c r="W118" i="2"/>
  <c r="W119" i="2"/>
  <c r="W120" i="2"/>
  <c r="W121" i="2"/>
  <c r="W122" i="2"/>
  <c r="W123" i="2"/>
  <c r="W124" i="2"/>
  <c r="W125" i="2"/>
  <c r="W126" i="2"/>
  <c r="W127" i="2"/>
  <c r="W128" i="2"/>
  <c r="W129" i="2"/>
  <c r="W130" i="2"/>
  <c r="W131" i="2"/>
  <c r="W132" i="2"/>
  <c r="W133" i="2"/>
  <c r="W134" i="2"/>
  <c r="W135" i="2"/>
  <c r="W136" i="2"/>
  <c r="W137" i="2"/>
  <c r="W138" i="2"/>
  <c r="W139" i="2"/>
  <c r="W140" i="2"/>
  <c r="W141" i="2"/>
  <c r="W142" i="2"/>
  <c r="W143" i="2"/>
  <c r="W144" i="2"/>
  <c r="W145" i="2"/>
  <c r="W146" i="2"/>
  <c r="W147" i="2"/>
  <c r="W148" i="2"/>
  <c r="W149" i="2"/>
  <c r="W150" i="2"/>
  <c r="W151" i="2"/>
  <c r="W152" i="2"/>
  <c r="W153" i="2"/>
  <c r="W154" i="2"/>
  <c r="W155" i="2"/>
  <c r="W156" i="2"/>
  <c r="W157" i="2"/>
  <c r="W158" i="2"/>
  <c r="W159" i="2"/>
  <c r="AD159" i="2" s="1"/>
  <c r="W160" i="2"/>
  <c r="W161" i="2"/>
  <c r="W162" i="2"/>
  <c r="W163" i="2"/>
  <c r="W164" i="2"/>
  <c r="W165" i="2"/>
  <c r="W166" i="2"/>
  <c r="W167" i="2"/>
  <c r="AD167" i="2" s="1"/>
  <c r="W168" i="2"/>
  <c r="W169" i="2"/>
  <c r="W170" i="2"/>
  <c r="W171" i="2"/>
  <c r="W172" i="2"/>
  <c r="W173" i="2"/>
  <c r="W174" i="2"/>
  <c r="W175" i="2"/>
  <c r="AD175" i="2" s="1"/>
  <c r="W176" i="2"/>
  <c r="W177" i="2"/>
  <c r="W178" i="2"/>
  <c r="W179" i="2"/>
  <c r="W180" i="2"/>
  <c r="W181" i="2"/>
  <c r="W182" i="2"/>
  <c r="W183" i="2"/>
  <c r="AD183" i="2" s="1"/>
  <c r="W184" i="2"/>
  <c r="W185" i="2"/>
  <c r="W186" i="2"/>
  <c r="W187" i="2"/>
  <c r="W188" i="2"/>
  <c r="W189" i="2"/>
  <c r="W190" i="2"/>
  <c r="W191" i="2"/>
  <c r="AD191" i="2" s="1"/>
  <c r="W192" i="2"/>
  <c r="W193" i="2"/>
  <c r="W194" i="2"/>
  <c r="W195" i="2"/>
  <c r="W196" i="2"/>
  <c r="W197" i="2"/>
  <c r="W198" i="2"/>
  <c r="W199" i="2"/>
  <c r="AD199" i="2" s="1"/>
  <c r="W200" i="2"/>
  <c r="W201" i="2"/>
  <c r="W202" i="2"/>
  <c r="W203" i="2"/>
  <c r="W204" i="2"/>
  <c r="W205" i="2"/>
  <c r="W206" i="2"/>
  <c r="W207" i="2"/>
  <c r="AD207" i="2" s="1"/>
  <c r="W208" i="2"/>
  <c r="W209" i="2"/>
  <c r="W210" i="2"/>
  <c r="W211" i="2"/>
  <c r="W212" i="2"/>
  <c r="W213" i="2"/>
  <c r="W214" i="2"/>
  <c r="W215" i="2"/>
  <c r="AD215" i="2" s="1"/>
  <c r="W216" i="2"/>
  <c r="W217" i="2"/>
  <c r="W218" i="2"/>
  <c r="W219" i="2"/>
  <c r="W220" i="2"/>
  <c r="W221" i="2"/>
  <c r="W222" i="2"/>
  <c r="W223" i="2"/>
  <c r="AD223" i="2" s="1"/>
  <c r="W224" i="2"/>
  <c r="W225" i="2"/>
  <c r="W226" i="2"/>
  <c r="W227" i="2"/>
  <c r="W228" i="2"/>
  <c r="W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Z97" i="2"/>
  <c r="Z98" i="2"/>
  <c r="Z99" i="2"/>
  <c r="Z100" i="2"/>
  <c r="Z101" i="2"/>
  <c r="Z102" i="2"/>
  <c r="Z103" i="2"/>
  <c r="Z104" i="2"/>
  <c r="Z105" i="2"/>
  <c r="Z106" i="2"/>
  <c r="Z107" i="2"/>
  <c r="Z108" i="2"/>
  <c r="Z109" i="2"/>
  <c r="Z110" i="2"/>
  <c r="Z111" i="2"/>
  <c r="Z112" i="2"/>
  <c r="Z113" i="2"/>
  <c r="Z114" i="2"/>
  <c r="Z115" i="2"/>
  <c r="Z116" i="2"/>
  <c r="Z117" i="2"/>
  <c r="Z118" i="2"/>
  <c r="Z119" i="2"/>
  <c r="Z120" i="2"/>
  <c r="Z121" i="2"/>
  <c r="Z122" i="2"/>
  <c r="Z123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Z150" i="2"/>
  <c r="Z151" i="2"/>
  <c r="Z152" i="2"/>
  <c r="Z153" i="2"/>
  <c r="Z154" i="2"/>
  <c r="Z155" i="2"/>
  <c r="Z156" i="2"/>
  <c r="Z157" i="2"/>
  <c r="Z158" i="2"/>
  <c r="Z159" i="2"/>
  <c r="Z160" i="2"/>
  <c r="Z161" i="2"/>
  <c r="Z162" i="2"/>
  <c r="Z163" i="2"/>
  <c r="Z164" i="2"/>
  <c r="Z165" i="2"/>
  <c r="Z166" i="2"/>
  <c r="Z167" i="2"/>
  <c r="Z168" i="2"/>
  <c r="Z169" i="2"/>
  <c r="Z170" i="2"/>
  <c r="Z171" i="2"/>
  <c r="Z172" i="2"/>
  <c r="Z173" i="2"/>
  <c r="Z174" i="2"/>
  <c r="Z175" i="2"/>
  <c r="Z176" i="2"/>
  <c r="Z177" i="2"/>
  <c r="Z178" i="2"/>
  <c r="Z179" i="2"/>
  <c r="Z180" i="2"/>
  <c r="Z181" i="2"/>
  <c r="Z182" i="2"/>
  <c r="Z183" i="2"/>
  <c r="Z184" i="2"/>
  <c r="Z185" i="2"/>
  <c r="Z186" i="2"/>
  <c r="Z187" i="2"/>
  <c r="Z188" i="2"/>
  <c r="Z189" i="2"/>
  <c r="Z190" i="2"/>
  <c r="Z191" i="2"/>
  <c r="Z192" i="2"/>
  <c r="Z193" i="2"/>
  <c r="Z194" i="2"/>
  <c r="Z195" i="2"/>
  <c r="Z196" i="2"/>
  <c r="Z197" i="2"/>
  <c r="Z198" i="2"/>
  <c r="Z199" i="2"/>
  <c r="Z200" i="2"/>
  <c r="Z201" i="2"/>
  <c r="Z202" i="2"/>
  <c r="Z203" i="2"/>
  <c r="Z204" i="2"/>
  <c r="Z205" i="2"/>
  <c r="Z206" i="2"/>
  <c r="Z207" i="2"/>
  <c r="Z208" i="2"/>
  <c r="Z209" i="2"/>
  <c r="Z210" i="2"/>
  <c r="Z211" i="2"/>
  <c r="Z212" i="2"/>
  <c r="Z213" i="2"/>
  <c r="Z214" i="2"/>
  <c r="Z215" i="2"/>
  <c r="Z216" i="2"/>
  <c r="Z217" i="2"/>
  <c r="Z218" i="2"/>
  <c r="Z219" i="2"/>
  <c r="Z220" i="2"/>
  <c r="Z221" i="2"/>
  <c r="Z222" i="2"/>
  <c r="Z223" i="2"/>
  <c r="Z224" i="2"/>
  <c r="Z225" i="2"/>
  <c r="Z226" i="2"/>
  <c r="Z227" i="2"/>
  <c r="Z228" i="2"/>
  <c r="Z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Y99" i="2"/>
  <c r="Y100" i="2"/>
  <c r="Y101" i="2"/>
  <c r="Y102" i="2"/>
  <c r="Y103" i="2"/>
  <c r="Y104" i="2"/>
  <c r="Y105" i="2"/>
  <c r="Y106" i="2"/>
  <c r="Y107" i="2"/>
  <c r="Y108" i="2"/>
  <c r="Y109" i="2"/>
  <c r="Y110" i="2"/>
  <c r="Y111" i="2"/>
  <c r="Y112" i="2"/>
  <c r="Y113" i="2"/>
  <c r="Y114" i="2"/>
  <c r="Y115" i="2"/>
  <c r="Y116" i="2"/>
  <c r="Y117" i="2"/>
  <c r="Y118" i="2"/>
  <c r="Y119" i="2"/>
  <c r="Y120" i="2"/>
  <c r="Y121" i="2"/>
  <c r="Y122" i="2"/>
  <c r="Y123" i="2"/>
  <c r="Y124" i="2"/>
  <c r="Y125" i="2"/>
  <c r="Y126" i="2"/>
  <c r="Y127" i="2"/>
  <c r="Y128" i="2"/>
  <c r="Y129" i="2"/>
  <c r="Y130" i="2"/>
  <c r="Y131" i="2"/>
  <c r="Y132" i="2"/>
  <c r="Y133" i="2"/>
  <c r="Y134" i="2"/>
  <c r="Y135" i="2"/>
  <c r="Y136" i="2"/>
  <c r="Y137" i="2"/>
  <c r="Y138" i="2"/>
  <c r="Y139" i="2"/>
  <c r="Y140" i="2"/>
  <c r="Y141" i="2"/>
  <c r="Y142" i="2"/>
  <c r="Y143" i="2"/>
  <c r="Y144" i="2"/>
  <c r="Y145" i="2"/>
  <c r="Y146" i="2"/>
  <c r="Y147" i="2"/>
  <c r="Y148" i="2"/>
  <c r="Y149" i="2"/>
  <c r="Y150" i="2"/>
  <c r="Y151" i="2"/>
  <c r="Y152" i="2"/>
  <c r="Y153" i="2"/>
  <c r="Y154" i="2"/>
  <c r="Y155" i="2"/>
  <c r="Y156" i="2"/>
  <c r="Y157" i="2"/>
  <c r="Y158" i="2"/>
  <c r="Y159" i="2"/>
  <c r="Y160" i="2"/>
  <c r="Y161" i="2"/>
  <c r="Y162" i="2"/>
  <c r="Y163" i="2"/>
  <c r="Y164" i="2"/>
  <c r="Y165" i="2"/>
  <c r="Y166" i="2"/>
  <c r="Y167" i="2"/>
  <c r="Y168" i="2"/>
  <c r="Y169" i="2"/>
  <c r="Y170" i="2"/>
  <c r="Y171" i="2"/>
  <c r="Y172" i="2"/>
  <c r="Y173" i="2"/>
  <c r="Y174" i="2"/>
  <c r="Y175" i="2"/>
  <c r="Y176" i="2"/>
  <c r="Y177" i="2"/>
  <c r="Y178" i="2"/>
  <c r="Y179" i="2"/>
  <c r="Y180" i="2"/>
  <c r="Y181" i="2"/>
  <c r="Y182" i="2"/>
  <c r="Y183" i="2"/>
  <c r="Y184" i="2"/>
  <c r="Y185" i="2"/>
  <c r="Y186" i="2"/>
  <c r="Y187" i="2"/>
  <c r="Y188" i="2"/>
  <c r="Y189" i="2"/>
  <c r="Y190" i="2"/>
  <c r="Y191" i="2"/>
  <c r="Y192" i="2"/>
  <c r="Y193" i="2"/>
  <c r="Y194" i="2"/>
  <c r="Y195" i="2"/>
  <c r="Y196" i="2"/>
  <c r="Y197" i="2"/>
  <c r="Y198" i="2"/>
  <c r="Y199" i="2"/>
  <c r="Y200" i="2"/>
  <c r="Y201" i="2"/>
  <c r="Y202" i="2"/>
  <c r="Y203" i="2"/>
  <c r="Y204" i="2"/>
  <c r="Y205" i="2"/>
  <c r="Y206" i="2"/>
  <c r="Y207" i="2"/>
  <c r="Y208" i="2"/>
  <c r="Y209" i="2"/>
  <c r="Y210" i="2"/>
  <c r="Y211" i="2"/>
  <c r="Y212" i="2"/>
  <c r="Y213" i="2"/>
  <c r="Y214" i="2"/>
  <c r="Y215" i="2"/>
  <c r="Y216" i="2"/>
  <c r="Y217" i="2"/>
  <c r="Y218" i="2"/>
  <c r="Y219" i="2"/>
  <c r="Y220" i="2"/>
  <c r="Y221" i="2"/>
  <c r="Y222" i="2"/>
  <c r="Y223" i="2"/>
  <c r="Y224" i="2"/>
  <c r="Y225" i="2"/>
  <c r="Y226" i="2"/>
  <c r="Y227" i="2"/>
  <c r="Y228" i="2"/>
  <c r="Y2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X102" i="2"/>
  <c r="X103" i="2"/>
  <c r="X104" i="2"/>
  <c r="X105" i="2"/>
  <c r="X106" i="2"/>
  <c r="X107" i="2"/>
  <c r="X108" i="2"/>
  <c r="X109" i="2"/>
  <c r="X110" i="2"/>
  <c r="X111" i="2"/>
  <c r="X112" i="2"/>
  <c r="X113" i="2"/>
  <c r="X114" i="2"/>
  <c r="X115" i="2"/>
  <c r="X116" i="2"/>
  <c r="X117" i="2"/>
  <c r="X118" i="2"/>
  <c r="X119" i="2"/>
  <c r="X120" i="2"/>
  <c r="X121" i="2"/>
  <c r="X122" i="2"/>
  <c r="X123" i="2"/>
  <c r="X124" i="2"/>
  <c r="X125" i="2"/>
  <c r="X126" i="2"/>
  <c r="X127" i="2"/>
  <c r="X128" i="2"/>
  <c r="X129" i="2"/>
  <c r="X130" i="2"/>
  <c r="X131" i="2"/>
  <c r="X132" i="2"/>
  <c r="X133" i="2"/>
  <c r="X134" i="2"/>
  <c r="X135" i="2"/>
  <c r="X136" i="2"/>
  <c r="X137" i="2"/>
  <c r="X138" i="2"/>
  <c r="X139" i="2"/>
  <c r="X140" i="2"/>
  <c r="X141" i="2"/>
  <c r="X142" i="2"/>
  <c r="X143" i="2"/>
  <c r="X144" i="2"/>
  <c r="X145" i="2"/>
  <c r="X146" i="2"/>
  <c r="X147" i="2"/>
  <c r="X148" i="2"/>
  <c r="X149" i="2"/>
  <c r="X150" i="2"/>
  <c r="X151" i="2"/>
  <c r="X152" i="2"/>
  <c r="X153" i="2"/>
  <c r="X154" i="2"/>
  <c r="X155" i="2"/>
  <c r="X156" i="2"/>
  <c r="X157" i="2"/>
  <c r="X158" i="2"/>
  <c r="X159" i="2"/>
  <c r="X160" i="2"/>
  <c r="X161" i="2"/>
  <c r="X162" i="2"/>
  <c r="X163" i="2"/>
  <c r="X164" i="2"/>
  <c r="X165" i="2"/>
  <c r="X166" i="2"/>
  <c r="X167" i="2"/>
  <c r="X168" i="2"/>
  <c r="X169" i="2"/>
  <c r="X170" i="2"/>
  <c r="X171" i="2"/>
  <c r="X172" i="2"/>
  <c r="X173" i="2"/>
  <c r="X174" i="2"/>
  <c r="X175" i="2"/>
  <c r="X176" i="2"/>
  <c r="X177" i="2"/>
  <c r="X178" i="2"/>
  <c r="X179" i="2"/>
  <c r="X180" i="2"/>
  <c r="X181" i="2"/>
  <c r="X182" i="2"/>
  <c r="X183" i="2"/>
  <c r="X184" i="2"/>
  <c r="X185" i="2"/>
  <c r="X186" i="2"/>
  <c r="X187" i="2"/>
  <c r="X188" i="2"/>
  <c r="X189" i="2"/>
  <c r="X190" i="2"/>
  <c r="X191" i="2"/>
  <c r="X192" i="2"/>
  <c r="X193" i="2"/>
  <c r="X194" i="2"/>
  <c r="X195" i="2"/>
  <c r="X196" i="2"/>
  <c r="X197" i="2"/>
  <c r="X198" i="2"/>
  <c r="X199" i="2"/>
  <c r="X200" i="2"/>
  <c r="X201" i="2"/>
  <c r="X202" i="2"/>
  <c r="X203" i="2"/>
  <c r="X204" i="2"/>
  <c r="X205" i="2"/>
  <c r="X206" i="2"/>
  <c r="X207" i="2"/>
  <c r="X208" i="2"/>
  <c r="X209" i="2"/>
  <c r="X210" i="2"/>
  <c r="X211" i="2"/>
  <c r="X212" i="2"/>
  <c r="X213" i="2"/>
  <c r="X214" i="2"/>
  <c r="X215" i="2"/>
  <c r="X216" i="2"/>
  <c r="X217" i="2"/>
  <c r="X218" i="2"/>
  <c r="X219" i="2"/>
  <c r="X220" i="2"/>
  <c r="X221" i="2"/>
  <c r="X222" i="2"/>
  <c r="X223" i="2"/>
  <c r="X224" i="2"/>
  <c r="X225" i="2"/>
  <c r="X226" i="2"/>
  <c r="X227" i="2"/>
  <c r="X228" i="2"/>
  <c r="X3" i="2"/>
  <c r="B29" i="4"/>
  <c r="B28" i="4"/>
  <c r="B27" i="4"/>
  <c r="B26" i="4"/>
  <c r="B13" i="4"/>
  <c r="B12" i="4"/>
  <c r="B11" i="4"/>
  <c r="B10" i="4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12" i="2"/>
  <c r="R11" i="2"/>
  <c r="R4" i="2"/>
  <c r="R5" i="2"/>
  <c r="R6" i="2"/>
  <c r="R7" i="2"/>
  <c r="R8" i="2"/>
  <c r="R9" i="2"/>
  <c r="R10" i="2"/>
  <c r="R3" i="2"/>
  <c r="R2" i="2"/>
  <c r="N228" i="2"/>
  <c r="M228" i="2"/>
  <c r="L228" i="2"/>
  <c r="K228" i="2"/>
  <c r="N227" i="2"/>
  <c r="M227" i="2"/>
  <c r="L227" i="2"/>
  <c r="K227" i="2"/>
  <c r="N226" i="2"/>
  <c r="M226" i="2"/>
  <c r="L226" i="2"/>
  <c r="K226" i="2"/>
  <c r="N225" i="2"/>
  <c r="M225" i="2"/>
  <c r="L225" i="2"/>
  <c r="K225" i="2"/>
  <c r="N224" i="2"/>
  <c r="M224" i="2"/>
  <c r="L224" i="2"/>
  <c r="K224" i="2"/>
  <c r="N223" i="2"/>
  <c r="M223" i="2"/>
  <c r="L223" i="2"/>
  <c r="K223" i="2"/>
  <c r="N222" i="2"/>
  <c r="M222" i="2"/>
  <c r="L222" i="2"/>
  <c r="K222" i="2"/>
  <c r="N221" i="2"/>
  <c r="M221" i="2"/>
  <c r="L221" i="2"/>
  <c r="K221" i="2"/>
  <c r="N220" i="2"/>
  <c r="M220" i="2"/>
  <c r="L220" i="2"/>
  <c r="K220" i="2"/>
  <c r="N219" i="2"/>
  <c r="M219" i="2"/>
  <c r="L219" i="2"/>
  <c r="K219" i="2"/>
  <c r="N218" i="2"/>
  <c r="M218" i="2"/>
  <c r="L218" i="2"/>
  <c r="K218" i="2"/>
  <c r="N217" i="2"/>
  <c r="M217" i="2"/>
  <c r="L217" i="2"/>
  <c r="K217" i="2"/>
  <c r="N216" i="2"/>
  <c r="M216" i="2"/>
  <c r="L216" i="2"/>
  <c r="K216" i="2"/>
  <c r="N215" i="2"/>
  <c r="M215" i="2"/>
  <c r="L215" i="2"/>
  <c r="K215" i="2"/>
  <c r="N214" i="2"/>
  <c r="M214" i="2"/>
  <c r="L214" i="2"/>
  <c r="K214" i="2"/>
  <c r="N213" i="2"/>
  <c r="M213" i="2"/>
  <c r="L213" i="2"/>
  <c r="K213" i="2"/>
  <c r="N212" i="2"/>
  <c r="M212" i="2"/>
  <c r="L212" i="2"/>
  <c r="K212" i="2"/>
  <c r="N211" i="2"/>
  <c r="M211" i="2"/>
  <c r="L211" i="2"/>
  <c r="K211" i="2"/>
  <c r="N210" i="2"/>
  <c r="M210" i="2"/>
  <c r="L210" i="2"/>
  <c r="K210" i="2"/>
  <c r="N209" i="2"/>
  <c r="M209" i="2"/>
  <c r="L209" i="2"/>
  <c r="K209" i="2"/>
  <c r="N208" i="2"/>
  <c r="M208" i="2"/>
  <c r="L208" i="2"/>
  <c r="K208" i="2"/>
  <c r="N207" i="2"/>
  <c r="M207" i="2"/>
  <c r="L207" i="2"/>
  <c r="K207" i="2"/>
  <c r="N206" i="2"/>
  <c r="M206" i="2"/>
  <c r="L206" i="2"/>
  <c r="K206" i="2"/>
  <c r="N205" i="2"/>
  <c r="M205" i="2"/>
  <c r="L205" i="2"/>
  <c r="K205" i="2"/>
  <c r="N204" i="2"/>
  <c r="M204" i="2"/>
  <c r="L204" i="2"/>
  <c r="K204" i="2"/>
  <c r="N203" i="2"/>
  <c r="M203" i="2"/>
  <c r="L203" i="2"/>
  <c r="K203" i="2"/>
  <c r="N202" i="2"/>
  <c r="M202" i="2"/>
  <c r="L202" i="2"/>
  <c r="K202" i="2"/>
  <c r="N201" i="2"/>
  <c r="M201" i="2"/>
  <c r="L201" i="2"/>
  <c r="K201" i="2"/>
  <c r="N200" i="2"/>
  <c r="M200" i="2"/>
  <c r="L200" i="2"/>
  <c r="K200" i="2"/>
  <c r="N199" i="2"/>
  <c r="M199" i="2"/>
  <c r="L199" i="2"/>
  <c r="K199" i="2"/>
  <c r="N198" i="2"/>
  <c r="M198" i="2"/>
  <c r="L198" i="2"/>
  <c r="K198" i="2"/>
  <c r="N197" i="2"/>
  <c r="M197" i="2"/>
  <c r="L197" i="2"/>
  <c r="K197" i="2"/>
  <c r="N196" i="2"/>
  <c r="M196" i="2"/>
  <c r="L196" i="2"/>
  <c r="K196" i="2"/>
  <c r="N195" i="2"/>
  <c r="M195" i="2"/>
  <c r="L195" i="2"/>
  <c r="K195" i="2"/>
  <c r="N194" i="2"/>
  <c r="M194" i="2"/>
  <c r="L194" i="2"/>
  <c r="K194" i="2"/>
  <c r="N193" i="2"/>
  <c r="M193" i="2"/>
  <c r="L193" i="2"/>
  <c r="K193" i="2"/>
  <c r="N192" i="2"/>
  <c r="M192" i="2"/>
  <c r="L192" i="2"/>
  <c r="K192" i="2"/>
  <c r="N191" i="2"/>
  <c r="M191" i="2"/>
  <c r="L191" i="2"/>
  <c r="K191" i="2"/>
  <c r="N190" i="2"/>
  <c r="M190" i="2"/>
  <c r="L190" i="2"/>
  <c r="K190" i="2"/>
  <c r="N189" i="2"/>
  <c r="M189" i="2"/>
  <c r="L189" i="2"/>
  <c r="K189" i="2"/>
  <c r="N188" i="2"/>
  <c r="M188" i="2"/>
  <c r="L188" i="2"/>
  <c r="K188" i="2"/>
  <c r="N187" i="2"/>
  <c r="M187" i="2"/>
  <c r="L187" i="2"/>
  <c r="K187" i="2"/>
  <c r="N186" i="2"/>
  <c r="M186" i="2"/>
  <c r="L186" i="2"/>
  <c r="K186" i="2"/>
  <c r="N185" i="2"/>
  <c r="M185" i="2"/>
  <c r="L185" i="2"/>
  <c r="K185" i="2"/>
  <c r="N184" i="2"/>
  <c r="M184" i="2"/>
  <c r="L184" i="2"/>
  <c r="K184" i="2"/>
  <c r="N183" i="2"/>
  <c r="M183" i="2"/>
  <c r="L183" i="2"/>
  <c r="K183" i="2"/>
  <c r="N182" i="2"/>
  <c r="M182" i="2"/>
  <c r="L182" i="2"/>
  <c r="K182" i="2"/>
  <c r="N181" i="2"/>
  <c r="M181" i="2"/>
  <c r="L181" i="2"/>
  <c r="K181" i="2"/>
  <c r="N180" i="2"/>
  <c r="M180" i="2"/>
  <c r="L180" i="2"/>
  <c r="K180" i="2"/>
  <c r="N179" i="2"/>
  <c r="M179" i="2"/>
  <c r="L179" i="2"/>
  <c r="K179" i="2"/>
  <c r="N178" i="2"/>
  <c r="M178" i="2"/>
  <c r="L178" i="2"/>
  <c r="K178" i="2"/>
  <c r="N177" i="2"/>
  <c r="M177" i="2"/>
  <c r="L177" i="2"/>
  <c r="K177" i="2"/>
  <c r="N176" i="2"/>
  <c r="M176" i="2"/>
  <c r="L176" i="2"/>
  <c r="K176" i="2"/>
  <c r="N175" i="2"/>
  <c r="M175" i="2"/>
  <c r="L175" i="2"/>
  <c r="K175" i="2"/>
  <c r="N174" i="2"/>
  <c r="M174" i="2"/>
  <c r="L174" i="2"/>
  <c r="K174" i="2"/>
  <c r="N173" i="2"/>
  <c r="M173" i="2"/>
  <c r="L173" i="2"/>
  <c r="K173" i="2"/>
  <c r="N172" i="2"/>
  <c r="M172" i="2"/>
  <c r="L172" i="2"/>
  <c r="K172" i="2"/>
  <c r="N171" i="2"/>
  <c r="M171" i="2"/>
  <c r="L171" i="2"/>
  <c r="K171" i="2"/>
  <c r="N170" i="2"/>
  <c r="M170" i="2"/>
  <c r="L170" i="2"/>
  <c r="K170" i="2"/>
  <c r="N169" i="2"/>
  <c r="M169" i="2"/>
  <c r="L169" i="2"/>
  <c r="K169" i="2"/>
  <c r="N168" i="2"/>
  <c r="M168" i="2"/>
  <c r="L168" i="2"/>
  <c r="K168" i="2"/>
  <c r="N167" i="2"/>
  <c r="M167" i="2"/>
  <c r="L167" i="2"/>
  <c r="K167" i="2"/>
  <c r="N166" i="2"/>
  <c r="M166" i="2"/>
  <c r="L166" i="2"/>
  <c r="K166" i="2"/>
  <c r="N165" i="2"/>
  <c r="M165" i="2"/>
  <c r="L165" i="2"/>
  <c r="K165" i="2"/>
  <c r="N164" i="2"/>
  <c r="M164" i="2"/>
  <c r="L164" i="2"/>
  <c r="K164" i="2"/>
  <c r="N163" i="2"/>
  <c r="M163" i="2"/>
  <c r="L163" i="2"/>
  <c r="K163" i="2"/>
  <c r="N162" i="2"/>
  <c r="M162" i="2"/>
  <c r="L162" i="2"/>
  <c r="K162" i="2"/>
  <c r="N161" i="2"/>
  <c r="M161" i="2"/>
  <c r="L161" i="2"/>
  <c r="K161" i="2"/>
  <c r="N160" i="2"/>
  <c r="M160" i="2"/>
  <c r="L160" i="2"/>
  <c r="K160" i="2"/>
  <c r="N159" i="2"/>
  <c r="M159" i="2"/>
  <c r="L159" i="2"/>
  <c r="K159" i="2"/>
  <c r="N158" i="2"/>
  <c r="M158" i="2"/>
  <c r="L158" i="2"/>
  <c r="K158" i="2"/>
  <c r="N157" i="2"/>
  <c r="M157" i="2"/>
  <c r="L157" i="2"/>
  <c r="K157" i="2"/>
  <c r="N156" i="2"/>
  <c r="M156" i="2"/>
  <c r="L156" i="2"/>
  <c r="K156" i="2"/>
  <c r="N155" i="2"/>
  <c r="M155" i="2"/>
  <c r="L155" i="2"/>
  <c r="K155" i="2"/>
  <c r="N154" i="2"/>
  <c r="M154" i="2"/>
  <c r="L154" i="2"/>
  <c r="K154" i="2"/>
  <c r="N153" i="2"/>
  <c r="M153" i="2"/>
  <c r="L153" i="2"/>
  <c r="K153" i="2"/>
  <c r="N152" i="2"/>
  <c r="M152" i="2"/>
  <c r="L152" i="2"/>
  <c r="K152" i="2"/>
  <c r="N151" i="2"/>
  <c r="M151" i="2"/>
  <c r="L151" i="2"/>
  <c r="K151" i="2"/>
  <c r="N150" i="2"/>
  <c r="M150" i="2"/>
  <c r="L150" i="2"/>
  <c r="K150" i="2"/>
  <c r="N149" i="2"/>
  <c r="M149" i="2"/>
  <c r="L149" i="2"/>
  <c r="K149" i="2"/>
  <c r="N148" i="2"/>
  <c r="M148" i="2"/>
  <c r="L148" i="2"/>
  <c r="K148" i="2"/>
  <c r="N147" i="2"/>
  <c r="M147" i="2"/>
  <c r="L147" i="2"/>
  <c r="K147" i="2"/>
  <c r="N146" i="2"/>
  <c r="M146" i="2"/>
  <c r="L146" i="2"/>
  <c r="K146" i="2"/>
  <c r="N145" i="2"/>
  <c r="M145" i="2"/>
  <c r="L145" i="2"/>
  <c r="K145" i="2"/>
  <c r="N144" i="2"/>
  <c r="M144" i="2"/>
  <c r="L144" i="2"/>
  <c r="K144" i="2"/>
  <c r="N143" i="2"/>
  <c r="M143" i="2"/>
  <c r="L143" i="2"/>
  <c r="K143" i="2"/>
  <c r="N142" i="2"/>
  <c r="M142" i="2"/>
  <c r="L142" i="2"/>
  <c r="K142" i="2"/>
  <c r="N141" i="2"/>
  <c r="M141" i="2"/>
  <c r="L141" i="2"/>
  <c r="K141" i="2"/>
  <c r="N140" i="2"/>
  <c r="M140" i="2"/>
  <c r="L140" i="2"/>
  <c r="K140" i="2"/>
  <c r="N139" i="2"/>
  <c r="M139" i="2"/>
  <c r="L139" i="2"/>
  <c r="K139" i="2"/>
  <c r="N138" i="2"/>
  <c r="M138" i="2"/>
  <c r="L138" i="2"/>
  <c r="K138" i="2"/>
  <c r="N137" i="2"/>
  <c r="M137" i="2"/>
  <c r="L137" i="2"/>
  <c r="K137" i="2"/>
  <c r="N136" i="2"/>
  <c r="M136" i="2"/>
  <c r="L136" i="2"/>
  <c r="K136" i="2"/>
  <c r="N135" i="2"/>
  <c r="M135" i="2"/>
  <c r="L135" i="2"/>
  <c r="K135" i="2"/>
  <c r="N134" i="2"/>
  <c r="M134" i="2"/>
  <c r="L134" i="2"/>
  <c r="K134" i="2"/>
  <c r="N133" i="2"/>
  <c r="M133" i="2"/>
  <c r="L133" i="2"/>
  <c r="K133" i="2"/>
  <c r="N132" i="2"/>
  <c r="M132" i="2"/>
  <c r="L132" i="2"/>
  <c r="K132" i="2"/>
  <c r="N131" i="2"/>
  <c r="M131" i="2"/>
  <c r="L131" i="2"/>
  <c r="K131" i="2"/>
  <c r="N130" i="2"/>
  <c r="M130" i="2"/>
  <c r="L130" i="2"/>
  <c r="K130" i="2"/>
  <c r="N129" i="2"/>
  <c r="M129" i="2"/>
  <c r="L129" i="2"/>
  <c r="K129" i="2"/>
  <c r="N128" i="2"/>
  <c r="M128" i="2"/>
  <c r="L128" i="2"/>
  <c r="K128" i="2"/>
  <c r="N127" i="2"/>
  <c r="M127" i="2"/>
  <c r="L127" i="2"/>
  <c r="K127" i="2"/>
  <c r="N126" i="2"/>
  <c r="M126" i="2"/>
  <c r="L126" i="2"/>
  <c r="K126" i="2"/>
  <c r="N125" i="2"/>
  <c r="M125" i="2"/>
  <c r="L125" i="2"/>
  <c r="K125" i="2"/>
  <c r="N124" i="2"/>
  <c r="M124" i="2"/>
  <c r="L124" i="2"/>
  <c r="K124" i="2"/>
  <c r="N123" i="2"/>
  <c r="M123" i="2"/>
  <c r="L123" i="2"/>
  <c r="K123" i="2"/>
  <c r="N122" i="2"/>
  <c r="M122" i="2"/>
  <c r="L122" i="2"/>
  <c r="K122" i="2"/>
  <c r="N121" i="2"/>
  <c r="M121" i="2"/>
  <c r="L121" i="2"/>
  <c r="K121" i="2"/>
  <c r="N120" i="2"/>
  <c r="M120" i="2"/>
  <c r="L120" i="2"/>
  <c r="K120" i="2"/>
  <c r="N119" i="2"/>
  <c r="M119" i="2"/>
  <c r="L119" i="2"/>
  <c r="K119" i="2"/>
  <c r="N118" i="2"/>
  <c r="M118" i="2"/>
  <c r="L118" i="2"/>
  <c r="K118" i="2"/>
  <c r="N117" i="2"/>
  <c r="M117" i="2"/>
  <c r="L117" i="2"/>
  <c r="K117" i="2"/>
  <c r="N116" i="2"/>
  <c r="M116" i="2"/>
  <c r="L116" i="2"/>
  <c r="K116" i="2"/>
  <c r="N115" i="2"/>
  <c r="M115" i="2"/>
  <c r="L115" i="2"/>
  <c r="K115" i="2"/>
  <c r="N114" i="2"/>
  <c r="M114" i="2"/>
  <c r="L114" i="2"/>
  <c r="K114" i="2"/>
  <c r="N113" i="2"/>
  <c r="M113" i="2"/>
  <c r="L113" i="2"/>
  <c r="K113" i="2"/>
  <c r="N112" i="2"/>
  <c r="M112" i="2"/>
  <c r="L112" i="2"/>
  <c r="K112" i="2"/>
  <c r="N111" i="2"/>
  <c r="M111" i="2"/>
  <c r="L111" i="2"/>
  <c r="K111" i="2"/>
  <c r="N110" i="2"/>
  <c r="M110" i="2"/>
  <c r="L110" i="2"/>
  <c r="K110" i="2"/>
  <c r="N109" i="2"/>
  <c r="M109" i="2"/>
  <c r="L109" i="2"/>
  <c r="K109" i="2"/>
  <c r="N108" i="2"/>
  <c r="M108" i="2"/>
  <c r="L108" i="2"/>
  <c r="K108" i="2"/>
  <c r="N107" i="2"/>
  <c r="M107" i="2"/>
  <c r="L107" i="2"/>
  <c r="K107" i="2"/>
  <c r="N106" i="2"/>
  <c r="M106" i="2"/>
  <c r="L106" i="2"/>
  <c r="K106" i="2"/>
  <c r="N105" i="2"/>
  <c r="M105" i="2"/>
  <c r="L105" i="2"/>
  <c r="K105" i="2"/>
  <c r="N104" i="2"/>
  <c r="M104" i="2"/>
  <c r="L104" i="2"/>
  <c r="K104" i="2"/>
  <c r="N103" i="2"/>
  <c r="M103" i="2"/>
  <c r="L103" i="2"/>
  <c r="K103" i="2"/>
  <c r="N102" i="2"/>
  <c r="M102" i="2"/>
  <c r="L102" i="2"/>
  <c r="K102" i="2"/>
  <c r="N101" i="2"/>
  <c r="M101" i="2"/>
  <c r="L101" i="2"/>
  <c r="K101" i="2"/>
  <c r="N100" i="2"/>
  <c r="M100" i="2"/>
  <c r="L100" i="2"/>
  <c r="K100" i="2"/>
  <c r="N99" i="2"/>
  <c r="M99" i="2"/>
  <c r="L99" i="2"/>
  <c r="K99" i="2"/>
  <c r="N98" i="2"/>
  <c r="M98" i="2"/>
  <c r="L98" i="2"/>
  <c r="K98" i="2"/>
  <c r="N97" i="2"/>
  <c r="M97" i="2"/>
  <c r="L97" i="2"/>
  <c r="K97" i="2"/>
  <c r="N96" i="2"/>
  <c r="M96" i="2"/>
  <c r="L96" i="2"/>
  <c r="K96" i="2"/>
  <c r="N95" i="2"/>
  <c r="M95" i="2"/>
  <c r="L95" i="2"/>
  <c r="K95" i="2"/>
  <c r="N94" i="2"/>
  <c r="M94" i="2"/>
  <c r="L94" i="2"/>
  <c r="K94" i="2"/>
  <c r="N93" i="2"/>
  <c r="M93" i="2"/>
  <c r="L93" i="2"/>
  <c r="K93" i="2"/>
  <c r="N92" i="2"/>
  <c r="M92" i="2"/>
  <c r="L92" i="2"/>
  <c r="K92" i="2"/>
  <c r="N91" i="2"/>
  <c r="M91" i="2"/>
  <c r="L91" i="2"/>
  <c r="K91" i="2"/>
  <c r="N90" i="2"/>
  <c r="M90" i="2"/>
  <c r="L90" i="2"/>
  <c r="K90" i="2"/>
  <c r="N89" i="2"/>
  <c r="M89" i="2"/>
  <c r="L89" i="2"/>
  <c r="K89" i="2"/>
  <c r="N88" i="2"/>
  <c r="M88" i="2"/>
  <c r="L88" i="2"/>
  <c r="K88" i="2"/>
  <c r="N87" i="2"/>
  <c r="M87" i="2"/>
  <c r="L87" i="2"/>
  <c r="K87" i="2"/>
  <c r="N86" i="2"/>
  <c r="M86" i="2"/>
  <c r="L86" i="2"/>
  <c r="K86" i="2"/>
  <c r="N85" i="2"/>
  <c r="M85" i="2"/>
  <c r="L85" i="2"/>
  <c r="K85" i="2"/>
  <c r="N84" i="2"/>
  <c r="M84" i="2"/>
  <c r="L84" i="2"/>
  <c r="K84" i="2"/>
  <c r="N83" i="2"/>
  <c r="M83" i="2"/>
  <c r="L83" i="2"/>
  <c r="K83" i="2"/>
  <c r="N82" i="2"/>
  <c r="M82" i="2"/>
  <c r="L82" i="2"/>
  <c r="K82" i="2"/>
  <c r="N81" i="2"/>
  <c r="M81" i="2"/>
  <c r="L81" i="2"/>
  <c r="K81" i="2"/>
  <c r="N80" i="2"/>
  <c r="M80" i="2"/>
  <c r="L80" i="2"/>
  <c r="K80" i="2"/>
  <c r="N79" i="2"/>
  <c r="M79" i="2"/>
  <c r="L79" i="2"/>
  <c r="K79" i="2"/>
  <c r="N78" i="2"/>
  <c r="M78" i="2"/>
  <c r="L78" i="2"/>
  <c r="K78" i="2"/>
  <c r="N77" i="2"/>
  <c r="M77" i="2"/>
  <c r="L77" i="2"/>
  <c r="K77" i="2"/>
  <c r="N76" i="2"/>
  <c r="M76" i="2"/>
  <c r="L76" i="2"/>
  <c r="K76" i="2"/>
  <c r="N75" i="2"/>
  <c r="M75" i="2"/>
  <c r="L75" i="2"/>
  <c r="K75" i="2"/>
  <c r="N74" i="2"/>
  <c r="M74" i="2"/>
  <c r="L74" i="2"/>
  <c r="K74" i="2"/>
  <c r="N73" i="2"/>
  <c r="M73" i="2"/>
  <c r="L73" i="2"/>
  <c r="K73" i="2"/>
  <c r="N72" i="2"/>
  <c r="M72" i="2"/>
  <c r="L72" i="2"/>
  <c r="K72" i="2"/>
  <c r="N71" i="2"/>
  <c r="M71" i="2"/>
  <c r="L71" i="2"/>
  <c r="K71" i="2"/>
  <c r="N70" i="2"/>
  <c r="M70" i="2"/>
  <c r="L70" i="2"/>
  <c r="K70" i="2"/>
  <c r="N69" i="2"/>
  <c r="M69" i="2"/>
  <c r="L69" i="2"/>
  <c r="K69" i="2"/>
  <c r="N68" i="2"/>
  <c r="M68" i="2"/>
  <c r="L68" i="2"/>
  <c r="K68" i="2"/>
  <c r="N67" i="2"/>
  <c r="M67" i="2"/>
  <c r="L67" i="2"/>
  <c r="K67" i="2"/>
  <c r="N66" i="2"/>
  <c r="M66" i="2"/>
  <c r="L66" i="2"/>
  <c r="K66" i="2"/>
  <c r="N65" i="2"/>
  <c r="M65" i="2"/>
  <c r="L65" i="2"/>
  <c r="K65" i="2"/>
  <c r="N64" i="2"/>
  <c r="M64" i="2"/>
  <c r="L64" i="2"/>
  <c r="K64" i="2"/>
  <c r="N63" i="2"/>
  <c r="M63" i="2"/>
  <c r="L63" i="2"/>
  <c r="K63" i="2"/>
  <c r="N62" i="2"/>
  <c r="M62" i="2"/>
  <c r="L62" i="2"/>
  <c r="K62" i="2"/>
  <c r="N61" i="2"/>
  <c r="M61" i="2"/>
  <c r="L61" i="2"/>
  <c r="K61" i="2"/>
  <c r="N60" i="2"/>
  <c r="M60" i="2"/>
  <c r="L60" i="2"/>
  <c r="K60" i="2"/>
  <c r="N59" i="2"/>
  <c r="M59" i="2"/>
  <c r="L59" i="2"/>
  <c r="K59" i="2"/>
  <c r="N58" i="2"/>
  <c r="M58" i="2"/>
  <c r="L58" i="2"/>
  <c r="K58" i="2"/>
  <c r="N57" i="2"/>
  <c r="M57" i="2"/>
  <c r="L57" i="2"/>
  <c r="K57" i="2"/>
  <c r="N56" i="2"/>
  <c r="M56" i="2"/>
  <c r="L56" i="2"/>
  <c r="K56" i="2"/>
  <c r="N55" i="2"/>
  <c r="M55" i="2"/>
  <c r="L55" i="2"/>
  <c r="K55" i="2"/>
  <c r="N54" i="2"/>
  <c r="M54" i="2"/>
  <c r="L54" i="2"/>
  <c r="K54" i="2"/>
  <c r="N53" i="2"/>
  <c r="M53" i="2"/>
  <c r="L53" i="2"/>
  <c r="K53" i="2"/>
  <c r="N52" i="2"/>
  <c r="M52" i="2"/>
  <c r="L52" i="2"/>
  <c r="K52" i="2"/>
  <c r="N51" i="2"/>
  <c r="M51" i="2"/>
  <c r="L51" i="2"/>
  <c r="K51" i="2"/>
  <c r="N50" i="2"/>
  <c r="M50" i="2"/>
  <c r="L50" i="2"/>
  <c r="K50" i="2"/>
  <c r="N49" i="2"/>
  <c r="M49" i="2"/>
  <c r="L49" i="2"/>
  <c r="K49" i="2"/>
  <c r="N48" i="2"/>
  <c r="M48" i="2"/>
  <c r="L48" i="2"/>
  <c r="K48" i="2"/>
  <c r="N47" i="2"/>
  <c r="M47" i="2"/>
  <c r="L47" i="2"/>
  <c r="K47" i="2"/>
  <c r="N46" i="2"/>
  <c r="M46" i="2"/>
  <c r="L46" i="2"/>
  <c r="K46" i="2"/>
  <c r="N45" i="2"/>
  <c r="M45" i="2"/>
  <c r="L45" i="2"/>
  <c r="K45" i="2"/>
  <c r="N44" i="2"/>
  <c r="M44" i="2"/>
  <c r="L44" i="2"/>
  <c r="K44" i="2"/>
  <c r="N43" i="2"/>
  <c r="M43" i="2"/>
  <c r="L43" i="2"/>
  <c r="K43" i="2"/>
  <c r="N42" i="2"/>
  <c r="M42" i="2"/>
  <c r="L42" i="2"/>
  <c r="K42" i="2"/>
  <c r="N41" i="2"/>
  <c r="M41" i="2"/>
  <c r="L41" i="2"/>
  <c r="K41" i="2"/>
  <c r="N40" i="2"/>
  <c r="M40" i="2"/>
  <c r="L40" i="2"/>
  <c r="K40" i="2"/>
  <c r="N39" i="2"/>
  <c r="M39" i="2"/>
  <c r="L39" i="2"/>
  <c r="K39" i="2"/>
  <c r="N38" i="2"/>
  <c r="M38" i="2"/>
  <c r="L38" i="2"/>
  <c r="K38" i="2"/>
  <c r="N37" i="2"/>
  <c r="M37" i="2"/>
  <c r="L37" i="2"/>
  <c r="K37" i="2"/>
  <c r="N36" i="2"/>
  <c r="M36" i="2"/>
  <c r="L36" i="2"/>
  <c r="K36" i="2"/>
  <c r="N35" i="2"/>
  <c r="M35" i="2"/>
  <c r="L35" i="2"/>
  <c r="K35" i="2"/>
  <c r="N34" i="2"/>
  <c r="M34" i="2"/>
  <c r="L34" i="2"/>
  <c r="K34" i="2"/>
  <c r="N33" i="2"/>
  <c r="M33" i="2"/>
  <c r="L33" i="2"/>
  <c r="K33" i="2"/>
  <c r="N32" i="2"/>
  <c r="M32" i="2"/>
  <c r="L32" i="2"/>
  <c r="K32" i="2"/>
  <c r="N31" i="2"/>
  <c r="M31" i="2"/>
  <c r="L31" i="2"/>
  <c r="K31" i="2"/>
  <c r="N30" i="2"/>
  <c r="M30" i="2"/>
  <c r="L30" i="2"/>
  <c r="K30" i="2"/>
  <c r="N29" i="2"/>
  <c r="M29" i="2"/>
  <c r="L29" i="2"/>
  <c r="K29" i="2"/>
  <c r="N28" i="2"/>
  <c r="M28" i="2"/>
  <c r="L28" i="2"/>
  <c r="K28" i="2"/>
  <c r="N27" i="2"/>
  <c r="M27" i="2"/>
  <c r="L27" i="2"/>
  <c r="K27" i="2"/>
  <c r="N26" i="2"/>
  <c r="M26" i="2"/>
  <c r="L26" i="2"/>
  <c r="K26" i="2"/>
  <c r="N25" i="2"/>
  <c r="M25" i="2"/>
  <c r="L25" i="2"/>
  <c r="K25" i="2"/>
  <c r="N24" i="2"/>
  <c r="M24" i="2"/>
  <c r="L24" i="2"/>
  <c r="K24" i="2"/>
  <c r="N23" i="2"/>
  <c r="M23" i="2"/>
  <c r="L23" i="2"/>
  <c r="K23" i="2"/>
  <c r="N22" i="2"/>
  <c r="M22" i="2"/>
  <c r="L22" i="2"/>
  <c r="K22" i="2"/>
  <c r="N21" i="2"/>
  <c r="M21" i="2"/>
  <c r="L21" i="2"/>
  <c r="K21" i="2"/>
  <c r="N20" i="2"/>
  <c r="M20" i="2"/>
  <c r="L20" i="2"/>
  <c r="K20" i="2"/>
  <c r="N19" i="2"/>
  <c r="M19" i="2"/>
  <c r="L19" i="2"/>
  <c r="K19" i="2"/>
  <c r="N18" i="2"/>
  <c r="M18" i="2"/>
  <c r="L18" i="2"/>
  <c r="K18" i="2"/>
  <c r="N17" i="2"/>
  <c r="M17" i="2"/>
  <c r="L17" i="2"/>
  <c r="K17" i="2"/>
  <c r="N16" i="2"/>
  <c r="M16" i="2"/>
  <c r="L16" i="2"/>
  <c r="K16" i="2"/>
  <c r="N15" i="2"/>
  <c r="M15" i="2"/>
  <c r="L15" i="2"/>
  <c r="K15" i="2"/>
  <c r="N14" i="2"/>
  <c r="M14" i="2"/>
  <c r="L14" i="2"/>
  <c r="K14" i="2"/>
  <c r="N13" i="2"/>
  <c r="M13" i="2"/>
  <c r="L13" i="2"/>
  <c r="K13" i="2"/>
  <c r="N12" i="2"/>
  <c r="M12" i="2"/>
  <c r="L12" i="2"/>
  <c r="K12" i="2"/>
  <c r="N11" i="2"/>
  <c r="M11" i="2"/>
  <c r="L11" i="2"/>
  <c r="K11" i="2"/>
  <c r="N10" i="2"/>
  <c r="M10" i="2"/>
  <c r="L10" i="2"/>
  <c r="K10" i="2"/>
  <c r="N9" i="2"/>
  <c r="M9" i="2"/>
  <c r="L9" i="2"/>
  <c r="K9" i="2"/>
  <c r="N8" i="2"/>
  <c r="M8" i="2"/>
  <c r="L8" i="2"/>
  <c r="K8" i="2"/>
  <c r="N7" i="2"/>
  <c r="M7" i="2"/>
  <c r="L7" i="2"/>
  <c r="K7" i="2"/>
  <c r="N6" i="2"/>
  <c r="M6" i="2"/>
  <c r="L6" i="2"/>
  <c r="K6" i="2"/>
  <c r="N5" i="2"/>
  <c r="M5" i="2"/>
  <c r="L5" i="2"/>
  <c r="K5" i="2"/>
  <c r="N4" i="2"/>
  <c r="M4" i="2"/>
  <c r="L4" i="2"/>
  <c r="K4" i="2"/>
  <c r="N3" i="2"/>
  <c r="M3" i="2"/>
  <c r="L3" i="2"/>
  <c r="K3" i="2"/>
  <c r="N2" i="2"/>
  <c r="M2" i="2"/>
  <c r="L2" i="2"/>
  <c r="K2" i="2"/>
  <c r="L2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L3" i="1"/>
  <c r="M3" i="1"/>
  <c r="N3" i="1"/>
  <c r="O3" i="1"/>
  <c r="L4" i="1"/>
  <c r="M4" i="1"/>
  <c r="N4" i="1"/>
  <c r="O4" i="1"/>
  <c r="L5" i="1"/>
  <c r="M5" i="1"/>
  <c r="N5" i="1"/>
  <c r="O5" i="1"/>
  <c r="L6" i="1"/>
  <c r="M6" i="1"/>
  <c r="N6" i="1"/>
  <c r="O6" i="1"/>
  <c r="L7" i="1"/>
  <c r="M7" i="1"/>
  <c r="N7" i="1"/>
  <c r="O7" i="1"/>
  <c r="L8" i="1"/>
  <c r="M8" i="1"/>
  <c r="N8" i="1"/>
  <c r="O8" i="1"/>
  <c r="L9" i="1"/>
  <c r="M9" i="1"/>
  <c r="N9" i="1"/>
  <c r="O9" i="1"/>
  <c r="L10" i="1"/>
  <c r="M10" i="1"/>
  <c r="N10" i="1"/>
  <c r="O10" i="1"/>
  <c r="L11" i="1"/>
  <c r="M11" i="1"/>
  <c r="N11" i="1"/>
  <c r="O11" i="1"/>
  <c r="L12" i="1"/>
  <c r="M12" i="1"/>
  <c r="N12" i="1"/>
  <c r="O12" i="1"/>
  <c r="L13" i="1"/>
  <c r="M13" i="1"/>
  <c r="N13" i="1"/>
  <c r="O13" i="1"/>
  <c r="L14" i="1"/>
  <c r="M14" i="1"/>
  <c r="N14" i="1"/>
  <c r="O14" i="1"/>
  <c r="L15" i="1"/>
  <c r="M15" i="1"/>
  <c r="N15" i="1"/>
  <c r="O15" i="1"/>
  <c r="L16" i="1"/>
  <c r="M16" i="1"/>
  <c r="N16" i="1"/>
  <c r="O16" i="1"/>
  <c r="L17" i="1"/>
  <c r="M17" i="1"/>
  <c r="N17" i="1"/>
  <c r="O17" i="1"/>
  <c r="L18" i="1"/>
  <c r="M18" i="1"/>
  <c r="N18" i="1"/>
  <c r="O18" i="1"/>
  <c r="L19" i="1"/>
  <c r="M19" i="1"/>
  <c r="N19" i="1"/>
  <c r="O19" i="1"/>
  <c r="L20" i="1"/>
  <c r="M20" i="1"/>
  <c r="N20" i="1"/>
  <c r="O20" i="1"/>
  <c r="L21" i="1"/>
  <c r="M21" i="1"/>
  <c r="N21" i="1"/>
  <c r="O21" i="1"/>
  <c r="L22" i="1"/>
  <c r="M22" i="1"/>
  <c r="N22" i="1"/>
  <c r="O22" i="1"/>
  <c r="L23" i="1"/>
  <c r="M23" i="1"/>
  <c r="N23" i="1"/>
  <c r="O23" i="1"/>
  <c r="L24" i="1"/>
  <c r="M24" i="1"/>
  <c r="N24" i="1"/>
  <c r="O24" i="1"/>
  <c r="L25" i="1"/>
  <c r="M25" i="1"/>
  <c r="N25" i="1"/>
  <c r="O25" i="1"/>
  <c r="L26" i="1"/>
  <c r="M26" i="1"/>
  <c r="N26" i="1"/>
  <c r="O26" i="1"/>
  <c r="L27" i="1"/>
  <c r="M27" i="1"/>
  <c r="N27" i="1"/>
  <c r="O27" i="1"/>
  <c r="L28" i="1"/>
  <c r="M28" i="1"/>
  <c r="N28" i="1"/>
  <c r="O28" i="1"/>
  <c r="L29" i="1"/>
  <c r="M29" i="1"/>
  <c r="N29" i="1"/>
  <c r="O29" i="1"/>
  <c r="L30" i="1"/>
  <c r="M30" i="1"/>
  <c r="N30" i="1"/>
  <c r="O30" i="1"/>
  <c r="L31" i="1"/>
  <c r="M31" i="1"/>
  <c r="N31" i="1"/>
  <c r="O31" i="1"/>
  <c r="L32" i="1"/>
  <c r="M32" i="1"/>
  <c r="N32" i="1"/>
  <c r="O32" i="1"/>
  <c r="L33" i="1"/>
  <c r="M33" i="1"/>
  <c r="N33" i="1"/>
  <c r="O33" i="1"/>
  <c r="L34" i="1"/>
  <c r="M34" i="1"/>
  <c r="N34" i="1"/>
  <c r="O34" i="1"/>
  <c r="L35" i="1"/>
  <c r="M35" i="1"/>
  <c r="N35" i="1"/>
  <c r="O35" i="1"/>
  <c r="L36" i="1"/>
  <c r="M36" i="1"/>
  <c r="N36" i="1"/>
  <c r="O36" i="1"/>
  <c r="L37" i="1"/>
  <c r="M37" i="1"/>
  <c r="N37" i="1"/>
  <c r="O37" i="1"/>
  <c r="L38" i="1"/>
  <c r="M38" i="1"/>
  <c r="N38" i="1"/>
  <c r="O38" i="1"/>
  <c r="L39" i="1"/>
  <c r="M39" i="1"/>
  <c r="N39" i="1"/>
  <c r="O39" i="1"/>
  <c r="L40" i="1"/>
  <c r="M40" i="1"/>
  <c r="N40" i="1"/>
  <c r="O40" i="1"/>
  <c r="L41" i="1"/>
  <c r="M41" i="1"/>
  <c r="N41" i="1"/>
  <c r="O41" i="1"/>
  <c r="L42" i="1"/>
  <c r="M42" i="1"/>
  <c r="N42" i="1"/>
  <c r="O42" i="1"/>
  <c r="L43" i="1"/>
  <c r="M43" i="1"/>
  <c r="N43" i="1"/>
  <c r="O43" i="1"/>
  <c r="L44" i="1"/>
  <c r="M44" i="1"/>
  <c r="N44" i="1"/>
  <c r="O44" i="1"/>
  <c r="L45" i="1"/>
  <c r="M45" i="1"/>
  <c r="N45" i="1"/>
  <c r="O45" i="1"/>
  <c r="L46" i="1"/>
  <c r="M46" i="1"/>
  <c r="N46" i="1"/>
  <c r="O46" i="1"/>
  <c r="L47" i="1"/>
  <c r="M47" i="1"/>
  <c r="N47" i="1"/>
  <c r="O47" i="1"/>
  <c r="L48" i="1"/>
  <c r="M48" i="1"/>
  <c r="N48" i="1"/>
  <c r="O48" i="1"/>
  <c r="L49" i="1"/>
  <c r="M49" i="1"/>
  <c r="N49" i="1"/>
  <c r="O49" i="1"/>
  <c r="N2" i="1"/>
  <c r="O2" i="1"/>
  <c r="M2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H6" i="4"/>
  <c r="H5" i="4"/>
  <c r="H4" i="4"/>
  <c r="H3" i="4"/>
  <c r="L230" i="1" l="1"/>
  <c r="AD151" i="2"/>
  <c r="AD143" i="2"/>
  <c r="AD135" i="2"/>
  <c r="AD127" i="2"/>
  <c r="AD119" i="2"/>
  <c r="AD111" i="2"/>
  <c r="AD103" i="2"/>
  <c r="AD95" i="2"/>
  <c r="AD87" i="2"/>
  <c r="AD79" i="2"/>
  <c r="AD71" i="2"/>
  <c r="AD63" i="2"/>
  <c r="AD55" i="2"/>
  <c r="AD47" i="2"/>
  <c r="AD39" i="2"/>
  <c r="AD31" i="2"/>
  <c r="AD23" i="2"/>
  <c r="AD15" i="2"/>
  <c r="AD7" i="2"/>
  <c r="AD222" i="2"/>
  <c r="AD214" i="2"/>
  <c r="AD206" i="2"/>
  <c r="AD198" i="2"/>
  <c r="AD190" i="2"/>
  <c r="AD182" i="2"/>
  <c r="AD174" i="2"/>
  <c r="AD166" i="2"/>
  <c r="AD158" i="2"/>
  <c r="AD150" i="2"/>
  <c r="AD142" i="2"/>
  <c r="AD134" i="2"/>
  <c r="AD126" i="2"/>
  <c r="AD118" i="2"/>
  <c r="AD110" i="2"/>
  <c r="AD102" i="2"/>
  <c r="AD94" i="2"/>
  <c r="AD86" i="2"/>
  <c r="AD78" i="2"/>
  <c r="AD70" i="2"/>
  <c r="AD62" i="2"/>
  <c r="AD54" i="2"/>
  <c r="AD46" i="2"/>
  <c r="AD38" i="2"/>
  <c r="AD30" i="2"/>
  <c r="AD22" i="2"/>
  <c r="AD14" i="2"/>
  <c r="AD6" i="2"/>
  <c r="AD2" i="2"/>
  <c r="AD221" i="2"/>
  <c r="AD213" i="2"/>
  <c r="AD205" i="2"/>
  <c r="AD197" i="2"/>
  <c r="AD189" i="2"/>
  <c r="AD181" i="2"/>
  <c r="AD173" i="2"/>
  <c r="AD165" i="2"/>
  <c r="AD157" i="2"/>
  <c r="AD149" i="2"/>
  <c r="AD141" i="2"/>
  <c r="AD133" i="2"/>
  <c r="AD125" i="2"/>
  <c r="AD117" i="2"/>
  <c r="AD109" i="2"/>
  <c r="AD101" i="2"/>
  <c r="AD93" i="2"/>
  <c r="AD85" i="2"/>
  <c r="AD77" i="2"/>
  <c r="AD69" i="2"/>
  <c r="AD61" i="2"/>
  <c r="AD53" i="2"/>
  <c r="AD45" i="2"/>
  <c r="AD37" i="2"/>
  <c r="AD29" i="2"/>
  <c r="AD21" i="2"/>
  <c r="AD13" i="2"/>
  <c r="AD5" i="2"/>
  <c r="AD228" i="2"/>
  <c r="AD220" i="2"/>
  <c r="AD212" i="2"/>
  <c r="AD204" i="2"/>
  <c r="AD196" i="2"/>
  <c r="AD180" i="2"/>
  <c r="AD172" i="2"/>
  <c r="AD164" i="2"/>
  <c r="AD156" i="2"/>
  <c r="AD148" i="2"/>
  <c r="AD140" i="2"/>
  <c r="AD132" i="2"/>
  <c r="AD124" i="2"/>
  <c r="AD116" i="2"/>
  <c r="AD108" i="2"/>
  <c r="AD100" i="2"/>
  <c r="AD92" i="2"/>
  <c r="AD84" i="2"/>
  <c r="AD76" i="2"/>
  <c r="AD68" i="2"/>
  <c r="AD60" i="2"/>
  <c r="AD44" i="2"/>
  <c r="AD36" i="2"/>
  <c r="AD28" i="2"/>
  <c r="AD20" i="2"/>
  <c r="AD12" i="2"/>
  <c r="AD4" i="2"/>
  <c r="AD227" i="2"/>
  <c r="AD219" i="2"/>
  <c r="AD211" i="2"/>
  <c r="AD203" i="2"/>
  <c r="AD195" i="2"/>
  <c r="AD187" i="2"/>
  <c r="AD179" i="2"/>
  <c r="AD171" i="2"/>
  <c r="AD163" i="2"/>
  <c r="AD155" i="2"/>
  <c r="AD147" i="2"/>
  <c r="AD139" i="2"/>
  <c r="AD131" i="2"/>
  <c r="AD123" i="2"/>
  <c r="AD115" i="2"/>
  <c r="AD107" i="2"/>
  <c r="AD99" i="2"/>
  <c r="AD91" i="2"/>
  <c r="AD83" i="2"/>
  <c r="AD75" i="2"/>
  <c r="AD67" i="2"/>
  <c r="AD59" i="2"/>
  <c r="AD51" i="2"/>
  <c r="AD43" i="2"/>
  <c r="AD35" i="2"/>
  <c r="AD27" i="2"/>
  <c r="AD19" i="2"/>
  <c r="AD11" i="2"/>
  <c r="AD3" i="2"/>
  <c r="AD226" i="2"/>
  <c r="AD218" i="2"/>
  <c r="AD210" i="2"/>
  <c r="AD202" i="2"/>
  <c r="AD194" i="2"/>
  <c r="AD186" i="2"/>
  <c r="AD178" i="2"/>
  <c r="AD170" i="2"/>
  <c r="AD162" i="2"/>
  <c r="AD154" i="2"/>
  <c r="AD146" i="2"/>
  <c r="AD138" i="2"/>
  <c r="AD130" i="2"/>
  <c r="AD122" i="2"/>
  <c r="AD114" i="2"/>
  <c r="AD106" i="2"/>
  <c r="AD98" i="2"/>
  <c r="AD90" i="2"/>
  <c r="AD82" i="2"/>
  <c r="AD74" i="2"/>
  <c r="AD66" i="2"/>
  <c r="AD58" i="2"/>
  <c r="AD50" i="2"/>
  <c r="AD42" i="2"/>
  <c r="AD34" i="2"/>
  <c r="AD26" i="2"/>
  <c r="AD18" i="2"/>
  <c r="AD10" i="2"/>
  <c r="AD188" i="2"/>
  <c r="AD225" i="2"/>
  <c r="AD217" i="2"/>
  <c r="AD209" i="2"/>
  <c r="AD201" i="2"/>
  <c r="AD193" i="2"/>
  <c r="AD185" i="2"/>
  <c r="AD177" i="2"/>
  <c r="AD169" i="2"/>
  <c r="AD161" i="2"/>
  <c r="AD153" i="2"/>
  <c r="AD145" i="2"/>
  <c r="AD137" i="2"/>
  <c r="AD129" i="2"/>
  <c r="AD121" i="2"/>
  <c r="AD113" i="2"/>
  <c r="AD105" i="2"/>
  <c r="AD97" i="2"/>
  <c r="AD89" i="2"/>
  <c r="AD81" i="2"/>
  <c r="AD73" i="2"/>
  <c r="AD65" i="2"/>
  <c r="AD57" i="2"/>
  <c r="AD49" i="2"/>
  <c r="AD41" i="2"/>
  <c r="AD33" i="2"/>
  <c r="AD25" i="2"/>
  <c r="AD17" i="2"/>
  <c r="AD9" i="2"/>
  <c r="AD52" i="2"/>
  <c r="AD224" i="2"/>
  <c r="AD216" i="2"/>
  <c r="AD208" i="2"/>
  <c r="AD200" i="2"/>
  <c r="AD192" i="2"/>
  <c r="AD184" i="2"/>
  <c r="AD176" i="2"/>
  <c r="AD168" i="2"/>
  <c r="AD160" i="2"/>
  <c r="AD152" i="2"/>
  <c r="AD144" i="2"/>
  <c r="AD136" i="2"/>
  <c r="AD128" i="2"/>
  <c r="AD120" i="2"/>
  <c r="AD112" i="2"/>
  <c r="AD104" i="2"/>
  <c r="AD96" i="2"/>
  <c r="AD88" i="2"/>
  <c r="AD80" i="2"/>
  <c r="AD72" i="2"/>
  <c r="AD64" i="2"/>
  <c r="AD56" i="2"/>
  <c r="AD48" i="2"/>
  <c r="AD40" i="2"/>
  <c r="AD32" i="2"/>
  <c r="AD24" i="2"/>
  <c r="AD16" i="2"/>
  <c r="AD8" i="2"/>
  <c r="K230" i="2"/>
  <c r="W131" i="43"/>
  <c r="Z131" i="43" s="1"/>
  <c r="V131" i="43"/>
  <c r="V105" i="43"/>
  <c r="W105" i="43"/>
  <c r="Z105" i="43" s="1"/>
  <c r="W218" i="43"/>
  <c r="Z218" i="43" s="1"/>
  <c r="V218" i="43"/>
  <c r="W76" i="43"/>
  <c r="Z76" i="43" s="1"/>
  <c r="V76" i="43"/>
  <c r="V169" i="43"/>
  <c r="W169" i="43"/>
  <c r="Z169" i="43" s="1"/>
  <c r="W36" i="43"/>
  <c r="Z36" i="43" s="1"/>
  <c r="V36" i="43"/>
  <c r="V135" i="43"/>
  <c r="W135" i="43"/>
  <c r="Z135" i="43" s="1"/>
  <c r="W199" i="43"/>
  <c r="Z199" i="43" s="1"/>
  <c r="V199" i="43"/>
  <c r="W47" i="43"/>
  <c r="Z47" i="43" s="1"/>
  <c r="V47" i="43"/>
  <c r="V152" i="43"/>
  <c r="W152" i="43"/>
  <c r="Z152" i="43" s="1"/>
  <c r="V184" i="43"/>
  <c r="W184" i="43"/>
  <c r="Z184" i="43" s="1"/>
  <c r="W35" i="43"/>
  <c r="Z35" i="43" s="1"/>
  <c r="V35" i="43"/>
  <c r="W214" i="43"/>
  <c r="Z214" i="43" s="1"/>
  <c r="V214" i="43"/>
  <c r="V104" i="43"/>
  <c r="W104" i="43"/>
  <c r="Z104" i="43" s="1"/>
  <c r="W222" i="43"/>
  <c r="Z222" i="43" s="1"/>
  <c r="V222" i="43"/>
  <c r="V170" i="43"/>
  <c r="W170" i="43"/>
  <c r="Z170" i="43" s="1"/>
  <c r="W150" i="43"/>
  <c r="Z150" i="43" s="1"/>
  <c r="V150" i="43"/>
  <c r="W59" i="43"/>
  <c r="Z59" i="43" s="1"/>
  <c r="V59" i="43"/>
  <c r="W211" i="43"/>
  <c r="Z211" i="43" s="1"/>
  <c r="V211" i="43"/>
  <c r="W117" i="43"/>
  <c r="Z117" i="43" s="1"/>
  <c r="V117" i="43"/>
  <c r="W2" i="43"/>
  <c r="Z2" i="43" s="1"/>
  <c r="V2" i="43"/>
  <c r="V107" i="43"/>
  <c r="W107" i="43"/>
  <c r="Z107" i="43" s="1"/>
  <c r="W118" i="43"/>
  <c r="Z118" i="43" s="1"/>
  <c r="V118" i="43"/>
  <c r="W163" i="43"/>
  <c r="Z163" i="43" s="1"/>
  <c r="V163" i="43"/>
  <c r="W21" i="43"/>
  <c r="Z21" i="43" s="1"/>
  <c r="V21" i="43"/>
  <c r="V45" i="43"/>
  <c r="W45" i="43"/>
  <c r="Z45" i="43" s="1"/>
  <c r="W69" i="43"/>
  <c r="Z69" i="43" s="1"/>
  <c r="V69" i="43"/>
  <c r="V93" i="43"/>
  <c r="W93" i="43"/>
  <c r="Z93" i="43" s="1"/>
  <c r="V141" i="43"/>
  <c r="W141" i="43"/>
  <c r="Z141" i="43" s="1"/>
  <c r="W197" i="43"/>
  <c r="Z197" i="43" s="1"/>
  <c r="V197" i="43"/>
  <c r="W221" i="43"/>
  <c r="Z221" i="43" s="1"/>
  <c r="V221" i="43"/>
  <c r="W6" i="43"/>
  <c r="Z6" i="43" s="1"/>
  <c r="V6" i="43"/>
  <c r="V139" i="43"/>
  <c r="W139" i="43"/>
  <c r="Z139" i="43" s="1"/>
  <c r="W136" i="43"/>
  <c r="Z136" i="43" s="1"/>
  <c r="V136" i="43"/>
  <c r="W26" i="43"/>
  <c r="Z26" i="43" s="1"/>
  <c r="V26" i="43"/>
  <c r="W90" i="43"/>
  <c r="Z90" i="43" s="1"/>
  <c r="V90" i="43"/>
  <c r="W154" i="43"/>
  <c r="Z154" i="43" s="1"/>
  <c r="V154" i="43"/>
  <c r="V124" i="43"/>
  <c r="W124" i="43"/>
  <c r="Z124" i="43" s="1"/>
  <c r="W71" i="43"/>
  <c r="Z71" i="43" s="1"/>
  <c r="V71" i="43"/>
  <c r="V223" i="43"/>
  <c r="W223" i="43"/>
  <c r="Z223" i="43" s="1"/>
  <c r="W84" i="43"/>
  <c r="Z84" i="43" s="1"/>
  <c r="V84" i="43"/>
  <c r="W164" i="43"/>
  <c r="Z164" i="43" s="1"/>
  <c r="V164" i="43"/>
  <c r="W228" i="43"/>
  <c r="Z228" i="43" s="1"/>
  <c r="V228" i="43"/>
  <c r="W167" i="43"/>
  <c r="Z167" i="43" s="1"/>
  <c r="V167" i="43"/>
  <c r="W159" i="43"/>
  <c r="Z159" i="43" s="1"/>
  <c r="V159" i="43"/>
  <c r="V129" i="43"/>
  <c r="W129" i="43"/>
  <c r="Z129" i="43" s="1"/>
  <c r="V161" i="43"/>
  <c r="W161" i="43"/>
  <c r="Z161" i="43" s="1"/>
  <c r="W209" i="43"/>
  <c r="Z209" i="43" s="1"/>
  <c r="V209" i="43"/>
  <c r="W111" i="43"/>
  <c r="Z111" i="43" s="1"/>
  <c r="V111" i="43"/>
  <c r="W67" i="43"/>
  <c r="Z67" i="43" s="1"/>
  <c r="V67" i="43"/>
  <c r="W200" i="43"/>
  <c r="Z200" i="43" s="1"/>
  <c r="V200" i="43"/>
  <c r="W14" i="43"/>
  <c r="Z14" i="43" s="1"/>
  <c r="V14" i="43"/>
  <c r="W126" i="43"/>
  <c r="Z126" i="43" s="1"/>
  <c r="V126" i="43"/>
  <c r="W10" i="43"/>
  <c r="Z10" i="43" s="1"/>
  <c r="V10" i="43"/>
  <c r="W178" i="43"/>
  <c r="Z178" i="43" s="1"/>
  <c r="V178" i="43"/>
  <c r="W91" i="43"/>
  <c r="Z91" i="43" s="1"/>
  <c r="V91" i="43"/>
  <c r="W219" i="43"/>
  <c r="Z219" i="43" s="1"/>
  <c r="V219" i="43"/>
  <c r="W40" i="43"/>
  <c r="Z40" i="43" s="1"/>
  <c r="V40" i="43"/>
  <c r="V73" i="43"/>
  <c r="W73" i="43"/>
  <c r="Z73" i="43" s="1"/>
  <c r="W227" i="43"/>
  <c r="Z227" i="43" s="1"/>
  <c r="V227" i="43"/>
  <c r="W173" i="43"/>
  <c r="Z173" i="43" s="1"/>
  <c r="V173" i="43"/>
  <c r="W38" i="43"/>
  <c r="Z38" i="43" s="1"/>
  <c r="V38" i="43"/>
  <c r="W171" i="43"/>
  <c r="Z171" i="43" s="1"/>
  <c r="V171" i="43"/>
  <c r="V160" i="43"/>
  <c r="W160" i="43"/>
  <c r="Z160" i="43" s="1"/>
  <c r="V66" i="43"/>
  <c r="W66" i="43"/>
  <c r="Z66" i="43" s="1"/>
  <c r="V44" i="43"/>
  <c r="W44" i="43"/>
  <c r="Z44" i="43" s="1"/>
  <c r="W188" i="43"/>
  <c r="Z188" i="43" s="1"/>
  <c r="V188" i="43"/>
  <c r="W220" i="43"/>
  <c r="Z220" i="43" s="1"/>
  <c r="V220" i="43"/>
  <c r="W137" i="43"/>
  <c r="Z137" i="43" s="1"/>
  <c r="V137" i="43"/>
  <c r="V4" i="43"/>
  <c r="W4" i="43"/>
  <c r="Z4" i="43" s="1"/>
  <c r="W100" i="43"/>
  <c r="Z100" i="43" s="1"/>
  <c r="V100" i="43"/>
  <c r="W151" i="43"/>
  <c r="Z151" i="43" s="1"/>
  <c r="V151" i="43"/>
  <c r="W119" i="43"/>
  <c r="Z119" i="43" s="1"/>
  <c r="V119" i="43"/>
  <c r="W16" i="43"/>
  <c r="Z16" i="43" s="1"/>
  <c r="V16" i="43"/>
  <c r="W48" i="43"/>
  <c r="Z48" i="43" s="1"/>
  <c r="V48" i="43"/>
  <c r="V33" i="43"/>
  <c r="W33" i="43"/>
  <c r="Z33" i="43" s="1"/>
  <c r="V57" i="43"/>
  <c r="W57" i="43"/>
  <c r="Z57" i="43" s="1"/>
  <c r="V89" i="43"/>
  <c r="W89" i="43"/>
  <c r="Z89" i="43" s="1"/>
  <c r="W23" i="43"/>
  <c r="Z23" i="43" s="1"/>
  <c r="V23" i="43"/>
  <c r="W22" i="43"/>
  <c r="Z22" i="43" s="1"/>
  <c r="V22" i="43"/>
  <c r="W142" i="43"/>
  <c r="Z142" i="43" s="1"/>
  <c r="V142" i="43"/>
  <c r="W115" i="43"/>
  <c r="Z115" i="43" s="1"/>
  <c r="V115" i="43"/>
  <c r="V64" i="43"/>
  <c r="W64" i="43"/>
  <c r="Z64" i="43" s="1"/>
  <c r="V5" i="43"/>
  <c r="W5" i="43"/>
  <c r="Z5" i="43" s="1"/>
  <c r="W29" i="43"/>
  <c r="Z29" i="43" s="1"/>
  <c r="V29" i="43"/>
  <c r="W101" i="43"/>
  <c r="Z101" i="43" s="1"/>
  <c r="V101" i="43"/>
  <c r="V125" i="43"/>
  <c r="W125" i="43"/>
  <c r="Z125" i="43" s="1"/>
  <c r="W149" i="43"/>
  <c r="Z149" i="43" s="1"/>
  <c r="V149" i="43"/>
  <c r="W229" i="43"/>
  <c r="Z229" i="43" s="1"/>
  <c r="V229" i="43"/>
  <c r="W70" i="43"/>
  <c r="Z70" i="43" s="1"/>
  <c r="V70" i="43"/>
  <c r="W203" i="43"/>
  <c r="Z203" i="43" s="1"/>
  <c r="V203" i="43"/>
  <c r="W191" i="43"/>
  <c r="Z191" i="43" s="1"/>
  <c r="V191" i="43"/>
  <c r="V122" i="43"/>
  <c r="W122" i="43"/>
  <c r="Z122" i="43" s="1"/>
  <c r="V215" i="43"/>
  <c r="W215" i="43"/>
  <c r="Z215" i="43" s="1"/>
  <c r="V168" i="43"/>
  <c r="W168" i="43"/>
  <c r="Z168" i="43" s="1"/>
  <c r="W140" i="43"/>
  <c r="Z140" i="43" s="1"/>
  <c r="V140" i="43"/>
  <c r="V180" i="43"/>
  <c r="W180" i="43"/>
  <c r="Z180" i="43" s="1"/>
  <c r="W39" i="43"/>
  <c r="Z39" i="43" s="1"/>
  <c r="V39" i="43"/>
  <c r="W55" i="43"/>
  <c r="Z55" i="43" s="1"/>
  <c r="V55" i="43"/>
  <c r="W80" i="43"/>
  <c r="Z80" i="43" s="1"/>
  <c r="V80" i="43"/>
  <c r="V97" i="43"/>
  <c r="W97" i="43"/>
  <c r="Z97" i="43" s="1"/>
  <c r="V185" i="43"/>
  <c r="W185" i="43"/>
  <c r="Z185" i="43" s="1"/>
  <c r="W99" i="43"/>
  <c r="Z99" i="43" s="1"/>
  <c r="V99" i="43"/>
  <c r="W46" i="43"/>
  <c r="Z46" i="43" s="1"/>
  <c r="V46" i="43"/>
  <c r="W158" i="43"/>
  <c r="Z158" i="43" s="1"/>
  <c r="V158" i="43"/>
  <c r="V83" i="43"/>
  <c r="W83" i="43"/>
  <c r="Z83" i="43" s="1"/>
  <c r="V123" i="43"/>
  <c r="W123" i="43"/>
  <c r="Z123" i="43" s="1"/>
  <c r="W127" i="43"/>
  <c r="Z127" i="43" s="1"/>
  <c r="V127" i="43"/>
  <c r="V128" i="43"/>
  <c r="W128" i="43"/>
  <c r="Z128" i="43" s="1"/>
  <c r="W53" i="43"/>
  <c r="Z53" i="43" s="1"/>
  <c r="V53" i="43"/>
  <c r="W77" i="43"/>
  <c r="Z77" i="43" s="1"/>
  <c r="V77" i="43"/>
  <c r="W181" i="43"/>
  <c r="Z181" i="43" s="1"/>
  <c r="V181" i="43"/>
  <c r="W205" i="43"/>
  <c r="Z205" i="43" s="1"/>
  <c r="V205" i="43"/>
  <c r="W102" i="43"/>
  <c r="Z102" i="43" s="1"/>
  <c r="V102" i="43"/>
  <c r="V34" i="43"/>
  <c r="W34" i="43"/>
  <c r="Z34" i="43" s="1"/>
  <c r="V98" i="43"/>
  <c r="W98" i="43"/>
  <c r="Z98" i="43" s="1"/>
  <c r="V162" i="43"/>
  <c r="W162" i="43"/>
  <c r="Z162" i="43" s="1"/>
  <c r="V186" i="43"/>
  <c r="W186" i="43"/>
  <c r="Z186" i="43" s="1"/>
  <c r="W12" i="43"/>
  <c r="Z12" i="43" s="1"/>
  <c r="V12" i="43"/>
  <c r="W92" i="43"/>
  <c r="Z92" i="43" s="1"/>
  <c r="V92" i="43"/>
  <c r="W148" i="43"/>
  <c r="Z148" i="43" s="1"/>
  <c r="V148" i="43"/>
  <c r="W204" i="43"/>
  <c r="Z204" i="43" s="1"/>
  <c r="V204" i="43"/>
  <c r="W31" i="43"/>
  <c r="Z31" i="43" s="1"/>
  <c r="V31" i="43"/>
  <c r="W103" i="43"/>
  <c r="Z103" i="43" s="1"/>
  <c r="V103" i="43"/>
  <c r="V192" i="43"/>
  <c r="W192" i="43"/>
  <c r="Z192" i="43" s="1"/>
  <c r="W52" i="43"/>
  <c r="Z52" i="43" s="1"/>
  <c r="V52" i="43"/>
  <c r="W63" i="43"/>
  <c r="Z63" i="43" s="1"/>
  <c r="V63" i="43"/>
  <c r="W175" i="43"/>
  <c r="Z175" i="43" s="1"/>
  <c r="V175" i="43"/>
  <c r="V112" i="43"/>
  <c r="W112" i="43"/>
  <c r="Z112" i="43" s="1"/>
  <c r="V17" i="43"/>
  <c r="W17" i="43"/>
  <c r="Z17" i="43" s="1"/>
  <c r="W145" i="43"/>
  <c r="Z145" i="43" s="1"/>
  <c r="V145" i="43"/>
  <c r="V193" i="43"/>
  <c r="W193" i="43"/>
  <c r="Z193" i="43" s="1"/>
  <c r="V217" i="43"/>
  <c r="W217" i="43"/>
  <c r="Z217" i="43" s="1"/>
  <c r="V19" i="43"/>
  <c r="W19" i="43"/>
  <c r="Z19" i="43" s="1"/>
  <c r="W202" i="43"/>
  <c r="Z202" i="43" s="1"/>
  <c r="V202" i="43"/>
  <c r="V18" i="43"/>
  <c r="W18" i="43"/>
  <c r="Z18" i="43" s="1"/>
  <c r="W54" i="43"/>
  <c r="Z54" i="43" s="1"/>
  <c r="V54" i="43"/>
  <c r="W174" i="43"/>
  <c r="Z174" i="43" s="1"/>
  <c r="V174" i="43"/>
  <c r="W82" i="43"/>
  <c r="Z82" i="43" s="1"/>
  <c r="V82" i="43"/>
  <c r="W147" i="43"/>
  <c r="Z147" i="43" s="1"/>
  <c r="V147" i="43"/>
  <c r="V224" i="43"/>
  <c r="W224" i="43"/>
  <c r="Z224" i="43" s="1"/>
  <c r="W11" i="43"/>
  <c r="Z11" i="43" s="1"/>
  <c r="V11" i="43"/>
  <c r="W201" i="43"/>
  <c r="Z201" i="43" s="1"/>
  <c r="V201" i="43"/>
  <c r="V195" i="43"/>
  <c r="W195" i="43"/>
  <c r="Z195" i="43" s="1"/>
  <c r="W68" i="43"/>
  <c r="Z68" i="43" s="1"/>
  <c r="V68" i="43"/>
  <c r="W87" i="43"/>
  <c r="Z87" i="43" s="1"/>
  <c r="V87" i="43"/>
  <c r="W183" i="43"/>
  <c r="Z183" i="43" s="1"/>
  <c r="V183" i="43"/>
  <c r="W7" i="43"/>
  <c r="Z7" i="43" s="1"/>
  <c r="V7" i="43"/>
  <c r="V41" i="43"/>
  <c r="W41" i="43"/>
  <c r="Z41" i="43" s="1"/>
  <c r="W24" i="43"/>
  <c r="Z24" i="43" s="1"/>
  <c r="V24" i="43"/>
  <c r="V56" i="43"/>
  <c r="W56" i="43"/>
  <c r="Z56" i="43" s="1"/>
  <c r="V144" i="43"/>
  <c r="W144" i="43"/>
  <c r="Z144" i="43" s="1"/>
  <c r="V176" i="43"/>
  <c r="W176" i="43"/>
  <c r="Z176" i="43" s="1"/>
  <c r="W210" i="43"/>
  <c r="Z210" i="43" s="1"/>
  <c r="V210" i="43"/>
  <c r="W32" i="43"/>
  <c r="Z32" i="43" s="1"/>
  <c r="V32" i="43"/>
  <c r="V226" i="43"/>
  <c r="W226" i="43"/>
  <c r="Z226" i="43" s="1"/>
  <c r="W62" i="43"/>
  <c r="Z62" i="43" s="1"/>
  <c r="V62" i="43"/>
  <c r="W182" i="43"/>
  <c r="Z182" i="43" s="1"/>
  <c r="V182" i="43"/>
  <c r="V106" i="43"/>
  <c r="W106" i="43"/>
  <c r="Z106" i="43" s="1"/>
  <c r="W30" i="43"/>
  <c r="Z30" i="43" s="1"/>
  <c r="V30" i="43"/>
  <c r="W155" i="43"/>
  <c r="Z155" i="43" s="1"/>
  <c r="V155" i="43"/>
  <c r="V65" i="43"/>
  <c r="W65" i="43"/>
  <c r="Z65" i="43" s="1"/>
  <c r="V9" i="43"/>
  <c r="W9" i="43"/>
  <c r="Z9" i="43" s="1"/>
  <c r="W13" i="43"/>
  <c r="Z13" i="43" s="1"/>
  <c r="V13" i="43"/>
  <c r="W37" i="43"/>
  <c r="Z37" i="43" s="1"/>
  <c r="V37" i="43"/>
  <c r="V61" i="43"/>
  <c r="W61" i="43"/>
  <c r="Z61" i="43" s="1"/>
  <c r="W109" i="43"/>
  <c r="Z109" i="43" s="1"/>
  <c r="V109" i="43"/>
  <c r="V213" i="43"/>
  <c r="W213" i="43"/>
  <c r="Z213" i="43" s="1"/>
  <c r="W166" i="43"/>
  <c r="Z166" i="43" s="1"/>
  <c r="V166" i="43"/>
  <c r="V43" i="43"/>
  <c r="W43" i="43"/>
  <c r="Z43" i="43" s="1"/>
  <c r="W50" i="43"/>
  <c r="Z50" i="43" s="1"/>
  <c r="V50" i="43"/>
  <c r="V130" i="43"/>
  <c r="W130" i="43"/>
  <c r="Z130" i="43" s="1"/>
  <c r="V194" i="43"/>
  <c r="W194" i="43"/>
  <c r="Z194" i="43" s="1"/>
  <c r="W60" i="43"/>
  <c r="Z60" i="43" s="1"/>
  <c r="V60" i="43"/>
  <c r="W108" i="43"/>
  <c r="Z108" i="43" s="1"/>
  <c r="V108" i="43"/>
  <c r="W172" i="43"/>
  <c r="Z172" i="43" s="1"/>
  <c r="V172" i="43"/>
  <c r="V95" i="43"/>
  <c r="W95" i="43"/>
  <c r="Z95" i="43" s="1"/>
  <c r="W116" i="43"/>
  <c r="Z116" i="43" s="1"/>
  <c r="V116" i="43"/>
  <c r="V72" i="43"/>
  <c r="W72" i="43"/>
  <c r="Z72" i="43" s="1"/>
  <c r="V88" i="43"/>
  <c r="W88" i="43"/>
  <c r="Z88" i="43" s="1"/>
  <c r="V208" i="43"/>
  <c r="W208" i="43"/>
  <c r="Z208" i="43" s="1"/>
  <c r="W49" i="43"/>
  <c r="Z49" i="43" s="1"/>
  <c r="V49" i="43"/>
  <c r="W81" i="43"/>
  <c r="Z81" i="43" s="1"/>
  <c r="V81" i="43"/>
  <c r="V113" i="43"/>
  <c r="W113" i="43"/>
  <c r="Z113" i="43" s="1"/>
  <c r="V177" i="43"/>
  <c r="W177" i="43"/>
  <c r="Z177" i="43" s="1"/>
  <c r="V3" i="43"/>
  <c r="W3" i="43"/>
  <c r="Z3" i="43" s="1"/>
  <c r="W146" i="43"/>
  <c r="Z146" i="43" s="1"/>
  <c r="V146" i="43"/>
  <c r="W78" i="43"/>
  <c r="Z78" i="43" s="1"/>
  <c r="V78" i="43"/>
  <c r="W190" i="43"/>
  <c r="Z190" i="43" s="1"/>
  <c r="V190" i="43"/>
  <c r="V114" i="43"/>
  <c r="W114" i="43"/>
  <c r="Z114" i="43" s="1"/>
  <c r="W86" i="43"/>
  <c r="Z86" i="43" s="1"/>
  <c r="V86" i="43"/>
  <c r="W27" i="43"/>
  <c r="Z27" i="43" s="1"/>
  <c r="V27" i="43"/>
  <c r="W179" i="43"/>
  <c r="Z179" i="43" s="1"/>
  <c r="V179" i="43"/>
  <c r="V121" i="43"/>
  <c r="W121" i="43"/>
  <c r="Z121" i="43" s="1"/>
  <c r="V216" i="43"/>
  <c r="W216" i="43"/>
  <c r="Z216" i="43" s="1"/>
  <c r="V133" i="43"/>
  <c r="W133" i="43"/>
  <c r="Z133" i="43" s="1"/>
  <c r="V157" i="43"/>
  <c r="W157" i="43"/>
  <c r="Z157" i="43" s="1"/>
  <c r="W134" i="43"/>
  <c r="Z134" i="43" s="1"/>
  <c r="V134" i="43"/>
  <c r="W85" i="43"/>
  <c r="Z85" i="43" s="1"/>
  <c r="V85" i="43"/>
  <c r="W165" i="43"/>
  <c r="Z165" i="43" s="1"/>
  <c r="V165" i="43"/>
  <c r="W189" i="43"/>
  <c r="Z189" i="43" s="1"/>
  <c r="V189" i="43"/>
  <c r="W198" i="43"/>
  <c r="Z198" i="43" s="1"/>
  <c r="V198" i="43"/>
  <c r="W75" i="43"/>
  <c r="Z75" i="43" s="1"/>
  <c r="V75" i="43"/>
  <c r="V74" i="43"/>
  <c r="W74" i="43"/>
  <c r="Z74" i="43" s="1"/>
  <c r="W58" i="43"/>
  <c r="Z58" i="43" s="1"/>
  <c r="V58" i="43"/>
  <c r="W28" i="43"/>
  <c r="Z28" i="43" s="1"/>
  <c r="V28" i="43"/>
  <c r="V212" i="43"/>
  <c r="W212" i="43"/>
  <c r="Z212" i="43" s="1"/>
  <c r="W15" i="43"/>
  <c r="Z15" i="43" s="1"/>
  <c r="V15" i="43"/>
  <c r="W143" i="43"/>
  <c r="Z143" i="43" s="1"/>
  <c r="V143" i="43"/>
  <c r="V20" i="43"/>
  <c r="W20" i="43"/>
  <c r="Z20" i="43" s="1"/>
  <c r="V132" i="43"/>
  <c r="W132" i="43"/>
  <c r="Z132" i="43" s="1"/>
  <c r="W156" i="43"/>
  <c r="Z156" i="43" s="1"/>
  <c r="V156" i="43"/>
  <c r="V196" i="43"/>
  <c r="W196" i="43"/>
  <c r="Z196" i="43" s="1"/>
  <c r="V96" i="43"/>
  <c r="W96" i="43"/>
  <c r="Z96" i="43" s="1"/>
  <c r="V120" i="43"/>
  <c r="W120" i="43"/>
  <c r="Z120" i="43" s="1"/>
  <c r="W25" i="43"/>
  <c r="Z25" i="43" s="1"/>
  <c r="V25" i="43"/>
  <c r="V153" i="43"/>
  <c r="W153" i="43"/>
  <c r="Z153" i="43" s="1"/>
  <c r="V225" i="43"/>
  <c r="W225" i="43"/>
  <c r="Z225" i="43" s="1"/>
  <c r="W79" i="43"/>
  <c r="Z79" i="43" s="1"/>
  <c r="V79" i="43"/>
  <c r="W207" i="43"/>
  <c r="Z207" i="43" s="1"/>
  <c r="V207" i="43"/>
  <c r="W138" i="43"/>
  <c r="Z138" i="43" s="1"/>
  <c r="V138" i="43"/>
  <c r="V42" i="43"/>
  <c r="W42" i="43"/>
  <c r="Z42" i="43" s="1"/>
  <c r="W110" i="43"/>
  <c r="Z110" i="43" s="1"/>
  <c r="V110" i="43"/>
  <c r="W206" i="43"/>
  <c r="Z206" i="43" s="1"/>
  <c r="V206" i="43"/>
  <c r="W94" i="43"/>
  <c r="Z94" i="43" s="1"/>
  <c r="V94" i="43"/>
  <c r="W51" i="43"/>
  <c r="Z51" i="43" s="1"/>
  <c r="V51" i="43"/>
  <c r="W187" i="43"/>
  <c r="Z187" i="43" s="1"/>
  <c r="V187" i="43"/>
  <c r="W8" i="43"/>
  <c r="Z8" i="43" s="1"/>
  <c r="V8" i="43"/>
  <c r="S231" i="43"/>
  <c r="U231" i="43"/>
  <c r="Q231" i="43"/>
  <c r="AX63" i="6"/>
  <c r="AX184" i="6"/>
  <c r="BD76" i="6"/>
  <c r="BE76" i="6" s="1"/>
  <c r="BD140" i="6"/>
  <c r="BE140" i="6" s="1"/>
  <c r="AX103" i="6"/>
  <c r="AX167" i="6"/>
  <c r="AX64" i="6"/>
  <c r="AX117" i="6"/>
  <c r="AX23" i="6"/>
  <c r="AX87" i="6"/>
  <c r="AX151" i="6"/>
  <c r="AX215" i="6"/>
  <c r="AX88" i="6"/>
  <c r="AX199" i="6"/>
  <c r="AX7" i="6"/>
  <c r="AX71" i="6"/>
  <c r="AX135" i="6"/>
  <c r="AX15" i="6"/>
  <c r="AX79" i="6"/>
  <c r="AX143" i="6"/>
  <c r="AX207" i="6"/>
  <c r="BD44" i="6"/>
  <c r="BE44" i="6" s="1"/>
  <c r="AX119" i="6"/>
  <c r="AX26" i="6"/>
  <c r="BD212" i="6"/>
  <c r="BE212" i="6" s="1"/>
  <c r="BD116" i="6"/>
  <c r="BE116" i="6" s="1"/>
  <c r="AX55" i="6"/>
  <c r="AX183" i="6"/>
  <c r="AX31" i="6"/>
  <c r="AX159" i="6"/>
  <c r="AX223" i="6"/>
  <c r="AX95" i="6"/>
  <c r="AX98" i="6"/>
  <c r="AX163" i="6"/>
  <c r="BD108" i="6"/>
  <c r="BE108" i="6" s="1"/>
  <c r="AX152" i="6"/>
  <c r="BD180" i="6"/>
  <c r="BE180" i="6" s="1"/>
  <c r="BD204" i="6"/>
  <c r="BE204" i="6" s="1"/>
  <c r="AX127" i="6"/>
  <c r="AX191" i="6"/>
  <c r="AX172" i="6"/>
  <c r="BD20" i="6"/>
  <c r="BE20" i="6" s="1"/>
  <c r="AZ180" i="6"/>
  <c r="AX47" i="6"/>
  <c r="AX111" i="6"/>
  <c r="AX175" i="6"/>
  <c r="AX101" i="6"/>
  <c r="AX120" i="6"/>
  <c r="AX32" i="6"/>
  <c r="AX100" i="6"/>
  <c r="AX61" i="6"/>
  <c r="AX176" i="6"/>
  <c r="AX20" i="6"/>
  <c r="AX139" i="6"/>
  <c r="AX178" i="6"/>
  <c r="AX227" i="6"/>
  <c r="AX229" i="6"/>
  <c r="AX192" i="6"/>
  <c r="AX3" i="6"/>
  <c r="AX131" i="6"/>
  <c r="AX66" i="6"/>
  <c r="AX16" i="6"/>
  <c r="AX146" i="6"/>
  <c r="AX148" i="6"/>
  <c r="AZ87" i="6"/>
  <c r="BD87" i="6"/>
  <c r="BE87" i="6" s="1"/>
  <c r="AZ80" i="6"/>
  <c r="BD80" i="6"/>
  <c r="BE80" i="6" s="1"/>
  <c r="AZ73" i="6"/>
  <c r="BD73" i="6"/>
  <c r="BE73" i="6" s="1"/>
  <c r="AZ168" i="6"/>
  <c r="BD168" i="6"/>
  <c r="BE168" i="6" s="1"/>
  <c r="AZ13" i="6"/>
  <c r="BD13" i="6"/>
  <c r="BE13" i="6" s="1"/>
  <c r="AZ11" i="6"/>
  <c r="BD11" i="6"/>
  <c r="BE11" i="6" s="1"/>
  <c r="AZ95" i="6"/>
  <c r="BD95" i="6"/>
  <c r="BE95" i="6" s="1"/>
  <c r="AZ191" i="6"/>
  <c r="BD191" i="6"/>
  <c r="BE191" i="6" s="1"/>
  <c r="AZ184" i="6"/>
  <c r="BD184" i="6"/>
  <c r="BE184" i="6" s="1"/>
  <c r="AZ217" i="6"/>
  <c r="BD217" i="6"/>
  <c r="BE217" i="6" s="1"/>
  <c r="AZ35" i="6"/>
  <c r="BD35" i="6"/>
  <c r="BE35" i="6" s="1"/>
  <c r="AZ110" i="6"/>
  <c r="BD110" i="6"/>
  <c r="BE110" i="6" s="1"/>
  <c r="AZ166" i="6"/>
  <c r="BD166" i="6"/>
  <c r="BE166" i="6" s="1"/>
  <c r="AZ4" i="6"/>
  <c r="BD4" i="6"/>
  <c r="BE4" i="6" s="1"/>
  <c r="AZ124" i="6"/>
  <c r="BD124" i="6"/>
  <c r="BE124" i="6" s="1"/>
  <c r="AZ229" i="6"/>
  <c r="BD229" i="6"/>
  <c r="BE229" i="6" s="1"/>
  <c r="AZ45" i="6"/>
  <c r="BD45" i="6"/>
  <c r="BE45" i="6" s="1"/>
  <c r="AZ109" i="6"/>
  <c r="BD109" i="6"/>
  <c r="BE109" i="6" s="1"/>
  <c r="AZ173" i="6"/>
  <c r="BD173" i="6"/>
  <c r="BE173" i="6" s="1"/>
  <c r="AZ190" i="6"/>
  <c r="BD190" i="6"/>
  <c r="BE190" i="6" s="1"/>
  <c r="AZ148" i="6"/>
  <c r="BD148" i="6"/>
  <c r="BE148" i="6" s="1"/>
  <c r="AZ34" i="6"/>
  <c r="BD34" i="6"/>
  <c r="BE34" i="6" s="1"/>
  <c r="AZ31" i="6"/>
  <c r="BD31" i="6"/>
  <c r="BE31" i="6" s="1"/>
  <c r="AZ63" i="6"/>
  <c r="BD63" i="6"/>
  <c r="BE63" i="6" s="1"/>
  <c r="AZ159" i="6"/>
  <c r="BD159" i="6"/>
  <c r="BE159" i="6" s="1"/>
  <c r="AZ223" i="6"/>
  <c r="BD223" i="6"/>
  <c r="BE223" i="6" s="1"/>
  <c r="AZ104" i="6"/>
  <c r="BD104" i="6"/>
  <c r="BE104" i="6" s="1"/>
  <c r="AZ105" i="6"/>
  <c r="BD105" i="6"/>
  <c r="BE105" i="6" s="1"/>
  <c r="AZ24" i="6"/>
  <c r="BD24" i="6"/>
  <c r="BE24" i="6" s="1"/>
  <c r="AZ72" i="6"/>
  <c r="BD72" i="6"/>
  <c r="BE72" i="6" s="1"/>
  <c r="AZ128" i="6"/>
  <c r="BD128" i="6"/>
  <c r="BE128" i="6" s="1"/>
  <c r="AZ176" i="6"/>
  <c r="BD176" i="6"/>
  <c r="BE176" i="6" s="1"/>
  <c r="AZ49" i="6"/>
  <c r="BD49" i="6"/>
  <c r="BE49" i="6" s="1"/>
  <c r="AZ177" i="6"/>
  <c r="BD177" i="6"/>
  <c r="BE177" i="6" s="1"/>
  <c r="AZ21" i="6"/>
  <c r="BD21" i="6"/>
  <c r="BE21" i="6" s="1"/>
  <c r="AZ106" i="6"/>
  <c r="BD106" i="6"/>
  <c r="BE106" i="6" s="1"/>
  <c r="AZ84" i="6"/>
  <c r="BD84" i="6"/>
  <c r="BE84" i="6" s="1"/>
  <c r="AZ50" i="6"/>
  <c r="BD50" i="6"/>
  <c r="BE50" i="6" s="1"/>
  <c r="AZ90" i="6"/>
  <c r="BD90" i="6"/>
  <c r="BE90" i="6" s="1"/>
  <c r="AZ178" i="6"/>
  <c r="BD178" i="6"/>
  <c r="BE178" i="6" s="1"/>
  <c r="AZ83" i="6"/>
  <c r="BD83" i="6"/>
  <c r="BE83" i="6" s="1"/>
  <c r="AZ187" i="6"/>
  <c r="BD187" i="6"/>
  <c r="BE187" i="6" s="1"/>
  <c r="AZ227" i="6"/>
  <c r="BD227" i="6"/>
  <c r="BE227" i="6" s="1"/>
  <c r="AZ132" i="6"/>
  <c r="BD132" i="6"/>
  <c r="BE132" i="6" s="1"/>
  <c r="AZ220" i="6"/>
  <c r="BD220" i="6"/>
  <c r="BE220" i="6" s="1"/>
  <c r="AX36" i="6"/>
  <c r="AX2" i="6"/>
  <c r="AZ142" i="6"/>
  <c r="BD142" i="6"/>
  <c r="BE142" i="6" s="1"/>
  <c r="AX85" i="6"/>
  <c r="AZ53" i="6"/>
  <c r="BD53" i="6"/>
  <c r="BE53" i="6" s="1"/>
  <c r="AZ117" i="6"/>
  <c r="BD117" i="6"/>
  <c r="BE117" i="6" s="1"/>
  <c r="AZ181" i="6"/>
  <c r="BD181" i="6"/>
  <c r="BE181" i="6" s="1"/>
  <c r="AZ66" i="6"/>
  <c r="BD66" i="6"/>
  <c r="BE66" i="6" s="1"/>
  <c r="AZ151" i="6"/>
  <c r="BD151" i="6"/>
  <c r="BE151" i="6" s="1"/>
  <c r="AZ56" i="6"/>
  <c r="BD56" i="6"/>
  <c r="BE56" i="6" s="1"/>
  <c r="AZ26" i="6"/>
  <c r="BD26" i="6"/>
  <c r="BE26" i="6" s="1"/>
  <c r="AZ219" i="6"/>
  <c r="BD219" i="6"/>
  <c r="BE219" i="6" s="1"/>
  <c r="AZ134" i="6"/>
  <c r="BD134" i="6"/>
  <c r="BE134" i="6" s="1"/>
  <c r="AZ101" i="6"/>
  <c r="BD101" i="6"/>
  <c r="BE101" i="6" s="1"/>
  <c r="AZ182" i="6"/>
  <c r="BD182" i="6"/>
  <c r="BE182" i="6" s="1"/>
  <c r="AZ7" i="6"/>
  <c r="BD7" i="6"/>
  <c r="BE7" i="6" s="1"/>
  <c r="AZ39" i="6"/>
  <c r="BD39" i="6"/>
  <c r="BE39" i="6" s="1"/>
  <c r="AZ71" i="6"/>
  <c r="BD71" i="6"/>
  <c r="BE71" i="6" s="1"/>
  <c r="AZ135" i="6"/>
  <c r="BD135" i="6"/>
  <c r="BE135" i="6" s="1"/>
  <c r="AZ121" i="6"/>
  <c r="BD121" i="6"/>
  <c r="BE121" i="6" s="1"/>
  <c r="AZ136" i="6"/>
  <c r="BD136" i="6"/>
  <c r="BE136" i="6" s="1"/>
  <c r="AZ192" i="6"/>
  <c r="BD192" i="6"/>
  <c r="BE192" i="6" s="1"/>
  <c r="AZ65" i="6"/>
  <c r="BD65" i="6"/>
  <c r="BE65" i="6" s="1"/>
  <c r="AZ193" i="6"/>
  <c r="BD193" i="6"/>
  <c r="BE193" i="6" s="1"/>
  <c r="AZ6" i="6"/>
  <c r="BD6" i="6"/>
  <c r="BE6" i="6" s="1"/>
  <c r="AZ51" i="6"/>
  <c r="BD51" i="6"/>
  <c r="BE51" i="6" s="1"/>
  <c r="AZ123" i="6"/>
  <c r="BD123" i="6"/>
  <c r="BE123" i="6" s="1"/>
  <c r="AZ163" i="6"/>
  <c r="BD163" i="6"/>
  <c r="BE163" i="6" s="1"/>
  <c r="AZ70" i="6"/>
  <c r="BD70" i="6"/>
  <c r="BE70" i="6" s="1"/>
  <c r="AZ206" i="6"/>
  <c r="BD206" i="6"/>
  <c r="BE206" i="6" s="1"/>
  <c r="AZ198" i="6"/>
  <c r="BD198" i="6"/>
  <c r="BE198" i="6" s="1"/>
  <c r="AZ36" i="6"/>
  <c r="BD36" i="6"/>
  <c r="BE36" i="6" s="1"/>
  <c r="AZ2" i="6"/>
  <c r="BD2" i="6"/>
  <c r="BE2" i="6" s="1"/>
  <c r="AZ61" i="6"/>
  <c r="BD61" i="6"/>
  <c r="BE61" i="6" s="1"/>
  <c r="AZ125" i="6"/>
  <c r="BD125" i="6"/>
  <c r="BE125" i="6" s="1"/>
  <c r="AZ189" i="6"/>
  <c r="BD189" i="6"/>
  <c r="BE189" i="6" s="1"/>
  <c r="AZ54" i="6"/>
  <c r="BD54" i="6"/>
  <c r="BE54" i="6" s="1"/>
  <c r="AZ19" i="6"/>
  <c r="BD19" i="6"/>
  <c r="BE19" i="6" s="1"/>
  <c r="AZ172" i="6"/>
  <c r="BD172" i="6"/>
  <c r="BE172" i="6" s="1"/>
  <c r="AZ222" i="6"/>
  <c r="BD222" i="6"/>
  <c r="BE222" i="6" s="1"/>
  <c r="AZ98" i="6"/>
  <c r="BD98" i="6"/>
  <c r="BE98" i="6" s="1"/>
  <c r="AZ43" i="6"/>
  <c r="BD43" i="6"/>
  <c r="BE43" i="6" s="1"/>
  <c r="AZ160" i="6"/>
  <c r="BD160" i="6"/>
  <c r="BE160" i="6" s="1"/>
  <c r="AZ17" i="6"/>
  <c r="BD17" i="6"/>
  <c r="BE17" i="6" s="1"/>
  <c r="AZ82" i="6"/>
  <c r="BD82" i="6"/>
  <c r="BE82" i="6" s="1"/>
  <c r="AZ196" i="6"/>
  <c r="BD196" i="6"/>
  <c r="BE196" i="6" s="1"/>
  <c r="AZ37" i="6"/>
  <c r="BD37" i="6"/>
  <c r="BE37" i="6" s="1"/>
  <c r="AZ202" i="6"/>
  <c r="BD202" i="6"/>
  <c r="BE202" i="6" s="1"/>
  <c r="AZ103" i="6"/>
  <c r="BD103" i="6"/>
  <c r="BE103" i="6" s="1"/>
  <c r="AZ167" i="6"/>
  <c r="BD167" i="6"/>
  <c r="BE167" i="6" s="1"/>
  <c r="AZ199" i="6"/>
  <c r="BD199" i="6"/>
  <c r="BE199" i="6" s="1"/>
  <c r="AZ48" i="6"/>
  <c r="BD48" i="6"/>
  <c r="BE48" i="6" s="1"/>
  <c r="AZ120" i="6"/>
  <c r="BD120" i="6"/>
  <c r="BE120" i="6" s="1"/>
  <c r="AZ200" i="6"/>
  <c r="BD200" i="6"/>
  <c r="BE200" i="6" s="1"/>
  <c r="AZ9" i="6"/>
  <c r="BD9" i="6"/>
  <c r="BE9" i="6" s="1"/>
  <c r="AZ137" i="6"/>
  <c r="BD137" i="6"/>
  <c r="BE137" i="6" s="1"/>
  <c r="AZ32" i="6"/>
  <c r="BD32" i="6"/>
  <c r="BE32" i="6" s="1"/>
  <c r="AZ88" i="6"/>
  <c r="BD88" i="6"/>
  <c r="BE88" i="6" s="1"/>
  <c r="AZ81" i="6"/>
  <c r="BD81" i="6"/>
  <c r="BE81" i="6" s="1"/>
  <c r="AZ209" i="6"/>
  <c r="BD209" i="6"/>
  <c r="BE209" i="6" s="1"/>
  <c r="AZ29" i="6"/>
  <c r="BD29" i="6"/>
  <c r="BE29" i="6" s="1"/>
  <c r="AZ14" i="6"/>
  <c r="BD14" i="6"/>
  <c r="BE14" i="6" s="1"/>
  <c r="AZ154" i="6"/>
  <c r="BD154" i="6"/>
  <c r="BE154" i="6" s="1"/>
  <c r="AZ100" i="6"/>
  <c r="BD100" i="6"/>
  <c r="BE100" i="6" s="1"/>
  <c r="AZ58" i="6"/>
  <c r="BD58" i="6"/>
  <c r="BE58" i="6" s="1"/>
  <c r="AZ114" i="6"/>
  <c r="BD114" i="6"/>
  <c r="BE114" i="6" s="1"/>
  <c r="AZ186" i="6"/>
  <c r="BD186" i="6"/>
  <c r="BE186" i="6" s="1"/>
  <c r="AZ91" i="6"/>
  <c r="BD91" i="6"/>
  <c r="BE91" i="6" s="1"/>
  <c r="AZ195" i="6"/>
  <c r="BD195" i="6"/>
  <c r="BE195" i="6" s="1"/>
  <c r="AZ156" i="6"/>
  <c r="BD156" i="6"/>
  <c r="BE156" i="6" s="1"/>
  <c r="AZ174" i="6"/>
  <c r="BD174" i="6"/>
  <c r="BE174" i="6" s="1"/>
  <c r="AZ69" i="6"/>
  <c r="BD69" i="6"/>
  <c r="BE69" i="6" s="1"/>
  <c r="AZ133" i="6"/>
  <c r="BD133" i="6"/>
  <c r="BE133" i="6" s="1"/>
  <c r="AZ197" i="6"/>
  <c r="BD197" i="6"/>
  <c r="BE197" i="6" s="1"/>
  <c r="AZ86" i="6"/>
  <c r="BD86" i="6"/>
  <c r="BE86" i="6" s="1"/>
  <c r="AZ130" i="6"/>
  <c r="BD130" i="6"/>
  <c r="BE130" i="6" s="1"/>
  <c r="AZ75" i="6"/>
  <c r="BD75" i="6"/>
  <c r="BE75" i="6" s="1"/>
  <c r="AZ112" i="6"/>
  <c r="BD112" i="6"/>
  <c r="BE112" i="6" s="1"/>
  <c r="AZ42" i="6"/>
  <c r="BD42" i="6"/>
  <c r="BE42" i="6" s="1"/>
  <c r="AZ228" i="6"/>
  <c r="BD228" i="6"/>
  <c r="BE228" i="6" s="1"/>
  <c r="AZ146" i="6"/>
  <c r="BD146" i="6"/>
  <c r="BE146" i="6" s="1"/>
  <c r="AZ165" i="6"/>
  <c r="BD165" i="6"/>
  <c r="BE165" i="6" s="1"/>
  <c r="AZ18" i="6"/>
  <c r="BD18" i="6"/>
  <c r="BE18" i="6" s="1"/>
  <c r="AZ175" i="6"/>
  <c r="BD175" i="6"/>
  <c r="BE175" i="6" s="1"/>
  <c r="AX144" i="6"/>
  <c r="AZ208" i="6"/>
  <c r="BD208" i="6"/>
  <c r="BE208" i="6" s="1"/>
  <c r="AZ25" i="6"/>
  <c r="BD25" i="6"/>
  <c r="BE25" i="6" s="1"/>
  <c r="AZ153" i="6"/>
  <c r="BD153" i="6"/>
  <c r="BE153" i="6" s="1"/>
  <c r="AX40" i="6"/>
  <c r="AX216" i="6"/>
  <c r="AZ97" i="6"/>
  <c r="BD97" i="6"/>
  <c r="BE97" i="6" s="1"/>
  <c r="AZ225" i="6"/>
  <c r="BD225" i="6"/>
  <c r="BE225" i="6" s="1"/>
  <c r="AX9" i="6"/>
  <c r="AZ22" i="6"/>
  <c r="BD22" i="6"/>
  <c r="BE22" i="6" s="1"/>
  <c r="AZ3" i="6"/>
  <c r="BD3" i="6"/>
  <c r="BE3" i="6" s="1"/>
  <c r="AZ59" i="6"/>
  <c r="BD59" i="6"/>
  <c r="BE59" i="6" s="1"/>
  <c r="AZ131" i="6"/>
  <c r="BD131" i="6"/>
  <c r="BE131" i="6" s="1"/>
  <c r="AZ78" i="6"/>
  <c r="BD78" i="6"/>
  <c r="BE78" i="6" s="1"/>
  <c r="AX211" i="6"/>
  <c r="AX164" i="6"/>
  <c r="AZ62" i="6"/>
  <c r="BD62" i="6"/>
  <c r="BE62" i="6" s="1"/>
  <c r="AZ52" i="6"/>
  <c r="BD52" i="6"/>
  <c r="BE52" i="6" s="1"/>
  <c r="AZ77" i="6"/>
  <c r="BD77" i="6"/>
  <c r="BE77" i="6" s="1"/>
  <c r="AZ141" i="6"/>
  <c r="BD141" i="6"/>
  <c r="BE141" i="6" s="1"/>
  <c r="AZ205" i="6"/>
  <c r="BD205" i="6"/>
  <c r="BE205" i="6" s="1"/>
  <c r="AZ118" i="6"/>
  <c r="BD118" i="6"/>
  <c r="BE118" i="6" s="1"/>
  <c r="AZ171" i="6"/>
  <c r="BD171" i="6"/>
  <c r="BE171" i="6" s="1"/>
  <c r="AZ194" i="6"/>
  <c r="BD194" i="6"/>
  <c r="BE194" i="6" s="1"/>
  <c r="AZ138" i="6"/>
  <c r="BD138" i="6"/>
  <c r="BE138" i="6" s="1"/>
  <c r="AZ107" i="6"/>
  <c r="BD107" i="6"/>
  <c r="BE107" i="6" s="1"/>
  <c r="AZ215" i="6"/>
  <c r="BD215" i="6"/>
  <c r="BE215" i="6" s="1"/>
  <c r="AZ16" i="6"/>
  <c r="BD16" i="6"/>
  <c r="BE16" i="6" s="1"/>
  <c r="AZ179" i="6"/>
  <c r="BD179" i="6"/>
  <c r="BE179" i="6" s="1"/>
  <c r="AZ89" i="6"/>
  <c r="BD89" i="6"/>
  <c r="BE89" i="6" s="1"/>
  <c r="AZ33" i="6"/>
  <c r="BD33" i="6"/>
  <c r="BE33" i="6" s="1"/>
  <c r="AZ115" i="6"/>
  <c r="BD115" i="6"/>
  <c r="BE115" i="6" s="1"/>
  <c r="AZ15" i="6"/>
  <c r="BD15" i="6"/>
  <c r="BE15" i="6" s="1"/>
  <c r="AZ47" i="6"/>
  <c r="BD47" i="6"/>
  <c r="BE47" i="6" s="1"/>
  <c r="AZ79" i="6"/>
  <c r="BD79" i="6"/>
  <c r="BE79" i="6" s="1"/>
  <c r="AZ111" i="6"/>
  <c r="BD111" i="6"/>
  <c r="BE111" i="6" s="1"/>
  <c r="AZ143" i="6"/>
  <c r="BD143" i="6"/>
  <c r="BE143" i="6" s="1"/>
  <c r="AZ207" i="6"/>
  <c r="BD207" i="6"/>
  <c r="BE207" i="6" s="1"/>
  <c r="AZ64" i="6"/>
  <c r="BD64" i="6"/>
  <c r="BE64" i="6" s="1"/>
  <c r="AZ144" i="6"/>
  <c r="BD144" i="6"/>
  <c r="BE144" i="6" s="1"/>
  <c r="AZ41" i="6"/>
  <c r="BD41" i="6"/>
  <c r="BE41" i="6" s="1"/>
  <c r="AZ169" i="6"/>
  <c r="BD169" i="6"/>
  <c r="BE169" i="6" s="1"/>
  <c r="AZ8" i="6"/>
  <c r="BD8" i="6"/>
  <c r="BE8" i="6" s="1"/>
  <c r="AZ40" i="6"/>
  <c r="BD40" i="6"/>
  <c r="BE40" i="6" s="1"/>
  <c r="AZ96" i="6"/>
  <c r="BD96" i="6"/>
  <c r="BE96" i="6" s="1"/>
  <c r="AZ152" i="6"/>
  <c r="BD152" i="6"/>
  <c r="BE152" i="6" s="1"/>
  <c r="AZ216" i="6"/>
  <c r="BD216" i="6"/>
  <c r="BE216" i="6" s="1"/>
  <c r="AZ113" i="6"/>
  <c r="BD113" i="6"/>
  <c r="BE113" i="6" s="1"/>
  <c r="AZ5" i="6"/>
  <c r="BD5" i="6"/>
  <c r="BE5" i="6" s="1"/>
  <c r="AZ30" i="6"/>
  <c r="BD30" i="6"/>
  <c r="BE30" i="6" s="1"/>
  <c r="AZ210" i="6"/>
  <c r="BD210" i="6"/>
  <c r="BE210" i="6" s="1"/>
  <c r="AX67" i="6"/>
  <c r="AX147" i="6"/>
  <c r="AZ12" i="6"/>
  <c r="BD12" i="6"/>
  <c r="BE12" i="6" s="1"/>
  <c r="AZ188" i="6"/>
  <c r="BD188" i="6"/>
  <c r="BE188" i="6" s="1"/>
  <c r="AZ74" i="6"/>
  <c r="BD74" i="6"/>
  <c r="BE74" i="6" s="1"/>
  <c r="AZ122" i="6"/>
  <c r="BD122" i="6"/>
  <c r="BE122" i="6" s="1"/>
  <c r="AZ218" i="6"/>
  <c r="BD218" i="6"/>
  <c r="BE218" i="6" s="1"/>
  <c r="AZ99" i="6"/>
  <c r="BD99" i="6"/>
  <c r="BE99" i="6" s="1"/>
  <c r="AZ211" i="6"/>
  <c r="BD211" i="6"/>
  <c r="BE211" i="6" s="1"/>
  <c r="AZ68" i="6"/>
  <c r="BD68" i="6"/>
  <c r="BE68" i="6" s="1"/>
  <c r="AZ164" i="6"/>
  <c r="BD164" i="6"/>
  <c r="BE164" i="6" s="1"/>
  <c r="AZ102" i="6"/>
  <c r="BD102" i="6"/>
  <c r="BE102" i="6" s="1"/>
  <c r="AZ85" i="6"/>
  <c r="BD85" i="6"/>
  <c r="BE85" i="6" s="1"/>
  <c r="AZ149" i="6"/>
  <c r="BD149" i="6"/>
  <c r="BE149" i="6" s="1"/>
  <c r="AZ213" i="6"/>
  <c r="BD213" i="6"/>
  <c r="BE213" i="6" s="1"/>
  <c r="AZ150" i="6"/>
  <c r="BD150" i="6"/>
  <c r="BE150" i="6" s="1"/>
  <c r="AZ214" i="6"/>
  <c r="BD214" i="6"/>
  <c r="BE214" i="6" s="1"/>
  <c r="AZ162" i="6"/>
  <c r="BD162" i="6"/>
  <c r="BE162" i="6" s="1"/>
  <c r="AZ139" i="6"/>
  <c r="BD139" i="6"/>
  <c r="BE139" i="6" s="1"/>
  <c r="AZ23" i="6"/>
  <c r="BD23" i="6"/>
  <c r="BE23" i="6" s="1"/>
  <c r="AZ119" i="6"/>
  <c r="BD119" i="6"/>
  <c r="BE119" i="6" s="1"/>
  <c r="AZ224" i="6"/>
  <c r="BD224" i="6"/>
  <c r="BE224" i="6" s="1"/>
  <c r="AZ201" i="6"/>
  <c r="BD201" i="6"/>
  <c r="BE201" i="6" s="1"/>
  <c r="AZ145" i="6"/>
  <c r="BD145" i="6"/>
  <c r="BE145" i="6" s="1"/>
  <c r="AZ46" i="6"/>
  <c r="BD46" i="6"/>
  <c r="BE46" i="6" s="1"/>
  <c r="AZ28" i="6"/>
  <c r="BD28" i="6"/>
  <c r="BE28" i="6" s="1"/>
  <c r="AZ92" i="6"/>
  <c r="BD92" i="6"/>
  <c r="BE92" i="6" s="1"/>
  <c r="AZ127" i="6"/>
  <c r="BD127" i="6"/>
  <c r="BE127" i="6" s="1"/>
  <c r="AZ161" i="6"/>
  <c r="BD161" i="6"/>
  <c r="BE161" i="6" s="1"/>
  <c r="AZ155" i="6"/>
  <c r="BD155" i="6"/>
  <c r="BE155" i="6" s="1"/>
  <c r="AZ55" i="6"/>
  <c r="BD55" i="6"/>
  <c r="BE55" i="6" s="1"/>
  <c r="AZ183" i="6"/>
  <c r="BD183" i="6"/>
  <c r="BE183" i="6" s="1"/>
  <c r="AZ57" i="6"/>
  <c r="BD57" i="6"/>
  <c r="BE57" i="6" s="1"/>
  <c r="AZ185" i="6"/>
  <c r="BD185" i="6"/>
  <c r="BE185" i="6" s="1"/>
  <c r="AX56" i="6"/>
  <c r="AZ129" i="6"/>
  <c r="BD129" i="6"/>
  <c r="BE129" i="6" s="1"/>
  <c r="AZ38" i="6"/>
  <c r="BD38" i="6"/>
  <c r="BE38" i="6" s="1"/>
  <c r="AX75" i="6"/>
  <c r="AZ27" i="6"/>
  <c r="BD27" i="6"/>
  <c r="BE27" i="6" s="1"/>
  <c r="AZ67" i="6"/>
  <c r="BD67" i="6"/>
  <c r="BE67" i="6" s="1"/>
  <c r="AZ147" i="6"/>
  <c r="BD147" i="6"/>
  <c r="BE147" i="6" s="1"/>
  <c r="AX28" i="6"/>
  <c r="AX228" i="6"/>
  <c r="AZ94" i="6"/>
  <c r="BD94" i="6"/>
  <c r="BE94" i="6" s="1"/>
  <c r="AX82" i="6"/>
  <c r="AX11" i="6"/>
  <c r="AX92" i="6"/>
  <c r="AZ126" i="6"/>
  <c r="BD126" i="6"/>
  <c r="BE126" i="6" s="1"/>
  <c r="AZ60" i="6"/>
  <c r="BD60" i="6"/>
  <c r="BE60" i="6" s="1"/>
  <c r="AX125" i="6"/>
  <c r="AZ93" i="6"/>
  <c r="BD93" i="6"/>
  <c r="BE93" i="6" s="1"/>
  <c r="AZ157" i="6"/>
  <c r="BD157" i="6"/>
  <c r="BE157" i="6" s="1"/>
  <c r="AZ221" i="6"/>
  <c r="BD221" i="6"/>
  <c r="BE221" i="6" s="1"/>
  <c r="AZ158" i="6"/>
  <c r="BD158" i="6"/>
  <c r="BE158" i="6" s="1"/>
  <c r="AZ226" i="6"/>
  <c r="BD226" i="6"/>
  <c r="BE226" i="6" s="1"/>
  <c r="AZ10" i="6"/>
  <c r="BD10" i="6"/>
  <c r="BE10" i="6" s="1"/>
  <c r="AZ170" i="6"/>
  <c r="BD170" i="6"/>
  <c r="BE170" i="6" s="1"/>
  <c r="AZ203" i="6"/>
  <c r="BD203" i="6"/>
  <c r="BE203" i="6" s="1"/>
  <c r="AX72" i="6"/>
  <c r="AX128" i="6"/>
  <c r="T229" i="6"/>
  <c r="AX12" i="6"/>
  <c r="AX188" i="6"/>
  <c r="AX74" i="6"/>
  <c r="AX99" i="6"/>
  <c r="AX212" i="6"/>
  <c r="AX138" i="6"/>
  <c r="AX77" i="6"/>
  <c r="AX35" i="6"/>
  <c r="AX124" i="6"/>
  <c r="AX161" i="6"/>
  <c r="AX169" i="6"/>
  <c r="AX141" i="6"/>
  <c r="AX51" i="6"/>
  <c r="AX193" i="6"/>
  <c r="AX160" i="6"/>
  <c r="AX112" i="6"/>
  <c r="AX168" i="6"/>
  <c r="U229" i="6"/>
  <c r="AX121" i="6"/>
  <c r="AX130" i="6"/>
  <c r="AX91" i="6"/>
  <c r="AX76" i="6"/>
  <c r="AX93" i="6"/>
  <c r="AX59" i="6"/>
  <c r="AX116" i="6"/>
  <c r="AX52" i="6"/>
  <c r="AX97" i="6"/>
  <c r="AX13" i="6"/>
  <c r="AX60" i="6"/>
  <c r="AX34" i="6"/>
  <c r="AX96" i="6"/>
  <c r="AX219" i="6"/>
  <c r="AX41" i="6"/>
  <c r="AX6" i="6"/>
  <c r="AX108" i="6"/>
  <c r="AX25" i="6"/>
  <c r="AX65" i="6"/>
  <c r="AX19" i="6"/>
  <c r="AX173" i="6"/>
  <c r="AX104" i="6"/>
  <c r="AX205" i="6"/>
  <c r="AX114" i="6"/>
  <c r="AX186" i="6"/>
  <c r="AX137" i="6"/>
  <c r="AX140" i="6"/>
  <c r="AX171" i="6"/>
  <c r="AX213" i="6"/>
  <c r="AX200" i="6"/>
  <c r="AX68" i="6"/>
  <c r="AX185" i="6"/>
  <c r="AX203" i="6"/>
  <c r="AX129" i="6"/>
  <c r="AX189" i="6"/>
  <c r="AX8" i="6"/>
  <c r="AX204" i="6"/>
  <c r="AX221" i="6"/>
  <c r="AX145" i="6"/>
  <c r="AX109" i="6"/>
  <c r="AX115" i="6"/>
  <c r="AX155" i="6"/>
  <c r="AX4" i="6"/>
  <c r="AX57" i="6"/>
  <c r="AX37" i="6"/>
  <c r="AX165" i="6"/>
  <c r="AX224" i="6"/>
  <c r="AX17" i="6"/>
  <c r="AX106" i="6"/>
  <c r="AX84" i="6"/>
  <c r="AX222" i="6"/>
  <c r="AX50" i="6"/>
  <c r="AX90" i="6"/>
  <c r="AX83" i="6"/>
  <c r="AX187" i="6"/>
  <c r="AX132" i="6"/>
  <c r="AX220" i="6"/>
  <c r="AX44" i="6"/>
  <c r="AX208" i="6"/>
  <c r="AX45" i="6"/>
  <c r="AX210" i="6"/>
  <c r="AX107" i="6"/>
  <c r="AX122" i="6"/>
  <c r="AX218" i="6"/>
  <c r="AX225" i="6"/>
  <c r="AX80" i="6"/>
  <c r="AX217" i="6"/>
  <c r="AX53" i="6"/>
  <c r="AX42" i="6"/>
  <c r="AX179" i="6"/>
  <c r="AX194" i="6"/>
  <c r="AX24" i="6"/>
  <c r="AX29" i="6"/>
  <c r="AX170" i="6"/>
  <c r="AX48" i="6"/>
  <c r="AX10" i="6"/>
  <c r="AX162" i="6"/>
  <c r="AX226" i="6"/>
  <c r="AX153" i="6"/>
  <c r="AX182" i="6"/>
  <c r="AX154" i="6"/>
  <c r="AX214" i="6"/>
  <c r="AX58" i="6"/>
  <c r="AX195" i="6"/>
  <c r="AX105" i="6"/>
  <c r="AX43" i="6"/>
  <c r="AX202" i="6"/>
  <c r="AX201" i="6"/>
  <c r="AX94" i="6"/>
  <c r="AX198" i="6"/>
  <c r="AX133" i="6"/>
  <c r="AX5" i="6"/>
  <c r="AX38" i="6"/>
  <c r="AX136" i="6"/>
  <c r="AX206" i="6"/>
  <c r="AX102" i="6"/>
  <c r="AX149" i="6"/>
  <c r="AX69" i="6"/>
  <c r="AX197" i="6"/>
  <c r="AX73" i="6"/>
  <c r="AX21" i="6"/>
  <c r="AX54" i="6"/>
  <c r="AX81" i="6"/>
  <c r="AX209" i="6"/>
  <c r="AX78" i="6"/>
  <c r="AX134" i="6"/>
  <c r="AX181" i="6"/>
  <c r="AX22" i="6"/>
  <c r="AX166" i="6"/>
  <c r="AX49" i="6"/>
  <c r="AX177" i="6"/>
  <c r="AX46" i="6"/>
  <c r="AX110" i="6"/>
  <c r="AX86" i="6"/>
  <c r="AX142" i="6"/>
  <c r="AL223" i="6"/>
  <c r="AL215" i="6"/>
  <c r="AL199" i="6"/>
  <c r="AL175" i="6"/>
  <c r="AL167" i="6"/>
  <c r="AL159" i="6"/>
  <c r="AL151" i="6"/>
  <c r="AL135" i="6"/>
  <c r="AL111" i="6"/>
  <c r="AL103" i="6"/>
  <c r="AL95" i="6"/>
  <c r="AL71" i="6"/>
  <c r="AL39" i="6"/>
  <c r="AL31" i="6"/>
  <c r="AL7" i="6"/>
  <c r="AX62" i="6"/>
  <c r="AX113" i="6"/>
  <c r="AX30" i="6"/>
  <c r="AX190" i="6"/>
  <c r="AX70" i="6"/>
  <c r="AX150" i="6"/>
  <c r="AX174" i="6"/>
  <c r="AX14" i="6"/>
  <c r="AX158" i="6"/>
  <c r="AX126" i="6"/>
  <c r="AX118" i="6"/>
  <c r="AG182" i="6"/>
  <c r="AH182" i="6" s="1"/>
  <c r="AI182" i="6" s="1"/>
  <c r="AG94" i="6"/>
  <c r="AH94" i="6" s="1"/>
  <c r="AI94" i="6" s="1"/>
  <c r="AG2" i="6"/>
  <c r="AH2" i="6" s="1"/>
  <c r="AI2" i="6" s="1"/>
  <c r="AG213" i="6"/>
  <c r="AH213" i="6" s="1"/>
  <c r="AG197" i="6"/>
  <c r="AH197" i="6" s="1"/>
  <c r="AI197" i="6" s="1"/>
  <c r="AG165" i="6"/>
  <c r="AH165" i="6" s="1"/>
  <c r="AG149" i="6"/>
  <c r="AH149" i="6" s="1"/>
  <c r="AG133" i="6"/>
  <c r="AH133" i="6" s="1"/>
  <c r="AG101" i="6"/>
  <c r="AH101" i="6" s="1"/>
  <c r="AI101" i="6" s="1"/>
  <c r="AG85" i="6"/>
  <c r="AH85" i="6" s="1"/>
  <c r="AI85" i="6" s="1"/>
  <c r="AG69" i="6"/>
  <c r="AH69" i="6" s="1"/>
  <c r="AG37" i="6"/>
  <c r="AH37" i="6" s="1"/>
  <c r="AI37" i="6" s="1"/>
  <c r="AG21" i="6"/>
  <c r="AH21" i="6" s="1"/>
  <c r="AG5" i="6"/>
  <c r="AH5" i="6" s="1"/>
  <c r="AG202" i="6"/>
  <c r="AH202" i="6" s="1"/>
  <c r="AG186" i="6"/>
  <c r="AH186" i="6" s="1"/>
  <c r="AG138" i="6"/>
  <c r="AH138" i="6" s="1"/>
  <c r="AI138" i="6" s="1"/>
  <c r="AG122" i="6"/>
  <c r="AH122" i="6" s="1"/>
  <c r="AI122" i="6" s="1"/>
  <c r="AG74" i="6"/>
  <c r="AH74" i="6" s="1"/>
  <c r="AI74" i="6" s="1"/>
  <c r="AG58" i="6"/>
  <c r="AH58" i="6" s="1"/>
  <c r="AG10" i="6"/>
  <c r="AH10" i="6" s="1"/>
  <c r="P56" i="6"/>
  <c r="AO56" i="6" s="1"/>
  <c r="AP56" i="6" s="1"/>
  <c r="AL180" i="6"/>
  <c r="AG228" i="6"/>
  <c r="AH228" i="6" s="1"/>
  <c r="AG220" i="6"/>
  <c r="AH220" i="6" s="1"/>
  <c r="AI220" i="6" s="1"/>
  <c r="AG212" i="6"/>
  <c r="AH212" i="6" s="1"/>
  <c r="AI212" i="6" s="1"/>
  <c r="AG204" i="6"/>
  <c r="AH204" i="6" s="1"/>
  <c r="AI204" i="6" s="1"/>
  <c r="AG196" i="6"/>
  <c r="AH196" i="6" s="1"/>
  <c r="AG188" i="6"/>
  <c r="AH188" i="6" s="1"/>
  <c r="AG180" i="6"/>
  <c r="AH180" i="6" s="1"/>
  <c r="AG172" i="6"/>
  <c r="AH172" i="6" s="1"/>
  <c r="AG164" i="6"/>
  <c r="AH164" i="6" s="1"/>
  <c r="AG156" i="6"/>
  <c r="AH156" i="6" s="1"/>
  <c r="AI156" i="6" s="1"/>
  <c r="AG148" i="6"/>
  <c r="AH148" i="6" s="1"/>
  <c r="AI148" i="6" s="1"/>
  <c r="AG140" i="6"/>
  <c r="AH140" i="6" s="1"/>
  <c r="AI140" i="6" s="1"/>
  <c r="AG132" i="6"/>
  <c r="AH132" i="6" s="1"/>
  <c r="AI132" i="6" s="1"/>
  <c r="AG124" i="6"/>
  <c r="AH124" i="6" s="1"/>
  <c r="AG116" i="6"/>
  <c r="AH116" i="6" s="1"/>
  <c r="AG108" i="6"/>
  <c r="AH108" i="6" s="1"/>
  <c r="AG100" i="6"/>
  <c r="AH100" i="6" s="1"/>
  <c r="AG92" i="6"/>
  <c r="AH92" i="6" s="1"/>
  <c r="AI92" i="6" s="1"/>
  <c r="AG84" i="6"/>
  <c r="AH84" i="6" s="1"/>
  <c r="AI84" i="6" s="1"/>
  <c r="AG76" i="6"/>
  <c r="AH76" i="6" s="1"/>
  <c r="AG68" i="6"/>
  <c r="AH68" i="6" s="1"/>
  <c r="AG60" i="6"/>
  <c r="AH60" i="6" s="1"/>
  <c r="AG52" i="6"/>
  <c r="AH52" i="6" s="1"/>
  <c r="AG44" i="6"/>
  <c r="AH44" i="6" s="1"/>
  <c r="AG36" i="6"/>
  <c r="AH36" i="6" s="1"/>
  <c r="AG28" i="6"/>
  <c r="AH28" i="6" s="1"/>
  <c r="AI28" i="6" s="1"/>
  <c r="AG20" i="6"/>
  <c r="AH20" i="6" s="1"/>
  <c r="AI20" i="6" s="1"/>
  <c r="AG12" i="6"/>
  <c r="AH12" i="6" s="1"/>
  <c r="AI12" i="6" s="1"/>
  <c r="AG4" i="6"/>
  <c r="AH4" i="6" s="1"/>
  <c r="AI4" i="6" s="1"/>
  <c r="AG227" i="6"/>
  <c r="AH227" i="6" s="1"/>
  <c r="AG219" i="6"/>
  <c r="AH219" i="6" s="1"/>
  <c r="AG211" i="6"/>
  <c r="AH211" i="6" s="1"/>
  <c r="AG203" i="6"/>
  <c r="AH203" i="6" s="1"/>
  <c r="AG195" i="6"/>
  <c r="AH195" i="6" s="1"/>
  <c r="AI195" i="6" s="1"/>
  <c r="AG187" i="6"/>
  <c r="AH187" i="6" s="1"/>
  <c r="AI187" i="6" s="1"/>
  <c r="AG179" i="6"/>
  <c r="AH179" i="6" s="1"/>
  <c r="AI179" i="6" s="1"/>
  <c r="AG171" i="6"/>
  <c r="AH171" i="6" s="1"/>
  <c r="AI171" i="6" s="1"/>
  <c r="AG163" i="6"/>
  <c r="AH163" i="6" s="1"/>
  <c r="AG155" i="6"/>
  <c r="AH155" i="6" s="1"/>
  <c r="AG147" i="6"/>
  <c r="AH147" i="6" s="1"/>
  <c r="AG139" i="6"/>
  <c r="AH139" i="6" s="1"/>
  <c r="AG131" i="6"/>
  <c r="AH131" i="6" s="1"/>
  <c r="AI131" i="6" s="1"/>
  <c r="AG123" i="6"/>
  <c r="AH123" i="6" s="1"/>
  <c r="AI123" i="6" s="1"/>
  <c r="AG115" i="6"/>
  <c r="AH115" i="6" s="1"/>
  <c r="AG107" i="6"/>
  <c r="AH107" i="6" s="1"/>
  <c r="AG99" i="6"/>
  <c r="AH99" i="6" s="1"/>
  <c r="AG91" i="6"/>
  <c r="AH91" i="6" s="1"/>
  <c r="AG83" i="6"/>
  <c r="AH83" i="6" s="1"/>
  <c r="AG75" i="6"/>
  <c r="AH75" i="6" s="1"/>
  <c r="AI75" i="6" s="1"/>
  <c r="AG67" i="6"/>
  <c r="AH67" i="6" s="1"/>
  <c r="AI67" i="6" s="1"/>
  <c r="AG59" i="6"/>
  <c r="AH59" i="6" s="1"/>
  <c r="AI59" i="6" s="1"/>
  <c r="AG51" i="6"/>
  <c r="AH51" i="6" s="1"/>
  <c r="AI51" i="6" s="1"/>
  <c r="AG43" i="6"/>
  <c r="AH43" i="6" s="1"/>
  <c r="AI43" i="6" s="1"/>
  <c r="AG35" i="6"/>
  <c r="AH35" i="6" s="1"/>
  <c r="AG27" i="6"/>
  <c r="AH27" i="6" s="1"/>
  <c r="AG19" i="6"/>
  <c r="AH19" i="6" s="1"/>
  <c r="AG11" i="6"/>
  <c r="AH11" i="6" s="1"/>
  <c r="AG3" i="6"/>
  <c r="AH3" i="6" s="1"/>
  <c r="AI3" i="6" s="1"/>
  <c r="AG214" i="6"/>
  <c r="AH214" i="6" s="1"/>
  <c r="AI214" i="6" s="1"/>
  <c r="AL188" i="6"/>
  <c r="AL164" i="6"/>
  <c r="AL116" i="6"/>
  <c r="AL27" i="6"/>
  <c r="AG199" i="6"/>
  <c r="AH199" i="6" s="1"/>
  <c r="AG7" i="6"/>
  <c r="AH7" i="6" s="1"/>
  <c r="AI7" i="6" s="1"/>
  <c r="AL227" i="6"/>
  <c r="AG198" i="6"/>
  <c r="AH198" i="6" s="1"/>
  <c r="AI198" i="6" s="1"/>
  <c r="AG126" i="6"/>
  <c r="AH126" i="6" s="1"/>
  <c r="AG110" i="6"/>
  <c r="AH110" i="6" s="1"/>
  <c r="AG70" i="6"/>
  <c r="AH70" i="6" s="1"/>
  <c r="AG38" i="6"/>
  <c r="AH38" i="6" s="1"/>
  <c r="AL226" i="6"/>
  <c r="P225" i="6"/>
  <c r="AB225" i="6" s="1"/>
  <c r="AD225" i="6" s="1"/>
  <c r="M217" i="6"/>
  <c r="M193" i="6"/>
  <c r="P169" i="6"/>
  <c r="T169" i="6" s="1"/>
  <c r="P161" i="6"/>
  <c r="AB161" i="6" s="1"/>
  <c r="M153" i="6"/>
  <c r="P145" i="6"/>
  <c r="AO145" i="6" s="1"/>
  <c r="AP145" i="6" s="1"/>
  <c r="M129" i="6"/>
  <c r="P113" i="6"/>
  <c r="T113" i="6" s="1"/>
  <c r="P105" i="6"/>
  <c r="U105" i="6" s="1"/>
  <c r="P97" i="6"/>
  <c r="T97" i="6" s="1"/>
  <c r="M89" i="6"/>
  <c r="P73" i="6"/>
  <c r="AO73" i="6" s="1"/>
  <c r="AP73" i="6" s="1"/>
  <c r="M65" i="6"/>
  <c r="P57" i="6"/>
  <c r="AO57" i="6" s="1"/>
  <c r="AP57" i="6" s="1"/>
  <c r="AG176" i="6"/>
  <c r="AH176" i="6" s="1"/>
  <c r="AG144" i="6"/>
  <c r="AH144" i="6" s="1"/>
  <c r="AG104" i="6"/>
  <c r="AH104" i="6" s="1"/>
  <c r="AG64" i="6"/>
  <c r="AH64" i="6" s="1"/>
  <c r="AG56" i="6"/>
  <c r="AH56" i="6" s="1"/>
  <c r="AG32" i="6"/>
  <c r="AH32" i="6" s="1"/>
  <c r="AI32" i="6" s="1"/>
  <c r="AG16" i="6"/>
  <c r="AH16" i="6" s="1"/>
  <c r="AG135" i="6"/>
  <c r="AH135" i="6" s="1"/>
  <c r="AL87" i="6"/>
  <c r="AL47" i="6"/>
  <c r="AL23" i="6"/>
  <c r="AG222" i="6"/>
  <c r="AH222" i="6" s="1"/>
  <c r="AG206" i="6"/>
  <c r="AH206" i="6" s="1"/>
  <c r="AG190" i="6"/>
  <c r="AH190" i="6" s="1"/>
  <c r="AI190" i="6" s="1"/>
  <c r="AG174" i="6"/>
  <c r="AH174" i="6" s="1"/>
  <c r="AG166" i="6"/>
  <c r="AH166" i="6" s="1"/>
  <c r="AG150" i="6"/>
  <c r="AH150" i="6" s="1"/>
  <c r="AG134" i="6"/>
  <c r="AH134" i="6" s="1"/>
  <c r="AG78" i="6"/>
  <c r="AH78" i="6" s="1"/>
  <c r="AG54" i="6"/>
  <c r="AH54" i="6" s="1"/>
  <c r="AI54" i="6" s="1"/>
  <c r="AG46" i="6"/>
  <c r="AH46" i="6" s="1"/>
  <c r="AG30" i="6"/>
  <c r="AH30" i="6" s="1"/>
  <c r="AG22" i="6"/>
  <c r="AH22" i="6" s="1"/>
  <c r="AG14" i="6"/>
  <c r="AH14" i="6" s="1"/>
  <c r="AL218" i="6"/>
  <c r="AL210" i="6"/>
  <c r="AL202" i="6"/>
  <c r="AL194" i="6"/>
  <c r="AL186" i="6"/>
  <c r="AL178" i="6"/>
  <c r="AL170" i="6"/>
  <c r="AL162" i="6"/>
  <c r="AL154" i="6"/>
  <c r="AL146" i="6"/>
  <c r="AL138" i="6"/>
  <c r="AL130" i="6"/>
  <c r="AL122" i="6"/>
  <c r="AL114" i="6"/>
  <c r="AL106" i="6"/>
  <c r="AL98" i="6"/>
  <c r="AL90" i="6"/>
  <c r="AL82" i="6"/>
  <c r="AL74" i="6"/>
  <c r="AL66" i="6"/>
  <c r="AL58" i="6"/>
  <c r="AL50" i="6"/>
  <c r="AL42" i="6"/>
  <c r="AL34" i="6"/>
  <c r="AL26" i="6"/>
  <c r="AL18" i="6"/>
  <c r="AL10" i="6"/>
  <c r="AG225" i="6"/>
  <c r="AH225" i="6" s="1"/>
  <c r="AG217" i="6"/>
  <c r="AH217" i="6" s="1"/>
  <c r="AI217" i="6" s="1"/>
  <c r="AG209" i="6"/>
  <c r="AH209" i="6" s="1"/>
  <c r="AG201" i="6"/>
  <c r="AH201" i="6" s="1"/>
  <c r="AG193" i="6"/>
  <c r="AH193" i="6" s="1"/>
  <c r="AG185" i="6"/>
  <c r="AH185" i="6" s="1"/>
  <c r="AG177" i="6"/>
  <c r="AH177" i="6" s="1"/>
  <c r="AG169" i="6"/>
  <c r="AH169" i="6" s="1"/>
  <c r="AI169" i="6" s="1"/>
  <c r="AG161" i="6"/>
  <c r="AH161" i="6" s="1"/>
  <c r="AG153" i="6"/>
  <c r="AH153" i="6" s="1"/>
  <c r="AI153" i="6" s="1"/>
  <c r="AG145" i="6"/>
  <c r="AH145" i="6" s="1"/>
  <c r="AG137" i="6"/>
  <c r="AH137" i="6" s="1"/>
  <c r="AG129" i="6"/>
  <c r="AH129" i="6" s="1"/>
  <c r="AG121" i="6"/>
  <c r="AH121" i="6" s="1"/>
  <c r="AG113" i="6"/>
  <c r="AH113" i="6" s="1"/>
  <c r="AG105" i="6"/>
  <c r="AH105" i="6" s="1"/>
  <c r="AI105" i="6" s="1"/>
  <c r="AG97" i="6"/>
  <c r="AH97" i="6" s="1"/>
  <c r="AG89" i="6"/>
  <c r="AH89" i="6" s="1"/>
  <c r="AG81" i="6"/>
  <c r="AH81" i="6" s="1"/>
  <c r="AG73" i="6"/>
  <c r="AH73" i="6" s="1"/>
  <c r="AG65" i="6"/>
  <c r="AH65" i="6" s="1"/>
  <c r="AG57" i="6"/>
  <c r="AH57" i="6" s="1"/>
  <c r="AG49" i="6"/>
  <c r="AH49" i="6" s="1"/>
  <c r="AG41" i="6"/>
  <c r="AH41" i="6" s="1"/>
  <c r="AG33" i="6"/>
  <c r="AH33" i="6" s="1"/>
  <c r="AG25" i="6"/>
  <c r="AH25" i="6" s="1"/>
  <c r="AG17" i="6"/>
  <c r="AH17" i="6" s="1"/>
  <c r="AG9" i="6"/>
  <c r="AH9" i="6" s="1"/>
  <c r="AL225" i="6"/>
  <c r="AL217" i="6"/>
  <c r="AL209" i="6"/>
  <c r="AL201" i="6"/>
  <c r="AL193" i="6"/>
  <c r="AL185" i="6"/>
  <c r="AL177" i="6"/>
  <c r="AL169" i="6"/>
  <c r="AL161" i="6"/>
  <c r="AL153" i="6"/>
  <c r="AL145" i="6"/>
  <c r="AL137" i="6"/>
  <c r="AL129" i="6"/>
  <c r="AL121" i="6"/>
  <c r="AL113" i="6"/>
  <c r="AL105" i="6"/>
  <c r="AL97" i="6"/>
  <c r="AL89" i="6"/>
  <c r="AL81" i="6"/>
  <c r="AL73" i="6"/>
  <c r="AL65" i="6"/>
  <c r="AL57" i="6"/>
  <c r="AL49" i="6"/>
  <c r="AL41" i="6"/>
  <c r="AL33" i="6"/>
  <c r="AL25" i="6"/>
  <c r="AL17" i="6"/>
  <c r="AL9" i="6"/>
  <c r="AL212" i="6"/>
  <c r="AL204" i="6"/>
  <c r="AL196" i="6"/>
  <c r="AL172" i="6"/>
  <c r="AL148" i="6"/>
  <c r="AL124" i="6"/>
  <c r="AL108" i="6"/>
  <c r="AL100" i="6"/>
  <c r="AL84" i="6"/>
  <c r="AL60" i="6"/>
  <c r="AL44" i="6"/>
  <c r="AL20" i="6"/>
  <c r="AG192" i="6"/>
  <c r="AH192" i="6" s="1"/>
  <c r="AG160" i="6"/>
  <c r="AH160" i="6" s="1"/>
  <c r="AI160" i="6" s="1"/>
  <c r="AG120" i="6"/>
  <c r="AH120" i="6" s="1"/>
  <c r="AG112" i="6"/>
  <c r="AH112" i="6" s="1"/>
  <c r="AI112" i="6" s="1"/>
  <c r="AG96" i="6"/>
  <c r="AH96" i="6" s="1"/>
  <c r="AG80" i="6"/>
  <c r="AH80" i="6" s="1"/>
  <c r="AI80" i="6" s="1"/>
  <c r="AG40" i="6"/>
  <c r="AH40" i="6" s="1"/>
  <c r="AG226" i="6"/>
  <c r="AH226" i="6" s="1"/>
  <c r="AG224" i="6"/>
  <c r="AH224" i="6" s="1"/>
  <c r="AG216" i="6"/>
  <c r="AH216" i="6" s="1"/>
  <c r="AG208" i="6"/>
  <c r="AH208" i="6" s="1"/>
  <c r="AG200" i="6"/>
  <c r="AH200" i="6" s="1"/>
  <c r="AG184" i="6"/>
  <c r="AH184" i="6" s="1"/>
  <c r="AG168" i="6"/>
  <c r="AH168" i="6" s="1"/>
  <c r="AG152" i="6"/>
  <c r="AH152" i="6" s="1"/>
  <c r="AG136" i="6"/>
  <c r="AH136" i="6" s="1"/>
  <c r="AG128" i="6"/>
  <c r="AH128" i="6" s="1"/>
  <c r="AG88" i="6"/>
  <c r="AH88" i="6" s="1"/>
  <c r="AG72" i="6"/>
  <c r="AH72" i="6" s="1"/>
  <c r="AG48" i="6"/>
  <c r="AH48" i="6" s="1"/>
  <c r="AI48" i="6" s="1"/>
  <c r="AG24" i="6"/>
  <c r="AH24" i="6" s="1"/>
  <c r="AG8" i="6"/>
  <c r="AH8" i="6" s="1"/>
  <c r="AG223" i="6"/>
  <c r="AH223" i="6" s="1"/>
  <c r="AG215" i="6"/>
  <c r="AH215" i="6" s="1"/>
  <c r="AG207" i="6"/>
  <c r="AH207" i="6" s="1"/>
  <c r="AG191" i="6"/>
  <c r="AH191" i="6" s="1"/>
  <c r="AG183" i="6"/>
  <c r="AH183" i="6" s="1"/>
  <c r="AG175" i="6"/>
  <c r="AH175" i="6" s="1"/>
  <c r="AG167" i="6"/>
  <c r="AH167" i="6" s="1"/>
  <c r="AG159" i="6"/>
  <c r="AH159" i="6" s="1"/>
  <c r="AG151" i="6"/>
  <c r="AH151" i="6" s="1"/>
  <c r="AG143" i="6"/>
  <c r="AH143" i="6" s="1"/>
  <c r="AG127" i="6"/>
  <c r="AH127" i="6" s="1"/>
  <c r="AG119" i="6"/>
  <c r="AH119" i="6" s="1"/>
  <c r="AG111" i="6"/>
  <c r="AH111" i="6" s="1"/>
  <c r="AG103" i="6"/>
  <c r="AH103" i="6" s="1"/>
  <c r="AG95" i="6"/>
  <c r="AH95" i="6" s="1"/>
  <c r="AG87" i="6"/>
  <c r="AH87" i="6" s="1"/>
  <c r="AG79" i="6"/>
  <c r="AH79" i="6" s="1"/>
  <c r="AG71" i="6"/>
  <c r="AH71" i="6" s="1"/>
  <c r="AG63" i="6"/>
  <c r="AH63" i="6" s="1"/>
  <c r="AG55" i="6"/>
  <c r="AH55" i="6" s="1"/>
  <c r="AG47" i="6"/>
  <c r="AH47" i="6" s="1"/>
  <c r="AG39" i="6"/>
  <c r="AH39" i="6" s="1"/>
  <c r="AG31" i="6"/>
  <c r="AH31" i="6" s="1"/>
  <c r="AG23" i="6"/>
  <c r="AH23" i="6" s="1"/>
  <c r="AG15" i="6"/>
  <c r="AH15" i="6" s="1"/>
  <c r="AL2" i="6"/>
  <c r="AL221" i="6"/>
  <c r="AL213" i="6"/>
  <c r="AL205" i="6"/>
  <c r="AL197" i="6"/>
  <c r="AL189" i="6"/>
  <c r="AL181" i="6"/>
  <c r="AL173" i="6"/>
  <c r="AL165" i="6"/>
  <c r="AL157" i="6"/>
  <c r="AL149" i="6"/>
  <c r="AL141" i="6"/>
  <c r="AL133" i="6"/>
  <c r="AL125" i="6"/>
  <c r="AL117" i="6"/>
  <c r="AL109" i="6"/>
  <c r="AL101" i="6"/>
  <c r="AL93" i="6"/>
  <c r="AL85" i="6"/>
  <c r="AL77" i="6"/>
  <c r="AL69" i="6"/>
  <c r="AL61" i="6"/>
  <c r="AL53" i="6"/>
  <c r="AL45" i="6"/>
  <c r="AL37" i="6"/>
  <c r="AL29" i="6"/>
  <c r="AL21" i="6"/>
  <c r="AL13" i="6"/>
  <c r="AL5" i="6"/>
  <c r="AG158" i="6"/>
  <c r="AH158" i="6" s="1"/>
  <c r="AG142" i="6"/>
  <c r="AH142" i="6" s="1"/>
  <c r="AG118" i="6"/>
  <c r="AH118" i="6" s="1"/>
  <c r="AG102" i="6"/>
  <c r="AH102" i="6" s="1"/>
  <c r="AG86" i="6"/>
  <c r="AH86" i="6" s="1"/>
  <c r="AG62" i="6"/>
  <c r="AH62" i="6" s="1"/>
  <c r="AG6" i="6"/>
  <c r="AH6" i="6" s="1"/>
  <c r="AL228" i="6"/>
  <c r="AL220" i="6"/>
  <c r="AL156" i="6"/>
  <c r="AL140" i="6"/>
  <c r="AL132" i="6"/>
  <c r="AL92" i="6"/>
  <c r="AL76" i="6"/>
  <c r="AL68" i="6"/>
  <c r="AL52" i="6"/>
  <c r="AL36" i="6"/>
  <c r="AL28" i="6"/>
  <c r="AL12" i="6"/>
  <c r="AL4" i="6"/>
  <c r="AL207" i="6"/>
  <c r="AL191" i="6"/>
  <c r="AL183" i="6"/>
  <c r="AL143" i="6"/>
  <c r="AL127" i="6"/>
  <c r="AL119" i="6"/>
  <c r="AL79" i="6"/>
  <c r="AL63" i="6"/>
  <c r="AL55" i="6"/>
  <c r="AL15" i="6"/>
  <c r="AG218" i="6"/>
  <c r="AH218" i="6" s="1"/>
  <c r="AG210" i="6"/>
  <c r="AH210" i="6" s="1"/>
  <c r="AG194" i="6"/>
  <c r="AH194" i="6" s="1"/>
  <c r="AG178" i="6"/>
  <c r="AH178" i="6" s="1"/>
  <c r="AG170" i="6"/>
  <c r="AH170" i="6" s="1"/>
  <c r="AG162" i="6"/>
  <c r="AH162" i="6" s="1"/>
  <c r="AI162" i="6" s="1"/>
  <c r="AG154" i="6"/>
  <c r="AH154" i="6" s="1"/>
  <c r="AG146" i="6"/>
  <c r="AH146" i="6" s="1"/>
  <c r="AG130" i="6"/>
  <c r="AH130" i="6" s="1"/>
  <c r="AG114" i="6"/>
  <c r="AH114" i="6" s="1"/>
  <c r="AG106" i="6"/>
  <c r="AH106" i="6" s="1"/>
  <c r="AG98" i="6"/>
  <c r="AH98" i="6" s="1"/>
  <c r="AG90" i="6"/>
  <c r="AH90" i="6" s="1"/>
  <c r="AG82" i="6"/>
  <c r="AH82" i="6" s="1"/>
  <c r="AG66" i="6"/>
  <c r="AH66" i="6" s="1"/>
  <c r="AG50" i="6"/>
  <c r="AH50" i="6" s="1"/>
  <c r="AG42" i="6"/>
  <c r="AH42" i="6" s="1"/>
  <c r="AG34" i="6"/>
  <c r="AH34" i="6" s="1"/>
  <c r="AG26" i="6"/>
  <c r="AH26" i="6" s="1"/>
  <c r="AG18" i="6"/>
  <c r="AH18" i="6" s="1"/>
  <c r="AG221" i="6"/>
  <c r="AH221" i="6" s="1"/>
  <c r="AG205" i="6"/>
  <c r="AH205" i="6" s="1"/>
  <c r="AG189" i="6"/>
  <c r="AH189" i="6" s="1"/>
  <c r="AG181" i="6"/>
  <c r="AH181" i="6" s="1"/>
  <c r="AG173" i="6"/>
  <c r="AH173" i="6" s="1"/>
  <c r="AG157" i="6"/>
  <c r="AH157" i="6" s="1"/>
  <c r="AG141" i="6"/>
  <c r="AH141" i="6" s="1"/>
  <c r="AG125" i="6"/>
  <c r="AH125" i="6" s="1"/>
  <c r="AG117" i="6"/>
  <c r="AH117" i="6" s="1"/>
  <c r="AI117" i="6" s="1"/>
  <c r="AG109" i="6"/>
  <c r="AH109" i="6" s="1"/>
  <c r="AG93" i="6"/>
  <c r="AH93" i="6" s="1"/>
  <c r="AG77" i="6"/>
  <c r="AH77" i="6" s="1"/>
  <c r="AG61" i="6"/>
  <c r="AH61" i="6" s="1"/>
  <c r="AI61" i="6" s="1"/>
  <c r="AG53" i="6"/>
  <c r="AH53" i="6" s="1"/>
  <c r="AG45" i="6"/>
  <c r="AH45" i="6" s="1"/>
  <c r="AG29" i="6"/>
  <c r="AH29" i="6" s="1"/>
  <c r="AG13" i="6"/>
  <c r="AH13" i="6" s="1"/>
  <c r="AI13" i="6" s="1"/>
  <c r="AL219" i="6"/>
  <c r="AL211" i="6"/>
  <c r="AL203" i="6"/>
  <c r="AL195" i="6"/>
  <c r="AL187" i="6"/>
  <c r="AL179" i="6"/>
  <c r="AL171" i="6"/>
  <c r="AL163" i="6"/>
  <c r="AL155" i="6"/>
  <c r="AL147" i="6"/>
  <c r="AL139" i="6"/>
  <c r="AL131" i="6"/>
  <c r="AL123" i="6"/>
  <c r="AL115" i="6"/>
  <c r="AL107" i="6"/>
  <c r="AL99" i="6"/>
  <c r="AL91" i="6"/>
  <c r="AL83" i="6"/>
  <c r="AL75" i="6"/>
  <c r="AL67" i="6"/>
  <c r="AL59" i="6"/>
  <c r="AL51" i="6"/>
  <c r="AL43" i="6"/>
  <c r="AL35" i="6"/>
  <c r="AL19" i="6"/>
  <c r="AL11" i="6"/>
  <c r="AL3" i="6"/>
  <c r="AL222" i="6"/>
  <c r="AL214" i="6"/>
  <c r="AL206" i="6"/>
  <c r="AL190" i="6"/>
  <c r="AL198" i="6"/>
  <c r="M212" i="6"/>
  <c r="AL224" i="6"/>
  <c r="AL216" i="6"/>
  <c r="AL208" i="6"/>
  <c r="AL200" i="6"/>
  <c r="AL192" i="6"/>
  <c r="AL184" i="6"/>
  <c r="AL176" i="6"/>
  <c r="AL168" i="6"/>
  <c r="AL160" i="6"/>
  <c r="AL152" i="6"/>
  <c r="AL144" i="6"/>
  <c r="AL136" i="6"/>
  <c r="AL128" i="6"/>
  <c r="AL120" i="6"/>
  <c r="AL112" i="6"/>
  <c r="AL104" i="6"/>
  <c r="AL96" i="6"/>
  <c r="AL88" i="6"/>
  <c r="AL80" i="6"/>
  <c r="AL72" i="6"/>
  <c r="AL64" i="6"/>
  <c r="AL56" i="6"/>
  <c r="AL48" i="6"/>
  <c r="AL40" i="6"/>
  <c r="AL32" i="6"/>
  <c r="AL24" i="6"/>
  <c r="AL16" i="6"/>
  <c r="AL8" i="6"/>
  <c r="P41" i="6"/>
  <c r="T41" i="6" s="1"/>
  <c r="P25" i="6"/>
  <c r="U25" i="6" s="1"/>
  <c r="P9" i="6"/>
  <c r="AL182" i="6"/>
  <c r="AL174" i="6"/>
  <c r="AL166" i="6"/>
  <c r="AL158" i="6"/>
  <c r="AL150" i="6"/>
  <c r="AL142" i="6"/>
  <c r="AL134" i="6"/>
  <c r="AL126" i="6"/>
  <c r="AL118" i="6"/>
  <c r="AL110" i="6"/>
  <c r="AL102" i="6"/>
  <c r="AL94" i="6"/>
  <c r="AL86" i="6"/>
  <c r="AL78" i="6"/>
  <c r="AL70" i="6"/>
  <c r="AL62" i="6"/>
  <c r="AL54" i="6"/>
  <c r="AL46" i="6"/>
  <c r="AL38" i="6"/>
  <c r="AL30" i="6"/>
  <c r="AL22" i="6"/>
  <c r="AL14" i="6"/>
  <c r="AL6" i="6"/>
  <c r="Y228" i="6"/>
  <c r="Y220" i="6"/>
  <c r="Y212" i="6"/>
  <c r="Y204" i="6"/>
  <c r="Y196" i="6"/>
  <c r="Y188" i="6"/>
  <c r="Y180" i="6"/>
  <c r="Y172" i="6"/>
  <c r="Y164" i="6"/>
  <c r="Y156" i="6"/>
  <c r="Y148" i="6"/>
  <c r="Y140" i="6"/>
  <c r="Y132" i="6"/>
  <c r="Y124" i="6"/>
  <c r="Y116" i="6"/>
  <c r="Y108" i="6"/>
  <c r="Y100" i="6"/>
  <c r="Y92" i="6"/>
  <c r="Y84" i="6"/>
  <c r="Y76" i="6"/>
  <c r="Y68" i="6"/>
  <c r="Y60" i="6"/>
  <c r="Y52" i="6"/>
  <c r="Y44" i="6"/>
  <c r="Y36" i="6"/>
  <c r="Y28" i="6"/>
  <c r="Y20" i="6"/>
  <c r="Y12" i="6"/>
  <c r="Y4" i="6"/>
  <c r="M15" i="6"/>
  <c r="M7" i="6"/>
  <c r="P4" i="6"/>
  <c r="P220" i="6"/>
  <c r="P12" i="6"/>
  <c r="P228" i="6"/>
  <c r="P204" i="6"/>
  <c r="P196" i="6"/>
  <c r="P188" i="6"/>
  <c r="U188" i="6" s="1"/>
  <c r="P180" i="6"/>
  <c r="R180" i="6" s="1"/>
  <c r="P156" i="6"/>
  <c r="P140" i="6"/>
  <c r="AO140" i="6" s="1"/>
  <c r="AP140" i="6" s="1"/>
  <c r="P132" i="6"/>
  <c r="P124" i="6"/>
  <c r="P116" i="6"/>
  <c r="AO116" i="6" s="1"/>
  <c r="AP116" i="6" s="1"/>
  <c r="P108" i="6"/>
  <c r="P100" i="6"/>
  <c r="T100" i="6" s="1"/>
  <c r="P76" i="6"/>
  <c r="R76" i="6" s="1"/>
  <c r="P68" i="6"/>
  <c r="P52" i="6"/>
  <c r="M194" i="6"/>
  <c r="M154" i="6"/>
  <c r="M146" i="6"/>
  <c r="M130" i="6"/>
  <c r="M122" i="6"/>
  <c r="M90" i="6"/>
  <c r="M82" i="6"/>
  <c r="M74" i="6"/>
  <c r="M66" i="6"/>
  <c r="M58" i="6"/>
  <c r="M34" i="6"/>
  <c r="M18" i="6"/>
  <c r="M210" i="6"/>
  <c r="M227" i="6"/>
  <c r="M203" i="6"/>
  <c r="M187" i="6"/>
  <c r="M179" i="6"/>
  <c r="M171" i="6"/>
  <c r="M99" i="6"/>
  <c r="M83" i="6"/>
  <c r="M75" i="6"/>
  <c r="M51" i="6"/>
  <c r="Y227" i="6"/>
  <c r="Y219" i="6"/>
  <c r="Y211" i="6"/>
  <c r="Y203" i="6"/>
  <c r="Y195" i="6"/>
  <c r="Y187" i="6"/>
  <c r="Y179" i="6"/>
  <c r="Y171" i="6"/>
  <c r="Y163" i="6"/>
  <c r="Y155" i="6"/>
  <c r="Y147" i="6"/>
  <c r="Y139" i="6"/>
  <c r="Y131" i="6"/>
  <c r="Y123" i="6"/>
  <c r="Y115" i="6"/>
  <c r="Y107" i="6"/>
  <c r="Y99" i="6"/>
  <c r="Y91" i="6"/>
  <c r="Y83" i="6"/>
  <c r="Y75" i="6"/>
  <c r="Y67" i="6"/>
  <c r="Y59" i="6"/>
  <c r="Y51" i="6"/>
  <c r="Y43" i="6"/>
  <c r="Y35" i="6"/>
  <c r="Y27" i="6"/>
  <c r="Y19" i="6"/>
  <c r="Y11" i="6"/>
  <c r="Y3" i="6"/>
  <c r="P226" i="6"/>
  <c r="P218" i="6"/>
  <c r="P202" i="6"/>
  <c r="P186" i="6"/>
  <c r="P178" i="6"/>
  <c r="P170" i="6"/>
  <c r="P162" i="6"/>
  <c r="P138" i="6"/>
  <c r="P114" i="6"/>
  <c r="P106" i="6"/>
  <c r="P98" i="6"/>
  <c r="R98" i="6" s="1"/>
  <c r="P50" i="6"/>
  <c r="T50" i="6" s="1"/>
  <c r="P42" i="6"/>
  <c r="P26" i="6"/>
  <c r="P10" i="6"/>
  <c r="AO10" i="6" s="1"/>
  <c r="AP10" i="6" s="1"/>
  <c r="P224" i="6"/>
  <c r="P216" i="6"/>
  <c r="P208" i="6"/>
  <c r="AO208" i="6" s="1"/>
  <c r="AP208" i="6" s="1"/>
  <c r="M200" i="6"/>
  <c r="P192" i="6"/>
  <c r="M184" i="6"/>
  <c r="P176" i="6"/>
  <c r="P168" i="6"/>
  <c r="P160" i="6"/>
  <c r="P152" i="6"/>
  <c r="P144" i="6"/>
  <c r="P136" i="6"/>
  <c r="P128" i="6"/>
  <c r="U128" i="6" s="1"/>
  <c r="P120" i="6"/>
  <c r="M112" i="6"/>
  <c r="P104" i="6"/>
  <c r="P96" i="6"/>
  <c r="AO96" i="6" s="1"/>
  <c r="AP96" i="6" s="1"/>
  <c r="P88" i="6"/>
  <c r="P80" i="6"/>
  <c r="U80" i="6" s="1"/>
  <c r="M72" i="6"/>
  <c r="P64" i="6"/>
  <c r="T64" i="6" s="1"/>
  <c r="M56" i="6"/>
  <c r="P48" i="6"/>
  <c r="M40" i="6"/>
  <c r="P32" i="6"/>
  <c r="P16" i="6"/>
  <c r="P8" i="6"/>
  <c r="T8" i="6" s="1"/>
  <c r="Y223" i="6"/>
  <c r="Y215" i="6"/>
  <c r="Y207" i="6"/>
  <c r="Y199" i="6"/>
  <c r="Y191" i="6"/>
  <c r="Y183" i="6"/>
  <c r="Y175" i="6"/>
  <c r="Y167" i="6"/>
  <c r="Y159" i="6"/>
  <c r="Y151" i="6"/>
  <c r="Y143" i="6"/>
  <c r="Y135" i="6"/>
  <c r="Y127" i="6"/>
  <c r="Y119" i="6"/>
  <c r="Y111" i="6"/>
  <c r="Y103" i="6"/>
  <c r="Y87" i="6"/>
  <c r="Y79" i="6"/>
  <c r="Y71" i="6"/>
  <c r="Y55" i="6"/>
  <c r="Y47" i="6"/>
  <c r="Y39" i="6"/>
  <c r="Y31" i="6"/>
  <c r="Y23" i="6"/>
  <c r="Y15" i="6"/>
  <c r="Y7" i="6"/>
  <c r="Y63" i="6"/>
  <c r="P158" i="6"/>
  <c r="P30" i="6"/>
  <c r="P22" i="6"/>
  <c r="P14" i="6"/>
  <c r="P6" i="6"/>
  <c r="T6" i="6" s="1"/>
  <c r="Y95" i="6"/>
  <c r="M172" i="6"/>
  <c r="P172" i="6"/>
  <c r="P164" i="6"/>
  <c r="M164" i="6"/>
  <c r="P148" i="6"/>
  <c r="R148" i="6" s="1"/>
  <c r="M148" i="6"/>
  <c r="M84" i="6"/>
  <c r="P84" i="6"/>
  <c r="P60" i="6"/>
  <c r="U60" i="6" s="1"/>
  <c r="M60" i="6"/>
  <c r="M44" i="6"/>
  <c r="P44" i="6"/>
  <c r="M140" i="6"/>
  <c r="P219" i="6"/>
  <c r="M211" i="6"/>
  <c r="P203" i="6"/>
  <c r="P163" i="6"/>
  <c r="P147" i="6"/>
  <c r="M139" i="6"/>
  <c r="P131" i="6"/>
  <c r="M123" i="6"/>
  <c r="M115" i="6"/>
  <c r="M107" i="6"/>
  <c r="P75" i="6"/>
  <c r="M59" i="6"/>
  <c r="M43" i="6"/>
  <c r="M35" i="6"/>
  <c r="M228" i="6"/>
  <c r="M204" i="6"/>
  <c r="M188" i="6"/>
  <c r="M100" i="6"/>
  <c r="M76" i="6"/>
  <c r="M128" i="6"/>
  <c r="Y222" i="6"/>
  <c r="Y214" i="6"/>
  <c r="Y206" i="6"/>
  <c r="Y198" i="6"/>
  <c r="Y190" i="6"/>
  <c r="Y182" i="6"/>
  <c r="Y174" i="6"/>
  <c r="Y166" i="6"/>
  <c r="Y158" i="6"/>
  <c r="Y150" i="6"/>
  <c r="Y142" i="6"/>
  <c r="Y134" i="6"/>
  <c r="Y126" i="6"/>
  <c r="Y118" i="6"/>
  <c r="Y110" i="6"/>
  <c r="Y102" i="6"/>
  <c r="Y94" i="6"/>
  <c r="Y86" i="6"/>
  <c r="Y78" i="6"/>
  <c r="Y70" i="6"/>
  <c r="Y62" i="6"/>
  <c r="Y54" i="6"/>
  <c r="Y46" i="6"/>
  <c r="Y38" i="6"/>
  <c r="Y30" i="6"/>
  <c r="Y22" i="6"/>
  <c r="Y14" i="6"/>
  <c r="Y6" i="6"/>
  <c r="P40" i="6"/>
  <c r="Y2" i="6"/>
  <c r="Y221" i="6"/>
  <c r="Y213" i="6"/>
  <c r="Y205" i="6"/>
  <c r="Y197" i="6"/>
  <c r="Y189" i="6"/>
  <c r="Y181" i="6"/>
  <c r="Y173" i="6"/>
  <c r="Y165" i="6"/>
  <c r="Y157" i="6"/>
  <c r="Y149" i="6"/>
  <c r="Y141" i="6"/>
  <c r="Y133" i="6"/>
  <c r="Y125" i="6"/>
  <c r="Y117" i="6"/>
  <c r="Y109" i="6"/>
  <c r="Y101" i="6"/>
  <c r="Y93" i="6"/>
  <c r="Y85" i="6"/>
  <c r="Y77" i="6"/>
  <c r="Y69" i="6"/>
  <c r="Y61" i="6"/>
  <c r="Y53" i="6"/>
  <c r="Y45" i="6"/>
  <c r="Y37" i="6"/>
  <c r="Y29" i="6"/>
  <c r="Y21" i="6"/>
  <c r="Y13" i="6"/>
  <c r="Y5" i="6"/>
  <c r="P7" i="6"/>
  <c r="P24" i="6"/>
  <c r="M225" i="6"/>
  <c r="M209" i="6"/>
  <c r="M201" i="6"/>
  <c r="M185" i="6"/>
  <c r="M177" i="6"/>
  <c r="M169" i="6"/>
  <c r="M161" i="6"/>
  <c r="M145" i="6"/>
  <c r="M137" i="6"/>
  <c r="M121" i="6"/>
  <c r="M113" i="6"/>
  <c r="M105" i="6"/>
  <c r="M97" i="6"/>
  <c r="M81" i="6"/>
  <c r="M73" i="6"/>
  <c r="M57" i="6"/>
  <c r="M49" i="6"/>
  <c r="M41" i="6"/>
  <c r="M33" i="6"/>
  <c r="M25" i="6"/>
  <c r="M17" i="6"/>
  <c r="Y226" i="6"/>
  <c r="Y218" i="6"/>
  <c r="Y210" i="6"/>
  <c r="Y202" i="6"/>
  <c r="Y194" i="6"/>
  <c r="Y186" i="6"/>
  <c r="Y178" i="6"/>
  <c r="Y170" i="6"/>
  <c r="Y162" i="6"/>
  <c r="Y154" i="6"/>
  <c r="Y146" i="6"/>
  <c r="Y138" i="6"/>
  <c r="Y130" i="6"/>
  <c r="Y122" i="6"/>
  <c r="Y114" i="6"/>
  <c r="Y106" i="6"/>
  <c r="Y98" i="6"/>
  <c r="Y90" i="6"/>
  <c r="Y82" i="6"/>
  <c r="Y74" i="6"/>
  <c r="Y66" i="6"/>
  <c r="Y58" i="6"/>
  <c r="Y50" i="6"/>
  <c r="Y42" i="6"/>
  <c r="Y34" i="6"/>
  <c r="Y26" i="6"/>
  <c r="Y18" i="6"/>
  <c r="Y10" i="6"/>
  <c r="P3" i="6"/>
  <c r="Y225" i="6"/>
  <c r="Y217" i="6"/>
  <c r="Y209" i="6"/>
  <c r="Y201" i="6"/>
  <c r="Y193" i="6"/>
  <c r="Y185" i="6"/>
  <c r="Y177" i="6"/>
  <c r="Y169" i="6"/>
  <c r="Y161" i="6"/>
  <c r="Y153" i="6"/>
  <c r="Y145" i="6"/>
  <c r="Y137" i="6"/>
  <c r="Y129" i="6"/>
  <c r="Y121" i="6"/>
  <c r="Y113" i="6"/>
  <c r="Y105" i="6"/>
  <c r="Y97" i="6"/>
  <c r="Y89" i="6"/>
  <c r="Y81" i="6"/>
  <c r="Y73" i="6"/>
  <c r="Y65" i="6"/>
  <c r="Y57" i="6"/>
  <c r="Y49" i="6"/>
  <c r="Y41" i="6"/>
  <c r="Y33" i="6"/>
  <c r="Y25" i="6"/>
  <c r="Y17" i="6"/>
  <c r="Y9" i="6"/>
  <c r="M221" i="6"/>
  <c r="M213" i="6"/>
  <c r="M181" i="6"/>
  <c r="M173" i="6"/>
  <c r="M165" i="6"/>
  <c r="M157" i="6"/>
  <c r="M149" i="6"/>
  <c r="M117" i="6"/>
  <c r="M109" i="6"/>
  <c r="M101" i="6"/>
  <c r="M93" i="6"/>
  <c r="M85" i="6"/>
  <c r="M53" i="6"/>
  <c r="M45" i="6"/>
  <c r="M37" i="6"/>
  <c r="M29" i="6"/>
  <c r="P21" i="6"/>
  <c r="AO21" i="6" s="1"/>
  <c r="AP21" i="6" s="1"/>
  <c r="P13" i="6"/>
  <c r="P5" i="6"/>
  <c r="M22" i="6"/>
  <c r="M6" i="6"/>
  <c r="Y224" i="6"/>
  <c r="Y216" i="6"/>
  <c r="Y208" i="6"/>
  <c r="Y200" i="6"/>
  <c r="Y192" i="6"/>
  <c r="Y184" i="6"/>
  <c r="Y176" i="6"/>
  <c r="Y168" i="6"/>
  <c r="Y160" i="6"/>
  <c r="Y152" i="6"/>
  <c r="Y144" i="6"/>
  <c r="Y136" i="6"/>
  <c r="Y128" i="6"/>
  <c r="Y120" i="6"/>
  <c r="Y112" i="6"/>
  <c r="Y104" i="6"/>
  <c r="Y96" i="6"/>
  <c r="Y88" i="6"/>
  <c r="Y80" i="6"/>
  <c r="Y72" i="6"/>
  <c r="Y64" i="6"/>
  <c r="Y56" i="6"/>
  <c r="Y48" i="6"/>
  <c r="Y40" i="6"/>
  <c r="Y32" i="6"/>
  <c r="Y24" i="6"/>
  <c r="Y16" i="6"/>
  <c r="Y8" i="6"/>
  <c r="M26" i="6"/>
  <c r="P213" i="6"/>
  <c r="P130" i="6"/>
  <c r="AO130" i="6" s="1"/>
  <c r="AP130" i="6" s="1"/>
  <c r="M186" i="6"/>
  <c r="M163" i="6"/>
  <c r="M98" i="6"/>
  <c r="M50" i="6"/>
  <c r="M24" i="6"/>
  <c r="P212" i="6"/>
  <c r="P129" i="6"/>
  <c r="P37" i="6"/>
  <c r="M162" i="6"/>
  <c r="M138" i="6"/>
  <c r="M114" i="6"/>
  <c r="P157" i="6"/>
  <c r="AO157" i="6" s="1"/>
  <c r="AP157" i="6" s="1"/>
  <c r="P117" i="6"/>
  <c r="P85" i="6"/>
  <c r="M2" i="6"/>
  <c r="M226" i="6"/>
  <c r="M202" i="6"/>
  <c r="M178" i="6"/>
  <c r="M108" i="6"/>
  <c r="M21" i="6"/>
  <c r="P72" i="6"/>
  <c r="AO72" i="6" s="1"/>
  <c r="AP72" i="6" s="1"/>
  <c r="M222" i="6"/>
  <c r="M190" i="6"/>
  <c r="M182" i="6"/>
  <c r="M174" i="6"/>
  <c r="M166" i="6"/>
  <c r="M158" i="6"/>
  <c r="M126" i="6"/>
  <c r="M118" i="6"/>
  <c r="M110" i="6"/>
  <c r="M102" i="6"/>
  <c r="M94" i="6"/>
  <c r="M62" i="6"/>
  <c r="M54" i="6"/>
  <c r="M46" i="6"/>
  <c r="M38" i="6"/>
  <c r="M218" i="6"/>
  <c r="M64" i="6"/>
  <c r="M42" i="6"/>
  <c r="M8" i="6"/>
  <c r="P227" i="6"/>
  <c r="AO227" i="6" s="1"/>
  <c r="AP227" i="6" s="1"/>
  <c r="P211" i="6"/>
  <c r="AO211" i="6" s="1"/>
  <c r="AP211" i="6" s="1"/>
  <c r="P195" i="6"/>
  <c r="P155" i="6"/>
  <c r="P139" i="6"/>
  <c r="AO139" i="6" s="1"/>
  <c r="AP139" i="6" s="1"/>
  <c r="P99" i="6"/>
  <c r="P83" i="6"/>
  <c r="P67" i="6"/>
  <c r="AO67" i="6" s="1"/>
  <c r="AP67" i="6" s="1"/>
  <c r="P35" i="6"/>
  <c r="AO35" i="6" s="1"/>
  <c r="AP35" i="6" s="1"/>
  <c r="P190" i="6"/>
  <c r="P146" i="6"/>
  <c r="P109" i="6"/>
  <c r="P210" i="6"/>
  <c r="AO210" i="6" s="1"/>
  <c r="AP210" i="6" s="1"/>
  <c r="P194" i="6"/>
  <c r="P154" i="6"/>
  <c r="P122" i="6"/>
  <c r="AO122" i="6" s="1"/>
  <c r="AP122" i="6" s="1"/>
  <c r="P90" i="6"/>
  <c r="P82" i="6"/>
  <c r="P74" i="6"/>
  <c r="P58" i="6"/>
  <c r="P34" i="6"/>
  <c r="P18" i="6"/>
  <c r="P101" i="6"/>
  <c r="M156" i="6"/>
  <c r="M92" i="6"/>
  <c r="M192" i="6"/>
  <c r="M170" i="6"/>
  <c r="M147" i="6"/>
  <c r="M124" i="6"/>
  <c r="M104" i="6"/>
  <c r="M5" i="6"/>
  <c r="P217" i="6"/>
  <c r="AO217" i="6" s="1"/>
  <c r="AP217" i="6" s="1"/>
  <c r="P209" i="6"/>
  <c r="AO209" i="6" s="1"/>
  <c r="AP209" i="6" s="1"/>
  <c r="P201" i="6"/>
  <c r="P193" i="6"/>
  <c r="AO193" i="6" s="1"/>
  <c r="AP193" i="6" s="1"/>
  <c r="P185" i="6"/>
  <c r="P177" i="6"/>
  <c r="AO177" i="6" s="1"/>
  <c r="AP177" i="6" s="1"/>
  <c r="P153" i="6"/>
  <c r="AO153" i="6" s="1"/>
  <c r="AP153" i="6" s="1"/>
  <c r="P137" i="6"/>
  <c r="P121" i="6"/>
  <c r="AO121" i="6" s="1"/>
  <c r="AP121" i="6" s="1"/>
  <c r="P89" i="6"/>
  <c r="P81" i="6"/>
  <c r="P65" i="6"/>
  <c r="AO65" i="6" s="1"/>
  <c r="AP65" i="6" s="1"/>
  <c r="P49" i="6"/>
  <c r="P33" i="6"/>
  <c r="AO33" i="6" s="1"/>
  <c r="AP33" i="6" s="1"/>
  <c r="P17" i="6"/>
  <c r="P174" i="6"/>
  <c r="P53" i="6"/>
  <c r="M106" i="6"/>
  <c r="P66" i="6"/>
  <c r="M219" i="6"/>
  <c r="M195" i="6"/>
  <c r="M155" i="6"/>
  <c r="M91" i="6"/>
  <c r="M67" i="6"/>
  <c r="M27" i="6"/>
  <c r="M168" i="6"/>
  <c r="M4" i="6"/>
  <c r="P173" i="6"/>
  <c r="P93" i="6"/>
  <c r="M216" i="6"/>
  <c r="M152" i="6"/>
  <c r="M88" i="6"/>
  <c r="P2" i="6"/>
  <c r="P112" i="6"/>
  <c r="P54" i="6"/>
  <c r="P38" i="6"/>
  <c r="P223" i="6"/>
  <c r="M223" i="6"/>
  <c r="P215" i="6"/>
  <c r="M215" i="6"/>
  <c r="P207" i="6"/>
  <c r="M207" i="6"/>
  <c r="P199" i="6"/>
  <c r="M199" i="6"/>
  <c r="P191" i="6"/>
  <c r="M191" i="6"/>
  <c r="P183" i="6"/>
  <c r="M183" i="6"/>
  <c r="P175" i="6"/>
  <c r="M175" i="6"/>
  <c r="P167" i="6"/>
  <c r="M167" i="6"/>
  <c r="P159" i="6"/>
  <c r="M159" i="6"/>
  <c r="P151" i="6"/>
  <c r="M151" i="6"/>
  <c r="P143" i="6"/>
  <c r="M143" i="6"/>
  <c r="P135" i="6"/>
  <c r="M135" i="6"/>
  <c r="P127" i="6"/>
  <c r="M127" i="6"/>
  <c r="P119" i="6"/>
  <c r="M119" i="6"/>
  <c r="P111" i="6"/>
  <c r="M111" i="6"/>
  <c r="P103" i="6"/>
  <c r="M103" i="6"/>
  <c r="P95" i="6"/>
  <c r="M95" i="6"/>
  <c r="P87" i="6"/>
  <c r="M87" i="6"/>
  <c r="P79" i="6"/>
  <c r="M79" i="6"/>
  <c r="P71" i="6"/>
  <c r="M71" i="6"/>
  <c r="P63" i="6"/>
  <c r="M63" i="6"/>
  <c r="P55" i="6"/>
  <c r="M55" i="6"/>
  <c r="P47" i="6"/>
  <c r="M47" i="6"/>
  <c r="P39" i="6"/>
  <c r="M39" i="6"/>
  <c r="M31" i="6"/>
  <c r="P31" i="6"/>
  <c r="M23" i="6"/>
  <c r="P23" i="6"/>
  <c r="M176" i="6"/>
  <c r="M48" i="6"/>
  <c r="P200" i="6"/>
  <c r="P184" i="6"/>
  <c r="P126" i="6"/>
  <c r="P110" i="6"/>
  <c r="P94" i="6"/>
  <c r="P206" i="6"/>
  <c r="M206" i="6"/>
  <c r="M70" i="6"/>
  <c r="P70" i="6"/>
  <c r="M136" i="6"/>
  <c r="M32" i="6"/>
  <c r="M16" i="6"/>
  <c r="M3" i="6"/>
  <c r="P182" i="6"/>
  <c r="P166" i="6"/>
  <c r="P142" i="6"/>
  <c r="M142" i="6"/>
  <c r="P78" i="6"/>
  <c r="M78" i="6"/>
  <c r="P205" i="6"/>
  <c r="M205" i="6"/>
  <c r="M197" i="6"/>
  <c r="P197" i="6"/>
  <c r="M189" i="6"/>
  <c r="P189" i="6"/>
  <c r="P141" i="6"/>
  <c r="M141" i="6"/>
  <c r="M133" i="6"/>
  <c r="P133" i="6"/>
  <c r="M125" i="6"/>
  <c r="P125" i="6"/>
  <c r="P77" i="6"/>
  <c r="M77" i="6"/>
  <c r="M69" i="6"/>
  <c r="P69" i="6"/>
  <c r="M61" i="6"/>
  <c r="P61" i="6"/>
  <c r="M224" i="6"/>
  <c r="M196" i="6"/>
  <c r="M160" i="6"/>
  <c r="M132" i="6"/>
  <c r="M96" i="6"/>
  <c r="M68" i="6"/>
  <c r="M30" i="6"/>
  <c r="M14" i="6"/>
  <c r="P222" i="6"/>
  <c r="P181" i="6"/>
  <c r="P165" i="6"/>
  <c r="P149" i="6"/>
  <c r="P92" i="6"/>
  <c r="P214" i="6"/>
  <c r="M214" i="6"/>
  <c r="P150" i="6"/>
  <c r="M150" i="6"/>
  <c r="M134" i="6"/>
  <c r="P134" i="6"/>
  <c r="P36" i="6"/>
  <c r="M36" i="6"/>
  <c r="P28" i="6"/>
  <c r="M28" i="6"/>
  <c r="P20" i="6"/>
  <c r="M20" i="6"/>
  <c r="M220" i="6"/>
  <c r="M131" i="6"/>
  <c r="M120" i="6"/>
  <c r="M13" i="6"/>
  <c r="P221" i="6"/>
  <c r="P91" i="6"/>
  <c r="P62" i="6"/>
  <c r="P46" i="6"/>
  <c r="P29" i="6"/>
  <c r="P15" i="6"/>
  <c r="M198" i="6"/>
  <c r="P198" i="6"/>
  <c r="P86" i="6"/>
  <c r="M86" i="6"/>
  <c r="P187" i="6"/>
  <c r="P179" i="6"/>
  <c r="P171" i="6"/>
  <c r="P123" i="6"/>
  <c r="P115" i="6"/>
  <c r="P107" i="6"/>
  <c r="P59" i="6"/>
  <c r="P51" i="6"/>
  <c r="P43" i="6"/>
  <c r="P19" i="6"/>
  <c r="M19" i="6"/>
  <c r="M208" i="6"/>
  <c r="M180" i="6"/>
  <c r="M144" i="6"/>
  <c r="M116" i="6"/>
  <c r="M80" i="6"/>
  <c r="M52" i="6"/>
  <c r="M12" i="6"/>
  <c r="P118" i="6"/>
  <c r="P102" i="6"/>
  <c r="P45" i="6"/>
  <c r="P27" i="6"/>
  <c r="P11" i="6"/>
  <c r="M11" i="6"/>
  <c r="M10" i="6"/>
  <c r="M9" i="6"/>
  <c r="AA3" i="2"/>
  <c r="AB3" i="2" s="1"/>
  <c r="AC3" i="2" s="1"/>
  <c r="AA221" i="2"/>
  <c r="AB221" i="2" s="1"/>
  <c r="AC221" i="2" s="1"/>
  <c r="AA213" i="2"/>
  <c r="AB213" i="2" s="1"/>
  <c r="AC213" i="2" s="1"/>
  <c r="AA205" i="2"/>
  <c r="AB205" i="2" s="1"/>
  <c r="AC205" i="2" s="1"/>
  <c r="AA197" i="2"/>
  <c r="AB197" i="2" s="1"/>
  <c r="AC197" i="2" s="1"/>
  <c r="AA189" i="2"/>
  <c r="AB189" i="2" s="1"/>
  <c r="AC189" i="2" s="1"/>
  <c r="AA181" i="2"/>
  <c r="AB181" i="2" s="1"/>
  <c r="AC181" i="2" s="1"/>
  <c r="AA173" i="2"/>
  <c r="AB173" i="2" s="1"/>
  <c r="AC173" i="2" s="1"/>
  <c r="AA165" i="2"/>
  <c r="AB165" i="2" s="1"/>
  <c r="AC165" i="2" s="1"/>
  <c r="AA157" i="2"/>
  <c r="AB157" i="2" s="1"/>
  <c r="AC157" i="2" s="1"/>
  <c r="AA149" i="2"/>
  <c r="AA141" i="2"/>
  <c r="AB141" i="2" s="1"/>
  <c r="AC141" i="2" s="1"/>
  <c r="AA133" i="2"/>
  <c r="AB133" i="2" s="1"/>
  <c r="AC133" i="2" s="1"/>
  <c r="AA125" i="2"/>
  <c r="AA117" i="2"/>
  <c r="AB117" i="2" s="1"/>
  <c r="AC117" i="2" s="1"/>
  <c r="AA109" i="2"/>
  <c r="AB109" i="2" s="1"/>
  <c r="AC109" i="2" s="1"/>
  <c r="AA101" i="2"/>
  <c r="AB101" i="2" s="1"/>
  <c r="AC101" i="2" s="1"/>
  <c r="AA93" i="2"/>
  <c r="AB93" i="2" s="1"/>
  <c r="AC93" i="2" s="1"/>
  <c r="AA85" i="2"/>
  <c r="AB85" i="2" s="1"/>
  <c r="AC85" i="2" s="1"/>
  <c r="AA77" i="2"/>
  <c r="AB77" i="2" s="1"/>
  <c r="AC77" i="2" s="1"/>
  <c r="AA69" i="2"/>
  <c r="AB69" i="2" s="1"/>
  <c r="AC69" i="2" s="1"/>
  <c r="AA61" i="2"/>
  <c r="AB61" i="2" s="1"/>
  <c r="AC61" i="2" s="1"/>
  <c r="AA53" i="2"/>
  <c r="AB53" i="2" s="1"/>
  <c r="AC53" i="2" s="1"/>
  <c r="AA45" i="2"/>
  <c r="AB45" i="2" s="1"/>
  <c r="AC45" i="2" s="1"/>
  <c r="AA37" i="2"/>
  <c r="AB37" i="2" s="1"/>
  <c r="AC37" i="2" s="1"/>
  <c r="AA29" i="2"/>
  <c r="AB29" i="2" s="1"/>
  <c r="AC29" i="2" s="1"/>
  <c r="AA21" i="2"/>
  <c r="AB21" i="2" s="1"/>
  <c r="AC21" i="2" s="1"/>
  <c r="AA13" i="2"/>
  <c r="AB13" i="2" s="1"/>
  <c r="AC13" i="2" s="1"/>
  <c r="AA5" i="2"/>
  <c r="AB5" i="2" s="1"/>
  <c r="AC5" i="2" s="1"/>
  <c r="AB125" i="2"/>
  <c r="AC125" i="2" s="1"/>
  <c r="AA228" i="2"/>
  <c r="AB228" i="2" s="1"/>
  <c r="AC228" i="2" s="1"/>
  <c r="AA220" i="2"/>
  <c r="AB220" i="2" s="1"/>
  <c r="AC220" i="2" s="1"/>
  <c r="AA212" i="2"/>
  <c r="AB212" i="2" s="1"/>
  <c r="AC212" i="2" s="1"/>
  <c r="AA204" i="2"/>
  <c r="AB204" i="2" s="1"/>
  <c r="AC204" i="2" s="1"/>
  <c r="AA196" i="2"/>
  <c r="AB196" i="2" s="1"/>
  <c r="AC196" i="2" s="1"/>
  <c r="AA188" i="2"/>
  <c r="AB188" i="2" s="1"/>
  <c r="AC188" i="2" s="1"/>
  <c r="AA180" i="2"/>
  <c r="AB180" i="2" s="1"/>
  <c r="AC180" i="2" s="1"/>
  <c r="AA172" i="2"/>
  <c r="AB172" i="2" s="1"/>
  <c r="AC172" i="2" s="1"/>
  <c r="AA164" i="2"/>
  <c r="AB164" i="2" s="1"/>
  <c r="AC164" i="2" s="1"/>
  <c r="AA156" i="2"/>
  <c r="AB156" i="2" s="1"/>
  <c r="AC156" i="2" s="1"/>
  <c r="AA148" i="2"/>
  <c r="AB148" i="2" s="1"/>
  <c r="AC148" i="2" s="1"/>
  <c r="AA140" i="2"/>
  <c r="AB140" i="2" s="1"/>
  <c r="AC140" i="2" s="1"/>
  <c r="AA132" i="2"/>
  <c r="AB132" i="2" s="1"/>
  <c r="AC132" i="2" s="1"/>
  <c r="AA124" i="2"/>
  <c r="AB124" i="2" s="1"/>
  <c r="AC124" i="2" s="1"/>
  <c r="AA116" i="2"/>
  <c r="AB116" i="2" s="1"/>
  <c r="AC116" i="2" s="1"/>
  <c r="AA108" i="2"/>
  <c r="AB108" i="2" s="1"/>
  <c r="AC108" i="2" s="1"/>
  <c r="AA100" i="2"/>
  <c r="AB100" i="2" s="1"/>
  <c r="AC100" i="2" s="1"/>
  <c r="AA92" i="2"/>
  <c r="AB92" i="2" s="1"/>
  <c r="AC92" i="2" s="1"/>
  <c r="AA84" i="2"/>
  <c r="AB84" i="2" s="1"/>
  <c r="AC84" i="2" s="1"/>
  <c r="AA76" i="2"/>
  <c r="AB76" i="2" s="1"/>
  <c r="AC76" i="2" s="1"/>
  <c r="AA68" i="2"/>
  <c r="AB68" i="2" s="1"/>
  <c r="AC68" i="2" s="1"/>
  <c r="AA60" i="2"/>
  <c r="AB60" i="2" s="1"/>
  <c r="AC60" i="2" s="1"/>
  <c r="AA52" i="2"/>
  <c r="AB52" i="2" s="1"/>
  <c r="AC52" i="2" s="1"/>
  <c r="AA44" i="2"/>
  <c r="AB44" i="2" s="1"/>
  <c r="AC44" i="2" s="1"/>
  <c r="AA36" i="2"/>
  <c r="AB36" i="2" s="1"/>
  <c r="AC36" i="2" s="1"/>
  <c r="AA28" i="2"/>
  <c r="AB28" i="2" s="1"/>
  <c r="AC28" i="2" s="1"/>
  <c r="AA20" i="2"/>
  <c r="AB20" i="2" s="1"/>
  <c r="AC20" i="2" s="1"/>
  <c r="AA12" i="2"/>
  <c r="AB12" i="2" s="1"/>
  <c r="AC12" i="2" s="1"/>
  <c r="AA4" i="2"/>
  <c r="AB4" i="2" s="1"/>
  <c r="AC4" i="2" s="1"/>
  <c r="AA227" i="2"/>
  <c r="AB227" i="2" s="1"/>
  <c r="AC227" i="2" s="1"/>
  <c r="AA219" i="2"/>
  <c r="AB219" i="2" s="1"/>
  <c r="AC219" i="2" s="1"/>
  <c r="AA211" i="2"/>
  <c r="AB211" i="2" s="1"/>
  <c r="AC211" i="2" s="1"/>
  <c r="AA203" i="2"/>
  <c r="AB203" i="2" s="1"/>
  <c r="AC203" i="2" s="1"/>
  <c r="AA195" i="2"/>
  <c r="AB195" i="2" s="1"/>
  <c r="AC195" i="2" s="1"/>
  <c r="AA187" i="2"/>
  <c r="AB187" i="2" s="1"/>
  <c r="AC187" i="2" s="1"/>
  <c r="AA179" i="2"/>
  <c r="AB179" i="2" s="1"/>
  <c r="AC179" i="2" s="1"/>
  <c r="AA171" i="2"/>
  <c r="AB171" i="2" s="1"/>
  <c r="AC171" i="2" s="1"/>
  <c r="AA163" i="2"/>
  <c r="AB163" i="2" s="1"/>
  <c r="AC163" i="2" s="1"/>
  <c r="AA155" i="2"/>
  <c r="AB155" i="2" s="1"/>
  <c r="AC155" i="2" s="1"/>
  <c r="AA147" i="2"/>
  <c r="AB147" i="2" s="1"/>
  <c r="AC147" i="2" s="1"/>
  <c r="AA139" i="2"/>
  <c r="AB139" i="2" s="1"/>
  <c r="AC139" i="2" s="1"/>
  <c r="AA131" i="2"/>
  <c r="AB131" i="2" s="1"/>
  <c r="AC131" i="2" s="1"/>
  <c r="AA123" i="2"/>
  <c r="AB123" i="2" s="1"/>
  <c r="AC123" i="2" s="1"/>
  <c r="AA115" i="2"/>
  <c r="AB115" i="2" s="1"/>
  <c r="AC115" i="2" s="1"/>
  <c r="AA107" i="2"/>
  <c r="AB107" i="2" s="1"/>
  <c r="AC107" i="2" s="1"/>
  <c r="AA99" i="2"/>
  <c r="AB99" i="2" s="1"/>
  <c r="AC99" i="2" s="1"/>
  <c r="AA91" i="2"/>
  <c r="AB91" i="2" s="1"/>
  <c r="AC91" i="2" s="1"/>
  <c r="AA83" i="2"/>
  <c r="AB83" i="2" s="1"/>
  <c r="AC83" i="2" s="1"/>
  <c r="AA75" i="2"/>
  <c r="AB75" i="2" s="1"/>
  <c r="AC75" i="2" s="1"/>
  <c r="AA67" i="2"/>
  <c r="AB67" i="2" s="1"/>
  <c r="AC67" i="2" s="1"/>
  <c r="AA59" i="2"/>
  <c r="AB59" i="2" s="1"/>
  <c r="AC59" i="2" s="1"/>
  <c r="AA51" i="2"/>
  <c r="AB51" i="2" s="1"/>
  <c r="AC51" i="2" s="1"/>
  <c r="AA43" i="2"/>
  <c r="AB43" i="2" s="1"/>
  <c r="AC43" i="2" s="1"/>
  <c r="AA35" i="2"/>
  <c r="AB35" i="2" s="1"/>
  <c r="AC35" i="2" s="1"/>
  <c r="AA27" i="2"/>
  <c r="AB27" i="2" s="1"/>
  <c r="AC27" i="2" s="1"/>
  <c r="AA19" i="2"/>
  <c r="AB19" i="2" s="1"/>
  <c r="AC19" i="2" s="1"/>
  <c r="AA11" i="2"/>
  <c r="AB11" i="2" s="1"/>
  <c r="AC11" i="2" s="1"/>
  <c r="AA2" i="2"/>
  <c r="AB2" i="2" s="1"/>
  <c r="AC2" i="2" s="1"/>
  <c r="AB149" i="2"/>
  <c r="AC149" i="2" s="1"/>
  <c r="AA226" i="2"/>
  <c r="AB226" i="2" s="1"/>
  <c r="AC226" i="2" s="1"/>
  <c r="AA218" i="2"/>
  <c r="AB218" i="2" s="1"/>
  <c r="AC218" i="2" s="1"/>
  <c r="AA210" i="2"/>
  <c r="AB210" i="2" s="1"/>
  <c r="AC210" i="2" s="1"/>
  <c r="AA202" i="2"/>
  <c r="AB202" i="2" s="1"/>
  <c r="AC202" i="2" s="1"/>
  <c r="AA194" i="2"/>
  <c r="AB194" i="2" s="1"/>
  <c r="AC194" i="2" s="1"/>
  <c r="AA186" i="2"/>
  <c r="AB186" i="2" s="1"/>
  <c r="AC186" i="2" s="1"/>
  <c r="AA178" i="2"/>
  <c r="AB178" i="2" s="1"/>
  <c r="AC178" i="2" s="1"/>
  <c r="AA170" i="2"/>
  <c r="AB170" i="2" s="1"/>
  <c r="AC170" i="2" s="1"/>
  <c r="AA162" i="2"/>
  <c r="AB162" i="2" s="1"/>
  <c r="AC162" i="2" s="1"/>
  <c r="AA154" i="2"/>
  <c r="AB154" i="2" s="1"/>
  <c r="AC154" i="2" s="1"/>
  <c r="AA146" i="2"/>
  <c r="AB146" i="2" s="1"/>
  <c r="AC146" i="2" s="1"/>
  <c r="AA138" i="2"/>
  <c r="AB138" i="2" s="1"/>
  <c r="AC138" i="2" s="1"/>
  <c r="AA130" i="2"/>
  <c r="AB130" i="2" s="1"/>
  <c r="AC130" i="2" s="1"/>
  <c r="AA122" i="2"/>
  <c r="AB122" i="2" s="1"/>
  <c r="AC122" i="2" s="1"/>
  <c r="AA114" i="2"/>
  <c r="AB114" i="2" s="1"/>
  <c r="AC114" i="2" s="1"/>
  <c r="AA106" i="2"/>
  <c r="AB106" i="2" s="1"/>
  <c r="AC106" i="2" s="1"/>
  <c r="AA98" i="2"/>
  <c r="AB98" i="2" s="1"/>
  <c r="AC98" i="2" s="1"/>
  <c r="AA90" i="2"/>
  <c r="AB90" i="2" s="1"/>
  <c r="AC90" i="2" s="1"/>
  <c r="AA82" i="2"/>
  <c r="AB82" i="2" s="1"/>
  <c r="AC82" i="2" s="1"/>
  <c r="AA74" i="2"/>
  <c r="AB74" i="2" s="1"/>
  <c r="AC74" i="2" s="1"/>
  <c r="AA66" i="2"/>
  <c r="AB66" i="2" s="1"/>
  <c r="AC66" i="2" s="1"/>
  <c r="AA58" i="2"/>
  <c r="AB58" i="2" s="1"/>
  <c r="AC58" i="2" s="1"/>
  <c r="AA50" i="2"/>
  <c r="AB50" i="2" s="1"/>
  <c r="AC50" i="2" s="1"/>
  <c r="AA42" i="2"/>
  <c r="AB42" i="2" s="1"/>
  <c r="AC42" i="2" s="1"/>
  <c r="AA34" i="2"/>
  <c r="AB34" i="2" s="1"/>
  <c r="AC34" i="2" s="1"/>
  <c r="AA26" i="2"/>
  <c r="AB26" i="2" s="1"/>
  <c r="AC26" i="2" s="1"/>
  <c r="AA18" i="2"/>
  <c r="AB18" i="2" s="1"/>
  <c r="AC18" i="2" s="1"/>
  <c r="AA10" i="2"/>
  <c r="AB10" i="2" s="1"/>
  <c r="AC10" i="2" s="1"/>
  <c r="AA225" i="2"/>
  <c r="AB225" i="2" s="1"/>
  <c r="AC225" i="2" s="1"/>
  <c r="AA217" i="2"/>
  <c r="AB217" i="2" s="1"/>
  <c r="AC217" i="2" s="1"/>
  <c r="AA209" i="2"/>
  <c r="AB209" i="2" s="1"/>
  <c r="AC209" i="2" s="1"/>
  <c r="AA201" i="2"/>
  <c r="AB201" i="2" s="1"/>
  <c r="AC201" i="2" s="1"/>
  <c r="AA193" i="2"/>
  <c r="AB193" i="2" s="1"/>
  <c r="AC193" i="2" s="1"/>
  <c r="AA185" i="2"/>
  <c r="AB185" i="2" s="1"/>
  <c r="AC185" i="2" s="1"/>
  <c r="AA177" i="2"/>
  <c r="AB177" i="2" s="1"/>
  <c r="AC177" i="2" s="1"/>
  <c r="AA169" i="2"/>
  <c r="AB169" i="2" s="1"/>
  <c r="AC169" i="2" s="1"/>
  <c r="AA161" i="2"/>
  <c r="AB161" i="2" s="1"/>
  <c r="AC161" i="2" s="1"/>
  <c r="AA153" i="2"/>
  <c r="AB153" i="2" s="1"/>
  <c r="AC153" i="2" s="1"/>
  <c r="AA145" i="2"/>
  <c r="AB145" i="2" s="1"/>
  <c r="AC145" i="2" s="1"/>
  <c r="AA137" i="2"/>
  <c r="AB137" i="2" s="1"/>
  <c r="AC137" i="2" s="1"/>
  <c r="AA129" i="2"/>
  <c r="AB129" i="2" s="1"/>
  <c r="AC129" i="2" s="1"/>
  <c r="AA121" i="2"/>
  <c r="AB121" i="2" s="1"/>
  <c r="AC121" i="2" s="1"/>
  <c r="AA113" i="2"/>
  <c r="AB113" i="2" s="1"/>
  <c r="AC113" i="2" s="1"/>
  <c r="AA105" i="2"/>
  <c r="AB105" i="2" s="1"/>
  <c r="AC105" i="2" s="1"/>
  <c r="AA97" i="2"/>
  <c r="AB97" i="2" s="1"/>
  <c r="AC97" i="2" s="1"/>
  <c r="AA89" i="2"/>
  <c r="AB89" i="2" s="1"/>
  <c r="AC89" i="2" s="1"/>
  <c r="AA81" i="2"/>
  <c r="AB81" i="2" s="1"/>
  <c r="AC81" i="2" s="1"/>
  <c r="AA73" i="2"/>
  <c r="AB73" i="2" s="1"/>
  <c r="AC73" i="2" s="1"/>
  <c r="AA65" i="2"/>
  <c r="AB65" i="2" s="1"/>
  <c r="AC65" i="2" s="1"/>
  <c r="AA57" i="2"/>
  <c r="AB57" i="2" s="1"/>
  <c r="AC57" i="2" s="1"/>
  <c r="AA49" i="2"/>
  <c r="AB49" i="2" s="1"/>
  <c r="AC49" i="2" s="1"/>
  <c r="AA41" i="2"/>
  <c r="AB41" i="2" s="1"/>
  <c r="AC41" i="2" s="1"/>
  <c r="AA33" i="2"/>
  <c r="AB33" i="2" s="1"/>
  <c r="AC33" i="2" s="1"/>
  <c r="AA25" i="2"/>
  <c r="AB25" i="2" s="1"/>
  <c r="AC25" i="2" s="1"/>
  <c r="AA17" i="2"/>
  <c r="AB17" i="2" s="1"/>
  <c r="AC17" i="2" s="1"/>
  <c r="AA9" i="2"/>
  <c r="AB9" i="2" s="1"/>
  <c r="AC9" i="2" s="1"/>
  <c r="AA224" i="2"/>
  <c r="AB224" i="2" s="1"/>
  <c r="AC224" i="2" s="1"/>
  <c r="AA216" i="2"/>
  <c r="AB216" i="2" s="1"/>
  <c r="AC216" i="2" s="1"/>
  <c r="AA208" i="2"/>
  <c r="AB208" i="2" s="1"/>
  <c r="AC208" i="2" s="1"/>
  <c r="AA200" i="2"/>
  <c r="AB200" i="2" s="1"/>
  <c r="AC200" i="2" s="1"/>
  <c r="AA192" i="2"/>
  <c r="AB192" i="2" s="1"/>
  <c r="AC192" i="2" s="1"/>
  <c r="AA184" i="2"/>
  <c r="AB184" i="2" s="1"/>
  <c r="AC184" i="2" s="1"/>
  <c r="AA176" i="2"/>
  <c r="AB176" i="2" s="1"/>
  <c r="AC176" i="2" s="1"/>
  <c r="AA168" i="2"/>
  <c r="AB168" i="2" s="1"/>
  <c r="AC168" i="2" s="1"/>
  <c r="AA160" i="2"/>
  <c r="AB160" i="2" s="1"/>
  <c r="AC160" i="2" s="1"/>
  <c r="AA152" i="2"/>
  <c r="AB152" i="2" s="1"/>
  <c r="AC152" i="2" s="1"/>
  <c r="AA144" i="2"/>
  <c r="AB144" i="2" s="1"/>
  <c r="AC144" i="2" s="1"/>
  <c r="AA136" i="2"/>
  <c r="AB136" i="2" s="1"/>
  <c r="AC136" i="2" s="1"/>
  <c r="AA128" i="2"/>
  <c r="AB128" i="2" s="1"/>
  <c r="AC128" i="2" s="1"/>
  <c r="AA120" i="2"/>
  <c r="AB120" i="2" s="1"/>
  <c r="AC120" i="2" s="1"/>
  <c r="AA112" i="2"/>
  <c r="AB112" i="2" s="1"/>
  <c r="AC112" i="2" s="1"/>
  <c r="AA104" i="2"/>
  <c r="AB104" i="2" s="1"/>
  <c r="AC104" i="2" s="1"/>
  <c r="AA96" i="2"/>
  <c r="AB96" i="2" s="1"/>
  <c r="AC96" i="2" s="1"/>
  <c r="AA88" i="2"/>
  <c r="AB88" i="2" s="1"/>
  <c r="AC88" i="2" s="1"/>
  <c r="AA80" i="2"/>
  <c r="AB80" i="2" s="1"/>
  <c r="AC80" i="2" s="1"/>
  <c r="AA72" i="2"/>
  <c r="AB72" i="2" s="1"/>
  <c r="AC72" i="2" s="1"/>
  <c r="AA64" i="2"/>
  <c r="AB64" i="2" s="1"/>
  <c r="AC64" i="2" s="1"/>
  <c r="AA56" i="2"/>
  <c r="AB56" i="2" s="1"/>
  <c r="AC56" i="2" s="1"/>
  <c r="AA48" i="2"/>
  <c r="AB48" i="2" s="1"/>
  <c r="AC48" i="2" s="1"/>
  <c r="AA40" i="2"/>
  <c r="AB40" i="2" s="1"/>
  <c r="AC40" i="2" s="1"/>
  <c r="AA32" i="2"/>
  <c r="AB32" i="2" s="1"/>
  <c r="AC32" i="2" s="1"/>
  <c r="AA24" i="2"/>
  <c r="AB24" i="2" s="1"/>
  <c r="AC24" i="2" s="1"/>
  <c r="AA16" i="2"/>
  <c r="AB16" i="2" s="1"/>
  <c r="AC16" i="2" s="1"/>
  <c r="AA8" i="2"/>
  <c r="AB8" i="2" s="1"/>
  <c r="AC8" i="2" s="1"/>
  <c r="AA207" i="2"/>
  <c r="AB207" i="2" s="1"/>
  <c r="AC207" i="2" s="1"/>
  <c r="AA175" i="2"/>
  <c r="AB175" i="2" s="1"/>
  <c r="AC175" i="2" s="1"/>
  <c r="AA143" i="2"/>
  <c r="AB143" i="2" s="1"/>
  <c r="AC143" i="2" s="1"/>
  <c r="AA111" i="2"/>
  <c r="AB111" i="2" s="1"/>
  <c r="AC111" i="2" s="1"/>
  <c r="AA79" i="2"/>
  <c r="AB79" i="2" s="1"/>
  <c r="AC79" i="2" s="1"/>
  <c r="AA15" i="2"/>
  <c r="AB15" i="2" s="1"/>
  <c r="AC15" i="2" s="1"/>
  <c r="AA223" i="2"/>
  <c r="AB223" i="2" s="1"/>
  <c r="AC223" i="2" s="1"/>
  <c r="AA215" i="2"/>
  <c r="AB215" i="2" s="1"/>
  <c r="AC215" i="2" s="1"/>
  <c r="AA199" i="2"/>
  <c r="AB199" i="2" s="1"/>
  <c r="AC199" i="2" s="1"/>
  <c r="AA191" i="2"/>
  <c r="AB191" i="2" s="1"/>
  <c r="AC191" i="2" s="1"/>
  <c r="AA183" i="2"/>
  <c r="AB183" i="2" s="1"/>
  <c r="AC183" i="2" s="1"/>
  <c r="AA167" i="2"/>
  <c r="AB167" i="2" s="1"/>
  <c r="AC167" i="2" s="1"/>
  <c r="AA159" i="2"/>
  <c r="AB159" i="2" s="1"/>
  <c r="AC159" i="2" s="1"/>
  <c r="AA151" i="2"/>
  <c r="AB151" i="2" s="1"/>
  <c r="AC151" i="2" s="1"/>
  <c r="AA135" i="2"/>
  <c r="AB135" i="2" s="1"/>
  <c r="AC135" i="2" s="1"/>
  <c r="AA127" i="2"/>
  <c r="AB127" i="2" s="1"/>
  <c r="AC127" i="2" s="1"/>
  <c r="AA119" i="2"/>
  <c r="AB119" i="2" s="1"/>
  <c r="AC119" i="2" s="1"/>
  <c r="AA103" i="2"/>
  <c r="AB103" i="2" s="1"/>
  <c r="AC103" i="2" s="1"/>
  <c r="AA95" i="2"/>
  <c r="AB95" i="2" s="1"/>
  <c r="AC95" i="2" s="1"/>
  <c r="AA87" i="2"/>
  <c r="AB87" i="2" s="1"/>
  <c r="AC87" i="2" s="1"/>
  <c r="AA71" i="2"/>
  <c r="AB71" i="2" s="1"/>
  <c r="AC71" i="2" s="1"/>
  <c r="AA63" i="2"/>
  <c r="AB63" i="2" s="1"/>
  <c r="AC63" i="2" s="1"/>
  <c r="AA55" i="2"/>
  <c r="AB55" i="2" s="1"/>
  <c r="AC55" i="2" s="1"/>
  <c r="AA47" i="2"/>
  <c r="AB47" i="2" s="1"/>
  <c r="AC47" i="2" s="1"/>
  <c r="AA39" i="2"/>
  <c r="AB39" i="2" s="1"/>
  <c r="AC39" i="2" s="1"/>
  <c r="AA31" i="2"/>
  <c r="AB31" i="2" s="1"/>
  <c r="AC31" i="2" s="1"/>
  <c r="AA23" i="2"/>
  <c r="AB23" i="2" s="1"/>
  <c r="AC23" i="2" s="1"/>
  <c r="AA7" i="2"/>
  <c r="AB7" i="2" s="1"/>
  <c r="AC7" i="2" s="1"/>
  <c r="AA222" i="2"/>
  <c r="AB222" i="2" s="1"/>
  <c r="AC222" i="2" s="1"/>
  <c r="AA214" i="2"/>
  <c r="AB214" i="2" s="1"/>
  <c r="AC214" i="2" s="1"/>
  <c r="AA206" i="2"/>
  <c r="AB206" i="2" s="1"/>
  <c r="AC206" i="2" s="1"/>
  <c r="AA198" i="2"/>
  <c r="AB198" i="2" s="1"/>
  <c r="AC198" i="2" s="1"/>
  <c r="AA190" i="2"/>
  <c r="AB190" i="2" s="1"/>
  <c r="AC190" i="2" s="1"/>
  <c r="AA182" i="2"/>
  <c r="AB182" i="2" s="1"/>
  <c r="AC182" i="2" s="1"/>
  <c r="AA174" i="2"/>
  <c r="AB174" i="2" s="1"/>
  <c r="AC174" i="2" s="1"/>
  <c r="AA166" i="2"/>
  <c r="AB166" i="2" s="1"/>
  <c r="AC166" i="2" s="1"/>
  <c r="AA158" i="2"/>
  <c r="AB158" i="2" s="1"/>
  <c r="AC158" i="2" s="1"/>
  <c r="AA150" i="2"/>
  <c r="AB150" i="2" s="1"/>
  <c r="AC150" i="2" s="1"/>
  <c r="AA142" i="2"/>
  <c r="AB142" i="2" s="1"/>
  <c r="AC142" i="2" s="1"/>
  <c r="AA134" i="2"/>
  <c r="AB134" i="2" s="1"/>
  <c r="AC134" i="2" s="1"/>
  <c r="AA126" i="2"/>
  <c r="AB126" i="2" s="1"/>
  <c r="AC126" i="2" s="1"/>
  <c r="AA118" i="2"/>
  <c r="AB118" i="2" s="1"/>
  <c r="AC118" i="2" s="1"/>
  <c r="AA110" i="2"/>
  <c r="AB110" i="2" s="1"/>
  <c r="AC110" i="2" s="1"/>
  <c r="AA102" i="2"/>
  <c r="AB102" i="2" s="1"/>
  <c r="AC102" i="2" s="1"/>
  <c r="AA94" i="2"/>
  <c r="AB94" i="2" s="1"/>
  <c r="AC94" i="2" s="1"/>
  <c r="AA86" i="2"/>
  <c r="AB86" i="2" s="1"/>
  <c r="AC86" i="2" s="1"/>
  <c r="AA78" i="2"/>
  <c r="AB78" i="2" s="1"/>
  <c r="AC78" i="2" s="1"/>
  <c r="AA70" i="2"/>
  <c r="AB70" i="2" s="1"/>
  <c r="AC70" i="2" s="1"/>
  <c r="AA62" i="2"/>
  <c r="AB62" i="2" s="1"/>
  <c r="AC62" i="2" s="1"/>
  <c r="AA54" i="2"/>
  <c r="AB54" i="2" s="1"/>
  <c r="AC54" i="2" s="1"/>
  <c r="AA46" i="2"/>
  <c r="AB46" i="2" s="1"/>
  <c r="AC46" i="2" s="1"/>
  <c r="AA38" i="2"/>
  <c r="AB38" i="2" s="1"/>
  <c r="AC38" i="2" s="1"/>
  <c r="AA30" i="2"/>
  <c r="AB30" i="2" s="1"/>
  <c r="AC30" i="2" s="1"/>
  <c r="AA22" i="2"/>
  <c r="AB22" i="2" s="1"/>
  <c r="AC22" i="2" s="1"/>
  <c r="AA14" i="2"/>
  <c r="AB14" i="2" s="1"/>
  <c r="AC14" i="2" s="1"/>
  <c r="AA6" i="2"/>
  <c r="AB6" i="2" s="1"/>
  <c r="AC6" i="2" s="1"/>
  <c r="T6" i="2"/>
  <c r="U6" i="2" s="1"/>
  <c r="T227" i="2"/>
  <c r="U227" i="2" s="1"/>
  <c r="T3" i="2"/>
  <c r="U3" i="2" s="1"/>
  <c r="T219" i="2"/>
  <c r="U219" i="2" s="1"/>
  <c r="T4" i="2"/>
  <c r="U4" i="2" s="1"/>
  <c r="T228" i="2"/>
  <c r="U228" i="2" s="1"/>
  <c r="T220" i="2"/>
  <c r="U220" i="2" s="1"/>
  <c r="T212" i="2"/>
  <c r="U212" i="2" s="1"/>
  <c r="T204" i="2"/>
  <c r="U204" i="2" s="1"/>
  <c r="T196" i="2"/>
  <c r="U196" i="2" s="1"/>
  <c r="T188" i="2"/>
  <c r="U188" i="2" s="1"/>
  <c r="T172" i="2"/>
  <c r="U172" i="2" s="1"/>
  <c r="T164" i="2"/>
  <c r="U164" i="2" s="1"/>
  <c r="T156" i="2"/>
  <c r="U156" i="2" s="1"/>
  <c r="T148" i="2"/>
  <c r="U148" i="2" s="1"/>
  <c r="T140" i="2"/>
  <c r="U140" i="2" s="1"/>
  <c r="T132" i="2"/>
  <c r="U132" i="2" s="1"/>
  <c r="T124" i="2"/>
  <c r="U124" i="2" s="1"/>
  <c r="T116" i="2"/>
  <c r="U116" i="2" s="1"/>
  <c r="T108" i="2"/>
  <c r="U108" i="2" s="1"/>
  <c r="T100" i="2"/>
  <c r="U100" i="2" s="1"/>
  <c r="T92" i="2"/>
  <c r="U92" i="2" s="1"/>
  <c r="T84" i="2"/>
  <c r="U84" i="2" s="1"/>
  <c r="T76" i="2"/>
  <c r="U76" i="2" s="1"/>
  <c r="T68" i="2"/>
  <c r="U68" i="2" s="1"/>
  <c r="T60" i="2"/>
  <c r="U60" i="2" s="1"/>
  <c r="T52" i="2"/>
  <c r="U52" i="2" s="1"/>
  <c r="T44" i="2"/>
  <c r="U44" i="2" s="1"/>
  <c r="T36" i="2"/>
  <c r="U36" i="2" s="1"/>
  <c r="T28" i="2"/>
  <c r="U28" i="2" s="1"/>
  <c r="T20" i="2"/>
  <c r="U20" i="2" s="1"/>
  <c r="T5" i="2"/>
  <c r="U5" i="2" s="1"/>
  <c r="T2" i="2"/>
  <c r="U2" i="2" s="1"/>
  <c r="T125" i="2"/>
  <c r="U125" i="2" s="1"/>
  <c r="T117" i="2"/>
  <c r="U117" i="2" s="1"/>
  <c r="T109" i="2"/>
  <c r="U109" i="2" s="1"/>
  <c r="T101" i="2"/>
  <c r="U101" i="2" s="1"/>
  <c r="T93" i="2"/>
  <c r="U93" i="2" s="1"/>
  <c r="T85" i="2"/>
  <c r="U85" i="2" s="1"/>
  <c r="T77" i="2"/>
  <c r="U77" i="2" s="1"/>
  <c r="T69" i="2"/>
  <c r="U69" i="2" s="1"/>
  <c r="T61" i="2"/>
  <c r="U61" i="2" s="1"/>
  <c r="T53" i="2"/>
  <c r="U53" i="2" s="1"/>
  <c r="T225" i="2"/>
  <c r="U225" i="2" s="1"/>
  <c r="T217" i="2"/>
  <c r="U217" i="2" s="1"/>
  <c r="T209" i="2"/>
  <c r="U209" i="2" s="1"/>
  <c r="T201" i="2"/>
  <c r="U201" i="2" s="1"/>
  <c r="T193" i="2"/>
  <c r="U193" i="2" s="1"/>
  <c r="T185" i="2"/>
  <c r="U185" i="2" s="1"/>
  <c r="T177" i="2"/>
  <c r="U177" i="2" s="1"/>
  <c r="T169" i="2"/>
  <c r="U169" i="2" s="1"/>
  <c r="T161" i="2"/>
  <c r="U161" i="2" s="1"/>
  <c r="T153" i="2"/>
  <c r="U153" i="2" s="1"/>
  <c r="T145" i="2"/>
  <c r="U145" i="2" s="1"/>
  <c r="T137" i="2"/>
  <c r="U137" i="2" s="1"/>
  <c r="T129" i="2"/>
  <c r="U129" i="2" s="1"/>
  <c r="T121" i="2"/>
  <c r="U121" i="2" s="1"/>
  <c r="T113" i="2"/>
  <c r="U113" i="2" s="1"/>
  <c r="T105" i="2"/>
  <c r="U105" i="2" s="1"/>
  <c r="T97" i="2"/>
  <c r="U97" i="2" s="1"/>
  <c r="T89" i="2"/>
  <c r="U89" i="2" s="1"/>
  <c r="T81" i="2"/>
  <c r="U81" i="2" s="1"/>
  <c r="T73" i="2"/>
  <c r="U73" i="2" s="1"/>
  <c r="T65" i="2"/>
  <c r="U65" i="2" s="1"/>
  <c r="T57" i="2"/>
  <c r="U57" i="2" s="1"/>
  <c r="T49" i="2"/>
  <c r="U49" i="2" s="1"/>
  <c r="T41" i="2"/>
  <c r="U41" i="2" s="1"/>
  <c r="T33" i="2"/>
  <c r="U33" i="2" s="1"/>
  <c r="T25" i="2"/>
  <c r="U25" i="2" s="1"/>
  <c r="T17" i="2"/>
  <c r="U17" i="2" s="1"/>
  <c r="T9" i="2"/>
  <c r="U9" i="2" s="1"/>
  <c r="T7" i="2"/>
  <c r="U7" i="2" s="1"/>
  <c r="T82" i="2"/>
  <c r="U82" i="2" s="1"/>
  <c r="T74" i="2"/>
  <c r="U74" i="2" s="1"/>
  <c r="T66" i="2"/>
  <c r="U66" i="2" s="1"/>
  <c r="T58" i="2"/>
  <c r="U58" i="2" s="1"/>
  <c r="T50" i="2"/>
  <c r="U50" i="2" s="1"/>
  <c r="T42" i="2"/>
  <c r="U42" i="2" s="1"/>
  <c r="T34" i="2"/>
  <c r="U34" i="2" s="1"/>
  <c r="T26" i="2"/>
  <c r="U26" i="2" s="1"/>
  <c r="T18" i="2"/>
  <c r="U18" i="2" s="1"/>
  <c r="T224" i="2"/>
  <c r="U224" i="2" s="1"/>
  <c r="T216" i="2"/>
  <c r="U216" i="2" s="1"/>
  <c r="T208" i="2"/>
  <c r="U208" i="2" s="1"/>
  <c r="T200" i="2"/>
  <c r="U200" i="2" s="1"/>
  <c r="T192" i="2"/>
  <c r="U192" i="2" s="1"/>
  <c r="T184" i="2"/>
  <c r="U184" i="2" s="1"/>
  <c r="T176" i="2"/>
  <c r="U176" i="2" s="1"/>
  <c r="T168" i="2"/>
  <c r="U168" i="2" s="1"/>
  <c r="T160" i="2"/>
  <c r="U160" i="2" s="1"/>
  <c r="T152" i="2"/>
  <c r="U152" i="2" s="1"/>
  <c r="T144" i="2"/>
  <c r="U144" i="2" s="1"/>
  <c r="T136" i="2"/>
  <c r="U136" i="2" s="1"/>
  <c r="T128" i="2"/>
  <c r="U128" i="2" s="1"/>
  <c r="T120" i="2"/>
  <c r="U120" i="2" s="1"/>
  <c r="T112" i="2"/>
  <c r="U112" i="2" s="1"/>
  <c r="T104" i="2"/>
  <c r="U104" i="2" s="1"/>
  <c r="T96" i="2"/>
  <c r="U96" i="2" s="1"/>
  <c r="T88" i="2"/>
  <c r="U88" i="2" s="1"/>
  <c r="T80" i="2"/>
  <c r="U80" i="2" s="1"/>
  <c r="T72" i="2"/>
  <c r="U72" i="2" s="1"/>
  <c r="T64" i="2"/>
  <c r="U64" i="2" s="1"/>
  <c r="T56" i="2"/>
  <c r="U56" i="2" s="1"/>
  <c r="T48" i="2"/>
  <c r="U48" i="2" s="1"/>
  <c r="T40" i="2"/>
  <c r="U40" i="2" s="1"/>
  <c r="T32" i="2"/>
  <c r="U32" i="2" s="1"/>
  <c r="T24" i="2"/>
  <c r="U24" i="2" s="1"/>
  <c r="T16" i="2"/>
  <c r="U16" i="2" s="1"/>
  <c r="T11" i="2"/>
  <c r="U11" i="2" s="1"/>
  <c r="T10" i="2"/>
  <c r="U10" i="2" s="1"/>
  <c r="T12" i="2"/>
  <c r="U12" i="2" s="1"/>
  <c r="T221" i="2"/>
  <c r="U221" i="2" s="1"/>
  <c r="T213" i="2"/>
  <c r="U213" i="2" s="1"/>
  <c r="T205" i="2"/>
  <c r="U205" i="2" s="1"/>
  <c r="T197" i="2"/>
  <c r="U197" i="2" s="1"/>
  <c r="T189" i="2"/>
  <c r="U189" i="2" s="1"/>
  <c r="T181" i="2"/>
  <c r="U181" i="2" s="1"/>
  <c r="T173" i="2"/>
  <c r="U173" i="2" s="1"/>
  <c r="T165" i="2"/>
  <c r="U165" i="2" s="1"/>
  <c r="T157" i="2"/>
  <c r="U157" i="2" s="1"/>
  <c r="T149" i="2"/>
  <c r="U149" i="2" s="1"/>
  <c r="T141" i="2"/>
  <c r="U141" i="2" s="1"/>
  <c r="T133" i="2"/>
  <c r="U133" i="2" s="1"/>
  <c r="T45" i="2"/>
  <c r="U45" i="2" s="1"/>
  <c r="T37" i="2"/>
  <c r="U37" i="2" s="1"/>
  <c r="T29" i="2"/>
  <c r="U29" i="2" s="1"/>
  <c r="T21" i="2"/>
  <c r="U21" i="2" s="1"/>
  <c r="T13" i="2"/>
  <c r="U13" i="2" s="1"/>
  <c r="T180" i="2"/>
  <c r="U180" i="2" s="1"/>
  <c r="T8" i="2"/>
  <c r="U8" i="2" s="1"/>
  <c r="P217" i="1"/>
  <c r="Q217" i="1" s="1"/>
  <c r="R217" i="1" s="1"/>
  <c r="P121" i="1"/>
  <c r="Q121" i="1" s="1"/>
  <c r="R121" i="1" s="1"/>
  <c r="P29" i="1"/>
  <c r="Q29" i="1" s="1"/>
  <c r="R29" i="1" s="1"/>
  <c r="P144" i="1"/>
  <c r="Q144" i="1" s="1"/>
  <c r="R144" i="1" s="1"/>
  <c r="P128" i="1"/>
  <c r="Q128" i="1" s="1"/>
  <c r="R128" i="1" s="1"/>
  <c r="P219" i="1"/>
  <c r="Q219" i="1" s="1"/>
  <c r="R219" i="1" s="1"/>
  <c r="P211" i="1"/>
  <c r="Q211" i="1" s="1"/>
  <c r="R211" i="1" s="1"/>
  <c r="P155" i="1"/>
  <c r="Q155" i="1" s="1"/>
  <c r="R155" i="1" s="1"/>
  <c r="P28" i="1"/>
  <c r="Q28" i="1" s="1"/>
  <c r="R28" i="1" s="1"/>
  <c r="P199" i="1"/>
  <c r="Q199" i="1" s="1"/>
  <c r="R199" i="1" s="1"/>
  <c r="P139" i="1"/>
  <c r="Q139" i="1" s="1"/>
  <c r="R139" i="1" s="1"/>
  <c r="P83" i="1"/>
  <c r="Q83" i="1" s="1"/>
  <c r="R83" i="1" s="1"/>
  <c r="P101" i="1"/>
  <c r="Q101" i="1" s="1"/>
  <c r="R101" i="1" s="1"/>
  <c r="P65" i="1"/>
  <c r="Q65" i="1" s="1"/>
  <c r="R65" i="1" s="1"/>
  <c r="P180" i="1"/>
  <c r="Q180" i="1" s="1"/>
  <c r="R180" i="1" s="1"/>
  <c r="P162" i="1"/>
  <c r="Q162" i="1" s="1"/>
  <c r="R162" i="1" s="1"/>
  <c r="P66" i="1"/>
  <c r="Q66" i="1" s="1"/>
  <c r="R66" i="1" s="1"/>
  <c r="P93" i="1"/>
  <c r="Q93" i="1" s="1"/>
  <c r="R93" i="1" s="1"/>
  <c r="P47" i="1"/>
  <c r="Q47" i="1" s="1"/>
  <c r="R47" i="1" s="1"/>
  <c r="P45" i="1"/>
  <c r="Q45" i="1" s="1"/>
  <c r="R45" i="1" s="1"/>
  <c r="P43" i="1"/>
  <c r="P39" i="1"/>
  <c r="Q39" i="1" s="1"/>
  <c r="R39" i="1" s="1"/>
  <c r="P37" i="1"/>
  <c r="Q37" i="1" s="1"/>
  <c r="R37" i="1" s="1"/>
  <c r="P27" i="1"/>
  <c r="Q27" i="1" s="1"/>
  <c r="R27" i="1" s="1"/>
  <c r="P25" i="1"/>
  <c r="Q25" i="1" s="1"/>
  <c r="R25" i="1" s="1"/>
  <c r="P19" i="1"/>
  <c r="Q19" i="1" s="1"/>
  <c r="R19" i="1" s="1"/>
  <c r="P11" i="1"/>
  <c r="Q11" i="1" s="1"/>
  <c r="R11" i="1" s="1"/>
  <c r="P9" i="1"/>
  <c r="Q9" i="1" s="1"/>
  <c r="R9" i="1" s="1"/>
  <c r="P7" i="1"/>
  <c r="Q7" i="1" s="1"/>
  <c r="R7" i="1" s="1"/>
  <c r="P203" i="1"/>
  <c r="Q203" i="1" s="1"/>
  <c r="R203" i="1" s="1"/>
  <c r="P171" i="1"/>
  <c r="Q171" i="1" s="1"/>
  <c r="R171" i="1" s="1"/>
  <c r="P147" i="1"/>
  <c r="Q147" i="1" s="1"/>
  <c r="R147" i="1" s="1"/>
  <c r="P75" i="1"/>
  <c r="Q75" i="1" s="1"/>
  <c r="R75" i="1" s="1"/>
  <c r="P41" i="1"/>
  <c r="Q41" i="1" s="1"/>
  <c r="R41" i="1" s="1"/>
  <c r="P35" i="1"/>
  <c r="Q35" i="1" s="1"/>
  <c r="R35" i="1" s="1"/>
  <c r="P33" i="1"/>
  <c r="Q33" i="1" s="1"/>
  <c r="R33" i="1" s="1"/>
  <c r="P23" i="1"/>
  <c r="Q23" i="1" s="1"/>
  <c r="R23" i="1" s="1"/>
  <c r="P13" i="1"/>
  <c r="Q13" i="1" s="1"/>
  <c r="R13" i="1" s="1"/>
  <c r="P5" i="1"/>
  <c r="Q5" i="1" s="1"/>
  <c r="R5" i="1" s="1"/>
  <c r="P31" i="1"/>
  <c r="Q31" i="1" s="1"/>
  <c r="R31" i="1" s="1"/>
  <c r="P21" i="1"/>
  <c r="Q21" i="1" s="1"/>
  <c r="R21" i="1" s="1"/>
  <c r="P15" i="1"/>
  <c r="Q15" i="1" s="1"/>
  <c r="R15" i="1" s="1"/>
  <c r="P225" i="1"/>
  <c r="Q225" i="1" s="1"/>
  <c r="R225" i="1" s="1"/>
  <c r="P209" i="1"/>
  <c r="Q209" i="1" s="1"/>
  <c r="R209" i="1" s="1"/>
  <c r="P177" i="1"/>
  <c r="Q177" i="1" s="1"/>
  <c r="R177" i="1" s="1"/>
  <c r="P169" i="1"/>
  <c r="Q169" i="1" s="1"/>
  <c r="R169" i="1" s="1"/>
  <c r="P161" i="1"/>
  <c r="Q161" i="1" s="1"/>
  <c r="R161" i="1" s="1"/>
  <c r="P145" i="1"/>
  <c r="Q145" i="1" s="1"/>
  <c r="R145" i="1" s="1"/>
  <c r="P113" i="1"/>
  <c r="Q113" i="1" s="1"/>
  <c r="R113" i="1" s="1"/>
  <c r="P105" i="1"/>
  <c r="Q105" i="1" s="1"/>
  <c r="R105" i="1" s="1"/>
  <c r="P97" i="1"/>
  <c r="Q97" i="1" s="1"/>
  <c r="R97" i="1" s="1"/>
  <c r="P81" i="1"/>
  <c r="Q81" i="1" s="1"/>
  <c r="R81" i="1" s="1"/>
  <c r="Q43" i="1"/>
  <c r="R43" i="1" s="1"/>
  <c r="P224" i="1"/>
  <c r="Q224" i="1" s="1"/>
  <c r="R224" i="1" s="1"/>
  <c r="P216" i="1"/>
  <c r="Q216" i="1" s="1"/>
  <c r="R216" i="1" s="1"/>
  <c r="P200" i="1"/>
  <c r="Q200" i="1" s="1"/>
  <c r="R200" i="1" s="1"/>
  <c r="P168" i="1"/>
  <c r="Q168" i="1" s="1"/>
  <c r="R168" i="1" s="1"/>
  <c r="P160" i="1"/>
  <c r="Q160" i="1" s="1"/>
  <c r="R160" i="1" s="1"/>
  <c r="P152" i="1"/>
  <c r="Q152" i="1" s="1"/>
  <c r="R152" i="1" s="1"/>
  <c r="P136" i="1"/>
  <c r="Q136" i="1" s="1"/>
  <c r="R136" i="1" s="1"/>
  <c r="P104" i="1"/>
  <c r="Q104" i="1" s="1"/>
  <c r="R104" i="1" s="1"/>
  <c r="P96" i="1"/>
  <c r="Q96" i="1" s="1"/>
  <c r="R96" i="1" s="1"/>
  <c r="P88" i="1"/>
  <c r="Q88" i="1" s="1"/>
  <c r="R88" i="1" s="1"/>
  <c r="P72" i="1"/>
  <c r="Q72" i="1" s="1"/>
  <c r="R72" i="1" s="1"/>
  <c r="P212" i="1"/>
  <c r="Q212" i="1" s="1"/>
  <c r="R212" i="1" s="1"/>
  <c r="P164" i="1"/>
  <c r="Q164" i="1" s="1"/>
  <c r="R164" i="1" s="1"/>
  <c r="P84" i="1"/>
  <c r="Q84" i="1" s="1"/>
  <c r="R84" i="1" s="1"/>
  <c r="P52" i="1"/>
  <c r="Q52" i="1" s="1"/>
  <c r="R52" i="1" s="1"/>
  <c r="P223" i="1"/>
  <c r="Q223" i="1" s="1"/>
  <c r="R223" i="1" s="1"/>
  <c r="P215" i="1"/>
  <c r="Q215" i="1" s="1"/>
  <c r="R215" i="1" s="1"/>
  <c r="P207" i="1"/>
  <c r="Q207" i="1" s="1"/>
  <c r="R207" i="1" s="1"/>
  <c r="P191" i="1"/>
  <c r="Q191" i="1" s="1"/>
  <c r="R191" i="1" s="1"/>
  <c r="P183" i="1"/>
  <c r="Q183" i="1" s="1"/>
  <c r="R183" i="1" s="1"/>
  <c r="P175" i="1"/>
  <c r="Q175" i="1" s="1"/>
  <c r="R175" i="1" s="1"/>
  <c r="P167" i="1"/>
  <c r="Q167" i="1" s="1"/>
  <c r="R167" i="1" s="1"/>
  <c r="P159" i="1"/>
  <c r="Q159" i="1" s="1"/>
  <c r="R159" i="1" s="1"/>
  <c r="P151" i="1"/>
  <c r="Q151" i="1" s="1"/>
  <c r="R151" i="1" s="1"/>
  <c r="P143" i="1"/>
  <c r="Q143" i="1" s="1"/>
  <c r="R143" i="1" s="1"/>
  <c r="P135" i="1"/>
  <c r="Q135" i="1" s="1"/>
  <c r="R135" i="1" s="1"/>
  <c r="P127" i="1"/>
  <c r="Q127" i="1" s="1"/>
  <c r="R127" i="1" s="1"/>
  <c r="P119" i="1"/>
  <c r="Q119" i="1" s="1"/>
  <c r="R119" i="1" s="1"/>
  <c r="P111" i="1"/>
  <c r="Q111" i="1" s="1"/>
  <c r="R111" i="1" s="1"/>
  <c r="P103" i="1"/>
  <c r="Q103" i="1" s="1"/>
  <c r="R103" i="1" s="1"/>
  <c r="P95" i="1"/>
  <c r="Q95" i="1" s="1"/>
  <c r="R95" i="1" s="1"/>
  <c r="P87" i="1"/>
  <c r="Q87" i="1" s="1"/>
  <c r="R87" i="1" s="1"/>
  <c r="P79" i="1"/>
  <c r="Q79" i="1" s="1"/>
  <c r="R79" i="1" s="1"/>
  <c r="P71" i="1"/>
  <c r="Q71" i="1" s="1"/>
  <c r="R71" i="1" s="1"/>
  <c r="P63" i="1"/>
  <c r="Q63" i="1" s="1"/>
  <c r="R63" i="1" s="1"/>
  <c r="P55" i="1"/>
  <c r="Q55" i="1" s="1"/>
  <c r="R55" i="1" s="1"/>
  <c r="P226" i="1"/>
  <c r="Q226" i="1" s="1"/>
  <c r="R226" i="1" s="1"/>
  <c r="P210" i="1"/>
  <c r="Q210" i="1" s="1"/>
  <c r="R210" i="1" s="1"/>
  <c r="P202" i="1"/>
  <c r="Q202" i="1" s="1"/>
  <c r="R202" i="1" s="1"/>
  <c r="P194" i="1"/>
  <c r="Q194" i="1" s="1"/>
  <c r="R194" i="1" s="1"/>
  <c r="P146" i="1"/>
  <c r="Q146" i="1" s="1"/>
  <c r="R146" i="1" s="1"/>
  <c r="P138" i="1"/>
  <c r="Q138" i="1" s="1"/>
  <c r="R138" i="1" s="1"/>
  <c r="P130" i="1"/>
  <c r="Q130" i="1" s="1"/>
  <c r="R130" i="1" s="1"/>
  <c r="P98" i="1"/>
  <c r="Q98" i="1" s="1"/>
  <c r="R98" i="1" s="1"/>
  <c r="P82" i="1"/>
  <c r="Q82" i="1" s="1"/>
  <c r="R82" i="1" s="1"/>
  <c r="P74" i="1"/>
  <c r="Q74" i="1" s="1"/>
  <c r="R74" i="1" s="1"/>
  <c r="P49" i="1"/>
  <c r="Q49" i="1" s="1"/>
  <c r="R49" i="1" s="1"/>
  <c r="P17" i="1"/>
  <c r="Q17" i="1" s="1"/>
  <c r="R17" i="1" s="1"/>
  <c r="P220" i="1"/>
  <c r="Q220" i="1" s="1"/>
  <c r="R220" i="1" s="1"/>
  <c r="P148" i="1"/>
  <c r="Q148" i="1" s="1"/>
  <c r="R148" i="1" s="1"/>
  <c r="P116" i="1"/>
  <c r="Q116" i="1" s="1"/>
  <c r="R116" i="1" s="1"/>
  <c r="P92" i="1"/>
  <c r="Q92" i="1" s="1"/>
  <c r="R92" i="1" s="1"/>
  <c r="P2" i="1"/>
  <c r="Q2" i="1" s="1"/>
  <c r="R2" i="1" s="1"/>
  <c r="P222" i="1"/>
  <c r="Q222" i="1" s="1"/>
  <c r="R222" i="1" s="1"/>
  <c r="P206" i="1"/>
  <c r="Q206" i="1" s="1"/>
  <c r="R206" i="1" s="1"/>
  <c r="P190" i="1"/>
  <c r="Q190" i="1" s="1"/>
  <c r="R190" i="1" s="1"/>
  <c r="P174" i="1"/>
  <c r="Q174" i="1" s="1"/>
  <c r="R174" i="1" s="1"/>
  <c r="P158" i="1"/>
  <c r="Q158" i="1" s="1"/>
  <c r="R158" i="1" s="1"/>
  <c r="P142" i="1"/>
  <c r="Q142" i="1" s="1"/>
  <c r="R142" i="1" s="1"/>
  <c r="P126" i="1"/>
  <c r="Q126" i="1" s="1"/>
  <c r="R126" i="1" s="1"/>
  <c r="P110" i="1"/>
  <c r="Q110" i="1" s="1"/>
  <c r="R110" i="1" s="1"/>
  <c r="P94" i="1"/>
  <c r="Q94" i="1" s="1"/>
  <c r="R94" i="1" s="1"/>
  <c r="P78" i="1"/>
  <c r="Q78" i="1" s="1"/>
  <c r="R78" i="1" s="1"/>
  <c r="P62" i="1"/>
  <c r="Q62" i="1" s="1"/>
  <c r="R62" i="1" s="1"/>
  <c r="P54" i="1"/>
  <c r="Q54" i="1" s="1"/>
  <c r="R54" i="1" s="1"/>
  <c r="P201" i="1"/>
  <c r="Q201" i="1" s="1"/>
  <c r="R201" i="1" s="1"/>
  <c r="P193" i="1"/>
  <c r="Q193" i="1" s="1"/>
  <c r="R193" i="1" s="1"/>
  <c r="P185" i="1"/>
  <c r="Q185" i="1" s="1"/>
  <c r="R185" i="1" s="1"/>
  <c r="P153" i="1"/>
  <c r="Q153" i="1" s="1"/>
  <c r="R153" i="1" s="1"/>
  <c r="P137" i="1"/>
  <c r="Q137" i="1" s="1"/>
  <c r="R137" i="1" s="1"/>
  <c r="P129" i="1"/>
  <c r="Q129" i="1" s="1"/>
  <c r="R129" i="1" s="1"/>
  <c r="P89" i="1"/>
  <c r="Q89" i="1" s="1"/>
  <c r="R89" i="1" s="1"/>
  <c r="P73" i="1"/>
  <c r="Q73" i="1" s="1"/>
  <c r="R73" i="1" s="1"/>
  <c r="P57" i="1"/>
  <c r="Q57" i="1" s="1"/>
  <c r="R57" i="1" s="1"/>
  <c r="P228" i="1"/>
  <c r="Q228" i="1" s="1"/>
  <c r="R228" i="1" s="1"/>
  <c r="P156" i="1"/>
  <c r="Q156" i="1" s="1"/>
  <c r="R156" i="1" s="1"/>
  <c r="P100" i="1"/>
  <c r="Q100" i="1" s="1"/>
  <c r="R100" i="1" s="1"/>
  <c r="P214" i="1"/>
  <c r="Q214" i="1" s="1"/>
  <c r="R214" i="1" s="1"/>
  <c r="P198" i="1"/>
  <c r="Q198" i="1" s="1"/>
  <c r="R198" i="1" s="1"/>
  <c r="P182" i="1"/>
  <c r="Q182" i="1" s="1"/>
  <c r="R182" i="1" s="1"/>
  <c r="P166" i="1"/>
  <c r="Q166" i="1" s="1"/>
  <c r="R166" i="1" s="1"/>
  <c r="P150" i="1"/>
  <c r="Q150" i="1" s="1"/>
  <c r="R150" i="1" s="1"/>
  <c r="P134" i="1"/>
  <c r="Q134" i="1" s="1"/>
  <c r="R134" i="1" s="1"/>
  <c r="P118" i="1"/>
  <c r="Q118" i="1" s="1"/>
  <c r="R118" i="1" s="1"/>
  <c r="P102" i="1"/>
  <c r="Q102" i="1" s="1"/>
  <c r="R102" i="1" s="1"/>
  <c r="P86" i="1"/>
  <c r="Q86" i="1" s="1"/>
  <c r="R86" i="1" s="1"/>
  <c r="P70" i="1"/>
  <c r="Q70" i="1" s="1"/>
  <c r="R70" i="1" s="1"/>
  <c r="P48" i="1"/>
  <c r="Q48" i="1" s="1"/>
  <c r="R48" i="1" s="1"/>
  <c r="P20" i="1"/>
  <c r="Q20" i="1" s="1"/>
  <c r="R20" i="1" s="1"/>
  <c r="P10" i="1"/>
  <c r="Q10" i="1" s="1"/>
  <c r="R10" i="1" s="1"/>
  <c r="P221" i="1"/>
  <c r="Q221" i="1" s="1"/>
  <c r="R221" i="1" s="1"/>
  <c r="P213" i="1"/>
  <c r="Q213" i="1" s="1"/>
  <c r="R213" i="1" s="1"/>
  <c r="P205" i="1"/>
  <c r="Q205" i="1" s="1"/>
  <c r="R205" i="1" s="1"/>
  <c r="P197" i="1"/>
  <c r="Q197" i="1" s="1"/>
  <c r="R197" i="1" s="1"/>
  <c r="P189" i="1"/>
  <c r="Q189" i="1" s="1"/>
  <c r="R189" i="1" s="1"/>
  <c r="P181" i="1"/>
  <c r="Q181" i="1" s="1"/>
  <c r="R181" i="1" s="1"/>
  <c r="P173" i="1"/>
  <c r="Q173" i="1" s="1"/>
  <c r="R173" i="1" s="1"/>
  <c r="P165" i="1"/>
  <c r="Q165" i="1" s="1"/>
  <c r="R165" i="1" s="1"/>
  <c r="P157" i="1"/>
  <c r="Q157" i="1" s="1"/>
  <c r="R157" i="1" s="1"/>
  <c r="P149" i="1"/>
  <c r="Q149" i="1" s="1"/>
  <c r="R149" i="1" s="1"/>
  <c r="P141" i="1"/>
  <c r="Q141" i="1" s="1"/>
  <c r="R141" i="1" s="1"/>
  <c r="P133" i="1"/>
  <c r="Q133" i="1" s="1"/>
  <c r="R133" i="1" s="1"/>
  <c r="P125" i="1"/>
  <c r="Q125" i="1" s="1"/>
  <c r="R125" i="1" s="1"/>
  <c r="P117" i="1"/>
  <c r="Q117" i="1" s="1"/>
  <c r="R117" i="1" s="1"/>
  <c r="P109" i="1"/>
  <c r="Q109" i="1" s="1"/>
  <c r="R109" i="1" s="1"/>
  <c r="P85" i="1"/>
  <c r="Q85" i="1" s="1"/>
  <c r="R85" i="1" s="1"/>
  <c r="P77" i="1"/>
  <c r="Q77" i="1" s="1"/>
  <c r="R77" i="1" s="1"/>
  <c r="P69" i="1"/>
  <c r="Q69" i="1" s="1"/>
  <c r="R69" i="1" s="1"/>
  <c r="P61" i="1"/>
  <c r="Q61" i="1" s="1"/>
  <c r="R61" i="1" s="1"/>
  <c r="P53" i="1"/>
  <c r="Q53" i="1" s="1"/>
  <c r="R53" i="1" s="1"/>
  <c r="P208" i="1"/>
  <c r="Q208" i="1" s="1"/>
  <c r="R208" i="1" s="1"/>
  <c r="P192" i="1"/>
  <c r="Q192" i="1" s="1"/>
  <c r="R192" i="1" s="1"/>
  <c r="P184" i="1"/>
  <c r="Q184" i="1" s="1"/>
  <c r="R184" i="1" s="1"/>
  <c r="P176" i="1"/>
  <c r="Q176" i="1" s="1"/>
  <c r="R176" i="1" s="1"/>
  <c r="P120" i="1"/>
  <c r="Q120" i="1" s="1"/>
  <c r="R120" i="1" s="1"/>
  <c r="P112" i="1"/>
  <c r="Q112" i="1" s="1"/>
  <c r="R112" i="1" s="1"/>
  <c r="P80" i="1"/>
  <c r="Q80" i="1" s="1"/>
  <c r="R80" i="1" s="1"/>
  <c r="P64" i="1"/>
  <c r="Q64" i="1" s="1"/>
  <c r="R64" i="1" s="1"/>
  <c r="P56" i="1"/>
  <c r="Q56" i="1" s="1"/>
  <c r="R56" i="1" s="1"/>
  <c r="P40" i="1"/>
  <c r="Q40" i="1" s="1"/>
  <c r="R40" i="1" s="1"/>
  <c r="P30" i="1"/>
  <c r="Q30" i="1" s="1"/>
  <c r="R30" i="1" s="1"/>
  <c r="P42" i="1"/>
  <c r="Q42" i="1" s="1"/>
  <c r="R42" i="1" s="1"/>
  <c r="P36" i="1"/>
  <c r="Q36" i="1" s="1"/>
  <c r="R36" i="1" s="1"/>
  <c r="P22" i="1"/>
  <c r="Q22" i="1" s="1"/>
  <c r="R22" i="1" s="1"/>
  <c r="P16" i="1"/>
  <c r="Q16" i="1" s="1"/>
  <c r="R16" i="1" s="1"/>
  <c r="P4" i="1"/>
  <c r="Q4" i="1" s="1"/>
  <c r="R4" i="1" s="1"/>
  <c r="P204" i="1"/>
  <c r="Q204" i="1" s="1"/>
  <c r="R204" i="1" s="1"/>
  <c r="P196" i="1"/>
  <c r="Q196" i="1" s="1"/>
  <c r="R196" i="1" s="1"/>
  <c r="P188" i="1"/>
  <c r="Q188" i="1" s="1"/>
  <c r="R188" i="1" s="1"/>
  <c r="P172" i="1"/>
  <c r="Q172" i="1" s="1"/>
  <c r="R172" i="1" s="1"/>
  <c r="P140" i="1"/>
  <c r="Q140" i="1" s="1"/>
  <c r="R140" i="1" s="1"/>
  <c r="P132" i="1"/>
  <c r="Q132" i="1" s="1"/>
  <c r="R132" i="1" s="1"/>
  <c r="P124" i="1"/>
  <c r="Q124" i="1" s="1"/>
  <c r="R124" i="1" s="1"/>
  <c r="P108" i="1"/>
  <c r="Q108" i="1" s="1"/>
  <c r="R108" i="1" s="1"/>
  <c r="P76" i="1"/>
  <c r="Q76" i="1" s="1"/>
  <c r="R76" i="1" s="1"/>
  <c r="P68" i="1"/>
  <c r="Q68" i="1" s="1"/>
  <c r="R68" i="1" s="1"/>
  <c r="P60" i="1"/>
  <c r="Q60" i="1" s="1"/>
  <c r="R60" i="1" s="1"/>
  <c r="P46" i="1"/>
  <c r="Q46" i="1" s="1"/>
  <c r="R46" i="1" s="1"/>
  <c r="P38" i="1"/>
  <c r="Q38" i="1" s="1"/>
  <c r="R38" i="1" s="1"/>
  <c r="P32" i="1"/>
  <c r="Q32" i="1" s="1"/>
  <c r="R32" i="1" s="1"/>
  <c r="P24" i="1"/>
  <c r="Q24" i="1" s="1"/>
  <c r="R24" i="1" s="1"/>
  <c r="P14" i="1"/>
  <c r="Q14" i="1" s="1"/>
  <c r="R14" i="1" s="1"/>
  <c r="P8" i="1"/>
  <c r="Q8" i="1" s="1"/>
  <c r="R8" i="1" s="1"/>
  <c r="P227" i="1"/>
  <c r="Q227" i="1" s="1"/>
  <c r="R227" i="1" s="1"/>
  <c r="P187" i="1"/>
  <c r="Q187" i="1" s="1"/>
  <c r="R187" i="1" s="1"/>
  <c r="P163" i="1"/>
  <c r="Q163" i="1" s="1"/>
  <c r="R163" i="1" s="1"/>
  <c r="P123" i="1"/>
  <c r="Q123" i="1" s="1"/>
  <c r="R123" i="1" s="1"/>
  <c r="P115" i="1"/>
  <c r="Q115" i="1" s="1"/>
  <c r="R115" i="1" s="1"/>
  <c r="P107" i="1"/>
  <c r="Q107" i="1" s="1"/>
  <c r="R107" i="1" s="1"/>
  <c r="P99" i="1"/>
  <c r="Q99" i="1" s="1"/>
  <c r="R99" i="1" s="1"/>
  <c r="P91" i="1"/>
  <c r="Q91" i="1" s="1"/>
  <c r="R91" i="1" s="1"/>
  <c r="P67" i="1"/>
  <c r="Q67" i="1" s="1"/>
  <c r="R67" i="1" s="1"/>
  <c r="P59" i="1"/>
  <c r="Q59" i="1" s="1"/>
  <c r="R59" i="1" s="1"/>
  <c r="P51" i="1"/>
  <c r="Q51" i="1" s="1"/>
  <c r="R51" i="1" s="1"/>
  <c r="P44" i="1"/>
  <c r="Q44" i="1" s="1"/>
  <c r="R44" i="1" s="1"/>
  <c r="P34" i="1"/>
  <c r="Q34" i="1" s="1"/>
  <c r="R34" i="1" s="1"/>
  <c r="P26" i="1"/>
  <c r="Q26" i="1" s="1"/>
  <c r="R26" i="1" s="1"/>
  <c r="P18" i="1"/>
  <c r="Q18" i="1" s="1"/>
  <c r="R18" i="1" s="1"/>
  <c r="P12" i="1"/>
  <c r="Q12" i="1" s="1"/>
  <c r="R12" i="1" s="1"/>
  <c r="P6" i="1"/>
  <c r="Q6" i="1" s="1"/>
  <c r="R6" i="1" s="1"/>
  <c r="P195" i="1"/>
  <c r="Q195" i="1" s="1"/>
  <c r="R195" i="1" s="1"/>
  <c r="P179" i="1"/>
  <c r="Q179" i="1" s="1"/>
  <c r="R179" i="1" s="1"/>
  <c r="P131" i="1"/>
  <c r="Q131" i="1" s="1"/>
  <c r="R131" i="1" s="1"/>
  <c r="P218" i="1"/>
  <c r="Q218" i="1" s="1"/>
  <c r="R218" i="1" s="1"/>
  <c r="P186" i="1"/>
  <c r="Q186" i="1" s="1"/>
  <c r="R186" i="1" s="1"/>
  <c r="P178" i="1"/>
  <c r="Q178" i="1" s="1"/>
  <c r="R178" i="1" s="1"/>
  <c r="P170" i="1"/>
  <c r="Q170" i="1" s="1"/>
  <c r="R170" i="1" s="1"/>
  <c r="P154" i="1"/>
  <c r="Q154" i="1" s="1"/>
  <c r="R154" i="1" s="1"/>
  <c r="P122" i="1"/>
  <c r="Q122" i="1" s="1"/>
  <c r="R122" i="1" s="1"/>
  <c r="P114" i="1"/>
  <c r="Q114" i="1" s="1"/>
  <c r="R114" i="1" s="1"/>
  <c r="P106" i="1"/>
  <c r="Q106" i="1" s="1"/>
  <c r="R106" i="1" s="1"/>
  <c r="P90" i="1"/>
  <c r="Q90" i="1" s="1"/>
  <c r="R90" i="1" s="1"/>
  <c r="P58" i="1"/>
  <c r="Q58" i="1" s="1"/>
  <c r="R58" i="1" s="1"/>
  <c r="P50" i="1"/>
  <c r="Q50" i="1" s="1"/>
  <c r="R50" i="1" s="1"/>
  <c r="P3" i="1"/>
  <c r="Q3" i="1" s="1"/>
  <c r="R3" i="1" s="1"/>
  <c r="T222" i="2"/>
  <c r="U222" i="2" s="1"/>
  <c r="T211" i="2"/>
  <c r="U211" i="2" s="1"/>
  <c r="T203" i="2"/>
  <c r="U203" i="2" s="1"/>
  <c r="T195" i="2"/>
  <c r="U195" i="2" s="1"/>
  <c r="T187" i="2"/>
  <c r="U187" i="2" s="1"/>
  <c r="O192" i="2"/>
  <c r="P192" i="2" s="1"/>
  <c r="Q192" i="2" s="1"/>
  <c r="T226" i="2"/>
  <c r="U226" i="2" s="1"/>
  <c r="T218" i="2"/>
  <c r="U218" i="2" s="1"/>
  <c r="T210" i="2"/>
  <c r="U210" i="2" s="1"/>
  <c r="T202" i="2"/>
  <c r="U202" i="2" s="1"/>
  <c r="T194" i="2"/>
  <c r="U194" i="2" s="1"/>
  <c r="T186" i="2"/>
  <c r="U186" i="2" s="1"/>
  <c r="T178" i="2"/>
  <c r="U178" i="2" s="1"/>
  <c r="T170" i="2"/>
  <c r="U170" i="2" s="1"/>
  <c r="T162" i="2"/>
  <c r="U162" i="2" s="1"/>
  <c r="T154" i="2"/>
  <c r="U154" i="2" s="1"/>
  <c r="T146" i="2"/>
  <c r="U146" i="2" s="1"/>
  <c r="T138" i="2"/>
  <c r="U138" i="2" s="1"/>
  <c r="T130" i="2"/>
  <c r="U130" i="2" s="1"/>
  <c r="T122" i="2"/>
  <c r="U122" i="2" s="1"/>
  <c r="T114" i="2"/>
  <c r="U114" i="2" s="1"/>
  <c r="T106" i="2"/>
  <c r="U106" i="2" s="1"/>
  <c r="T98" i="2"/>
  <c r="U98" i="2" s="1"/>
  <c r="T90" i="2"/>
  <c r="U90" i="2" s="1"/>
  <c r="T214" i="2"/>
  <c r="U214" i="2" s="1"/>
  <c r="T206" i="2"/>
  <c r="U206" i="2" s="1"/>
  <c r="T198" i="2"/>
  <c r="U198" i="2" s="1"/>
  <c r="T190" i="2"/>
  <c r="U190" i="2" s="1"/>
  <c r="T182" i="2"/>
  <c r="U182" i="2" s="1"/>
  <c r="T174" i="2"/>
  <c r="U174" i="2" s="1"/>
  <c r="T166" i="2"/>
  <c r="U166" i="2" s="1"/>
  <c r="T158" i="2"/>
  <c r="U158" i="2" s="1"/>
  <c r="T150" i="2"/>
  <c r="U150" i="2" s="1"/>
  <c r="T142" i="2"/>
  <c r="U142" i="2" s="1"/>
  <c r="T134" i="2"/>
  <c r="U134" i="2" s="1"/>
  <c r="T126" i="2"/>
  <c r="U126" i="2" s="1"/>
  <c r="T118" i="2"/>
  <c r="U118" i="2" s="1"/>
  <c r="T110" i="2"/>
  <c r="U110" i="2" s="1"/>
  <c r="T102" i="2"/>
  <c r="U102" i="2" s="1"/>
  <c r="T94" i="2"/>
  <c r="U94" i="2" s="1"/>
  <c r="T86" i="2"/>
  <c r="U86" i="2" s="1"/>
  <c r="T78" i="2"/>
  <c r="U78" i="2" s="1"/>
  <c r="T70" i="2"/>
  <c r="U70" i="2" s="1"/>
  <c r="T62" i="2"/>
  <c r="U62" i="2" s="1"/>
  <c r="T54" i="2"/>
  <c r="U54" i="2" s="1"/>
  <c r="T46" i="2"/>
  <c r="U46" i="2" s="1"/>
  <c r="T38" i="2"/>
  <c r="U38" i="2" s="1"/>
  <c r="T30" i="2"/>
  <c r="U30" i="2" s="1"/>
  <c r="T22" i="2"/>
  <c r="U22" i="2" s="1"/>
  <c r="T14" i="2"/>
  <c r="U14" i="2" s="1"/>
  <c r="T223" i="2"/>
  <c r="U223" i="2" s="1"/>
  <c r="T215" i="2"/>
  <c r="U215" i="2" s="1"/>
  <c r="T207" i="2"/>
  <c r="U207" i="2" s="1"/>
  <c r="T199" i="2"/>
  <c r="U199" i="2" s="1"/>
  <c r="T191" i="2"/>
  <c r="U191" i="2" s="1"/>
  <c r="T183" i="2"/>
  <c r="U183" i="2" s="1"/>
  <c r="T175" i="2"/>
  <c r="U175" i="2" s="1"/>
  <c r="T167" i="2"/>
  <c r="U167" i="2" s="1"/>
  <c r="T159" i="2"/>
  <c r="U159" i="2" s="1"/>
  <c r="T151" i="2"/>
  <c r="U151" i="2" s="1"/>
  <c r="T143" i="2"/>
  <c r="U143" i="2" s="1"/>
  <c r="T135" i="2"/>
  <c r="U135" i="2" s="1"/>
  <c r="T127" i="2"/>
  <c r="U127" i="2" s="1"/>
  <c r="T119" i="2"/>
  <c r="U119" i="2" s="1"/>
  <c r="T111" i="2"/>
  <c r="U111" i="2" s="1"/>
  <c r="T103" i="2"/>
  <c r="U103" i="2" s="1"/>
  <c r="T95" i="2"/>
  <c r="U95" i="2" s="1"/>
  <c r="T87" i="2"/>
  <c r="U87" i="2" s="1"/>
  <c r="T79" i="2"/>
  <c r="U79" i="2" s="1"/>
  <c r="T71" i="2"/>
  <c r="U71" i="2" s="1"/>
  <c r="T63" i="2"/>
  <c r="U63" i="2" s="1"/>
  <c r="T55" i="2"/>
  <c r="U55" i="2" s="1"/>
  <c r="T47" i="2"/>
  <c r="U47" i="2" s="1"/>
  <c r="T39" i="2"/>
  <c r="U39" i="2" s="1"/>
  <c r="T31" i="2"/>
  <c r="U31" i="2" s="1"/>
  <c r="T23" i="2"/>
  <c r="U23" i="2" s="1"/>
  <c r="T15" i="2"/>
  <c r="U15" i="2" s="1"/>
  <c r="T179" i="2"/>
  <c r="U179" i="2" s="1"/>
  <c r="T171" i="2"/>
  <c r="U171" i="2" s="1"/>
  <c r="T163" i="2"/>
  <c r="U163" i="2" s="1"/>
  <c r="T155" i="2"/>
  <c r="U155" i="2" s="1"/>
  <c r="T147" i="2"/>
  <c r="U147" i="2" s="1"/>
  <c r="T139" i="2"/>
  <c r="U139" i="2" s="1"/>
  <c r="T131" i="2"/>
  <c r="U131" i="2" s="1"/>
  <c r="T123" i="2"/>
  <c r="U123" i="2" s="1"/>
  <c r="T115" i="2"/>
  <c r="U115" i="2" s="1"/>
  <c r="T107" i="2"/>
  <c r="U107" i="2" s="1"/>
  <c r="T99" i="2"/>
  <c r="U99" i="2" s="1"/>
  <c r="T91" i="2"/>
  <c r="U91" i="2" s="1"/>
  <c r="T83" i="2"/>
  <c r="U83" i="2" s="1"/>
  <c r="T75" i="2"/>
  <c r="U75" i="2" s="1"/>
  <c r="T67" i="2"/>
  <c r="U67" i="2" s="1"/>
  <c r="T59" i="2"/>
  <c r="U59" i="2" s="1"/>
  <c r="T51" i="2"/>
  <c r="U51" i="2" s="1"/>
  <c r="T43" i="2"/>
  <c r="U43" i="2" s="1"/>
  <c r="T35" i="2"/>
  <c r="U35" i="2" s="1"/>
  <c r="T27" i="2"/>
  <c r="U27" i="2" s="1"/>
  <c r="T19" i="2"/>
  <c r="U19" i="2" s="1"/>
  <c r="O58" i="2"/>
  <c r="P58" i="2" s="1"/>
  <c r="Q58" i="2" s="1"/>
  <c r="O60" i="2"/>
  <c r="P60" i="2" s="1"/>
  <c r="Q60" i="2" s="1"/>
  <c r="O224" i="2"/>
  <c r="P224" i="2" s="1"/>
  <c r="Q224" i="2" s="1"/>
  <c r="O15" i="2"/>
  <c r="P15" i="2" s="1"/>
  <c r="Q15" i="2" s="1"/>
  <c r="O17" i="2"/>
  <c r="P17" i="2" s="1"/>
  <c r="Q17" i="2" s="1"/>
  <c r="O21" i="2"/>
  <c r="P21" i="2" s="1"/>
  <c r="Q21" i="2" s="1"/>
  <c r="O23" i="2"/>
  <c r="P23" i="2" s="1"/>
  <c r="Q23" i="2" s="1"/>
  <c r="O25" i="2"/>
  <c r="P25" i="2" s="1"/>
  <c r="Q25" i="2" s="1"/>
  <c r="O73" i="2"/>
  <c r="P73" i="2" s="1"/>
  <c r="Q73" i="2" s="1"/>
  <c r="O167" i="2"/>
  <c r="P167" i="2" s="1"/>
  <c r="Q167" i="2" s="1"/>
  <c r="O171" i="2"/>
  <c r="P171" i="2" s="1"/>
  <c r="Q171" i="2" s="1"/>
  <c r="O173" i="2"/>
  <c r="P173" i="2" s="1"/>
  <c r="Q173" i="2" s="1"/>
  <c r="O226" i="2"/>
  <c r="P226" i="2" s="1"/>
  <c r="Q226" i="2" s="1"/>
  <c r="O2" i="2"/>
  <c r="P2" i="2" s="1"/>
  <c r="Q2" i="2" s="1"/>
  <c r="O4" i="2"/>
  <c r="P4" i="2" s="1"/>
  <c r="Q4" i="2" s="1"/>
  <c r="O108" i="2"/>
  <c r="P108" i="2" s="1"/>
  <c r="Q108" i="2" s="1"/>
  <c r="O151" i="2"/>
  <c r="P151" i="2" s="1"/>
  <c r="Q151" i="2" s="1"/>
  <c r="O30" i="2"/>
  <c r="P30" i="2" s="1"/>
  <c r="Q30" i="2" s="1"/>
  <c r="O144" i="2"/>
  <c r="P144" i="2" s="1"/>
  <c r="Q144" i="2" s="1"/>
  <c r="O152" i="2"/>
  <c r="P152" i="2" s="1"/>
  <c r="Q152" i="2" s="1"/>
  <c r="O217" i="2"/>
  <c r="P217" i="2" s="1"/>
  <c r="Q217" i="2" s="1"/>
  <c r="O219" i="2"/>
  <c r="P219" i="2" s="1"/>
  <c r="Q219" i="2" s="1"/>
  <c r="O223" i="2"/>
  <c r="P223" i="2" s="1"/>
  <c r="Q223" i="2" s="1"/>
  <c r="O32" i="2"/>
  <c r="P32" i="2" s="1"/>
  <c r="Q32" i="2" s="1"/>
  <c r="O74" i="2"/>
  <c r="P74" i="2" s="1"/>
  <c r="Q74" i="2" s="1"/>
  <c r="O104" i="2"/>
  <c r="P104" i="2" s="1"/>
  <c r="Q104" i="2" s="1"/>
  <c r="O128" i="2"/>
  <c r="P128" i="2" s="1"/>
  <c r="Q128" i="2" s="1"/>
  <c r="O130" i="2"/>
  <c r="P130" i="2" s="1"/>
  <c r="Q130" i="2" s="1"/>
  <c r="O132" i="2"/>
  <c r="P132" i="2" s="1"/>
  <c r="Q132" i="2" s="1"/>
  <c r="O7" i="2"/>
  <c r="P7" i="2" s="1"/>
  <c r="Q7" i="2" s="1"/>
  <c r="O55" i="2"/>
  <c r="P55" i="2" s="1"/>
  <c r="Q55" i="2" s="1"/>
  <c r="O61" i="2"/>
  <c r="P61" i="2" s="1"/>
  <c r="Q61" i="2" s="1"/>
  <c r="O63" i="2"/>
  <c r="P63" i="2" s="1"/>
  <c r="Q63" i="2" s="1"/>
  <c r="O65" i="2"/>
  <c r="P65" i="2" s="1"/>
  <c r="Q65" i="2" s="1"/>
  <c r="O69" i="2"/>
  <c r="P69" i="2" s="1"/>
  <c r="Q69" i="2" s="1"/>
  <c r="O71" i="2"/>
  <c r="P71" i="2" s="1"/>
  <c r="Q71" i="2" s="1"/>
  <c r="O112" i="2"/>
  <c r="P112" i="2" s="1"/>
  <c r="Q112" i="2" s="1"/>
  <c r="O168" i="2"/>
  <c r="P168" i="2" s="1"/>
  <c r="Q168" i="2" s="1"/>
  <c r="O170" i="2"/>
  <c r="P170" i="2" s="1"/>
  <c r="Q170" i="2" s="1"/>
  <c r="O172" i="2"/>
  <c r="P172" i="2" s="1"/>
  <c r="Q172" i="2" s="1"/>
  <c r="O176" i="2"/>
  <c r="P176" i="2" s="1"/>
  <c r="Q176" i="2" s="1"/>
  <c r="O184" i="2"/>
  <c r="P184" i="2" s="1"/>
  <c r="Q184" i="2" s="1"/>
  <c r="O125" i="2"/>
  <c r="P125" i="2" s="1"/>
  <c r="Q125" i="2" s="1"/>
  <c r="O127" i="2"/>
  <c r="P127" i="2" s="1"/>
  <c r="Q127" i="2" s="1"/>
  <c r="O137" i="2"/>
  <c r="P137" i="2" s="1"/>
  <c r="Q137" i="2" s="1"/>
  <c r="O141" i="2"/>
  <c r="P141" i="2" s="1"/>
  <c r="Q141" i="2" s="1"/>
  <c r="O214" i="2"/>
  <c r="P214" i="2" s="1"/>
  <c r="Q214" i="2" s="1"/>
  <c r="O216" i="2"/>
  <c r="P216" i="2" s="1"/>
  <c r="Q216" i="2" s="1"/>
  <c r="O26" i="2"/>
  <c r="P26" i="2" s="1"/>
  <c r="Q26" i="2" s="1"/>
  <c r="O28" i="2"/>
  <c r="P28" i="2" s="1"/>
  <c r="Q28" i="2" s="1"/>
  <c r="O77" i="2"/>
  <c r="P77" i="2" s="1"/>
  <c r="Q77" i="2" s="1"/>
  <c r="O89" i="2"/>
  <c r="P89" i="2" s="1"/>
  <c r="Q89" i="2" s="1"/>
  <c r="O95" i="2"/>
  <c r="P95" i="2" s="1"/>
  <c r="Q95" i="2" s="1"/>
  <c r="O101" i="2"/>
  <c r="P101" i="2" s="1"/>
  <c r="Q101" i="2" s="1"/>
  <c r="O109" i="2"/>
  <c r="P109" i="2" s="1"/>
  <c r="Q109" i="2" s="1"/>
  <c r="O160" i="2"/>
  <c r="P160" i="2" s="1"/>
  <c r="Q160" i="2" s="1"/>
  <c r="O199" i="2"/>
  <c r="P199" i="2" s="1"/>
  <c r="Q199" i="2" s="1"/>
  <c r="O13" i="2"/>
  <c r="P13" i="2" s="1"/>
  <c r="Q13" i="2" s="1"/>
  <c r="O44" i="2"/>
  <c r="P44" i="2" s="1"/>
  <c r="Q44" i="2" s="1"/>
  <c r="O9" i="2"/>
  <c r="P9" i="2" s="1"/>
  <c r="Q9" i="2" s="1"/>
  <c r="O64" i="2"/>
  <c r="P64" i="2" s="1"/>
  <c r="Q64" i="2" s="1"/>
  <c r="O66" i="2"/>
  <c r="P66" i="2" s="1"/>
  <c r="Q66" i="2" s="1"/>
  <c r="O78" i="2"/>
  <c r="P78" i="2" s="1"/>
  <c r="Q78" i="2" s="1"/>
  <c r="O82" i="2"/>
  <c r="P82" i="2" s="1"/>
  <c r="Q82" i="2" s="1"/>
  <c r="O96" i="2"/>
  <c r="P96" i="2" s="1"/>
  <c r="Q96" i="2" s="1"/>
  <c r="O145" i="2"/>
  <c r="P145" i="2" s="1"/>
  <c r="Q145" i="2" s="1"/>
  <c r="O182" i="2"/>
  <c r="P182" i="2" s="1"/>
  <c r="Q182" i="2" s="1"/>
  <c r="O207" i="2"/>
  <c r="P207" i="2" s="1"/>
  <c r="Q207" i="2" s="1"/>
  <c r="O33" i="2"/>
  <c r="P33" i="2" s="1"/>
  <c r="Q33" i="2" s="1"/>
  <c r="O35" i="2"/>
  <c r="P35" i="2" s="1"/>
  <c r="Q35" i="2" s="1"/>
  <c r="O39" i="2"/>
  <c r="P39" i="2" s="1"/>
  <c r="Q39" i="2" s="1"/>
  <c r="O41" i="2"/>
  <c r="P41" i="2" s="1"/>
  <c r="Q41" i="2" s="1"/>
  <c r="O72" i="2"/>
  <c r="P72" i="2" s="1"/>
  <c r="Q72" i="2" s="1"/>
  <c r="O114" i="2"/>
  <c r="P114" i="2" s="1"/>
  <c r="Q114" i="2" s="1"/>
  <c r="O120" i="2"/>
  <c r="P120" i="2" s="1"/>
  <c r="Q120" i="2" s="1"/>
  <c r="O135" i="2"/>
  <c r="P135" i="2" s="1"/>
  <c r="Q135" i="2" s="1"/>
  <c r="O10" i="2"/>
  <c r="P10" i="2" s="1"/>
  <c r="Q10" i="2" s="1"/>
  <c r="O12" i="2"/>
  <c r="P12" i="2" s="1"/>
  <c r="Q12" i="2" s="1"/>
  <c r="O90" i="2"/>
  <c r="P90" i="2" s="1"/>
  <c r="Q90" i="2" s="1"/>
  <c r="O94" i="2"/>
  <c r="P94" i="2" s="1"/>
  <c r="Q94" i="2" s="1"/>
  <c r="O157" i="2"/>
  <c r="P157" i="2" s="1"/>
  <c r="Q157" i="2" s="1"/>
  <c r="O161" i="2"/>
  <c r="P161" i="2" s="1"/>
  <c r="Q161" i="2" s="1"/>
  <c r="O200" i="2"/>
  <c r="P200" i="2" s="1"/>
  <c r="Q200" i="2" s="1"/>
  <c r="O3" i="2"/>
  <c r="P3" i="2" s="1"/>
  <c r="Q3" i="2" s="1"/>
  <c r="O14" i="2"/>
  <c r="P14" i="2" s="1"/>
  <c r="Q14" i="2" s="1"/>
  <c r="O20" i="2"/>
  <c r="P20" i="2" s="1"/>
  <c r="Q20" i="2" s="1"/>
  <c r="O24" i="2"/>
  <c r="P24" i="2" s="1"/>
  <c r="Q24" i="2" s="1"/>
  <c r="O91" i="2"/>
  <c r="P91" i="2" s="1"/>
  <c r="Q91" i="2" s="1"/>
  <c r="O103" i="2"/>
  <c r="P103" i="2" s="1"/>
  <c r="Q103" i="2" s="1"/>
  <c r="O105" i="2"/>
  <c r="P105" i="2" s="1"/>
  <c r="Q105" i="2" s="1"/>
  <c r="O107" i="2"/>
  <c r="P107" i="2" s="1"/>
  <c r="Q107" i="2" s="1"/>
  <c r="O124" i="2"/>
  <c r="P124" i="2" s="1"/>
  <c r="Q124" i="2" s="1"/>
  <c r="O148" i="2"/>
  <c r="P148" i="2" s="1"/>
  <c r="Q148" i="2" s="1"/>
  <c r="O191" i="2"/>
  <c r="P191" i="2" s="1"/>
  <c r="Q191" i="2" s="1"/>
  <c r="O208" i="2"/>
  <c r="P208" i="2" s="1"/>
  <c r="Q208" i="2" s="1"/>
  <c r="O5" i="2"/>
  <c r="P5" i="2" s="1"/>
  <c r="Q5" i="2" s="1"/>
  <c r="O48" i="2"/>
  <c r="P48" i="2" s="1"/>
  <c r="Q48" i="2" s="1"/>
  <c r="O50" i="2"/>
  <c r="P50" i="2" s="1"/>
  <c r="Q50" i="2" s="1"/>
  <c r="O52" i="2"/>
  <c r="P52" i="2" s="1"/>
  <c r="Q52" i="2" s="1"/>
  <c r="O97" i="2"/>
  <c r="P97" i="2" s="1"/>
  <c r="Q97" i="2" s="1"/>
  <c r="O121" i="2"/>
  <c r="P121" i="2" s="1"/>
  <c r="Q121" i="2" s="1"/>
  <c r="O136" i="2"/>
  <c r="P136" i="2" s="1"/>
  <c r="Q136" i="2" s="1"/>
  <c r="O183" i="2"/>
  <c r="P183" i="2" s="1"/>
  <c r="Q183" i="2" s="1"/>
  <c r="O225" i="2"/>
  <c r="P225" i="2" s="1"/>
  <c r="Q225" i="2" s="1"/>
  <c r="O27" i="2"/>
  <c r="P27" i="2" s="1"/>
  <c r="Q27" i="2" s="1"/>
  <c r="O34" i="2"/>
  <c r="P34" i="2" s="1"/>
  <c r="Q34" i="2" s="1"/>
  <c r="O36" i="2"/>
  <c r="P36" i="2" s="1"/>
  <c r="Q36" i="2" s="1"/>
  <c r="O6" i="2"/>
  <c r="P6" i="2" s="1"/>
  <c r="Q6" i="2" s="1"/>
  <c r="O11" i="2"/>
  <c r="P11" i="2" s="1"/>
  <c r="Q11" i="2" s="1"/>
  <c r="O18" i="2"/>
  <c r="P18" i="2" s="1"/>
  <c r="Q18" i="2" s="1"/>
  <c r="O22" i="2"/>
  <c r="P22" i="2" s="1"/>
  <c r="Q22" i="2" s="1"/>
  <c r="O29" i="2"/>
  <c r="P29" i="2" s="1"/>
  <c r="Q29" i="2" s="1"/>
  <c r="O38" i="2"/>
  <c r="P38" i="2" s="1"/>
  <c r="Q38" i="2" s="1"/>
  <c r="O42" i="2"/>
  <c r="P42" i="2" s="1"/>
  <c r="Q42" i="2" s="1"/>
  <c r="O49" i="2"/>
  <c r="P49" i="2" s="1"/>
  <c r="Q49" i="2" s="1"/>
  <c r="O57" i="2"/>
  <c r="P57" i="2" s="1"/>
  <c r="Q57" i="2" s="1"/>
  <c r="O68" i="2"/>
  <c r="P68" i="2" s="1"/>
  <c r="Q68" i="2" s="1"/>
  <c r="O81" i="2"/>
  <c r="P81" i="2" s="1"/>
  <c r="Q81" i="2" s="1"/>
  <c r="O87" i="2"/>
  <c r="P87" i="2" s="1"/>
  <c r="Q87" i="2" s="1"/>
  <c r="O92" i="2"/>
  <c r="P92" i="2" s="1"/>
  <c r="Q92" i="2" s="1"/>
  <c r="O99" i="2"/>
  <c r="P99" i="2" s="1"/>
  <c r="Q99" i="2" s="1"/>
  <c r="O119" i="2"/>
  <c r="P119" i="2" s="1"/>
  <c r="Q119" i="2" s="1"/>
  <c r="O126" i="2"/>
  <c r="P126" i="2" s="1"/>
  <c r="Q126" i="2" s="1"/>
  <c r="O162" i="2"/>
  <c r="P162" i="2" s="1"/>
  <c r="Q162" i="2" s="1"/>
  <c r="O164" i="2"/>
  <c r="P164" i="2" s="1"/>
  <c r="Q164" i="2" s="1"/>
  <c r="O177" i="2"/>
  <c r="P177" i="2" s="1"/>
  <c r="Q177" i="2" s="1"/>
  <c r="O179" i="2"/>
  <c r="P179" i="2" s="1"/>
  <c r="Q179" i="2" s="1"/>
  <c r="O201" i="2"/>
  <c r="P201" i="2" s="1"/>
  <c r="Q201" i="2" s="1"/>
  <c r="O218" i="2"/>
  <c r="P218" i="2" s="1"/>
  <c r="Q218" i="2" s="1"/>
  <c r="O220" i="2"/>
  <c r="P220" i="2" s="1"/>
  <c r="Q220" i="2" s="1"/>
  <c r="O227" i="2"/>
  <c r="P227" i="2" s="1"/>
  <c r="Q227" i="2" s="1"/>
  <c r="O16" i="2"/>
  <c r="P16" i="2" s="1"/>
  <c r="Q16" i="2" s="1"/>
  <c r="O40" i="2"/>
  <c r="P40" i="2" s="1"/>
  <c r="Q40" i="2" s="1"/>
  <c r="O76" i="2"/>
  <c r="P76" i="2" s="1"/>
  <c r="Q76" i="2" s="1"/>
  <c r="O79" i="2"/>
  <c r="P79" i="2" s="1"/>
  <c r="Q79" i="2" s="1"/>
  <c r="O85" i="2"/>
  <c r="P85" i="2" s="1"/>
  <c r="Q85" i="2" s="1"/>
  <c r="O110" i="2"/>
  <c r="P110" i="2" s="1"/>
  <c r="Q110" i="2" s="1"/>
  <c r="O146" i="2"/>
  <c r="P146" i="2" s="1"/>
  <c r="Q146" i="2" s="1"/>
  <c r="O153" i="2"/>
  <c r="P153" i="2" s="1"/>
  <c r="Q153" i="2" s="1"/>
  <c r="O175" i="2"/>
  <c r="P175" i="2" s="1"/>
  <c r="Q175" i="2" s="1"/>
  <c r="O203" i="2"/>
  <c r="P203" i="2" s="1"/>
  <c r="Q203" i="2" s="1"/>
  <c r="O205" i="2"/>
  <c r="P205" i="2" s="1"/>
  <c r="Q205" i="2" s="1"/>
  <c r="O185" i="2"/>
  <c r="P185" i="2" s="1"/>
  <c r="Q185" i="2" s="1"/>
  <c r="O187" i="2"/>
  <c r="P187" i="2" s="1"/>
  <c r="Q187" i="2" s="1"/>
  <c r="O194" i="2"/>
  <c r="P194" i="2" s="1"/>
  <c r="Q194" i="2" s="1"/>
  <c r="O196" i="2"/>
  <c r="P196" i="2" s="1"/>
  <c r="Q196" i="2" s="1"/>
  <c r="O209" i="2"/>
  <c r="P209" i="2" s="1"/>
  <c r="Q209" i="2" s="1"/>
  <c r="O211" i="2"/>
  <c r="P211" i="2" s="1"/>
  <c r="Q211" i="2" s="1"/>
  <c r="O150" i="2"/>
  <c r="P150" i="2" s="1"/>
  <c r="Q150" i="2" s="1"/>
  <c r="O31" i="2"/>
  <c r="P31" i="2" s="1"/>
  <c r="Q31" i="2" s="1"/>
  <c r="O118" i="2"/>
  <c r="P118" i="2" s="1"/>
  <c r="Q118" i="2" s="1"/>
  <c r="O86" i="2"/>
  <c r="P86" i="2" s="1"/>
  <c r="Q86" i="2" s="1"/>
  <c r="O98" i="2"/>
  <c r="P98" i="2" s="1"/>
  <c r="Q98" i="2" s="1"/>
  <c r="O100" i="2"/>
  <c r="P100" i="2" s="1"/>
  <c r="Q100" i="2" s="1"/>
  <c r="O116" i="2"/>
  <c r="P116" i="2" s="1"/>
  <c r="Q116" i="2" s="1"/>
  <c r="O134" i="2"/>
  <c r="P134" i="2" s="1"/>
  <c r="Q134" i="2" s="1"/>
  <c r="O159" i="2"/>
  <c r="P159" i="2" s="1"/>
  <c r="Q159" i="2" s="1"/>
  <c r="O163" i="2"/>
  <c r="P163" i="2" s="1"/>
  <c r="Q163" i="2" s="1"/>
  <c r="O165" i="2"/>
  <c r="P165" i="2" s="1"/>
  <c r="Q165" i="2" s="1"/>
  <c r="O174" i="2"/>
  <c r="P174" i="2" s="1"/>
  <c r="Q174" i="2" s="1"/>
  <c r="O178" i="2"/>
  <c r="P178" i="2" s="1"/>
  <c r="Q178" i="2" s="1"/>
  <c r="O180" i="2"/>
  <c r="P180" i="2" s="1"/>
  <c r="Q180" i="2" s="1"/>
  <c r="O215" i="2"/>
  <c r="P215" i="2" s="1"/>
  <c r="Q215" i="2" s="1"/>
  <c r="O228" i="2"/>
  <c r="P228" i="2" s="1"/>
  <c r="Q228" i="2" s="1"/>
  <c r="O37" i="2"/>
  <c r="P37" i="2" s="1"/>
  <c r="Q37" i="2" s="1"/>
  <c r="O45" i="2"/>
  <c r="P45" i="2" s="1"/>
  <c r="Q45" i="2" s="1"/>
  <c r="O47" i="2"/>
  <c r="P47" i="2" s="1"/>
  <c r="Q47" i="2" s="1"/>
  <c r="O54" i="2"/>
  <c r="P54" i="2" s="1"/>
  <c r="Q54" i="2" s="1"/>
  <c r="O56" i="2"/>
  <c r="P56" i="2" s="1"/>
  <c r="Q56" i="2" s="1"/>
  <c r="O75" i="2"/>
  <c r="P75" i="2" s="1"/>
  <c r="Q75" i="2" s="1"/>
  <c r="O80" i="2"/>
  <c r="P80" i="2" s="1"/>
  <c r="Q80" i="2" s="1"/>
  <c r="O102" i="2"/>
  <c r="P102" i="2" s="1"/>
  <c r="Q102" i="2" s="1"/>
  <c r="O113" i="2"/>
  <c r="P113" i="2" s="1"/>
  <c r="Q113" i="2" s="1"/>
  <c r="O129" i="2"/>
  <c r="P129" i="2" s="1"/>
  <c r="Q129" i="2" s="1"/>
  <c r="O143" i="2"/>
  <c r="P143" i="2" s="1"/>
  <c r="Q143" i="2" s="1"/>
  <c r="O193" i="2"/>
  <c r="P193" i="2" s="1"/>
  <c r="Q193" i="2" s="1"/>
  <c r="O202" i="2"/>
  <c r="P202" i="2" s="1"/>
  <c r="Q202" i="2" s="1"/>
  <c r="O204" i="2"/>
  <c r="P204" i="2" s="1"/>
  <c r="Q204" i="2" s="1"/>
  <c r="O8" i="2"/>
  <c r="P8" i="2" s="1"/>
  <c r="Q8" i="2" s="1"/>
  <c r="O62" i="2"/>
  <c r="P62" i="2" s="1"/>
  <c r="Q62" i="2" s="1"/>
  <c r="O84" i="2"/>
  <c r="P84" i="2" s="1"/>
  <c r="Q84" i="2" s="1"/>
  <c r="O88" i="2"/>
  <c r="P88" i="2" s="1"/>
  <c r="Q88" i="2" s="1"/>
  <c r="O111" i="2"/>
  <c r="P111" i="2" s="1"/>
  <c r="Q111" i="2" s="1"/>
  <c r="O115" i="2"/>
  <c r="P115" i="2" s="1"/>
  <c r="Q115" i="2" s="1"/>
  <c r="O117" i="2"/>
  <c r="P117" i="2" s="1"/>
  <c r="Q117" i="2" s="1"/>
  <c r="O169" i="2"/>
  <c r="P169" i="2" s="1"/>
  <c r="Q169" i="2" s="1"/>
  <c r="O186" i="2"/>
  <c r="P186" i="2" s="1"/>
  <c r="Q186" i="2" s="1"/>
  <c r="O188" i="2"/>
  <c r="P188" i="2" s="1"/>
  <c r="Q188" i="2" s="1"/>
  <c r="O195" i="2"/>
  <c r="P195" i="2" s="1"/>
  <c r="Q195" i="2" s="1"/>
  <c r="O197" i="2"/>
  <c r="P197" i="2" s="1"/>
  <c r="Q197" i="2" s="1"/>
  <c r="O206" i="2"/>
  <c r="P206" i="2" s="1"/>
  <c r="Q206" i="2" s="1"/>
  <c r="O210" i="2"/>
  <c r="P210" i="2" s="1"/>
  <c r="Q210" i="2" s="1"/>
  <c r="O212" i="2"/>
  <c r="P212" i="2" s="1"/>
  <c r="Q212" i="2" s="1"/>
  <c r="O19" i="2"/>
  <c r="P19" i="2" s="1"/>
  <c r="Q19" i="2" s="1"/>
  <c r="O46" i="2"/>
  <c r="P46" i="2" s="1"/>
  <c r="Q46" i="2" s="1"/>
  <c r="O53" i="2"/>
  <c r="P53" i="2" s="1"/>
  <c r="Q53" i="2" s="1"/>
  <c r="O133" i="2"/>
  <c r="P133" i="2" s="1"/>
  <c r="Q133" i="2" s="1"/>
  <c r="O140" i="2"/>
  <c r="P140" i="2" s="1"/>
  <c r="Q140" i="2" s="1"/>
  <c r="O149" i="2"/>
  <c r="P149" i="2" s="1"/>
  <c r="Q149" i="2" s="1"/>
  <c r="O156" i="2"/>
  <c r="P156" i="2" s="1"/>
  <c r="Q156" i="2" s="1"/>
  <c r="O70" i="2"/>
  <c r="P70" i="2" s="1"/>
  <c r="Q70" i="2" s="1"/>
  <c r="O93" i="2"/>
  <c r="P93" i="2" s="1"/>
  <c r="Q93" i="2" s="1"/>
  <c r="O51" i="2"/>
  <c r="P51" i="2" s="1"/>
  <c r="Q51" i="2" s="1"/>
  <c r="O122" i="2"/>
  <c r="P122" i="2" s="1"/>
  <c r="Q122" i="2" s="1"/>
  <c r="O139" i="2"/>
  <c r="P139" i="2" s="1"/>
  <c r="Q139" i="2" s="1"/>
  <c r="O142" i="2"/>
  <c r="P142" i="2" s="1"/>
  <c r="Q142" i="2" s="1"/>
  <c r="O155" i="2"/>
  <c r="P155" i="2" s="1"/>
  <c r="Q155" i="2" s="1"/>
  <c r="O158" i="2"/>
  <c r="P158" i="2" s="1"/>
  <c r="Q158" i="2" s="1"/>
  <c r="O189" i="2"/>
  <c r="P189" i="2" s="1"/>
  <c r="Q189" i="2" s="1"/>
  <c r="O221" i="2"/>
  <c r="P221" i="2" s="1"/>
  <c r="Q221" i="2" s="1"/>
  <c r="O67" i="2"/>
  <c r="P67" i="2" s="1"/>
  <c r="Q67" i="2" s="1"/>
  <c r="O106" i="2"/>
  <c r="P106" i="2" s="1"/>
  <c r="Q106" i="2" s="1"/>
  <c r="O166" i="2"/>
  <c r="P166" i="2" s="1"/>
  <c r="Q166" i="2" s="1"/>
  <c r="O181" i="2"/>
  <c r="P181" i="2" s="1"/>
  <c r="Q181" i="2" s="1"/>
  <c r="O213" i="2"/>
  <c r="P213" i="2" s="1"/>
  <c r="Q213" i="2" s="1"/>
  <c r="O43" i="2"/>
  <c r="P43" i="2" s="1"/>
  <c r="Q43" i="2" s="1"/>
  <c r="O138" i="2"/>
  <c r="P138" i="2" s="1"/>
  <c r="Q138" i="2" s="1"/>
  <c r="O154" i="2"/>
  <c r="P154" i="2" s="1"/>
  <c r="Q154" i="2" s="1"/>
  <c r="O198" i="2"/>
  <c r="P198" i="2" s="1"/>
  <c r="Q198" i="2" s="1"/>
  <c r="O83" i="2"/>
  <c r="P83" i="2" s="1"/>
  <c r="Q83" i="2" s="1"/>
  <c r="O131" i="2"/>
  <c r="P131" i="2" s="1"/>
  <c r="Q131" i="2" s="1"/>
  <c r="O147" i="2"/>
  <c r="P147" i="2" s="1"/>
  <c r="Q147" i="2" s="1"/>
  <c r="O59" i="2"/>
  <c r="P59" i="2" s="1"/>
  <c r="Q59" i="2" s="1"/>
  <c r="O123" i="2"/>
  <c r="P123" i="2" s="1"/>
  <c r="Q123" i="2" s="1"/>
  <c r="O190" i="2"/>
  <c r="P190" i="2" s="1"/>
  <c r="Q190" i="2" s="1"/>
  <c r="O222" i="2"/>
  <c r="P222" i="2" s="1"/>
  <c r="Q222" i="2" s="1"/>
  <c r="R230" i="1" l="1"/>
  <c r="Q230" i="2"/>
  <c r="U230" i="2"/>
  <c r="R56" i="6"/>
  <c r="U56" i="6"/>
  <c r="AN85" i="6"/>
  <c r="AN5" i="6"/>
  <c r="AN20" i="6"/>
  <c r="AN84" i="6"/>
  <c r="AN148" i="6"/>
  <c r="AN212" i="6"/>
  <c r="R105" i="6"/>
  <c r="R97" i="6"/>
  <c r="AN205" i="6"/>
  <c r="AN82" i="6"/>
  <c r="AN3" i="6"/>
  <c r="AN67" i="6"/>
  <c r="AN131" i="6"/>
  <c r="AN195" i="6"/>
  <c r="AO105" i="6"/>
  <c r="AP105" i="6" s="1"/>
  <c r="AM4" i="6"/>
  <c r="Z105" i="6"/>
  <c r="AN101" i="6"/>
  <c r="AN182" i="6"/>
  <c r="AN138" i="6"/>
  <c r="AN59" i="6"/>
  <c r="AN123" i="6"/>
  <c r="AN187" i="6"/>
  <c r="T161" i="6"/>
  <c r="AN30" i="6"/>
  <c r="AM67" i="6"/>
  <c r="R161" i="6"/>
  <c r="AN32" i="6"/>
  <c r="AN213" i="6"/>
  <c r="T73" i="6"/>
  <c r="AN2" i="6"/>
  <c r="AN68" i="6"/>
  <c r="AN132" i="6"/>
  <c r="AN196" i="6"/>
  <c r="Z73" i="6"/>
  <c r="U161" i="6"/>
  <c r="AN146" i="6"/>
  <c r="AN181" i="6"/>
  <c r="AN183" i="6"/>
  <c r="AN47" i="6"/>
  <c r="AN208" i="6"/>
  <c r="AN86" i="6"/>
  <c r="AQ221" i="6"/>
  <c r="AM204" i="6"/>
  <c r="AB73" i="6"/>
  <c r="AD73" i="6" s="1"/>
  <c r="AN111" i="6"/>
  <c r="AN25" i="6"/>
  <c r="AN89" i="6"/>
  <c r="AN153" i="6"/>
  <c r="AN217" i="6"/>
  <c r="AN104" i="6"/>
  <c r="AN46" i="6"/>
  <c r="R169" i="6"/>
  <c r="AN76" i="6"/>
  <c r="AB105" i="6"/>
  <c r="AC105" i="6" s="1"/>
  <c r="AM7" i="6"/>
  <c r="AQ100" i="6"/>
  <c r="AQ194" i="6"/>
  <c r="AN140" i="6"/>
  <c r="AN90" i="6"/>
  <c r="AN80" i="6"/>
  <c r="AN69" i="6"/>
  <c r="AN197" i="6"/>
  <c r="AN214" i="6"/>
  <c r="AN28" i="6"/>
  <c r="AN92" i="6"/>
  <c r="AN156" i="6"/>
  <c r="AN220" i="6"/>
  <c r="AN74" i="6"/>
  <c r="AN12" i="6"/>
  <c r="AN204" i="6"/>
  <c r="AN200" i="6"/>
  <c r="AN94" i="6"/>
  <c r="AQ116" i="6"/>
  <c r="T225" i="6"/>
  <c r="AI100" i="6"/>
  <c r="AM100" i="6" s="1"/>
  <c r="AN64" i="6"/>
  <c r="AN117" i="6"/>
  <c r="AN70" i="6"/>
  <c r="AN198" i="6"/>
  <c r="AN119" i="6"/>
  <c r="AI116" i="6"/>
  <c r="AM116" i="6" s="1"/>
  <c r="AO113" i="6"/>
  <c r="AP113" i="6" s="1"/>
  <c r="AM74" i="6"/>
  <c r="Z162" i="6"/>
  <c r="AM140" i="6"/>
  <c r="AQ26" i="6"/>
  <c r="AQ91" i="6"/>
  <c r="AQ10" i="6"/>
  <c r="AQ21" i="6"/>
  <c r="AN13" i="6"/>
  <c r="U97" i="6"/>
  <c r="Z97" i="6"/>
  <c r="AN122" i="6"/>
  <c r="AO97" i="6"/>
  <c r="AP97" i="6" s="1"/>
  <c r="AQ190" i="6"/>
  <c r="AQ110" i="6"/>
  <c r="AQ43" i="6"/>
  <c r="AQ107" i="6"/>
  <c r="AQ171" i="6"/>
  <c r="AQ58" i="6"/>
  <c r="AQ37" i="6"/>
  <c r="AN170" i="6"/>
  <c r="AQ79" i="6"/>
  <c r="AN48" i="6"/>
  <c r="AN112" i="6"/>
  <c r="AN66" i="6"/>
  <c r="AN54" i="6"/>
  <c r="AI221" i="6"/>
  <c r="AM221" i="6" s="1"/>
  <c r="AQ51" i="6"/>
  <c r="AQ115" i="6"/>
  <c r="AQ179" i="6"/>
  <c r="AD161" i="6"/>
  <c r="AC161" i="6"/>
  <c r="AI215" i="6"/>
  <c r="AM215" i="6" s="1"/>
  <c r="AQ215" i="6"/>
  <c r="AI73" i="6"/>
  <c r="AM73" i="6" s="1"/>
  <c r="AQ73" i="6"/>
  <c r="AI14" i="6"/>
  <c r="AM14" i="6" s="1"/>
  <c r="AQ14" i="6"/>
  <c r="AI157" i="6"/>
  <c r="AM157" i="6" s="1"/>
  <c r="AQ157" i="6"/>
  <c r="AI210" i="6"/>
  <c r="AM210" i="6" s="1"/>
  <c r="AQ210" i="6"/>
  <c r="AI15" i="6"/>
  <c r="AM15" i="6" s="1"/>
  <c r="AQ15" i="6"/>
  <c r="AI223" i="6"/>
  <c r="AM223" i="6" s="1"/>
  <c r="AQ223" i="6"/>
  <c r="AI81" i="6"/>
  <c r="AM81" i="6" s="1"/>
  <c r="AQ81" i="6"/>
  <c r="AI174" i="6"/>
  <c r="AM174" i="6" s="1"/>
  <c r="AQ174" i="6"/>
  <c r="AI70" i="6"/>
  <c r="AM70" i="6" s="1"/>
  <c r="AQ70" i="6"/>
  <c r="AI99" i="6"/>
  <c r="AM99" i="6" s="1"/>
  <c r="AQ99" i="6"/>
  <c r="AI60" i="6"/>
  <c r="AM60" i="6" s="1"/>
  <c r="AQ60" i="6"/>
  <c r="AQ61" i="6"/>
  <c r="AI130" i="6"/>
  <c r="AM130" i="6" s="1"/>
  <c r="AQ130" i="6"/>
  <c r="AI159" i="6"/>
  <c r="AM159" i="6" s="1"/>
  <c r="AQ159" i="6"/>
  <c r="AI168" i="6"/>
  <c r="AM168" i="6" s="1"/>
  <c r="AQ168" i="6"/>
  <c r="AI25" i="6"/>
  <c r="AM25" i="6" s="1"/>
  <c r="AQ25" i="6"/>
  <c r="AQ217" i="6"/>
  <c r="AQ32" i="6"/>
  <c r="AQ68" i="6"/>
  <c r="Z161" i="6"/>
  <c r="AN58" i="6"/>
  <c r="AN110" i="6"/>
  <c r="AN43" i="6"/>
  <c r="AN107" i="6"/>
  <c r="AN171" i="6"/>
  <c r="AO161" i="6"/>
  <c r="AP161" i="6" s="1"/>
  <c r="AI68" i="6"/>
  <c r="AM68" i="6" s="1"/>
  <c r="AB145" i="6"/>
  <c r="AD145" i="6" s="1"/>
  <c r="AI107" i="6"/>
  <c r="AM107" i="6" s="1"/>
  <c r="AI58" i="6"/>
  <c r="AM58" i="6" s="1"/>
  <c r="AI77" i="6"/>
  <c r="AM77" i="6" s="1"/>
  <c r="AQ77" i="6"/>
  <c r="AI181" i="6"/>
  <c r="AM181" i="6" s="1"/>
  <c r="AQ181" i="6"/>
  <c r="AI50" i="6"/>
  <c r="AM50" i="6" s="1"/>
  <c r="AQ50" i="6"/>
  <c r="AI146" i="6"/>
  <c r="AM146" i="6" s="1"/>
  <c r="AQ146" i="6"/>
  <c r="AI62" i="6"/>
  <c r="AM62" i="6" s="1"/>
  <c r="AQ62" i="6"/>
  <c r="AI31" i="6"/>
  <c r="AM31" i="6" s="1"/>
  <c r="AQ31" i="6"/>
  <c r="AI95" i="6"/>
  <c r="AM95" i="6" s="1"/>
  <c r="AQ95" i="6"/>
  <c r="AI167" i="6"/>
  <c r="AM167" i="6" s="1"/>
  <c r="AQ167" i="6"/>
  <c r="AI24" i="6"/>
  <c r="AM24" i="6" s="1"/>
  <c r="AQ24" i="6"/>
  <c r="AI184" i="6"/>
  <c r="AM184" i="6" s="1"/>
  <c r="AQ184" i="6"/>
  <c r="AI96" i="6"/>
  <c r="AM96" i="6" s="1"/>
  <c r="AQ96" i="6"/>
  <c r="AI33" i="6"/>
  <c r="AM33" i="6" s="1"/>
  <c r="AQ33" i="6"/>
  <c r="AI97" i="6"/>
  <c r="AM97" i="6" s="1"/>
  <c r="AQ97" i="6"/>
  <c r="AI161" i="6"/>
  <c r="AM161" i="6" s="1"/>
  <c r="AQ161" i="6"/>
  <c r="AI225" i="6"/>
  <c r="AM225" i="6" s="1"/>
  <c r="AQ225" i="6"/>
  <c r="AI46" i="6"/>
  <c r="AM46" i="6" s="1"/>
  <c r="AQ46" i="6"/>
  <c r="AI206" i="6"/>
  <c r="AM206" i="6" s="1"/>
  <c r="AQ206" i="6"/>
  <c r="AI56" i="6"/>
  <c r="AM56" i="6" s="1"/>
  <c r="AQ56" i="6"/>
  <c r="AI126" i="6"/>
  <c r="AM126" i="6" s="1"/>
  <c r="AQ126" i="6"/>
  <c r="AQ12" i="6"/>
  <c r="AQ76" i="6"/>
  <c r="AQ140" i="6"/>
  <c r="AQ204" i="6"/>
  <c r="AQ74" i="6"/>
  <c r="AQ69" i="6"/>
  <c r="AQ2" i="6"/>
  <c r="AI141" i="6"/>
  <c r="AM141" i="6" s="1"/>
  <c r="AQ141" i="6"/>
  <c r="AI106" i="6"/>
  <c r="AM106" i="6" s="1"/>
  <c r="AQ106" i="6"/>
  <c r="AI71" i="6"/>
  <c r="AM71" i="6" s="1"/>
  <c r="AQ71" i="6"/>
  <c r="AI136" i="6"/>
  <c r="AM136" i="6" s="1"/>
  <c r="AQ136" i="6"/>
  <c r="AI137" i="6"/>
  <c r="AM137" i="6" s="1"/>
  <c r="AQ137" i="6"/>
  <c r="AI166" i="6"/>
  <c r="AM166" i="6" s="1"/>
  <c r="AQ166" i="6"/>
  <c r="AI155" i="6"/>
  <c r="AM155" i="6" s="1"/>
  <c r="AQ155" i="6"/>
  <c r="AI52" i="6"/>
  <c r="AM52" i="6" s="1"/>
  <c r="AQ52" i="6"/>
  <c r="AI5" i="6"/>
  <c r="AM5" i="6" s="1"/>
  <c r="AQ5" i="6"/>
  <c r="AI165" i="6"/>
  <c r="AM165" i="6" s="1"/>
  <c r="AQ165" i="6"/>
  <c r="AI53" i="6"/>
  <c r="AM53" i="6" s="1"/>
  <c r="AQ53" i="6"/>
  <c r="AI114" i="6"/>
  <c r="AM114" i="6" s="1"/>
  <c r="AQ114" i="6"/>
  <c r="AI151" i="6"/>
  <c r="AM151" i="6" s="1"/>
  <c r="AQ151" i="6"/>
  <c r="AI40" i="6"/>
  <c r="AM40" i="6" s="1"/>
  <c r="AQ40" i="6"/>
  <c r="AI17" i="6"/>
  <c r="AM17" i="6" s="1"/>
  <c r="AQ17" i="6"/>
  <c r="AI209" i="6"/>
  <c r="AM209" i="6" s="1"/>
  <c r="AQ209" i="6"/>
  <c r="AI16" i="6"/>
  <c r="AM16" i="6" s="1"/>
  <c r="AQ16" i="6"/>
  <c r="AI163" i="6"/>
  <c r="AM163" i="6" s="1"/>
  <c r="AQ163" i="6"/>
  <c r="AI124" i="6"/>
  <c r="AM124" i="6" s="1"/>
  <c r="AQ124" i="6"/>
  <c r="AN21" i="6"/>
  <c r="AI42" i="6"/>
  <c r="AM42" i="6" s="1"/>
  <c r="AQ42" i="6"/>
  <c r="AI6" i="6"/>
  <c r="AM6" i="6" s="1"/>
  <c r="AQ6" i="6"/>
  <c r="AI87" i="6"/>
  <c r="AM87" i="6" s="1"/>
  <c r="AQ87" i="6"/>
  <c r="AQ80" i="6"/>
  <c r="AI89" i="6"/>
  <c r="AM89" i="6" s="1"/>
  <c r="AQ89" i="6"/>
  <c r="AQ132" i="6"/>
  <c r="R73" i="6"/>
  <c r="AN176" i="6"/>
  <c r="AN37" i="6"/>
  <c r="AN165" i="6"/>
  <c r="AN118" i="6"/>
  <c r="AN51" i="6"/>
  <c r="AN115" i="6"/>
  <c r="AN179" i="6"/>
  <c r="AI110" i="6"/>
  <c r="AM110" i="6" s="1"/>
  <c r="AI76" i="6"/>
  <c r="AM76" i="6" s="1"/>
  <c r="AI115" i="6"/>
  <c r="AM115" i="6" s="1"/>
  <c r="AM85" i="6"/>
  <c r="AI69" i="6"/>
  <c r="AM69" i="6" s="1"/>
  <c r="AI93" i="6"/>
  <c r="AM93" i="6" s="1"/>
  <c r="AQ93" i="6"/>
  <c r="AI189" i="6"/>
  <c r="AM189" i="6" s="1"/>
  <c r="AQ189" i="6"/>
  <c r="AI66" i="6"/>
  <c r="AM66" i="6" s="1"/>
  <c r="AQ66" i="6"/>
  <c r="AI154" i="6"/>
  <c r="AM154" i="6" s="1"/>
  <c r="AQ154" i="6"/>
  <c r="AI86" i="6"/>
  <c r="AM86" i="6" s="1"/>
  <c r="AQ86" i="6"/>
  <c r="AI39" i="6"/>
  <c r="AM39" i="6" s="1"/>
  <c r="AQ39" i="6"/>
  <c r="AI103" i="6"/>
  <c r="AM103" i="6" s="1"/>
  <c r="AQ103" i="6"/>
  <c r="AI175" i="6"/>
  <c r="AM175" i="6" s="1"/>
  <c r="AQ175" i="6"/>
  <c r="AQ48" i="6"/>
  <c r="AI200" i="6"/>
  <c r="AM200" i="6" s="1"/>
  <c r="AQ200" i="6"/>
  <c r="AQ112" i="6"/>
  <c r="AI41" i="6"/>
  <c r="AM41" i="6" s="1"/>
  <c r="AQ41" i="6"/>
  <c r="AQ105" i="6"/>
  <c r="AQ169" i="6"/>
  <c r="AQ54" i="6"/>
  <c r="AI222" i="6"/>
  <c r="AM222" i="6" s="1"/>
  <c r="AQ222" i="6"/>
  <c r="AI64" i="6"/>
  <c r="AM64" i="6" s="1"/>
  <c r="AQ64" i="6"/>
  <c r="AQ198" i="6"/>
  <c r="AQ214" i="6"/>
  <c r="AQ59" i="6"/>
  <c r="AQ123" i="6"/>
  <c r="AQ187" i="6"/>
  <c r="AQ20" i="6"/>
  <c r="AQ84" i="6"/>
  <c r="AQ148" i="6"/>
  <c r="AQ212" i="6"/>
  <c r="AQ122" i="6"/>
  <c r="AQ85" i="6"/>
  <c r="AQ94" i="6"/>
  <c r="AI45" i="6"/>
  <c r="AM45" i="6" s="1"/>
  <c r="AQ45" i="6"/>
  <c r="AI158" i="6"/>
  <c r="AM158" i="6" s="1"/>
  <c r="AQ158" i="6"/>
  <c r="AI143" i="6"/>
  <c r="AM143" i="6" s="1"/>
  <c r="AQ143" i="6"/>
  <c r="AI226" i="6"/>
  <c r="AM226" i="6" s="1"/>
  <c r="AQ226" i="6"/>
  <c r="AI9" i="6"/>
  <c r="AM9" i="6" s="1"/>
  <c r="AQ9" i="6"/>
  <c r="AI201" i="6"/>
  <c r="AM201" i="6" s="1"/>
  <c r="AQ201" i="6"/>
  <c r="AQ135" i="6"/>
  <c r="AI38" i="6"/>
  <c r="AM38" i="6" s="1"/>
  <c r="AQ38" i="6"/>
  <c r="AI27" i="6"/>
  <c r="AM27" i="6" s="1"/>
  <c r="AQ27" i="6"/>
  <c r="AI219" i="6"/>
  <c r="AM219" i="6" s="1"/>
  <c r="AQ219" i="6"/>
  <c r="AI180" i="6"/>
  <c r="AM180" i="6" s="1"/>
  <c r="AQ180" i="6"/>
  <c r="AI34" i="6"/>
  <c r="AQ34" i="6"/>
  <c r="AI152" i="6"/>
  <c r="AM152" i="6" s="1"/>
  <c r="AQ152" i="6"/>
  <c r="AI145" i="6"/>
  <c r="AM145" i="6" s="1"/>
  <c r="AQ145" i="6"/>
  <c r="AI22" i="6"/>
  <c r="AM22" i="6" s="1"/>
  <c r="AQ22" i="6"/>
  <c r="AI35" i="6"/>
  <c r="AM35" i="6" s="1"/>
  <c r="AQ35" i="6"/>
  <c r="AI227" i="6"/>
  <c r="AM227" i="6" s="1"/>
  <c r="AQ227" i="6"/>
  <c r="AI188" i="6"/>
  <c r="AM188" i="6" s="1"/>
  <c r="AQ188" i="6"/>
  <c r="AQ197" i="6"/>
  <c r="AI91" i="6"/>
  <c r="AM91" i="6" s="1"/>
  <c r="AI173" i="6"/>
  <c r="AM173" i="6" s="1"/>
  <c r="AQ173" i="6"/>
  <c r="AI218" i="6"/>
  <c r="AM218" i="6" s="1"/>
  <c r="AQ218" i="6"/>
  <c r="AI23" i="6"/>
  <c r="AM23" i="6" s="1"/>
  <c r="AQ23" i="6"/>
  <c r="AQ8" i="6"/>
  <c r="AQ153" i="6"/>
  <c r="AI30" i="6"/>
  <c r="AM30" i="6" s="1"/>
  <c r="AQ30" i="6"/>
  <c r="AQ4" i="6"/>
  <c r="AQ196" i="6"/>
  <c r="AQ213" i="6"/>
  <c r="U73" i="6"/>
  <c r="AN10" i="6"/>
  <c r="AN202" i="6"/>
  <c r="AN190" i="6"/>
  <c r="R57" i="6"/>
  <c r="AI135" i="6"/>
  <c r="AM135" i="6" s="1"/>
  <c r="AI196" i="6"/>
  <c r="AM196" i="6" s="1"/>
  <c r="AI21" i="6"/>
  <c r="AM21" i="6" s="1"/>
  <c r="AI213" i="6"/>
  <c r="AM213" i="6" s="1"/>
  <c r="AM122" i="6"/>
  <c r="AI109" i="6"/>
  <c r="AM109" i="6" s="1"/>
  <c r="AQ109" i="6"/>
  <c r="AI205" i="6"/>
  <c r="AM205" i="6" s="1"/>
  <c r="AQ205" i="6"/>
  <c r="AI82" i="6"/>
  <c r="AM82" i="6" s="1"/>
  <c r="AQ82" i="6"/>
  <c r="AQ162" i="6"/>
  <c r="AI102" i="6"/>
  <c r="AM102" i="6" s="1"/>
  <c r="AQ102" i="6"/>
  <c r="AI47" i="6"/>
  <c r="AM47" i="6" s="1"/>
  <c r="AQ47" i="6"/>
  <c r="AI111" i="6"/>
  <c r="AM111" i="6" s="1"/>
  <c r="AQ111" i="6"/>
  <c r="AI183" i="6"/>
  <c r="AM183" i="6" s="1"/>
  <c r="AQ183" i="6"/>
  <c r="AQ72" i="6"/>
  <c r="AI208" i="6"/>
  <c r="AM208" i="6" s="1"/>
  <c r="AQ208" i="6"/>
  <c r="AI120" i="6"/>
  <c r="AM120" i="6" s="1"/>
  <c r="AQ120" i="6"/>
  <c r="AI49" i="6"/>
  <c r="AM49" i="6" s="1"/>
  <c r="AQ49" i="6"/>
  <c r="AI113" i="6"/>
  <c r="AM113" i="6" s="1"/>
  <c r="AQ113" i="6"/>
  <c r="AI177" i="6"/>
  <c r="AM177" i="6" s="1"/>
  <c r="AQ177" i="6"/>
  <c r="AI78" i="6"/>
  <c r="AM78" i="6" s="1"/>
  <c r="AQ78" i="6"/>
  <c r="AI104" i="6"/>
  <c r="AM104" i="6" s="1"/>
  <c r="AQ104" i="6"/>
  <c r="AQ3" i="6"/>
  <c r="AQ67" i="6"/>
  <c r="AQ131" i="6"/>
  <c r="AQ195" i="6"/>
  <c r="AQ28" i="6"/>
  <c r="AQ92" i="6"/>
  <c r="AQ156" i="6"/>
  <c r="AQ220" i="6"/>
  <c r="AQ138" i="6"/>
  <c r="AQ101" i="6"/>
  <c r="AQ182" i="6"/>
  <c r="Z57" i="6"/>
  <c r="AI10" i="6"/>
  <c r="AM10" i="6" s="1"/>
  <c r="AQ13" i="6"/>
  <c r="AQ117" i="6"/>
  <c r="AI90" i="6"/>
  <c r="AM90" i="6" s="1"/>
  <c r="AQ90" i="6"/>
  <c r="AI170" i="6"/>
  <c r="AM170" i="6" s="1"/>
  <c r="AQ170" i="6"/>
  <c r="AI118" i="6"/>
  <c r="AM118" i="6" s="1"/>
  <c r="AQ118" i="6"/>
  <c r="AI55" i="6"/>
  <c r="AM55" i="6" s="1"/>
  <c r="AQ55" i="6"/>
  <c r="AI119" i="6"/>
  <c r="AM119" i="6" s="1"/>
  <c r="AQ119" i="6"/>
  <c r="AI191" i="6"/>
  <c r="AM191" i="6" s="1"/>
  <c r="AQ191" i="6"/>
  <c r="AI88" i="6"/>
  <c r="AM88" i="6" s="1"/>
  <c r="AQ88" i="6"/>
  <c r="AI216" i="6"/>
  <c r="AM216" i="6" s="1"/>
  <c r="AQ216" i="6"/>
  <c r="AQ160" i="6"/>
  <c r="AI57" i="6"/>
  <c r="AM57" i="6" s="1"/>
  <c r="AQ57" i="6"/>
  <c r="AI121" i="6"/>
  <c r="AM121" i="6" s="1"/>
  <c r="AQ121" i="6"/>
  <c r="AI185" i="6"/>
  <c r="AM185" i="6" s="1"/>
  <c r="AQ185" i="6"/>
  <c r="AI134" i="6"/>
  <c r="AM134" i="6" s="1"/>
  <c r="AQ134" i="6"/>
  <c r="AI144" i="6"/>
  <c r="AM144" i="6" s="1"/>
  <c r="AQ144" i="6"/>
  <c r="AQ7" i="6"/>
  <c r="AI11" i="6"/>
  <c r="AM11" i="6" s="1"/>
  <c r="AQ11" i="6"/>
  <c r="AQ75" i="6"/>
  <c r="AI139" i="6"/>
  <c r="AM139" i="6" s="1"/>
  <c r="AQ139" i="6"/>
  <c r="AI203" i="6"/>
  <c r="AM203" i="6" s="1"/>
  <c r="AQ203" i="6"/>
  <c r="AI36" i="6"/>
  <c r="AM36" i="6" s="1"/>
  <c r="AQ36" i="6"/>
  <c r="AI164" i="6"/>
  <c r="AM164" i="6" s="1"/>
  <c r="AQ164" i="6"/>
  <c r="AI228" i="6"/>
  <c r="AM228" i="6" s="1"/>
  <c r="AQ228" i="6"/>
  <c r="AI186" i="6"/>
  <c r="AM186" i="6" s="1"/>
  <c r="AQ186" i="6"/>
  <c r="AI133" i="6"/>
  <c r="AM133" i="6" s="1"/>
  <c r="AQ133" i="6"/>
  <c r="AI29" i="6"/>
  <c r="AM29" i="6" s="1"/>
  <c r="AQ29" i="6"/>
  <c r="AI125" i="6"/>
  <c r="AM125" i="6" s="1"/>
  <c r="AQ125" i="6"/>
  <c r="AI18" i="6"/>
  <c r="AM18" i="6" s="1"/>
  <c r="AQ18" i="6"/>
  <c r="AI98" i="6"/>
  <c r="AM98" i="6" s="1"/>
  <c r="AQ98" i="6"/>
  <c r="AI178" i="6"/>
  <c r="AM178" i="6" s="1"/>
  <c r="AQ178" i="6"/>
  <c r="AI142" i="6"/>
  <c r="AM142" i="6" s="1"/>
  <c r="AQ142" i="6"/>
  <c r="AI63" i="6"/>
  <c r="AM63" i="6" s="1"/>
  <c r="AQ63" i="6"/>
  <c r="AI127" i="6"/>
  <c r="AM127" i="6" s="1"/>
  <c r="AQ127" i="6"/>
  <c r="AI207" i="6"/>
  <c r="AM207" i="6" s="1"/>
  <c r="AQ207" i="6"/>
  <c r="AI128" i="6"/>
  <c r="AM128" i="6" s="1"/>
  <c r="AQ128" i="6"/>
  <c r="AI224" i="6"/>
  <c r="AM224" i="6" s="1"/>
  <c r="AQ224" i="6"/>
  <c r="AI192" i="6"/>
  <c r="AM192" i="6" s="1"/>
  <c r="AQ192" i="6"/>
  <c r="AI65" i="6"/>
  <c r="AM65" i="6" s="1"/>
  <c r="AQ65" i="6"/>
  <c r="AI129" i="6"/>
  <c r="AM129" i="6" s="1"/>
  <c r="AQ129" i="6"/>
  <c r="AI193" i="6"/>
  <c r="AM193" i="6" s="1"/>
  <c r="AQ193" i="6"/>
  <c r="AI150" i="6"/>
  <c r="AM150" i="6" s="1"/>
  <c r="AQ150" i="6"/>
  <c r="AI176" i="6"/>
  <c r="AM176" i="6" s="1"/>
  <c r="AQ176" i="6"/>
  <c r="AI199" i="6"/>
  <c r="AM199" i="6" s="1"/>
  <c r="AQ199" i="6"/>
  <c r="AI19" i="6"/>
  <c r="AM19" i="6" s="1"/>
  <c r="AQ19" i="6"/>
  <c r="AI83" i="6"/>
  <c r="AM83" i="6" s="1"/>
  <c r="AQ83" i="6"/>
  <c r="AI147" i="6"/>
  <c r="AM147" i="6" s="1"/>
  <c r="AQ147" i="6"/>
  <c r="AI211" i="6"/>
  <c r="AM211" i="6" s="1"/>
  <c r="AQ211" i="6"/>
  <c r="AI44" i="6"/>
  <c r="AM44" i="6" s="1"/>
  <c r="AQ44" i="6"/>
  <c r="AI108" i="6"/>
  <c r="AM108" i="6" s="1"/>
  <c r="AQ108" i="6"/>
  <c r="AI172" i="6"/>
  <c r="AM172" i="6" s="1"/>
  <c r="AQ172" i="6"/>
  <c r="AI202" i="6"/>
  <c r="AM202" i="6" s="1"/>
  <c r="AQ202" i="6"/>
  <c r="AI149" i="6"/>
  <c r="AM149" i="6" s="1"/>
  <c r="AQ149" i="6"/>
  <c r="R225" i="6"/>
  <c r="Z113" i="6"/>
  <c r="AN100" i="6"/>
  <c r="U225" i="6"/>
  <c r="AN128" i="6"/>
  <c r="AN185" i="6"/>
  <c r="AN44" i="6"/>
  <c r="AN108" i="6"/>
  <c r="AN172" i="6"/>
  <c r="AM34" i="6"/>
  <c r="T56" i="6"/>
  <c r="U57" i="6"/>
  <c r="AN65" i="6"/>
  <c r="AN129" i="6"/>
  <c r="AN193" i="6"/>
  <c r="AN189" i="6"/>
  <c r="AN127" i="6"/>
  <c r="AN11" i="6"/>
  <c r="AN75" i="6"/>
  <c r="AN139" i="6"/>
  <c r="AN203" i="6"/>
  <c r="Z228" i="6"/>
  <c r="AN52" i="6"/>
  <c r="AN116" i="6"/>
  <c r="AN180" i="6"/>
  <c r="AO225" i="6"/>
  <c r="AP225" i="6" s="1"/>
  <c r="AN133" i="6"/>
  <c r="AN150" i="6"/>
  <c r="AN199" i="6"/>
  <c r="AM105" i="6"/>
  <c r="U113" i="6"/>
  <c r="AN228" i="6"/>
  <c r="AN144" i="6"/>
  <c r="R113" i="6"/>
  <c r="AN216" i="6"/>
  <c r="AN91" i="6"/>
  <c r="AN219" i="6"/>
  <c r="AN149" i="6"/>
  <c r="AN7" i="6"/>
  <c r="AB56" i="6"/>
  <c r="AD56" i="6" s="1"/>
  <c r="AM162" i="6"/>
  <c r="AN36" i="6"/>
  <c r="AN164" i="6"/>
  <c r="AB113" i="6"/>
  <c r="AN192" i="6"/>
  <c r="AN121" i="6"/>
  <c r="AN134" i="6"/>
  <c r="U100" i="6"/>
  <c r="AN88" i="6"/>
  <c r="AN27" i="6"/>
  <c r="AN155" i="6"/>
  <c r="Z225" i="6"/>
  <c r="AN186" i="6"/>
  <c r="R8" i="6"/>
  <c r="AN109" i="6"/>
  <c r="AN175" i="6"/>
  <c r="AN154" i="6"/>
  <c r="AN22" i="6"/>
  <c r="AN19" i="6"/>
  <c r="AN83" i="6"/>
  <c r="AN147" i="6"/>
  <c r="AN211" i="6"/>
  <c r="AN60" i="6"/>
  <c r="AN124" i="6"/>
  <c r="AN188" i="6"/>
  <c r="AM94" i="6"/>
  <c r="AM101" i="6"/>
  <c r="AN16" i="6"/>
  <c r="AN224" i="6"/>
  <c r="AN114" i="6"/>
  <c r="AN102" i="6"/>
  <c r="AN35" i="6"/>
  <c r="AN99" i="6"/>
  <c r="AN163" i="6"/>
  <c r="AN227" i="6"/>
  <c r="Z156" i="6"/>
  <c r="AM148" i="6"/>
  <c r="AM212" i="6"/>
  <c r="AN40" i="6"/>
  <c r="AN93" i="6"/>
  <c r="AN221" i="6"/>
  <c r="AN174" i="6"/>
  <c r="AN87" i="6"/>
  <c r="AN159" i="6"/>
  <c r="AM92" i="6"/>
  <c r="AM195" i="6"/>
  <c r="Z169" i="6"/>
  <c r="AN130" i="6"/>
  <c r="AN95" i="6"/>
  <c r="AO169" i="6"/>
  <c r="AP169" i="6" s="1"/>
  <c r="U169" i="6"/>
  <c r="U156" i="6"/>
  <c r="AN184" i="6"/>
  <c r="AN173" i="6"/>
  <c r="AN62" i="6"/>
  <c r="AN126" i="6"/>
  <c r="AN103" i="6"/>
  <c r="AN167" i="6"/>
  <c r="Z4" i="6"/>
  <c r="AM131" i="6"/>
  <c r="AB97" i="6"/>
  <c r="AB169" i="6"/>
  <c r="AC169" i="6" s="1"/>
  <c r="AM197" i="6"/>
  <c r="AN191" i="6"/>
  <c r="AN72" i="6"/>
  <c r="AN97" i="6"/>
  <c r="AN14" i="6"/>
  <c r="T145" i="6"/>
  <c r="R145" i="6"/>
  <c r="AN201" i="6"/>
  <c r="Z124" i="6"/>
  <c r="U145" i="6"/>
  <c r="T105" i="6"/>
  <c r="U98" i="6"/>
  <c r="AN24" i="6"/>
  <c r="AN152" i="6"/>
  <c r="AN17" i="6"/>
  <c r="AN81" i="6"/>
  <c r="Z145" i="6"/>
  <c r="AN209" i="6"/>
  <c r="AN42" i="6"/>
  <c r="AN106" i="6"/>
  <c r="AN77" i="6"/>
  <c r="AN141" i="6"/>
  <c r="AN158" i="6"/>
  <c r="AN222" i="6"/>
  <c r="AN55" i="6"/>
  <c r="AN135" i="6"/>
  <c r="AB57" i="6"/>
  <c r="AD57" i="6" s="1"/>
  <c r="AN79" i="6"/>
  <c r="AN33" i="6"/>
  <c r="T57" i="6"/>
  <c r="AN136" i="6"/>
  <c r="AN218" i="6"/>
  <c r="AN61" i="6"/>
  <c r="AN206" i="6"/>
  <c r="AM169" i="6"/>
  <c r="AN9" i="6"/>
  <c r="AN137" i="6"/>
  <c r="AN98" i="6"/>
  <c r="AN226" i="6"/>
  <c r="AN161" i="6"/>
  <c r="AN96" i="6"/>
  <c r="AN50" i="6"/>
  <c r="AN38" i="6"/>
  <c r="AN166" i="6"/>
  <c r="AN63" i="6"/>
  <c r="AN207" i="6"/>
  <c r="AM20" i="6"/>
  <c r="AM84" i="6"/>
  <c r="AM153" i="6"/>
  <c r="Z41" i="6"/>
  <c r="AN15" i="6"/>
  <c r="AN223" i="6"/>
  <c r="R124" i="6"/>
  <c r="AN120" i="6"/>
  <c r="AN49" i="6"/>
  <c r="AN177" i="6"/>
  <c r="AN23" i="6"/>
  <c r="AM182" i="6"/>
  <c r="AM217" i="6"/>
  <c r="AM28" i="6"/>
  <c r="AM3" i="6"/>
  <c r="AM171" i="6"/>
  <c r="AN151" i="6"/>
  <c r="AN8" i="6"/>
  <c r="AN18" i="6"/>
  <c r="AN78" i="6"/>
  <c r="AN41" i="6"/>
  <c r="AM117" i="6"/>
  <c r="AM43" i="6"/>
  <c r="AI79" i="6"/>
  <c r="AM79" i="6" s="1"/>
  <c r="AN125" i="6"/>
  <c r="AN142" i="6"/>
  <c r="AM156" i="6"/>
  <c r="AN160" i="6"/>
  <c r="AN178" i="6"/>
  <c r="AM12" i="6"/>
  <c r="AN225" i="6"/>
  <c r="AM75" i="6"/>
  <c r="AN31" i="6"/>
  <c r="AM190" i="6"/>
  <c r="AN26" i="6"/>
  <c r="AN194" i="6"/>
  <c r="U41" i="6"/>
  <c r="U76" i="6"/>
  <c r="AN29" i="6"/>
  <c r="AM132" i="6"/>
  <c r="AM138" i="6"/>
  <c r="AN39" i="6"/>
  <c r="AN71" i="6"/>
  <c r="AN143" i="6"/>
  <c r="AI194" i="6"/>
  <c r="AM194" i="6" s="1"/>
  <c r="AM37" i="6"/>
  <c r="AN168" i="6"/>
  <c r="AN157" i="6"/>
  <c r="AM198" i="6"/>
  <c r="AM13" i="6"/>
  <c r="AI26" i="6"/>
  <c r="AM26" i="6" s="1"/>
  <c r="AN169" i="6"/>
  <c r="AI8" i="6"/>
  <c r="AM8" i="6" s="1"/>
  <c r="AN45" i="6"/>
  <c r="AM32" i="6"/>
  <c r="AM220" i="6"/>
  <c r="AN215" i="6"/>
  <c r="AN210" i="6"/>
  <c r="U180" i="6"/>
  <c r="R41" i="6"/>
  <c r="AM54" i="6"/>
  <c r="AM51" i="6"/>
  <c r="AM179" i="6"/>
  <c r="AM2" i="6"/>
  <c r="AI72" i="6"/>
  <c r="AM72" i="6" s="1"/>
  <c r="AN53" i="6"/>
  <c r="AN34" i="6"/>
  <c r="AM214" i="6"/>
  <c r="AM61" i="6"/>
  <c r="AM59" i="6"/>
  <c r="AM123" i="6"/>
  <c r="AM187" i="6"/>
  <c r="AB134" i="6"/>
  <c r="AC134" i="6" s="1"/>
  <c r="AO134" i="6"/>
  <c r="AP134" i="6" s="1"/>
  <c r="AB213" i="6"/>
  <c r="AC213" i="6" s="1"/>
  <c r="AO213" i="6"/>
  <c r="AP213" i="6" s="1"/>
  <c r="T213" i="6"/>
  <c r="AB11" i="6"/>
  <c r="AC11" i="6" s="1"/>
  <c r="AO11" i="6"/>
  <c r="AP11" i="6" s="1"/>
  <c r="AB51" i="6"/>
  <c r="AC51" i="6" s="1"/>
  <c r="AO51" i="6"/>
  <c r="AP51" i="6" s="1"/>
  <c r="AB15" i="6"/>
  <c r="AC15" i="6" s="1"/>
  <c r="AO15" i="6"/>
  <c r="AP15" i="6" s="1"/>
  <c r="Z56" i="6"/>
  <c r="AN56" i="6"/>
  <c r="AB61" i="6"/>
  <c r="AD61" i="6" s="1"/>
  <c r="AO61" i="6"/>
  <c r="AP61" i="6" s="1"/>
  <c r="AB133" i="6"/>
  <c r="AD133" i="6" s="1"/>
  <c r="AO133" i="6"/>
  <c r="AP133" i="6" s="1"/>
  <c r="AB39" i="6"/>
  <c r="AD39" i="6" s="1"/>
  <c r="AO39" i="6"/>
  <c r="AP39" i="6" s="1"/>
  <c r="AB135" i="6"/>
  <c r="AD135" i="6" s="1"/>
  <c r="AO135" i="6"/>
  <c r="AP135" i="6" s="1"/>
  <c r="AB38" i="6"/>
  <c r="AC38" i="6" s="1"/>
  <c r="AO38" i="6"/>
  <c r="AP38" i="6" s="1"/>
  <c r="AB83" i="6"/>
  <c r="AC83" i="6" s="1"/>
  <c r="AO83" i="6"/>
  <c r="AP83" i="6" s="1"/>
  <c r="AB40" i="6"/>
  <c r="AD40" i="6" s="1"/>
  <c r="AO40" i="6"/>
  <c r="AP40" i="6" s="1"/>
  <c r="AB219" i="6"/>
  <c r="AC219" i="6" s="1"/>
  <c r="AO219" i="6"/>
  <c r="AP219" i="6" s="1"/>
  <c r="AB6" i="6"/>
  <c r="AC6" i="6" s="1"/>
  <c r="AO6" i="6"/>
  <c r="AP6" i="6" s="1"/>
  <c r="AB106" i="6"/>
  <c r="AD106" i="6" s="1"/>
  <c r="AO106" i="6"/>
  <c r="AP106" i="6" s="1"/>
  <c r="AB9" i="6"/>
  <c r="AO9" i="6"/>
  <c r="AP9" i="6" s="1"/>
  <c r="R106" i="6"/>
  <c r="AB59" i="6"/>
  <c r="AC59" i="6" s="1"/>
  <c r="AO59" i="6"/>
  <c r="AP59" i="6" s="1"/>
  <c r="AB86" i="6"/>
  <c r="AC86" i="6" s="1"/>
  <c r="AO86" i="6"/>
  <c r="AP86" i="6" s="1"/>
  <c r="R100" i="6"/>
  <c r="AB29" i="6"/>
  <c r="AC29" i="6" s="1"/>
  <c r="AO29" i="6"/>
  <c r="AP29" i="6" s="1"/>
  <c r="R80" i="6"/>
  <c r="AB205" i="6"/>
  <c r="AD205" i="6" s="1"/>
  <c r="AO205" i="6"/>
  <c r="AP205" i="6" s="1"/>
  <c r="AB70" i="6"/>
  <c r="AD70" i="6" s="1"/>
  <c r="AO70" i="6"/>
  <c r="AP70" i="6" s="1"/>
  <c r="AB94" i="6"/>
  <c r="AC94" i="6" s="1"/>
  <c r="AO94" i="6"/>
  <c r="AP94" i="6" s="1"/>
  <c r="AB54" i="6"/>
  <c r="AD54" i="6" s="1"/>
  <c r="AO54" i="6"/>
  <c r="AP54" i="6" s="1"/>
  <c r="U8" i="6"/>
  <c r="AB17" i="6"/>
  <c r="AD17" i="6" s="1"/>
  <c r="AO17" i="6"/>
  <c r="AP17" i="6" s="1"/>
  <c r="AB18" i="6"/>
  <c r="AD18" i="6" s="1"/>
  <c r="AO18" i="6"/>
  <c r="AP18" i="6" s="1"/>
  <c r="AB194" i="6"/>
  <c r="AC194" i="6" s="1"/>
  <c r="AO194" i="6"/>
  <c r="AP194" i="6" s="1"/>
  <c r="AB99" i="6"/>
  <c r="AD99" i="6" s="1"/>
  <c r="AO99" i="6"/>
  <c r="AP99" i="6" s="1"/>
  <c r="AB85" i="6"/>
  <c r="AC85" i="6" s="1"/>
  <c r="AO85" i="6"/>
  <c r="AP85" i="6" s="1"/>
  <c r="AB212" i="6"/>
  <c r="AD212" i="6" s="1"/>
  <c r="AO212" i="6"/>
  <c r="AP212" i="6" s="1"/>
  <c r="AB13" i="6"/>
  <c r="AC13" i="6" s="1"/>
  <c r="AO13" i="6"/>
  <c r="AP13" i="6" s="1"/>
  <c r="AB24" i="6"/>
  <c r="AD24" i="6" s="1"/>
  <c r="AO24" i="6"/>
  <c r="AP24" i="6" s="1"/>
  <c r="Z6" i="6"/>
  <c r="AB14" i="6"/>
  <c r="AD14" i="6" s="1"/>
  <c r="AO14" i="6"/>
  <c r="AP14" i="6" s="1"/>
  <c r="AB16" i="6"/>
  <c r="AD16" i="6" s="1"/>
  <c r="AO16" i="6"/>
  <c r="AP16" i="6" s="1"/>
  <c r="AB88" i="6"/>
  <c r="AD88" i="6" s="1"/>
  <c r="AO88" i="6"/>
  <c r="AP88" i="6" s="1"/>
  <c r="AB152" i="6"/>
  <c r="AC152" i="6" s="1"/>
  <c r="AO152" i="6"/>
  <c r="AP152" i="6" s="1"/>
  <c r="AB216" i="6"/>
  <c r="AD216" i="6" s="1"/>
  <c r="AO216" i="6"/>
  <c r="AP216" i="6" s="1"/>
  <c r="AB114" i="6"/>
  <c r="AD114" i="6" s="1"/>
  <c r="AO114" i="6"/>
  <c r="AP114" i="6" s="1"/>
  <c r="AB226" i="6"/>
  <c r="AD226" i="6" s="1"/>
  <c r="AO226" i="6"/>
  <c r="AP226" i="6" s="1"/>
  <c r="AB108" i="6"/>
  <c r="AC108" i="6" s="1"/>
  <c r="AO108" i="6"/>
  <c r="AP108" i="6" s="1"/>
  <c r="AB196" i="6"/>
  <c r="AD196" i="6" s="1"/>
  <c r="AO196" i="6"/>
  <c r="AP196" i="6" s="1"/>
  <c r="AB25" i="6"/>
  <c r="AO25" i="6"/>
  <c r="AP25" i="6" s="1"/>
  <c r="AN4" i="6"/>
  <c r="AM112" i="6"/>
  <c r="AB27" i="6"/>
  <c r="AC27" i="6" s="1"/>
  <c r="AO27" i="6"/>
  <c r="AP27" i="6" s="1"/>
  <c r="AB107" i="6"/>
  <c r="AC107" i="6" s="1"/>
  <c r="AO107" i="6"/>
  <c r="AP107" i="6" s="1"/>
  <c r="AB198" i="6"/>
  <c r="AD198" i="6" s="1"/>
  <c r="AO198" i="6"/>
  <c r="AP198" i="6" s="1"/>
  <c r="AB46" i="6"/>
  <c r="AD46" i="6" s="1"/>
  <c r="AO46" i="6"/>
  <c r="AP46" i="6" s="1"/>
  <c r="AB69" i="6"/>
  <c r="AD69" i="6" s="1"/>
  <c r="AO69" i="6"/>
  <c r="AP69" i="6" s="1"/>
  <c r="U157" i="6"/>
  <c r="AB110" i="6"/>
  <c r="AC110" i="6" s="1"/>
  <c r="AO110" i="6"/>
  <c r="AP110" i="6" s="1"/>
  <c r="AB47" i="6"/>
  <c r="AC47" i="6" s="1"/>
  <c r="AO47" i="6"/>
  <c r="AP47" i="6" s="1"/>
  <c r="AB79" i="6"/>
  <c r="AD79" i="6" s="1"/>
  <c r="AO79" i="6"/>
  <c r="AP79" i="6" s="1"/>
  <c r="AB111" i="6"/>
  <c r="AD111" i="6" s="1"/>
  <c r="AO111" i="6"/>
  <c r="AP111" i="6" s="1"/>
  <c r="AB143" i="6"/>
  <c r="AD143" i="6" s="1"/>
  <c r="AO143" i="6"/>
  <c r="AP143" i="6" s="1"/>
  <c r="AB175" i="6"/>
  <c r="AC175" i="6" s="1"/>
  <c r="AO175" i="6"/>
  <c r="AP175" i="6" s="1"/>
  <c r="AB207" i="6"/>
  <c r="AC207" i="6" s="1"/>
  <c r="AO207" i="6"/>
  <c r="AP207" i="6" s="1"/>
  <c r="AB112" i="6"/>
  <c r="AC112" i="6" s="1"/>
  <c r="AO112" i="6"/>
  <c r="AP112" i="6" s="1"/>
  <c r="AB34" i="6"/>
  <c r="AC34" i="6" s="1"/>
  <c r="AO34" i="6"/>
  <c r="AP34" i="6" s="1"/>
  <c r="AB117" i="6"/>
  <c r="AC117" i="6" s="1"/>
  <c r="AO117" i="6"/>
  <c r="AP117" i="6" s="1"/>
  <c r="Z8" i="6"/>
  <c r="Z218" i="6"/>
  <c r="AB7" i="6"/>
  <c r="AD7" i="6" s="1"/>
  <c r="AO7" i="6"/>
  <c r="AP7" i="6" s="1"/>
  <c r="AB131" i="6"/>
  <c r="AD131" i="6" s="1"/>
  <c r="AO131" i="6"/>
  <c r="AP131" i="6" s="1"/>
  <c r="AB148" i="6"/>
  <c r="AD148" i="6" s="1"/>
  <c r="AO148" i="6"/>
  <c r="AP148" i="6" s="1"/>
  <c r="AB22" i="6"/>
  <c r="AC22" i="6" s="1"/>
  <c r="AO22" i="6"/>
  <c r="AP22" i="6" s="1"/>
  <c r="AB32" i="6"/>
  <c r="AC32" i="6" s="1"/>
  <c r="AO32" i="6"/>
  <c r="AP32" i="6" s="1"/>
  <c r="AB160" i="6"/>
  <c r="AC160" i="6" s="1"/>
  <c r="AO160" i="6"/>
  <c r="AP160" i="6" s="1"/>
  <c r="AB224" i="6"/>
  <c r="AD224" i="6" s="1"/>
  <c r="AO224" i="6"/>
  <c r="AP224" i="6" s="1"/>
  <c r="AB138" i="6"/>
  <c r="AD138" i="6" s="1"/>
  <c r="AO138" i="6"/>
  <c r="AP138" i="6" s="1"/>
  <c r="AB204" i="6"/>
  <c r="AD204" i="6" s="1"/>
  <c r="AO204" i="6"/>
  <c r="AP204" i="6" s="1"/>
  <c r="AC225" i="6"/>
  <c r="AB41" i="6"/>
  <c r="AO41" i="6"/>
  <c r="AP41" i="6" s="1"/>
  <c r="AN105" i="6"/>
  <c r="AM48" i="6"/>
  <c r="AN57" i="6"/>
  <c r="AB80" i="6"/>
  <c r="AD80" i="6" s="1"/>
  <c r="AO80" i="6"/>
  <c r="AP80" i="6" s="1"/>
  <c r="AB150" i="6"/>
  <c r="AC150" i="6" s="1"/>
  <c r="AO150" i="6"/>
  <c r="AP150" i="6" s="1"/>
  <c r="AB155" i="6"/>
  <c r="AD155" i="6" s="1"/>
  <c r="AO155" i="6"/>
  <c r="AP155" i="6" s="1"/>
  <c r="AB44" i="6"/>
  <c r="AC44" i="6" s="1"/>
  <c r="AO44" i="6"/>
  <c r="AP44" i="6" s="1"/>
  <c r="AB30" i="6"/>
  <c r="AC30" i="6" s="1"/>
  <c r="AO30" i="6"/>
  <c r="AP30" i="6" s="1"/>
  <c r="AB104" i="6"/>
  <c r="AD104" i="6" s="1"/>
  <c r="AO104" i="6"/>
  <c r="AP104" i="6" s="1"/>
  <c r="AB168" i="6"/>
  <c r="AC168" i="6" s="1"/>
  <c r="AO168" i="6"/>
  <c r="AP168" i="6" s="1"/>
  <c r="AB162" i="6"/>
  <c r="AD162" i="6" s="1"/>
  <c r="AO162" i="6"/>
  <c r="AP162" i="6" s="1"/>
  <c r="AB124" i="6"/>
  <c r="AC124" i="6" s="1"/>
  <c r="AO124" i="6"/>
  <c r="AP124" i="6" s="1"/>
  <c r="AB228" i="6"/>
  <c r="AD228" i="6" s="1"/>
  <c r="AO228" i="6"/>
  <c r="AP228" i="6" s="1"/>
  <c r="AB8" i="6"/>
  <c r="AC8" i="6" s="1"/>
  <c r="AO8" i="6"/>
  <c r="AP8" i="6" s="1"/>
  <c r="AB62" i="6"/>
  <c r="AD62" i="6" s="1"/>
  <c r="AO62" i="6"/>
  <c r="AP62" i="6" s="1"/>
  <c r="AB78" i="6"/>
  <c r="AC78" i="6" s="1"/>
  <c r="AO78" i="6"/>
  <c r="AP78" i="6" s="1"/>
  <c r="AB185" i="6"/>
  <c r="AD185" i="6" s="1"/>
  <c r="AO185" i="6"/>
  <c r="AP185" i="6" s="1"/>
  <c r="AB189" i="6"/>
  <c r="AD189" i="6" s="1"/>
  <c r="AO189" i="6"/>
  <c r="AP189" i="6" s="1"/>
  <c r="AB215" i="6"/>
  <c r="AD215" i="6" s="1"/>
  <c r="AO215" i="6"/>
  <c r="AP215" i="6" s="1"/>
  <c r="AB74" i="6"/>
  <c r="AC74" i="6" s="1"/>
  <c r="AO74" i="6"/>
  <c r="AP74" i="6" s="1"/>
  <c r="AB26" i="6"/>
  <c r="AD26" i="6" s="1"/>
  <c r="AO26" i="6"/>
  <c r="AP26" i="6" s="1"/>
  <c r="AB132" i="6"/>
  <c r="AC132" i="6" s="1"/>
  <c r="AO132" i="6"/>
  <c r="AP132" i="6" s="1"/>
  <c r="AB12" i="6"/>
  <c r="AC12" i="6" s="1"/>
  <c r="AO12" i="6"/>
  <c r="AP12" i="6" s="1"/>
  <c r="AN73" i="6"/>
  <c r="AB141" i="6"/>
  <c r="AD141" i="6" s="1"/>
  <c r="AO141" i="6"/>
  <c r="AP141" i="6" s="1"/>
  <c r="AB49" i="6"/>
  <c r="AD49" i="6" s="1"/>
  <c r="AO49" i="6"/>
  <c r="AP49" i="6" s="1"/>
  <c r="AB119" i="6"/>
  <c r="AD119" i="6" s="1"/>
  <c r="AO119" i="6"/>
  <c r="AP119" i="6" s="1"/>
  <c r="AB82" i="6"/>
  <c r="AC82" i="6" s="1"/>
  <c r="AO82" i="6"/>
  <c r="AP82" i="6" s="1"/>
  <c r="AB220" i="6"/>
  <c r="AC220" i="6" s="1"/>
  <c r="AO220" i="6"/>
  <c r="AP220" i="6" s="1"/>
  <c r="AB103" i="6"/>
  <c r="AC103" i="6" s="1"/>
  <c r="AO103" i="6"/>
  <c r="AP103" i="6" s="1"/>
  <c r="AB199" i="6"/>
  <c r="AD199" i="6" s="1"/>
  <c r="AO199" i="6"/>
  <c r="AP199" i="6" s="1"/>
  <c r="AB174" i="6"/>
  <c r="AC174" i="6" s="1"/>
  <c r="AO174" i="6"/>
  <c r="AP174" i="6" s="1"/>
  <c r="AB101" i="6"/>
  <c r="AC101" i="6" s="1"/>
  <c r="AO101" i="6"/>
  <c r="AP101" i="6" s="1"/>
  <c r="AB100" i="6"/>
  <c r="AC100" i="6" s="1"/>
  <c r="AO100" i="6"/>
  <c r="AP100" i="6" s="1"/>
  <c r="AB20" i="6"/>
  <c r="AD20" i="6" s="1"/>
  <c r="AO20" i="6"/>
  <c r="AP20" i="6" s="1"/>
  <c r="AB92" i="6"/>
  <c r="AD92" i="6" s="1"/>
  <c r="AO92" i="6"/>
  <c r="AP92" i="6" s="1"/>
  <c r="AB166" i="6"/>
  <c r="AC166" i="6" s="1"/>
  <c r="AO166" i="6"/>
  <c r="AP166" i="6" s="1"/>
  <c r="AB126" i="6"/>
  <c r="AC126" i="6" s="1"/>
  <c r="AO126" i="6"/>
  <c r="AP126" i="6" s="1"/>
  <c r="T80" i="6"/>
  <c r="AB93" i="6"/>
  <c r="AD93" i="6" s="1"/>
  <c r="AO93" i="6"/>
  <c r="AP93" i="6" s="1"/>
  <c r="AB58" i="6"/>
  <c r="AD58" i="6" s="1"/>
  <c r="AO58" i="6"/>
  <c r="AP58" i="6" s="1"/>
  <c r="AB102" i="6"/>
  <c r="AC102" i="6" s="1"/>
  <c r="AO102" i="6"/>
  <c r="AP102" i="6" s="1"/>
  <c r="AB123" i="6"/>
  <c r="AD123" i="6" s="1"/>
  <c r="AO123" i="6"/>
  <c r="AP123" i="6" s="1"/>
  <c r="AB182" i="6"/>
  <c r="AC182" i="6" s="1"/>
  <c r="AO182" i="6"/>
  <c r="AP182" i="6" s="1"/>
  <c r="AB87" i="6"/>
  <c r="AD87" i="6" s="1"/>
  <c r="AO87" i="6"/>
  <c r="AP87" i="6" s="1"/>
  <c r="AB151" i="6"/>
  <c r="AD151" i="6" s="1"/>
  <c r="AO151" i="6"/>
  <c r="AP151" i="6" s="1"/>
  <c r="AB146" i="6"/>
  <c r="AD146" i="6" s="1"/>
  <c r="AO146" i="6"/>
  <c r="AP146" i="6" s="1"/>
  <c r="AB147" i="6"/>
  <c r="AD147" i="6" s="1"/>
  <c r="AO147" i="6"/>
  <c r="AP147" i="6" s="1"/>
  <c r="AB164" i="6"/>
  <c r="AC164" i="6" s="1"/>
  <c r="AO164" i="6"/>
  <c r="AP164" i="6" s="1"/>
  <c r="AB158" i="6"/>
  <c r="AD158" i="6" s="1"/>
  <c r="AO158" i="6"/>
  <c r="AP158" i="6" s="1"/>
  <c r="AB176" i="6"/>
  <c r="AD176" i="6" s="1"/>
  <c r="AO176" i="6"/>
  <c r="AP176" i="6" s="1"/>
  <c r="AB170" i="6"/>
  <c r="AD170" i="6" s="1"/>
  <c r="AO170" i="6"/>
  <c r="AP170" i="6" s="1"/>
  <c r="AB118" i="6"/>
  <c r="AD118" i="6" s="1"/>
  <c r="AO118" i="6"/>
  <c r="AP118" i="6" s="1"/>
  <c r="AB28" i="6"/>
  <c r="AC28" i="6" s="1"/>
  <c r="AO28" i="6"/>
  <c r="AP28" i="6" s="1"/>
  <c r="AB214" i="6"/>
  <c r="AD214" i="6" s="1"/>
  <c r="AO214" i="6"/>
  <c r="AP214" i="6" s="1"/>
  <c r="AB165" i="6"/>
  <c r="AC165" i="6" s="1"/>
  <c r="AO165" i="6"/>
  <c r="AP165" i="6" s="1"/>
  <c r="AB77" i="6"/>
  <c r="AC77" i="6" s="1"/>
  <c r="AO77" i="6"/>
  <c r="AP77" i="6" s="1"/>
  <c r="AB31" i="6"/>
  <c r="AC31" i="6" s="1"/>
  <c r="AO31" i="6"/>
  <c r="AP31" i="6" s="1"/>
  <c r="AB66" i="6"/>
  <c r="AD66" i="6" s="1"/>
  <c r="AO66" i="6"/>
  <c r="AP66" i="6" s="1"/>
  <c r="AB201" i="6"/>
  <c r="AC201" i="6" s="1"/>
  <c r="AO201" i="6"/>
  <c r="AP201" i="6" s="1"/>
  <c r="AB120" i="6"/>
  <c r="AC120" i="6" s="1"/>
  <c r="AO120" i="6"/>
  <c r="AP120" i="6" s="1"/>
  <c r="AB42" i="6"/>
  <c r="AC42" i="6" s="1"/>
  <c r="AO42" i="6"/>
  <c r="AP42" i="6" s="1"/>
  <c r="AB52" i="6"/>
  <c r="AC52" i="6" s="1"/>
  <c r="AO52" i="6"/>
  <c r="AP52" i="6" s="1"/>
  <c r="AN6" i="6"/>
  <c r="AB19" i="6"/>
  <c r="AD19" i="6" s="1"/>
  <c r="AO19" i="6"/>
  <c r="AP19" i="6" s="1"/>
  <c r="AB179" i="6"/>
  <c r="AC179" i="6" s="1"/>
  <c r="AO179" i="6"/>
  <c r="AP179" i="6" s="1"/>
  <c r="R9" i="6"/>
  <c r="T106" i="6"/>
  <c r="AB181" i="6"/>
  <c r="AD181" i="6" s="1"/>
  <c r="AO181" i="6"/>
  <c r="AP181" i="6" s="1"/>
  <c r="AB125" i="6"/>
  <c r="AD125" i="6" s="1"/>
  <c r="AO125" i="6"/>
  <c r="AP125" i="6" s="1"/>
  <c r="AB197" i="6"/>
  <c r="AC197" i="6" s="1"/>
  <c r="AO197" i="6"/>
  <c r="AP197" i="6" s="1"/>
  <c r="R25" i="6"/>
  <c r="R228" i="6"/>
  <c r="AB63" i="6"/>
  <c r="AD63" i="6" s="1"/>
  <c r="AO63" i="6"/>
  <c r="AP63" i="6" s="1"/>
  <c r="AB95" i="6"/>
  <c r="AD95" i="6" s="1"/>
  <c r="AO95" i="6"/>
  <c r="AP95" i="6" s="1"/>
  <c r="AB127" i="6"/>
  <c r="AC127" i="6" s="1"/>
  <c r="AO127" i="6"/>
  <c r="AP127" i="6" s="1"/>
  <c r="AB159" i="6"/>
  <c r="AD159" i="6" s="1"/>
  <c r="AO159" i="6"/>
  <c r="AP159" i="6" s="1"/>
  <c r="AB191" i="6"/>
  <c r="AC191" i="6" s="1"/>
  <c r="AO191" i="6"/>
  <c r="AP191" i="6" s="1"/>
  <c r="AB223" i="6"/>
  <c r="AD223" i="6" s="1"/>
  <c r="AO223" i="6"/>
  <c r="AP223" i="6" s="1"/>
  <c r="AB2" i="6"/>
  <c r="AD2" i="6" s="1"/>
  <c r="AO2" i="6"/>
  <c r="AP2" i="6" s="1"/>
  <c r="U208" i="6"/>
  <c r="R6" i="6"/>
  <c r="AB89" i="6"/>
  <c r="AD89" i="6" s="1"/>
  <c r="AO89" i="6"/>
  <c r="AP89" i="6" s="1"/>
  <c r="AB90" i="6"/>
  <c r="AD90" i="6" s="1"/>
  <c r="AO90" i="6"/>
  <c r="AP90" i="6" s="1"/>
  <c r="AB75" i="6"/>
  <c r="AD75" i="6" s="1"/>
  <c r="AO75" i="6"/>
  <c r="AP75" i="6" s="1"/>
  <c r="AB203" i="6"/>
  <c r="AD203" i="6" s="1"/>
  <c r="AO203" i="6"/>
  <c r="AP203" i="6" s="1"/>
  <c r="AB60" i="6"/>
  <c r="AC60" i="6" s="1"/>
  <c r="AO60" i="6"/>
  <c r="AP60" i="6" s="1"/>
  <c r="AB64" i="6"/>
  <c r="AD64" i="6" s="1"/>
  <c r="AO64" i="6"/>
  <c r="AP64" i="6" s="1"/>
  <c r="AB128" i="6"/>
  <c r="AC128" i="6" s="1"/>
  <c r="AO128" i="6"/>
  <c r="AP128" i="6" s="1"/>
  <c r="AB192" i="6"/>
  <c r="AD192" i="6" s="1"/>
  <c r="AO192" i="6"/>
  <c r="AP192" i="6" s="1"/>
  <c r="AB50" i="6"/>
  <c r="AC50" i="6" s="1"/>
  <c r="AO50" i="6"/>
  <c r="AP50" i="6" s="1"/>
  <c r="T186" i="6"/>
  <c r="AO186" i="6"/>
  <c r="AP186" i="6" s="1"/>
  <c r="AB68" i="6"/>
  <c r="AD68" i="6" s="1"/>
  <c r="AO68" i="6"/>
  <c r="AP68" i="6" s="1"/>
  <c r="AB156" i="6"/>
  <c r="AD156" i="6" s="1"/>
  <c r="AO156" i="6"/>
  <c r="AP156" i="6" s="1"/>
  <c r="AB4" i="6"/>
  <c r="AD4" i="6" s="1"/>
  <c r="AO4" i="6"/>
  <c r="AP4" i="6" s="1"/>
  <c r="AN162" i="6"/>
  <c r="AM160" i="6"/>
  <c r="AM80" i="6"/>
  <c r="AN113" i="6"/>
  <c r="AB71" i="6"/>
  <c r="AC71" i="6" s="1"/>
  <c r="AO71" i="6"/>
  <c r="AP71" i="6" s="1"/>
  <c r="AB167" i="6"/>
  <c r="AD167" i="6" s="1"/>
  <c r="AO167" i="6"/>
  <c r="AP167" i="6" s="1"/>
  <c r="AB137" i="6"/>
  <c r="AD137" i="6" s="1"/>
  <c r="AO137" i="6"/>
  <c r="AP137" i="6" s="1"/>
  <c r="AB154" i="6"/>
  <c r="AD154" i="6" s="1"/>
  <c r="AO154" i="6"/>
  <c r="AP154" i="6" s="1"/>
  <c r="AB129" i="6"/>
  <c r="AD129" i="6" s="1"/>
  <c r="AO129" i="6"/>
  <c r="AP129" i="6" s="1"/>
  <c r="AB5" i="6"/>
  <c r="AD5" i="6" s="1"/>
  <c r="AO5" i="6"/>
  <c r="AP5" i="6" s="1"/>
  <c r="AB144" i="6"/>
  <c r="AC144" i="6" s="1"/>
  <c r="AO144" i="6"/>
  <c r="AP144" i="6" s="1"/>
  <c r="AB218" i="6"/>
  <c r="AD218" i="6" s="1"/>
  <c r="AO218" i="6"/>
  <c r="AP218" i="6" s="1"/>
  <c r="AB188" i="6"/>
  <c r="AC188" i="6" s="1"/>
  <c r="AO188" i="6"/>
  <c r="AP188" i="6" s="1"/>
  <c r="AB45" i="6"/>
  <c r="AD45" i="6" s="1"/>
  <c r="AO45" i="6"/>
  <c r="AP45" i="6" s="1"/>
  <c r="AB115" i="6"/>
  <c r="AD115" i="6" s="1"/>
  <c r="AO115" i="6"/>
  <c r="AP115" i="6" s="1"/>
  <c r="AB23" i="6"/>
  <c r="AD23" i="6" s="1"/>
  <c r="AO23" i="6"/>
  <c r="AP23" i="6" s="1"/>
  <c r="AB109" i="6"/>
  <c r="AD109" i="6" s="1"/>
  <c r="AO109" i="6"/>
  <c r="AP109" i="6" s="1"/>
  <c r="Z9" i="6"/>
  <c r="AB91" i="6"/>
  <c r="AD91" i="6" s="1"/>
  <c r="AO91" i="6"/>
  <c r="AP91" i="6" s="1"/>
  <c r="AB149" i="6"/>
  <c r="AC149" i="6" s="1"/>
  <c r="AO149" i="6"/>
  <c r="AP149" i="6" s="1"/>
  <c r="AB206" i="6"/>
  <c r="AD206" i="6" s="1"/>
  <c r="AO206" i="6"/>
  <c r="AP206" i="6" s="1"/>
  <c r="AB184" i="6"/>
  <c r="AD184" i="6" s="1"/>
  <c r="AO184" i="6"/>
  <c r="AP184" i="6" s="1"/>
  <c r="AB55" i="6"/>
  <c r="AD55" i="6" s="1"/>
  <c r="AO55" i="6"/>
  <c r="AP55" i="6" s="1"/>
  <c r="AB183" i="6"/>
  <c r="AD183" i="6" s="1"/>
  <c r="AO183" i="6"/>
  <c r="AP183" i="6" s="1"/>
  <c r="U144" i="6"/>
  <c r="AB173" i="6"/>
  <c r="AD173" i="6" s="1"/>
  <c r="AO173" i="6"/>
  <c r="AP173" i="6" s="1"/>
  <c r="AB195" i="6"/>
  <c r="AD195" i="6" s="1"/>
  <c r="AO195" i="6"/>
  <c r="AP195" i="6" s="1"/>
  <c r="AB48" i="6"/>
  <c r="AD48" i="6" s="1"/>
  <c r="AO48" i="6"/>
  <c r="AP48" i="6" s="1"/>
  <c r="AB171" i="6"/>
  <c r="AD171" i="6" s="1"/>
  <c r="AO171" i="6"/>
  <c r="AP171" i="6" s="1"/>
  <c r="T9" i="6"/>
  <c r="AB221" i="6"/>
  <c r="AD221" i="6" s="1"/>
  <c r="AO221" i="6"/>
  <c r="AP221" i="6" s="1"/>
  <c r="R188" i="6"/>
  <c r="AB142" i="6"/>
  <c r="AC142" i="6" s="1"/>
  <c r="AO142" i="6"/>
  <c r="AP142" i="6" s="1"/>
  <c r="AB200" i="6"/>
  <c r="AC200" i="6" s="1"/>
  <c r="AO200" i="6"/>
  <c r="AP200" i="6" s="1"/>
  <c r="T144" i="6"/>
  <c r="AB81" i="6"/>
  <c r="AD81" i="6" s="1"/>
  <c r="AO81" i="6"/>
  <c r="AP81" i="6" s="1"/>
  <c r="AB190" i="6"/>
  <c r="AC190" i="6" s="1"/>
  <c r="AO190" i="6"/>
  <c r="AP190" i="6" s="1"/>
  <c r="Z25" i="6"/>
  <c r="AB163" i="6"/>
  <c r="AC163" i="6" s="1"/>
  <c r="AO163" i="6"/>
  <c r="AP163" i="6" s="1"/>
  <c r="AB172" i="6"/>
  <c r="AC172" i="6" s="1"/>
  <c r="AO172" i="6"/>
  <c r="AP172" i="6" s="1"/>
  <c r="AB178" i="6"/>
  <c r="AD178" i="6" s="1"/>
  <c r="AO178" i="6"/>
  <c r="AP178" i="6" s="1"/>
  <c r="AN145" i="6"/>
  <c r="AB43" i="6"/>
  <c r="AC43" i="6" s="1"/>
  <c r="AO43" i="6"/>
  <c r="AP43" i="6" s="1"/>
  <c r="AB187" i="6"/>
  <c r="AC187" i="6" s="1"/>
  <c r="AO187" i="6"/>
  <c r="AP187" i="6" s="1"/>
  <c r="U9" i="6"/>
  <c r="R144" i="6"/>
  <c r="AB36" i="6"/>
  <c r="AC36" i="6" s="1"/>
  <c r="AO36" i="6"/>
  <c r="AP36" i="6" s="1"/>
  <c r="Z188" i="6"/>
  <c r="T162" i="6"/>
  <c r="AB222" i="6"/>
  <c r="AC222" i="6" s="1"/>
  <c r="AO222" i="6"/>
  <c r="AP222" i="6" s="1"/>
  <c r="T25" i="6"/>
  <c r="T228" i="6"/>
  <c r="U218" i="6"/>
  <c r="T208" i="6"/>
  <c r="U6" i="6"/>
  <c r="AB53" i="6"/>
  <c r="AD53" i="6" s="1"/>
  <c r="AO53" i="6"/>
  <c r="AP53" i="6" s="1"/>
  <c r="AB37" i="6"/>
  <c r="AC37" i="6" s="1"/>
  <c r="AO37" i="6"/>
  <c r="AP37" i="6" s="1"/>
  <c r="AB3" i="6"/>
  <c r="AC3" i="6" s="1"/>
  <c r="AO3" i="6"/>
  <c r="AP3" i="6" s="1"/>
  <c r="AB84" i="6"/>
  <c r="AD84" i="6" s="1"/>
  <c r="AO84" i="6"/>
  <c r="AP84" i="6" s="1"/>
  <c r="AB136" i="6"/>
  <c r="AC136" i="6" s="1"/>
  <c r="AO136" i="6"/>
  <c r="AP136" i="6" s="1"/>
  <c r="AB98" i="6"/>
  <c r="AD98" i="6" s="1"/>
  <c r="AO98" i="6"/>
  <c r="AP98" i="6" s="1"/>
  <c r="AB202" i="6"/>
  <c r="AC202" i="6" s="1"/>
  <c r="AO202" i="6"/>
  <c r="AP202" i="6" s="1"/>
  <c r="AB76" i="6"/>
  <c r="AC76" i="6" s="1"/>
  <c r="AO76" i="6"/>
  <c r="AP76" i="6" s="1"/>
  <c r="AB180" i="6"/>
  <c r="AC180" i="6" s="1"/>
  <c r="AO180" i="6"/>
  <c r="AP180" i="6" s="1"/>
  <c r="T49" i="6"/>
  <c r="T216" i="6"/>
  <c r="Z157" i="6"/>
  <c r="T93" i="6"/>
  <c r="Z109" i="6"/>
  <c r="U13" i="6"/>
  <c r="T88" i="6"/>
  <c r="Z108" i="6"/>
  <c r="R14" i="6"/>
  <c r="Z114" i="6"/>
  <c r="T60" i="6"/>
  <c r="U109" i="6"/>
  <c r="R185" i="6"/>
  <c r="U58" i="6"/>
  <c r="T152" i="6"/>
  <c r="R196" i="6"/>
  <c r="R216" i="6"/>
  <c r="R24" i="6"/>
  <c r="T117" i="6"/>
  <c r="R37" i="6"/>
  <c r="U131" i="6"/>
  <c r="T108" i="6"/>
  <c r="R88" i="6"/>
  <c r="U216" i="6"/>
  <c r="T14" i="6"/>
  <c r="U148" i="6"/>
  <c r="T16" i="6"/>
  <c r="U196" i="6"/>
  <c r="T196" i="6"/>
  <c r="T148" i="6"/>
  <c r="R186" i="6"/>
  <c r="Z196" i="6"/>
  <c r="T109" i="6"/>
  <c r="T190" i="6"/>
  <c r="T185" i="6"/>
  <c r="Z148" i="6"/>
  <c r="R128" i="6"/>
  <c r="R40" i="6"/>
  <c r="R192" i="6"/>
  <c r="Z64" i="6"/>
  <c r="Z128" i="6"/>
  <c r="Z192" i="6"/>
  <c r="R208" i="6"/>
  <c r="AB208" i="6"/>
  <c r="U40" i="6"/>
  <c r="U192" i="6"/>
  <c r="T21" i="6"/>
  <c r="AB21" i="6"/>
  <c r="T211" i="6"/>
  <c r="AB211" i="6"/>
  <c r="R132" i="6"/>
  <c r="R163" i="6"/>
  <c r="T209" i="6"/>
  <c r="AB209" i="6"/>
  <c r="Z35" i="6"/>
  <c r="AB35" i="6"/>
  <c r="Z140" i="6"/>
  <c r="AB140" i="6"/>
  <c r="T121" i="6"/>
  <c r="AB121" i="6"/>
  <c r="R67" i="6"/>
  <c r="AB67" i="6"/>
  <c r="R52" i="6"/>
  <c r="U163" i="6"/>
  <c r="T52" i="6"/>
  <c r="T180" i="6"/>
  <c r="R50" i="6"/>
  <c r="T76" i="6"/>
  <c r="R153" i="6"/>
  <c r="AB153" i="6"/>
  <c r="T68" i="6"/>
  <c r="Z180" i="6"/>
  <c r="T42" i="6"/>
  <c r="U170" i="6"/>
  <c r="Z76" i="6"/>
  <c r="T177" i="6"/>
  <c r="AB177" i="6"/>
  <c r="T139" i="6"/>
  <c r="AB139" i="6"/>
  <c r="U72" i="6"/>
  <c r="AB72" i="6"/>
  <c r="U106" i="6"/>
  <c r="Z52" i="6"/>
  <c r="Z68" i="6"/>
  <c r="T40" i="6"/>
  <c r="T4" i="6"/>
  <c r="R156" i="6"/>
  <c r="Z144" i="6"/>
  <c r="T218" i="6"/>
  <c r="R114" i="6"/>
  <c r="U108" i="6"/>
  <c r="R220" i="6"/>
  <c r="T24" i="6"/>
  <c r="T157" i="6"/>
  <c r="AB157" i="6"/>
  <c r="Z80" i="6"/>
  <c r="Z208" i="6"/>
  <c r="Z226" i="6"/>
  <c r="R96" i="6"/>
  <c r="AB96" i="6"/>
  <c r="Z131" i="6"/>
  <c r="T116" i="6"/>
  <c r="AB116" i="6"/>
  <c r="R26" i="6"/>
  <c r="U190" i="6"/>
  <c r="Z227" i="6"/>
  <c r="AB227" i="6"/>
  <c r="Z60" i="6"/>
  <c r="T172" i="6"/>
  <c r="T163" i="6"/>
  <c r="R217" i="6"/>
  <c r="AB217" i="6"/>
  <c r="Z122" i="6"/>
  <c r="AB122" i="6"/>
  <c r="U130" i="6"/>
  <c r="AB130" i="6"/>
  <c r="U186" i="6"/>
  <c r="AB186" i="6"/>
  <c r="U68" i="6"/>
  <c r="T128" i="6"/>
  <c r="T12" i="6"/>
  <c r="R68" i="6"/>
  <c r="U178" i="6"/>
  <c r="R202" i="6"/>
  <c r="U52" i="6"/>
  <c r="R4" i="6"/>
  <c r="R140" i="6"/>
  <c r="T33" i="6"/>
  <c r="AB33" i="6"/>
  <c r="Z210" i="6"/>
  <c r="AB210" i="6"/>
  <c r="Z100" i="6"/>
  <c r="T226" i="6"/>
  <c r="R60" i="6"/>
  <c r="T188" i="6"/>
  <c r="R84" i="6"/>
  <c r="U4" i="6"/>
  <c r="T156" i="6"/>
  <c r="U152" i="6"/>
  <c r="R218" i="6"/>
  <c r="T114" i="6"/>
  <c r="U49" i="6"/>
  <c r="R108" i="6"/>
  <c r="Z220" i="6"/>
  <c r="U64" i="6"/>
  <c r="T65" i="6"/>
  <c r="AB65" i="6"/>
  <c r="R193" i="6"/>
  <c r="AB193" i="6"/>
  <c r="Z24" i="6"/>
  <c r="Z88" i="6"/>
  <c r="Z152" i="6"/>
  <c r="Z216" i="6"/>
  <c r="Z17" i="6"/>
  <c r="Z106" i="6"/>
  <c r="T10" i="6"/>
  <c r="AB10" i="6"/>
  <c r="T158" i="6"/>
  <c r="U21" i="6"/>
  <c r="T170" i="6"/>
  <c r="T176" i="6"/>
  <c r="Z138" i="6"/>
  <c r="Z158" i="6"/>
  <c r="R12" i="6"/>
  <c r="U132" i="6"/>
  <c r="R170" i="6"/>
  <c r="R49" i="6"/>
  <c r="R48" i="6"/>
  <c r="Z75" i="6"/>
  <c r="U12" i="6"/>
  <c r="T132" i="6"/>
  <c r="R129" i="6"/>
  <c r="T26" i="6"/>
  <c r="Z117" i="6"/>
  <c r="R203" i="6"/>
  <c r="U177" i="6"/>
  <c r="Z164" i="6"/>
  <c r="T210" i="6"/>
  <c r="Z34" i="6"/>
  <c r="Z155" i="6"/>
  <c r="Z219" i="6"/>
  <c r="Z12" i="6"/>
  <c r="Z132" i="6"/>
  <c r="U26" i="6"/>
  <c r="R219" i="6"/>
  <c r="Z203" i="6"/>
  <c r="U210" i="6"/>
  <c r="Z81" i="6"/>
  <c r="Z170" i="6"/>
  <c r="Z190" i="6"/>
  <c r="Z72" i="6"/>
  <c r="T7" i="6"/>
  <c r="T219" i="6"/>
  <c r="U7" i="6"/>
  <c r="R158" i="6"/>
  <c r="U219" i="6"/>
  <c r="Z185" i="6"/>
  <c r="R155" i="6"/>
  <c r="Z21" i="6"/>
  <c r="R7" i="6"/>
  <c r="Z26" i="6"/>
  <c r="Z7" i="6"/>
  <c r="U158" i="6"/>
  <c r="T72" i="6"/>
  <c r="R75" i="6"/>
  <c r="R17" i="6"/>
  <c r="R176" i="6"/>
  <c r="Z53" i="6"/>
  <c r="Z48" i="6"/>
  <c r="Z176" i="6"/>
  <c r="T138" i="6"/>
  <c r="R160" i="6"/>
  <c r="U204" i="6"/>
  <c r="U138" i="6"/>
  <c r="R116" i="6"/>
  <c r="T178" i="6"/>
  <c r="U228" i="6"/>
  <c r="R32" i="6"/>
  <c r="Z147" i="6"/>
  <c r="R204" i="6"/>
  <c r="U168" i="6"/>
  <c r="Z89" i="6"/>
  <c r="Z104" i="6"/>
  <c r="Z168" i="6"/>
  <c r="Z50" i="6"/>
  <c r="U116" i="6"/>
  <c r="T22" i="6"/>
  <c r="T32" i="6"/>
  <c r="T96" i="6"/>
  <c r="U160" i="6"/>
  <c r="U224" i="6"/>
  <c r="Z204" i="6"/>
  <c r="R104" i="6"/>
  <c r="U140" i="6"/>
  <c r="Z96" i="6"/>
  <c r="U104" i="6"/>
  <c r="Z10" i="6"/>
  <c r="U96" i="6"/>
  <c r="T204" i="6"/>
  <c r="Z116" i="6"/>
  <c r="T160" i="6"/>
  <c r="U30" i="6"/>
  <c r="R44" i="6"/>
  <c r="T124" i="6"/>
  <c r="R162" i="6"/>
  <c r="R101" i="6"/>
  <c r="T140" i="6"/>
  <c r="Z160" i="6"/>
  <c r="Z224" i="6"/>
  <c r="T131" i="6"/>
  <c r="R164" i="6"/>
  <c r="T220" i="6"/>
  <c r="R18" i="6"/>
  <c r="T104" i="6"/>
  <c r="Z139" i="6"/>
  <c r="U32" i="6"/>
  <c r="R22" i="6"/>
  <c r="U22" i="6"/>
  <c r="R224" i="6"/>
  <c r="Z32" i="6"/>
  <c r="T224" i="6"/>
  <c r="U164" i="6"/>
  <c r="Z30" i="6"/>
  <c r="T44" i="6"/>
  <c r="U124" i="6"/>
  <c r="U162" i="6"/>
  <c r="U153" i="6"/>
  <c r="R42" i="6"/>
  <c r="T203" i="6"/>
  <c r="R131" i="6"/>
  <c r="T164" i="6"/>
  <c r="U220" i="6"/>
  <c r="U18" i="6"/>
  <c r="R178" i="6"/>
  <c r="R109" i="6"/>
  <c r="U117" i="6"/>
  <c r="U185" i="6"/>
  <c r="Z58" i="6"/>
  <c r="U24" i="6"/>
  <c r="Z49" i="6"/>
  <c r="Z177" i="6"/>
  <c r="Z93" i="6"/>
  <c r="U120" i="6"/>
  <c r="Z67" i="6"/>
  <c r="U44" i="6"/>
  <c r="R93" i="6"/>
  <c r="Z212" i="6"/>
  <c r="U42" i="6"/>
  <c r="R139" i="6"/>
  <c r="R137" i="6"/>
  <c r="T155" i="6"/>
  <c r="R58" i="6"/>
  <c r="T83" i="6"/>
  <c r="U217" i="6"/>
  <c r="Z44" i="6"/>
  <c r="U93" i="6"/>
  <c r="U37" i="6"/>
  <c r="Z42" i="6"/>
  <c r="R117" i="6"/>
  <c r="T147" i="6"/>
  <c r="U155" i="6"/>
  <c r="T58" i="6"/>
  <c r="Z40" i="6"/>
  <c r="Z33" i="6"/>
  <c r="Z178" i="6"/>
  <c r="Z13" i="6"/>
  <c r="Z22" i="6"/>
  <c r="T174" i="6"/>
  <c r="Z5" i="6"/>
  <c r="U10" i="6"/>
  <c r="T37" i="6"/>
  <c r="R212" i="6"/>
  <c r="Z153" i="6"/>
  <c r="T101" i="6"/>
  <c r="U88" i="6"/>
  <c r="R152" i="6"/>
  <c r="U50" i="6"/>
  <c r="U203" i="6"/>
  <c r="U75" i="6"/>
  <c r="U147" i="6"/>
  <c r="Z16" i="6"/>
  <c r="R64" i="6"/>
  <c r="Z120" i="6"/>
  <c r="U176" i="6"/>
  <c r="Z211" i="6"/>
  <c r="T129" i="6"/>
  <c r="U101" i="6"/>
  <c r="U3" i="6"/>
  <c r="R83" i="6"/>
  <c r="Z130" i="6"/>
  <c r="U129" i="6"/>
  <c r="U154" i="6"/>
  <c r="R30" i="6"/>
  <c r="Z186" i="6"/>
  <c r="U226" i="6"/>
  <c r="Z129" i="6"/>
  <c r="U5" i="6"/>
  <c r="T85" i="6"/>
  <c r="U114" i="6"/>
  <c r="Z163" i="6"/>
  <c r="U14" i="6"/>
  <c r="T18" i="6"/>
  <c r="T154" i="6"/>
  <c r="R16" i="6"/>
  <c r="T48" i="6"/>
  <c r="R120" i="6"/>
  <c r="R168" i="6"/>
  <c r="T192" i="6"/>
  <c r="T30" i="6"/>
  <c r="R226" i="6"/>
  <c r="R13" i="6"/>
  <c r="T5" i="6"/>
  <c r="R85" i="6"/>
  <c r="T75" i="6"/>
  <c r="R147" i="6"/>
  <c r="U67" i="6"/>
  <c r="Z14" i="6"/>
  <c r="Z18" i="6"/>
  <c r="Z154" i="6"/>
  <c r="U16" i="6"/>
  <c r="U48" i="6"/>
  <c r="T120" i="6"/>
  <c r="T168" i="6"/>
  <c r="T84" i="6"/>
  <c r="T98" i="6"/>
  <c r="T17" i="6"/>
  <c r="Z137" i="6"/>
  <c r="R136" i="6"/>
  <c r="U136" i="6"/>
  <c r="Z98" i="6"/>
  <c r="T202" i="6"/>
  <c r="T136" i="6"/>
  <c r="R138" i="6"/>
  <c r="Z136" i="6"/>
  <c r="R10" i="6"/>
  <c r="U202" i="6"/>
  <c r="Z202" i="6"/>
  <c r="Z174" i="6"/>
  <c r="T99" i="6"/>
  <c r="U121" i="6"/>
  <c r="T194" i="6"/>
  <c r="U211" i="6"/>
  <c r="U84" i="6"/>
  <c r="T13" i="6"/>
  <c r="R174" i="6"/>
  <c r="R5" i="6"/>
  <c r="R213" i="6"/>
  <c r="R99" i="6"/>
  <c r="U17" i="6"/>
  <c r="Z194" i="6"/>
  <c r="R89" i="6"/>
  <c r="U172" i="6"/>
  <c r="U173" i="6"/>
  <c r="Z65" i="6"/>
  <c r="Z193" i="6"/>
  <c r="Z74" i="6"/>
  <c r="R146" i="6"/>
  <c r="T195" i="6"/>
  <c r="R172" i="6"/>
  <c r="U137" i="6"/>
  <c r="Z3" i="6"/>
  <c r="R154" i="6"/>
  <c r="U66" i="6"/>
  <c r="U81" i="6"/>
  <c r="U201" i="6"/>
  <c r="U82" i="6"/>
  <c r="R190" i="6"/>
  <c r="R211" i="6"/>
  <c r="R90" i="6"/>
  <c r="Z172" i="6"/>
  <c r="R227" i="6"/>
  <c r="T74" i="6"/>
  <c r="U53" i="6"/>
  <c r="R121" i="6"/>
  <c r="T217" i="6"/>
  <c r="T122" i="6"/>
  <c r="T67" i="6"/>
  <c r="T130" i="6"/>
  <c r="R209" i="6"/>
  <c r="U227" i="6"/>
  <c r="U209" i="6"/>
  <c r="T90" i="6"/>
  <c r="Z209" i="6"/>
  <c r="U90" i="6"/>
  <c r="T153" i="6"/>
  <c r="T89" i="6"/>
  <c r="T227" i="6"/>
  <c r="Z84" i="6"/>
  <c r="Z101" i="6"/>
  <c r="U213" i="6"/>
  <c r="U85" i="6"/>
  <c r="U99" i="6"/>
  <c r="Z121" i="6"/>
  <c r="R3" i="6"/>
  <c r="Z90" i="6"/>
  <c r="R194" i="6"/>
  <c r="U83" i="6"/>
  <c r="U33" i="6"/>
  <c r="R177" i="6"/>
  <c r="U34" i="6"/>
  <c r="R210" i="6"/>
  <c r="U139" i="6"/>
  <c r="R72" i="6"/>
  <c r="R21" i="6"/>
  <c r="U35" i="6"/>
  <c r="U212" i="6"/>
  <c r="Z37" i="6"/>
  <c r="T212" i="6"/>
  <c r="U89" i="6"/>
  <c r="U174" i="6"/>
  <c r="Z213" i="6"/>
  <c r="Z85" i="6"/>
  <c r="Z99" i="6"/>
  <c r="T137" i="6"/>
  <c r="T3" i="6"/>
  <c r="R122" i="6"/>
  <c r="U194" i="6"/>
  <c r="Z83" i="6"/>
  <c r="R157" i="6"/>
  <c r="Z173" i="6"/>
  <c r="Z195" i="6"/>
  <c r="Z201" i="6"/>
  <c r="Z66" i="6"/>
  <c r="Z82" i="6"/>
  <c r="R130" i="6"/>
  <c r="Z217" i="6"/>
  <c r="U65" i="6"/>
  <c r="T193" i="6"/>
  <c r="R74" i="6"/>
  <c r="R65" i="6"/>
  <c r="U193" i="6"/>
  <c r="U74" i="6"/>
  <c r="T81" i="6"/>
  <c r="T34" i="6"/>
  <c r="R82" i="6"/>
  <c r="T173" i="6"/>
  <c r="Z146" i="6"/>
  <c r="T53" i="6"/>
  <c r="R33" i="6"/>
  <c r="T35" i="6"/>
  <c r="U195" i="6"/>
  <c r="R81" i="6"/>
  <c r="R201" i="6"/>
  <c r="R34" i="6"/>
  <c r="R66" i="6"/>
  <c r="T82" i="6"/>
  <c r="U122" i="6"/>
  <c r="T146" i="6"/>
  <c r="R173" i="6"/>
  <c r="U146" i="6"/>
  <c r="R35" i="6"/>
  <c r="R195" i="6"/>
  <c r="T201" i="6"/>
  <c r="T66" i="6"/>
  <c r="R53" i="6"/>
  <c r="Z198" i="6"/>
  <c r="T198" i="6"/>
  <c r="U198" i="6"/>
  <c r="R198" i="6"/>
  <c r="Z20" i="6"/>
  <c r="U20" i="6"/>
  <c r="T20" i="6"/>
  <c r="R20" i="6"/>
  <c r="Z47" i="6"/>
  <c r="U47" i="6"/>
  <c r="T47" i="6"/>
  <c r="R47" i="6"/>
  <c r="Z207" i="6"/>
  <c r="U207" i="6"/>
  <c r="T207" i="6"/>
  <c r="R207" i="6"/>
  <c r="Z15" i="6"/>
  <c r="U15" i="6"/>
  <c r="T15" i="6"/>
  <c r="R15" i="6"/>
  <c r="Z78" i="6"/>
  <c r="T78" i="6"/>
  <c r="R78" i="6"/>
  <c r="U78" i="6"/>
  <c r="Z70" i="6"/>
  <c r="U70" i="6"/>
  <c r="T70" i="6"/>
  <c r="R70" i="6"/>
  <c r="Z29" i="6"/>
  <c r="U29" i="6"/>
  <c r="R29" i="6"/>
  <c r="T29" i="6"/>
  <c r="Z27" i="6"/>
  <c r="U27" i="6"/>
  <c r="T27" i="6"/>
  <c r="R27" i="6"/>
  <c r="Z107" i="6"/>
  <c r="T107" i="6"/>
  <c r="R107" i="6"/>
  <c r="U107" i="6"/>
  <c r="Z221" i="6"/>
  <c r="U221" i="6"/>
  <c r="T221" i="6"/>
  <c r="R221" i="6"/>
  <c r="Z92" i="6"/>
  <c r="U92" i="6"/>
  <c r="T92" i="6"/>
  <c r="R92" i="6"/>
  <c r="Z189" i="6"/>
  <c r="U189" i="6"/>
  <c r="T189" i="6"/>
  <c r="R189" i="6"/>
  <c r="Z94" i="6"/>
  <c r="T94" i="6"/>
  <c r="R94" i="6"/>
  <c r="U94" i="6"/>
  <c r="Z39" i="6"/>
  <c r="U39" i="6"/>
  <c r="T39" i="6"/>
  <c r="R39" i="6"/>
  <c r="Z71" i="6"/>
  <c r="U71" i="6"/>
  <c r="T71" i="6"/>
  <c r="R71" i="6"/>
  <c r="Z103" i="6"/>
  <c r="U103" i="6"/>
  <c r="T103" i="6"/>
  <c r="R103" i="6"/>
  <c r="Z135" i="6"/>
  <c r="U135" i="6"/>
  <c r="T135" i="6"/>
  <c r="R135" i="6"/>
  <c r="Z167" i="6"/>
  <c r="U167" i="6"/>
  <c r="T167" i="6"/>
  <c r="R167" i="6"/>
  <c r="Z199" i="6"/>
  <c r="U199" i="6"/>
  <c r="T199" i="6"/>
  <c r="R199" i="6"/>
  <c r="Z45" i="6"/>
  <c r="T45" i="6"/>
  <c r="R45" i="6"/>
  <c r="U45" i="6"/>
  <c r="Z115" i="6"/>
  <c r="U115" i="6"/>
  <c r="R115" i="6"/>
  <c r="T115" i="6"/>
  <c r="Z86" i="6"/>
  <c r="R86" i="6"/>
  <c r="U86" i="6"/>
  <c r="T86" i="6"/>
  <c r="Z134" i="6"/>
  <c r="U134" i="6"/>
  <c r="T134" i="6"/>
  <c r="R134" i="6"/>
  <c r="Z149" i="6"/>
  <c r="U149" i="6"/>
  <c r="R149" i="6"/>
  <c r="T149" i="6"/>
  <c r="Z77" i="6"/>
  <c r="U77" i="6"/>
  <c r="R77" i="6"/>
  <c r="T77" i="6"/>
  <c r="Z110" i="6"/>
  <c r="U110" i="6"/>
  <c r="T110" i="6"/>
  <c r="R110" i="6"/>
  <c r="Z165" i="6"/>
  <c r="U165" i="6"/>
  <c r="R165" i="6"/>
  <c r="T165" i="6"/>
  <c r="Z79" i="6"/>
  <c r="U79" i="6"/>
  <c r="T79" i="6"/>
  <c r="R79" i="6"/>
  <c r="Z38" i="6"/>
  <c r="T38" i="6"/>
  <c r="R38" i="6"/>
  <c r="U38" i="6"/>
  <c r="Z102" i="6"/>
  <c r="R102" i="6"/>
  <c r="T102" i="6"/>
  <c r="U102" i="6"/>
  <c r="Z197" i="6"/>
  <c r="U197" i="6"/>
  <c r="T197" i="6"/>
  <c r="R197" i="6"/>
  <c r="Z125" i="6"/>
  <c r="T125" i="6"/>
  <c r="U125" i="6"/>
  <c r="R125" i="6"/>
  <c r="Z111" i="6"/>
  <c r="U111" i="6"/>
  <c r="T111" i="6"/>
  <c r="R111" i="6"/>
  <c r="Z133" i="6"/>
  <c r="U133" i="6"/>
  <c r="T133" i="6"/>
  <c r="R133" i="6"/>
  <c r="Z123" i="6"/>
  <c r="T123" i="6"/>
  <c r="U123" i="6"/>
  <c r="R123" i="6"/>
  <c r="Z175" i="6"/>
  <c r="U175" i="6"/>
  <c r="T175" i="6"/>
  <c r="R175" i="6"/>
  <c r="Z11" i="6"/>
  <c r="U11" i="6"/>
  <c r="R11" i="6"/>
  <c r="T11" i="6"/>
  <c r="Z171" i="6"/>
  <c r="T171" i="6"/>
  <c r="R171" i="6"/>
  <c r="U171" i="6"/>
  <c r="Z181" i="6"/>
  <c r="T181" i="6"/>
  <c r="U181" i="6"/>
  <c r="R181" i="6"/>
  <c r="Z54" i="6"/>
  <c r="U54" i="6"/>
  <c r="R54" i="6"/>
  <c r="T54" i="6"/>
  <c r="Z19" i="6"/>
  <c r="U19" i="6"/>
  <c r="T19" i="6"/>
  <c r="R19" i="6"/>
  <c r="Z150" i="6"/>
  <c r="R150" i="6"/>
  <c r="T150" i="6"/>
  <c r="U150" i="6"/>
  <c r="Z222" i="6"/>
  <c r="T222" i="6"/>
  <c r="U222" i="6"/>
  <c r="R222" i="6"/>
  <c r="Z200" i="6"/>
  <c r="T200" i="6"/>
  <c r="R200" i="6"/>
  <c r="U200" i="6"/>
  <c r="Z55" i="6"/>
  <c r="U55" i="6"/>
  <c r="T55" i="6"/>
  <c r="R55" i="6"/>
  <c r="Z119" i="6"/>
  <c r="U119" i="6"/>
  <c r="T119" i="6"/>
  <c r="R119" i="6"/>
  <c r="Z183" i="6"/>
  <c r="U183" i="6"/>
  <c r="T183" i="6"/>
  <c r="R183" i="6"/>
  <c r="Z112" i="6"/>
  <c r="T112" i="6"/>
  <c r="U112" i="6"/>
  <c r="R112" i="6"/>
  <c r="Z2" i="6"/>
  <c r="U2" i="6"/>
  <c r="T2" i="6"/>
  <c r="R2" i="6"/>
  <c r="Z43" i="6"/>
  <c r="U43" i="6"/>
  <c r="T43" i="6"/>
  <c r="R43" i="6"/>
  <c r="Z205" i="6"/>
  <c r="U205" i="6"/>
  <c r="R205" i="6"/>
  <c r="T205" i="6"/>
  <c r="Z166" i="6"/>
  <c r="R166" i="6"/>
  <c r="T166" i="6"/>
  <c r="U166" i="6"/>
  <c r="Z51" i="6"/>
  <c r="U51" i="6"/>
  <c r="R51" i="6"/>
  <c r="T51" i="6"/>
  <c r="Z62" i="6"/>
  <c r="R62" i="6"/>
  <c r="U62" i="6"/>
  <c r="T62" i="6"/>
  <c r="Z36" i="6"/>
  <c r="U36" i="6"/>
  <c r="T36" i="6"/>
  <c r="R36" i="6"/>
  <c r="Z214" i="6"/>
  <c r="R214" i="6"/>
  <c r="U214" i="6"/>
  <c r="T214" i="6"/>
  <c r="Z69" i="6"/>
  <c r="T69" i="6"/>
  <c r="R69" i="6"/>
  <c r="U69" i="6"/>
  <c r="Z182" i="6"/>
  <c r="U182" i="6"/>
  <c r="R182" i="6"/>
  <c r="T182" i="6"/>
  <c r="Z206" i="6"/>
  <c r="U206" i="6"/>
  <c r="T206" i="6"/>
  <c r="R206" i="6"/>
  <c r="Z63" i="6"/>
  <c r="U63" i="6"/>
  <c r="T63" i="6"/>
  <c r="R63" i="6"/>
  <c r="Z95" i="6"/>
  <c r="U95" i="6"/>
  <c r="T95" i="6"/>
  <c r="R95" i="6"/>
  <c r="Z127" i="6"/>
  <c r="U127" i="6"/>
  <c r="T127" i="6"/>
  <c r="R127" i="6"/>
  <c r="Z159" i="6"/>
  <c r="U159" i="6"/>
  <c r="T159" i="6"/>
  <c r="R159" i="6"/>
  <c r="Z191" i="6"/>
  <c r="U191" i="6"/>
  <c r="T191" i="6"/>
  <c r="R191" i="6"/>
  <c r="Z223" i="6"/>
  <c r="U223" i="6"/>
  <c r="T223" i="6"/>
  <c r="R223" i="6"/>
  <c r="Z126" i="6"/>
  <c r="R126" i="6"/>
  <c r="U126" i="6"/>
  <c r="T126" i="6"/>
  <c r="Z143" i="6"/>
  <c r="U143" i="6"/>
  <c r="T143" i="6"/>
  <c r="R143" i="6"/>
  <c r="Z118" i="6"/>
  <c r="U118" i="6"/>
  <c r="R118" i="6"/>
  <c r="T118" i="6"/>
  <c r="Z184" i="6"/>
  <c r="U184" i="6"/>
  <c r="T184" i="6"/>
  <c r="R184" i="6"/>
  <c r="Z23" i="6"/>
  <c r="U23" i="6"/>
  <c r="T23" i="6"/>
  <c r="R23" i="6"/>
  <c r="Z179" i="6"/>
  <c r="U179" i="6"/>
  <c r="R179" i="6"/>
  <c r="T179" i="6"/>
  <c r="Z28" i="6"/>
  <c r="U28" i="6"/>
  <c r="T28" i="6"/>
  <c r="R28" i="6"/>
  <c r="Z61" i="6"/>
  <c r="U61" i="6"/>
  <c r="T61" i="6"/>
  <c r="R61" i="6"/>
  <c r="Z87" i="6"/>
  <c r="U87" i="6"/>
  <c r="T87" i="6"/>
  <c r="R87" i="6"/>
  <c r="Z151" i="6"/>
  <c r="U151" i="6"/>
  <c r="T151" i="6"/>
  <c r="R151" i="6"/>
  <c r="Z215" i="6"/>
  <c r="U215" i="6"/>
  <c r="T215" i="6"/>
  <c r="R215" i="6"/>
  <c r="Z187" i="6"/>
  <c r="U187" i="6"/>
  <c r="R187" i="6"/>
  <c r="T187" i="6"/>
  <c r="Z46" i="6"/>
  <c r="U46" i="6"/>
  <c r="T46" i="6"/>
  <c r="R46" i="6"/>
  <c r="Z142" i="6"/>
  <c r="U142" i="6"/>
  <c r="T142" i="6"/>
  <c r="R142" i="6"/>
  <c r="Z31" i="6"/>
  <c r="U31" i="6"/>
  <c r="T31" i="6"/>
  <c r="R31" i="6"/>
  <c r="Z59" i="6"/>
  <c r="U59" i="6"/>
  <c r="T59" i="6"/>
  <c r="R59" i="6"/>
  <c r="Z91" i="6"/>
  <c r="U91" i="6"/>
  <c r="T91" i="6"/>
  <c r="R91" i="6"/>
  <c r="Z141" i="6"/>
  <c r="R141" i="6"/>
  <c r="T141" i="6"/>
  <c r="U141" i="6"/>
  <c r="C232" i="2"/>
  <c r="C231" i="2"/>
  <c r="AD112" i="6" l="1"/>
  <c r="AC70" i="6"/>
  <c r="AD160" i="6"/>
  <c r="AC73" i="6"/>
  <c r="AC20" i="6"/>
  <c r="AC62" i="6"/>
  <c r="AC158" i="6"/>
  <c r="AD105" i="6"/>
  <c r="AD28" i="6"/>
  <c r="AC80" i="6"/>
  <c r="AD134" i="6"/>
  <c r="AC118" i="6"/>
  <c r="AC14" i="6"/>
  <c r="AD77" i="6"/>
  <c r="AC48" i="6"/>
  <c r="AD149" i="6"/>
  <c r="AD101" i="6"/>
  <c r="AD43" i="6"/>
  <c r="AD166" i="6"/>
  <c r="AD124" i="6"/>
  <c r="AC212" i="6"/>
  <c r="AC2" i="6"/>
  <c r="AD83" i="6"/>
  <c r="AD179" i="6"/>
  <c r="AD197" i="6"/>
  <c r="AC196" i="6"/>
  <c r="AD182" i="6"/>
  <c r="AC151" i="6"/>
  <c r="AD107" i="6"/>
  <c r="AD127" i="6"/>
  <c r="AC216" i="6"/>
  <c r="AC137" i="6"/>
  <c r="AC145" i="6"/>
  <c r="AC141" i="6"/>
  <c r="AC143" i="6"/>
  <c r="AC68" i="6"/>
  <c r="AC226" i="6"/>
  <c r="AD194" i="6"/>
  <c r="AD188" i="6"/>
  <c r="AD50" i="6"/>
  <c r="AD168" i="6"/>
  <c r="AD128" i="6"/>
  <c r="AC146" i="6"/>
  <c r="AD110" i="6"/>
  <c r="AC18" i="6"/>
  <c r="AC75" i="6"/>
  <c r="AD34" i="6"/>
  <c r="AD42" i="6"/>
  <c r="AD102" i="6"/>
  <c r="AC173" i="6"/>
  <c r="AD12" i="6"/>
  <c r="AC155" i="6"/>
  <c r="AC215" i="6"/>
  <c r="AC63" i="6"/>
  <c r="AC56" i="6"/>
  <c r="AD113" i="6"/>
  <c r="AC113" i="6"/>
  <c r="AD31" i="6"/>
  <c r="AD94" i="6"/>
  <c r="AD52" i="6"/>
  <c r="AC57" i="6"/>
  <c r="AD126" i="6"/>
  <c r="AD15" i="6"/>
  <c r="AC55" i="6"/>
  <c r="AC53" i="6"/>
  <c r="AC203" i="6"/>
  <c r="AC114" i="6"/>
  <c r="AC104" i="6"/>
  <c r="AD200" i="6"/>
  <c r="AC198" i="6"/>
  <c r="AC39" i="6"/>
  <c r="AD150" i="6"/>
  <c r="AC228" i="6"/>
  <c r="AC189" i="6"/>
  <c r="AD174" i="6"/>
  <c r="AC183" i="6"/>
  <c r="AD163" i="6"/>
  <c r="AC131" i="6"/>
  <c r="AD100" i="6"/>
  <c r="AC159" i="6"/>
  <c r="AC192" i="6"/>
  <c r="AC204" i="6"/>
  <c r="AC40" i="6"/>
  <c r="AD169" i="6"/>
  <c r="AD97" i="6"/>
  <c r="AC97" i="6"/>
  <c r="AC195" i="6"/>
  <c r="AC19" i="6"/>
  <c r="AD38" i="6"/>
  <c r="AD180" i="6"/>
  <c r="AD78" i="6"/>
  <c r="AC16" i="6"/>
  <c r="AD13" i="6"/>
  <c r="AC206" i="6"/>
  <c r="AC88" i="6"/>
  <c r="AC89" i="6"/>
  <c r="AD172" i="6"/>
  <c r="AC224" i="6"/>
  <c r="AD11" i="6"/>
  <c r="AD29" i="6"/>
  <c r="AD219" i="6"/>
  <c r="AC49" i="6"/>
  <c r="AC64" i="6"/>
  <c r="AC135" i="6"/>
  <c r="AD213" i="6"/>
  <c r="AC223" i="6"/>
  <c r="AD175" i="6"/>
  <c r="AD187" i="6"/>
  <c r="AD191" i="6"/>
  <c r="AC148" i="6"/>
  <c r="AC147" i="6"/>
  <c r="AC221" i="6"/>
  <c r="AC184" i="6"/>
  <c r="AC156" i="6"/>
  <c r="AD51" i="6"/>
  <c r="AD103" i="6"/>
  <c r="AC214" i="6"/>
  <c r="AC119" i="6"/>
  <c r="AD86" i="6"/>
  <c r="AD76" i="6"/>
  <c r="AD82" i="6"/>
  <c r="AD142" i="6"/>
  <c r="AD22" i="6"/>
  <c r="AC109" i="6"/>
  <c r="AD47" i="6"/>
  <c r="AC176" i="6"/>
  <c r="AC66" i="6"/>
  <c r="AC106" i="6"/>
  <c r="AC54" i="6"/>
  <c r="AD164" i="6"/>
  <c r="AD71" i="6"/>
  <c r="AD190" i="6"/>
  <c r="AD32" i="6"/>
  <c r="AD201" i="6"/>
  <c r="AC181" i="6"/>
  <c r="AC17" i="6"/>
  <c r="AC7" i="6"/>
  <c r="AD36" i="6"/>
  <c r="AC111" i="6"/>
  <c r="AD120" i="6"/>
  <c r="AD132" i="6"/>
  <c r="AC58" i="6"/>
  <c r="AD8" i="6"/>
  <c r="AD85" i="6"/>
  <c r="AC91" i="6"/>
  <c r="AC154" i="6"/>
  <c r="AC199" i="6"/>
  <c r="AD60" i="6"/>
  <c r="AC87" i="6"/>
  <c r="AC23" i="6"/>
  <c r="AD136" i="6"/>
  <c r="AC171" i="6"/>
  <c r="AC123" i="6"/>
  <c r="AC218" i="6"/>
  <c r="AC46" i="6"/>
  <c r="AD222" i="6"/>
  <c r="AD37" i="6"/>
  <c r="AD220" i="6"/>
  <c r="AD44" i="6"/>
  <c r="AC5" i="6"/>
  <c r="AC45" i="6"/>
  <c r="AC69" i="6"/>
  <c r="AD59" i="6"/>
  <c r="AC90" i="6"/>
  <c r="AC26" i="6"/>
  <c r="AC81" i="6"/>
  <c r="AC138" i="6"/>
  <c r="AC185" i="6"/>
  <c r="AD3" i="6"/>
  <c r="AC170" i="6"/>
  <c r="AC99" i="6"/>
  <c r="AD207" i="6"/>
  <c r="AC205" i="6"/>
  <c r="AC93" i="6"/>
  <c r="AD6" i="6"/>
  <c r="AD108" i="6"/>
  <c r="AD27" i="6"/>
  <c r="AC79" i="6"/>
  <c r="AD202" i="6"/>
  <c r="AC129" i="6"/>
  <c r="AC4" i="6"/>
  <c r="AD144" i="6"/>
  <c r="AC41" i="6"/>
  <c r="AD41" i="6"/>
  <c r="AC162" i="6"/>
  <c r="AD30" i="6"/>
  <c r="AD74" i="6"/>
  <c r="AD165" i="6"/>
  <c r="AC115" i="6"/>
  <c r="AD117" i="6"/>
  <c r="AC61" i="6"/>
  <c r="AC178" i="6"/>
  <c r="AC125" i="6"/>
  <c r="AC95" i="6"/>
  <c r="AD152" i="6"/>
  <c r="AC92" i="6"/>
  <c r="AC133" i="6"/>
  <c r="AC84" i="6"/>
  <c r="AC24" i="6"/>
  <c r="AC98" i="6"/>
  <c r="AD25" i="6"/>
  <c r="AC25" i="6"/>
  <c r="AD9" i="6"/>
  <c r="AC9" i="6"/>
  <c r="AC167" i="6"/>
  <c r="AC140" i="6"/>
  <c r="AD140" i="6"/>
  <c r="AD209" i="6"/>
  <c r="AC209" i="6"/>
  <c r="AD211" i="6"/>
  <c r="AC211" i="6"/>
  <c r="AC72" i="6"/>
  <c r="AD72" i="6"/>
  <c r="AC96" i="6"/>
  <c r="AD96" i="6"/>
  <c r="AD186" i="6"/>
  <c r="AC186" i="6"/>
  <c r="AD121" i="6"/>
  <c r="AC121" i="6"/>
  <c r="AD10" i="6"/>
  <c r="AC10" i="6"/>
  <c r="AD193" i="6"/>
  <c r="AC193" i="6"/>
  <c r="AD210" i="6"/>
  <c r="AC210" i="6"/>
  <c r="AD157" i="6"/>
  <c r="AC157" i="6"/>
  <c r="AD65" i="6"/>
  <c r="AC65" i="6"/>
  <c r="AD33" i="6"/>
  <c r="AC33" i="6"/>
  <c r="AD139" i="6"/>
  <c r="AC139" i="6"/>
  <c r="AC116" i="6"/>
  <c r="AD116" i="6"/>
  <c r="AD122" i="6"/>
  <c r="AC122" i="6"/>
  <c r="AD35" i="6"/>
  <c r="AC35" i="6"/>
  <c r="AD227" i="6"/>
  <c r="AC227" i="6"/>
  <c r="AD177" i="6"/>
  <c r="AC177" i="6"/>
  <c r="AD217" i="6"/>
  <c r="AC217" i="6"/>
  <c r="AD130" i="6"/>
  <c r="AC130" i="6"/>
  <c r="AD153" i="6"/>
  <c r="AC153" i="6"/>
  <c r="AD67" i="6"/>
  <c r="AC67" i="6"/>
  <c r="AC21" i="6"/>
  <c r="AD21" i="6"/>
  <c r="AC208" i="6"/>
  <c r="AD208" i="6"/>
</calcChain>
</file>

<file path=xl/sharedStrings.xml><?xml version="1.0" encoding="utf-8"?>
<sst xmlns="http://schemas.openxmlformats.org/spreadsheetml/2006/main" count="6270" uniqueCount="259">
  <si>
    <t>Diagnosis</t>
  </si>
  <si>
    <t>Actigraphy Prediction Score</t>
  </si>
  <si>
    <t>Age</t>
  </si>
  <si>
    <t>Gender</t>
  </si>
  <si>
    <t>Q1 (RBD)</t>
  </si>
  <si>
    <t>Q2 (smell)</t>
  </si>
  <si>
    <t>Q4 (constipation)</t>
  </si>
  <si>
    <t>Q5 (orthostasis)</t>
  </si>
  <si>
    <t>Control</t>
  </si>
  <si>
    <t>M</t>
  </si>
  <si>
    <t>Sleep apnea</t>
  </si>
  <si>
    <t>Other neuro/sleep diagnosis</t>
  </si>
  <si>
    <t>Insomnia</t>
  </si>
  <si>
    <t>F</t>
  </si>
  <si>
    <t>Chronic fatigue</t>
  </si>
  <si>
    <t>OSA</t>
  </si>
  <si>
    <t>iRBD</t>
  </si>
  <si>
    <t>Depression</t>
  </si>
  <si>
    <t>OSA, RLS, depression</t>
  </si>
  <si>
    <t>OSA, no RSWA</t>
  </si>
  <si>
    <t>OSA, anxiety, depression</t>
  </si>
  <si>
    <t>OSA, shift work disorder</t>
  </si>
  <si>
    <t>May Clinic Data</t>
  </si>
  <si>
    <t>April Cinic Data</t>
  </si>
  <si>
    <t>RLS</t>
  </si>
  <si>
    <t>Insomnia, anxiety, migraines</t>
  </si>
  <si>
    <t>DM2, depression</t>
  </si>
  <si>
    <t>Diabetes, heart failure</t>
  </si>
  <si>
    <t>Hypersomnia</t>
  </si>
  <si>
    <t>Anxiety</t>
  </si>
  <si>
    <t>Insomnia, depression, sleep apnea</t>
  </si>
  <si>
    <t>AD-MCi and OSA</t>
  </si>
  <si>
    <t>Depression, diabetes</t>
  </si>
  <si>
    <t>Clinic - Clean Data</t>
  </si>
  <si>
    <t>Central sleep apnea, circadian disorder</t>
  </si>
  <si>
    <t>RLS, insomnia, mild OSA</t>
  </si>
  <si>
    <t>OSA sx, sleeptalking, initiation insomnia, RLS, low Fe</t>
  </si>
  <si>
    <t>Hypersomnia, tachycarida, constipation, l. thalamic lacunar lesion</t>
  </si>
  <si>
    <t>OSA, insomnia, excessive daytime sleepiness, cognitive concerns</t>
  </si>
  <si>
    <t>Tbi, sleep apnea, migraines, PTSD + GAD</t>
  </si>
  <si>
    <t>Migraines, OSA</t>
  </si>
  <si>
    <t>OSA, migraines</t>
  </si>
  <si>
    <t>OSA, excessive daytime sleepiness</t>
  </si>
  <si>
    <t>Lupus, sleep apnea</t>
  </si>
  <si>
    <t>OSA, RLS</t>
  </si>
  <si>
    <t>Insomnia, anxiety</t>
  </si>
  <si>
    <t>OSA, insomnia, distal sensory neuropathy</t>
  </si>
  <si>
    <t>Hypersomnia, OSA</t>
  </si>
  <si>
    <t>MCl, althdileale, LVPPA</t>
  </si>
  <si>
    <t>OSA, RLS, excessive daytime sleepiness, lupus</t>
  </si>
  <si>
    <t>RBD mimic</t>
  </si>
  <si>
    <t>Spinal cerebellar ataxia 2, nocturia</t>
  </si>
  <si>
    <t>OSA, sleep maintenance insomnia, nocturia</t>
  </si>
  <si>
    <t>OSA, insomnia</t>
  </si>
  <si>
    <t>Sleep apnea, migraines, I. ica aneurysm, s/p embolization (2020)</t>
  </si>
  <si>
    <t>RLS, OSA, depression</t>
  </si>
  <si>
    <t>OSA, depression, nocturia</t>
  </si>
  <si>
    <t>OSA, cognitive concerns</t>
  </si>
  <si>
    <t>PLMD, RLS, depression</t>
  </si>
  <si>
    <t>OSA, insomnia, chronic fatigue</t>
  </si>
  <si>
    <t>Severe depression, OSA</t>
  </si>
  <si>
    <t>Lupus, sleep apnea, RLS</t>
  </si>
  <si>
    <t>RLS, insomnia</t>
  </si>
  <si>
    <t>Insomnia, nocturia (no PSG)</t>
  </si>
  <si>
    <t>OSA, depression, anxiety</t>
  </si>
  <si>
    <t>Exessive daytime sleepiness, insomnia, OSA</t>
  </si>
  <si>
    <t>RLS, depression, OSA</t>
  </si>
  <si>
    <t>Positional OSA</t>
  </si>
  <si>
    <t>Maintenance insomnia, depression</t>
  </si>
  <si>
    <t>pRBD, depression</t>
  </si>
  <si>
    <t>OSA, RLS, insomnia</t>
  </si>
  <si>
    <t>OSA, cognitive impairment</t>
  </si>
  <si>
    <t>nREM parasomnias</t>
  </si>
  <si>
    <t>SHAS</t>
  </si>
  <si>
    <t>RLS, PLM</t>
  </si>
  <si>
    <t>OSA, other parasomnias (no RSWA)</t>
  </si>
  <si>
    <t>RLS, sleepwalks, anxiety, depression</t>
  </si>
  <si>
    <t>RLS, anxiety, depression, migraines</t>
  </si>
  <si>
    <t>Insomnia, OSA</t>
  </si>
  <si>
    <t>Depression, mild sleep apnea</t>
  </si>
  <si>
    <t>OSA, anxiety</t>
  </si>
  <si>
    <t>Borderline to mild OSA</t>
  </si>
  <si>
    <t>OSA, depression</t>
  </si>
  <si>
    <t>Mild depression, RLS</t>
  </si>
  <si>
    <t>Depression, anxiety, insomnia</t>
  </si>
  <si>
    <t>Depression, anxiety, PTSD</t>
  </si>
  <si>
    <t>Mild-moderate OSA, insomnia, nocturia</t>
  </si>
  <si>
    <t>Depression, migraines</t>
  </si>
  <si>
    <t>Depression, anxiety</t>
  </si>
  <si>
    <t>OSA, MCI, depression</t>
  </si>
  <si>
    <t>Nightmare disorder, OSA, CSA, RLS, depression</t>
  </si>
  <si>
    <t>Stanford</t>
  </si>
  <si>
    <t>Data Set</t>
  </si>
  <si>
    <t>Parasomnia</t>
  </si>
  <si>
    <t>REM-related OSA</t>
  </si>
  <si>
    <t>Pseudo-RBD</t>
  </si>
  <si>
    <t>Delayed PLMs</t>
  </si>
  <si>
    <t>Yes to Q1 AND yes to Q2, Q4, or Q5</t>
  </si>
  <si>
    <t>Don't Know to Q1 AND yes to Q2 AND Q4</t>
  </si>
  <si>
    <t>Sensitivity</t>
  </si>
  <si>
    <t>Four possibilities (meet these criteria and are a case, meet these criteria and you're not a case, don't ….</t>
  </si>
  <si>
    <t>Yes to Q1</t>
  </si>
  <si>
    <t>SUM</t>
  </si>
  <si>
    <t>Yes to Q2</t>
  </si>
  <si>
    <t>Yes to Q4</t>
  </si>
  <si>
    <t>Yes to Q5</t>
  </si>
  <si>
    <t>Yes to Q2, Q4, OR Q5</t>
  </si>
  <si>
    <t>Yes to Q1 AND yes to Q2, 4, or 5</t>
  </si>
  <si>
    <t>Q as 0 and 1</t>
  </si>
  <si>
    <t>Don't Know to Q1</t>
  </si>
  <si>
    <t>Yes to Q2 and Q4</t>
  </si>
  <si>
    <t>Don't know to Q1 AND yes to Q2,4</t>
  </si>
  <si>
    <t>Row Labels</t>
  </si>
  <si>
    <t>Grand Total</t>
  </si>
  <si>
    <t>FALSE</t>
  </si>
  <si>
    <t>TRUE</t>
  </si>
  <si>
    <t>Column Labels</t>
  </si>
  <si>
    <t>False positive</t>
  </si>
  <si>
    <t>True negative</t>
  </si>
  <si>
    <t>False negative</t>
  </si>
  <si>
    <t>True positive</t>
  </si>
  <si>
    <t>Ones</t>
  </si>
  <si>
    <t>Sum of Ones</t>
  </si>
  <si>
    <t>Specificity</t>
  </si>
  <si>
    <t>TP</t>
  </si>
  <si>
    <t>FP</t>
  </si>
  <si>
    <t>TN</t>
  </si>
  <si>
    <t>FN</t>
  </si>
  <si>
    <t>PPV</t>
  </si>
  <si>
    <t>NPV</t>
  </si>
  <si>
    <t>RBD + Q2</t>
  </si>
  <si>
    <t>RBD + Q4</t>
  </si>
  <si>
    <t>RBD + Q5</t>
  </si>
  <si>
    <t>RBD + Q2 + 4</t>
  </si>
  <si>
    <t>RBD + Q2 + 5</t>
  </si>
  <si>
    <t>RBD + Q4 + 5</t>
  </si>
  <si>
    <t>RBD + Q2,4,5</t>
  </si>
  <si>
    <t>Yes to Q2 and Q5</t>
  </si>
  <si>
    <t>Yes to Q4 and Q5</t>
  </si>
  <si>
    <t>T as 0 and 1</t>
  </si>
  <si>
    <t>Don't Know to Q1 AND Yes to 2 Qs</t>
  </si>
  <si>
    <t>Yes to 2 Qs</t>
  </si>
  <si>
    <t>AB as 0 and 1</t>
  </si>
  <si>
    <t>Sensivitiy</t>
  </si>
  <si>
    <t>YES TO RBD + ONE OTHER SYMPTOM</t>
  </si>
  <si>
    <t>DON'T KNOW TO RBD + YES TO Q2 &amp; Q4</t>
  </si>
  <si>
    <t>DON'T KNOW TO RBD + YES TO TWO OTHER SYMPTOMS</t>
  </si>
  <si>
    <t>Patient Breakdown</t>
  </si>
  <si>
    <t>No to Q1</t>
  </si>
  <si>
    <t>No to any syptoms</t>
  </si>
  <si>
    <t>No to Q1 AND no to symptoms</t>
  </si>
  <si>
    <t>I don't know to Q1</t>
  </si>
  <si>
    <t>No / I don't know to Q1</t>
  </si>
  <si>
    <t>Specifcity</t>
  </si>
  <si>
    <t>Yes to 1 symptom</t>
  </si>
  <si>
    <t>No/IDK to Q1 AND yes to 1 symptom</t>
  </si>
  <si>
    <t>Yes to 2 symptoms</t>
  </si>
  <si>
    <t>No/IDK to Q1 and Yes to Q5</t>
  </si>
  <si>
    <t>NO TO Q1 AND NO SYMPTOMS</t>
  </si>
  <si>
    <t>NO/IDK TO Q1 AND YES TO 1 SYMPTOM</t>
  </si>
  <si>
    <t>NO/IDK TO Q1 AND YES TO Q5</t>
  </si>
  <si>
    <t>No/IDK to Q1 and no to symptoms</t>
  </si>
  <si>
    <t>NO/IDK TO Q1 AND NO SYMPTOMS</t>
  </si>
  <si>
    <t>Yes to Q2+Q4</t>
  </si>
  <si>
    <t>Yes to Q2+Q5</t>
  </si>
  <si>
    <t>Yes to Q4+Q5</t>
  </si>
  <si>
    <t>No/IDK to Q1 and yes to 2 symptoms</t>
  </si>
  <si>
    <t>NO/IDK TO Q1 and YES TO 2 SYMPTOMS</t>
  </si>
  <si>
    <t>Potential mimic?</t>
  </si>
  <si>
    <t>No/IDK to Q1 and potential RBD</t>
  </si>
  <si>
    <t>No/IDK to Q1 and potential RBD and yes to 1 symptom</t>
  </si>
  <si>
    <t>No/IDK to Q1 and potential RBD and no symptoms</t>
  </si>
  <si>
    <t>Yes/IDK to Q1</t>
  </si>
  <si>
    <t>IDK to Q1</t>
  </si>
  <si>
    <t>Yes/IDK to Q1 and not a potential mimic</t>
  </si>
  <si>
    <t>Yes/IDK to Q1 and not a potential mimic and yes to 1 symptom</t>
  </si>
  <si>
    <t>Yes to Q2 &amp; Q4</t>
  </si>
  <si>
    <t>Yes/IDK to Q1 and not a potential mimic and yes to Q2 &amp; 4</t>
  </si>
  <si>
    <t>Yes/IDK to Q1 and not a potential mimic and 2 symptoms</t>
  </si>
  <si>
    <t>Yes/IDK to Q1 and not a potential mimic and yes to 2 symptoms</t>
  </si>
  <si>
    <t>No/IDK to Q1 and a potential mimic</t>
  </si>
  <si>
    <t>No/IDK to Q1 and a potential mimic and yes to 1 symptom</t>
  </si>
  <si>
    <t>Precision</t>
  </si>
  <si>
    <t>Yes to Q1 &amp; Q2</t>
  </si>
  <si>
    <t>Yes to Q4 or Q5</t>
  </si>
  <si>
    <t>Yes to Q1&amp;Q2, Yes to Q4 OR Q5</t>
  </si>
  <si>
    <t>Yes to Q1&amp;Q2 and yes to either Q4 or 5</t>
  </si>
  <si>
    <t>Yes to Q1 or yes to Q2</t>
  </si>
  <si>
    <t>Yes to Q1 or Q2 AND not a mimic</t>
  </si>
  <si>
    <t xml:space="preserve">Yes to Q1 or to Q2 and not a mimic </t>
  </si>
  <si>
    <t>IDK to Q2</t>
  </si>
  <si>
    <t>IDK to Q1 or Q2</t>
  </si>
  <si>
    <t>Yes/IDK to Q1 or Q2</t>
  </si>
  <si>
    <t>Yes/IDK to Q1 or Q2 and not a mimic</t>
  </si>
  <si>
    <t>No and a potential mimic</t>
  </si>
  <si>
    <t>NO/IDK to Q1</t>
  </si>
  <si>
    <t>Yes to Q1 &amp; Q4</t>
  </si>
  <si>
    <t>Yes to Q1 &amp; Q5</t>
  </si>
  <si>
    <t>0 in Binary</t>
  </si>
  <si>
    <t>Q in Binary</t>
  </si>
  <si>
    <t>S in Binary</t>
  </si>
  <si>
    <t>Sum</t>
  </si>
  <si>
    <t>SPECIFICITY = TN/TN+FP</t>
  </si>
  <si>
    <t>SENSITIVITY = TP/TP+FN</t>
  </si>
  <si>
    <t>Yes to Q1, Q2, and Q4</t>
  </si>
  <si>
    <t>Yes to Q1, Q2, and Q5</t>
  </si>
  <si>
    <t>Yes to Q4 &amp; Q5</t>
  </si>
  <si>
    <t>Yes to Q1, Q4, &amp; Q5</t>
  </si>
  <si>
    <t>Yes to Q1, Q2, &amp; Q4</t>
  </si>
  <si>
    <t>Yes to Q1, Q2, &amp; Q5</t>
  </si>
  <si>
    <t>Yes to Q1, Q2, Q4, &amp; Q5</t>
  </si>
  <si>
    <t>Prevalance</t>
  </si>
  <si>
    <t>Positive Actigraphy Data</t>
  </si>
  <si>
    <t>Actigraphy vs Diagnosis</t>
  </si>
  <si>
    <t>No/IDK to Q1 + positive acti data</t>
  </si>
  <si>
    <t>Yes or IDK to Q1 + negative acti data</t>
  </si>
  <si>
    <t>Don't Know to Q1 &amp; Yes to Q2, Q4</t>
  </si>
  <si>
    <t>SET 1</t>
  </si>
  <si>
    <t>SET 2</t>
  </si>
  <si>
    <t>Don't Know to Q1 &amp; Yes to Q2, Q4 + positive acti data</t>
  </si>
  <si>
    <t>Yes to Q1 AND yes to Q2,Q4,or Q5 + positive acti data</t>
  </si>
  <si>
    <t>Yes to Q1 + yes to Q2, Q4, OR Q5 + positive acti data</t>
  </si>
  <si>
    <t>Don't Know to Q1 + yes to Q2 &amp; Q4 + positive acti data</t>
  </si>
  <si>
    <t>Yes to Q3</t>
  </si>
  <si>
    <t>Yes to Q2 &amp; either Q4 or Q5</t>
  </si>
  <si>
    <t>Yes to Q2 and either Q4 or Q5</t>
  </si>
  <si>
    <t>Yes to Q2 or Q5</t>
  </si>
  <si>
    <t>Yes to Q4 and either Q2 or Q5</t>
  </si>
  <si>
    <t>Yes to Q4 &amp; either Q2 or Q5</t>
  </si>
  <si>
    <t>Yes to Q5 &amp; either Q2 or Q4</t>
  </si>
  <si>
    <t>Yes to Q2 or Q4</t>
  </si>
  <si>
    <t>Yes to Q5 and either Q2 or Q4</t>
  </si>
  <si>
    <t>Don't Know to Q1 and yes to Q2</t>
  </si>
  <si>
    <t>Don’t Know to Q1 and yes to Q2 and positive acti data</t>
  </si>
  <si>
    <t>Don't Know to Q1 + yes to Q2 + positive acti data</t>
  </si>
  <si>
    <t>Don't Know to Q1 and yes to Q4</t>
  </si>
  <si>
    <t>Don't Know to Q1 and yes to Q5</t>
  </si>
  <si>
    <t>Don’t know to Q1 and yes to Q5 + positive acti data</t>
  </si>
  <si>
    <t>Don’t Know to Q1 + yes to Q5 + positive acti data</t>
  </si>
  <si>
    <t>Don't Know to Q1 + yes to Q2 + Q5</t>
  </si>
  <si>
    <t>Don't Know to Q1 + yes to Q2 and Q5</t>
  </si>
  <si>
    <t>Don’t Know to Q1 + yes to Q2 and Q5 + positive acti data</t>
  </si>
  <si>
    <t>Yes to Q2 + Q5</t>
  </si>
  <si>
    <t>Don't Know to Q1 + yes to Q4 + Q5</t>
  </si>
  <si>
    <t>Yes to Q4 + Q5</t>
  </si>
  <si>
    <t>Don’t Know to Q1 + yes to Q4 + Q5</t>
  </si>
  <si>
    <t>Don't Know to Q1 + yes to Q4 + Q5 + positive acti data</t>
  </si>
  <si>
    <t>Specificty</t>
  </si>
  <si>
    <t>Don't Know to Q1 + yes to Q5 + positive acti data</t>
  </si>
  <si>
    <t>DON'T KNOW TO RBD + YES TO Q5</t>
  </si>
  <si>
    <t>Yes to Q2,Q4, or Q5</t>
  </si>
  <si>
    <t>Set 1</t>
  </si>
  <si>
    <t>Yes to Q2 AND Q4</t>
  </si>
  <si>
    <t>Set 2</t>
  </si>
  <si>
    <t>Set 1 Stanford</t>
  </si>
  <si>
    <t>Set 2 - Stanford</t>
  </si>
  <si>
    <t>Yes to Q2, Q3, or Q5</t>
  </si>
  <si>
    <t>Set 1 - Sinai</t>
  </si>
  <si>
    <t>Set 2 - Sinai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</si>
</sst>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sz val="12"/>
      <color theme="1"/>
      <name val="Aptos Narrow"/>
      <scheme val="minor"/>
    </font>
    <font>
      <sz val="11"/>
      <color theme="1"/>
      <name val="Calibri"/>
      <family val="2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rgb="FF000000"/>
      <name val="Aptos Narrow"/>
      <scheme val="minor"/>
    </font>
    <font>
      <b/>
      <sz val="12"/>
      <color rgb="FFFFFFFF"/>
      <name val="Aptos Narrow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FFFFFF"/>
      <name val="Aptos Narrow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CEE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86DCD"/>
        <bgColor rgb="FF000000"/>
      </patternFill>
    </fill>
    <fill>
      <patternFill patternType="solid">
        <fgColor theme="6" tint="0.39997558519241921"/>
        <bgColor rgb="FF000000"/>
      </patternFill>
    </fill>
    <fill>
      <patternFill patternType="solid">
        <fgColor rgb="FFC0E6F5"/>
        <bgColor rgb="FFC0E6F5"/>
      </patternFill>
    </fill>
    <fill>
      <patternFill patternType="solid">
        <fgColor theme="5" tint="0.39997558519241921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rgb="FF156082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44B3E1"/>
      </bottom>
      <diagonal/>
    </border>
    <border>
      <left/>
      <right/>
      <top style="thin">
        <color rgb="FF44B3E1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3" borderId="0" xfId="0" applyFill="1"/>
    <xf numFmtId="0" fontId="3" fillId="3" borderId="0" xfId="0" applyFont="1" applyFill="1"/>
    <xf numFmtId="0" fontId="0" fillId="4" borderId="0" xfId="0" applyFill="1"/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0" fontId="0" fillId="0" borderId="0" xfId="1" applyNumberFormat="1" applyFont="1"/>
    <xf numFmtId="0" fontId="0" fillId="4" borderId="0" xfId="0" applyFill="1" applyAlignment="1">
      <alignment horizontal="left"/>
    </xf>
    <xf numFmtId="0" fontId="0" fillId="9" borderId="0" xfId="0" applyFill="1"/>
    <xf numFmtId="0" fontId="2" fillId="10" borderId="2" xfId="0" applyFont="1" applyFill="1" applyBorder="1" applyAlignment="1">
      <alignment horizontal="center" vertical="center" wrapText="1"/>
    </xf>
    <xf numFmtId="0" fontId="0" fillId="9" borderId="0" xfId="0" applyFill="1" applyAlignment="1">
      <alignment horizontal="left"/>
    </xf>
    <xf numFmtId="0" fontId="1" fillId="0" borderId="3" xfId="0" applyFont="1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3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0" fillId="0" borderId="3" xfId="0" applyBorder="1"/>
    <xf numFmtId="0" fontId="1" fillId="0" borderId="3" xfId="0" applyFont="1" applyBorder="1" applyAlignment="1">
      <alignment horizontal="left"/>
    </xf>
    <xf numFmtId="10" fontId="0" fillId="0" borderId="4" xfId="1" applyNumberFormat="1" applyFont="1" applyBorder="1"/>
    <xf numFmtId="0" fontId="1" fillId="0" borderId="2" xfId="0" applyFont="1" applyBorder="1" applyAlignment="1">
      <alignment horizontal="left"/>
    </xf>
    <xf numFmtId="10" fontId="0" fillId="0" borderId="5" xfId="1" applyNumberFormat="1" applyFont="1" applyBorder="1"/>
    <xf numFmtId="0" fontId="1" fillId="0" borderId="6" xfId="0" applyFont="1" applyBorder="1" applyAlignment="1">
      <alignment horizontal="left"/>
    </xf>
    <xf numFmtId="10" fontId="0" fillId="0" borderId="7" xfId="1" applyNumberFormat="1" applyFont="1" applyBorder="1"/>
    <xf numFmtId="0" fontId="1" fillId="0" borderId="2" xfId="0" applyFont="1" applyBorder="1"/>
    <xf numFmtId="0" fontId="1" fillId="0" borderId="6" xfId="0" applyFont="1" applyBorder="1"/>
    <xf numFmtId="0" fontId="1" fillId="12" borderId="10" xfId="0" applyFont="1" applyFill="1" applyBorder="1"/>
    <xf numFmtId="0" fontId="1" fillId="12" borderId="0" xfId="0" applyFont="1" applyFill="1"/>
    <xf numFmtId="0" fontId="1" fillId="12" borderId="11" xfId="0" applyFont="1" applyFill="1" applyBorder="1"/>
    <xf numFmtId="0" fontId="1" fillId="12" borderId="0" xfId="0" applyFont="1" applyFill="1" applyAlignment="1">
      <alignment vertical="center"/>
    </xf>
    <xf numFmtId="0" fontId="2" fillId="1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14" borderId="12" xfId="0" applyFont="1" applyFill="1" applyBorder="1" applyAlignment="1">
      <alignment horizontal="center" vertical="center" wrapText="1"/>
    </xf>
    <xf numFmtId="0" fontId="1" fillId="6" borderId="0" xfId="0" applyFont="1" applyFill="1"/>
    <xf numFmtId="0" fontId="2" fillId="15" borderId="12" xfId="0" applyFont="1" applyFill="1" applyBorder="1" applyAlignment="1">
      <alignment horizontal="center" vertical="center" wrapText="1"/>
    </xf>
    <xf numFmtId="0" fontId="2" fillId="16" borderId="12" xfId="0" applyFont="1" applyFill="1" applyBorder="1" applyAlignment="1">
      <alignment horizontal="center" vertical="center" wrapText="1"/>
    </xf>
    <xf numFmtId="0" fontId="9" fillId="17" borderId="12" xfId="0" applyFont="1" applyFill="1" applyBorder="1" applyAlignment="1">
      <alignment horizontal="center" vertical="center" wrapText="1"/>
    </xf>
    <xf numFmtId="0" fontId="9" fillId="18" borderId="12" xfId="0" applyFont="1" applyFill="1" applyBorder="1" applyAlignment="1">
      <alignment horizontal="center" vertical="center" wrapText="1"/>
    </xf>
    <xf numFmtId="0" fontId="10" fillId="19" borderId="0" xfId="0" applyFont="1" applyFill="1"/>
    <xf numFmtId="0" fontId="10" fillId="19" borderId="13" xfId="0" applyFont="1" applyFill="1" applyBorder="1"/>
    <xf numFmtId="0" fontId="11" fillId="0" borderId="0" xfId="0" applyFont="1" applyAlignment="1">
      <alignment horizontal="left"/>
    </xf>
    <xf numFmtId="0" fontId="11" fillId="0" borderId="0" xfId="0" applyFont="1"/>
    <xf numFmtId="0" fontId="10" fillId="19" borderId="14" xfId="0" applyFont="1" applyFill="1" applyBorder="1" applyAlignment="1">
      <alignment horizontal="left"/>
    </xf>
    <xf numFmtId="0" fontId="10" fillId="19" borderId="14" xfId="0" applyFont="1" applyFill="1" applyBorder="1"/>
    <xf numFmtId="0" fontId="9" fillId="20" borderId="12" xfId="0" applyFont="1" applyFill="1" applyBorder="1" applyAlignment="1">
      <alignment horizontal="center" vertical="center" wrapText="1"/>
    </xf>
    <xf numFmtId="0" fontId="9" fillId="21" borderId="12" xfId="0" applyFont="1" applyFill="1" applyBorder="1" applyAlignment="1">
      <alignment horizontal="center" vertical="center" wrapText="1"/>
    </xf>
    <xf numFmtId="0" fontId="9" fillId="22" borderId="12" xfId="0" applyFont="1" applyFill="1" applyBorder="1" applyAlignment="1">
      <alignment horizontal="center" vertical="center" wrapText="1"/>
    </xf>
    <xf numFmtId="0" fontId="9" fillId="23" borderId="12" xfId="0" applyFont="1" applyFill="1" applyBorder="1" applyAlignment="1">
      <alignment horizontal="center" vertical="center" wrapText="1"/>
    </xf>
    <xf numFmtId="10" fontId="11" fillId="0" borderId="0" xfId="1" applyNumberFormat="1" applyFont="1"/>
    <xf numFmtId="0" fontId="9" fillId="24" borderId="2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" fillId="8" borderId="0" xfId="0" applyFont="1" applyFill="1"/>
    <xf numFmtId="10" fontId="0" fillId="8" borderId="0" xfId="1" applyNumberFormat="1" applyFont="1" applyFill="1"/>
    <xf numFmtId="10" fontId="0" fillId="0" borderId="0" xfId="0" applyNumberFormat="1"/>
    <xf numFmtId="0" fontId="8" fillId="0" borderId="0" xfId="0" applyFont="1"/>
    <xf numFmtId="10" fontId="11" fillId="0" borderId="0" xfId="0" applyNumberFormat="1" applyFont="1"/>
    <xf numFmtId="10" fontId="0" fillId="0" borderId="0" xfId="1" applyNumberFormat="1" applyFont="1" applyFill="1"/>
    <xf numFmtId="0" fontId="2" fillId="2" borderId="12" xfId="0" applyFont="1" applyFill="1" applyBorder="1" applyAlignment="1">
      <alignment horizontal="center" vertical="center" wrapText="1"/>
    </xf>
    <xf numFmtId="0" fontId="7" fillId="25" borderId="0" xfId="0" applyFont="1" applyFill="1"/>
    <xf numFmtId="0" fontId="12" fillId="26" borderId="0" xfId="0" applyFont="1" applyFill="1"/>
    <xf numFmtId="0" fontId="0" fillId="6" borderId="0" xfId="0" applyFill="1"/>
    <xf numFmtId="0" fontId="2" fillId="27" borderId="12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1" fillId="5" borderId="0" xfId="0" applyFont="1" applyFill="1"/>
    <xf numFmtId="0" fontId="2" fillId="13" borderId="12" xfId="0" applyFont="1" applyFill="1" applyBorder="1" applyAlignment="1">
      <alignment horizontal="center" vertical="center" wrapText="1"/>
    </xf>
    <xf numFmtId="0" fontId="1" fillId="28" borderId="0" xfId="0" applyFont="1" applyFill="1"/>
    <xf numFmtId="0" fontId="0" fillId="6" borderId="0" xfId="0" applyFill="1" applyAlignment="1">
      <alignment horizontal="left"/>
    </xf>
    <xf numFmtId="0" fontId="2" fillId="29" borderId="12" xfId="0" applyFont="1" applyFill="1" applyBorder="1" applyAlignment="1">
      <alignment horizontal="center" vertical="center" wrapText="1"/>
    </xf>
    <xf numFmtId="0" fontId="2" fillId="30" borderId="12" xfId="0" applyFont="1" applyFill="1" applyBorder="1" applyAlignment="1">
      <alignment horizontal="center" vertical="center" wrapText="1"/>
    </xf>
    <xf numFmtId="17" fontId="0" fillId="0" borderId="0" xfId="0" applyNumberFormat="1"/>
    <xf numFmtId="0" fontId="2" fillId="29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0" fontId="0" fillId="0" borderId="0" xfId="0"/>
    <xf numFmtId="0" fontId="0" fillId="0" borderId="0" xfId="0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8" fillId="11" borderId="2" xfId="0" applyFont="1" applyFill="1" applyBorder="1" applyAlignment="1">
      <alignment horizontal="center"/>
    </xf>
    <xf numFmtId="0" fontId="8" fillId="11" borderId="0" xfId="0" applyFont="1" applyFill="1" applyAlignment="1">
      <alignment horizontal="center"/>
    </xf>
    <xf numFmtId="0" fontId="1" fillId="8" borderId="9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2" fillId="25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3" fillId="0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28"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>
          <bgColor theme="9" tint="0.59999389629810485"/>
        </patternFill>
      </fill>
    </dxf>
    <dxf>
      <fill>
        <patternFill>
          <bgColor theme="9" tint="0.59999389629810485"/>
        </patternFill>
      </fill>
    </dxf>
    <dxf>
      <fill>
        <patternFill>
          <bgColor theme="9" tint="0.59999389629810485"/>
        </patternFill>
      </fill>
    </dxf>
    <dxf>
      <fill>
        <patternFill>
          <bgColor theme="9" tint="0.59999389629810485"/>
        </patternFill>
      </fill>
    </dxf>
    <dxf>
      <fill>
        <patternFill>
          <bgColor theme="9" tint="0.59999389629810485"/>
        </patternFill>
      </fill>
    </dxf>
    <dxf>
      <fill>
        <patternFill>
          <bgColor theme="9" tint="0.59999389629810485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ivotCacheDefinition" Target="pivotCache/pivotCacheDefinition1.xml"/><Relationship Id="rId18" Type="http://schemas.openxmlformats.org/officeDocument/2006/relationships/pivotCacheDefinition" Target="pivotCache/pivotCacheDefinition6.xml"/><Relationship Id="rId26" Type="http://schemas.openxmlformats.org/officeDocument/2006/relationships/pivotCacheDefinition" Target="pivotCache/pivotCacheDefinition14.xml"/><Relationship Id="rId39" Type="http://schemas.openxmlformats.org/officeDocument/2006/relationships/pivotCacheDefinition" Target="pivotCache/pivotCacheDefinition27.xml"/><Relationship Id="rId21" Type="http://schemas.openxmlformats.org/officeDocument/2006/relationships/pivotCacheDefinition" Target="pivotCache/pivotCacheDefinition9.xml"/><Relationship Id="rId34" Type="http://schemas.openxmlformats.org/officeDocument/2006/relationships/pivotCacheDefinition" Target="pivotCache/pivotCacheDefinition22.xml"/><Relationship Id="rId42" Type="http://schemas.openxmlformats.org/officeDocument/2006/relationships/pivotCacheDefinition" Target="pivotCache/pivotCacheDefinition30.xml"/><Relationship Id="rId47" Type="http://schemas.openxmlformats.org/officeDocument/2006/relationships/pivotCacheDefinition" Target="pivotCache/pivotCacheDefinition35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9" Type="http://schemas.openxmlformats.org/officeDocument/2006/relationships/pivotCacheDefinition" Target="pivotCache/pivotCacheDefinition17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2.xml"/><Relationship Id="rId32" Type="http://schemas.openxmlformats.org/officeDocument/2006/relationships/pivotCacheDefinition" Target="pivotCache/pivotCacheDefinition20.xml"/><Relationship Id="rId37" Type="http://schemas.openxmlformats.org/officeDocument/2006/relationships/pivotCacheDefinition" Target="pivotCache/pivotCacheDefinition25.xml"/><Relationship Id="rId40" Type="http://schemas.openxmlformats.org/officeDocument/2006/relationships/pivotCacheDefinition" Target="pivotCache/pivotCacheDefinition28.xml"/><Relationship Id="rId45" Type="http://schemas.openxmlformats.org/officeDocument/2006/relationships/pivotCacheDefinition" Target="pivotCache/pivotCacheDefinition33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7.xml"/><Relationship Id="rId31" Type="http://schemas.openxmlformats.org/officeDocument/2006/relationships/pivotCacheDefinition" Target="pivotCache/pivotCacheDefinition19.xml"/><Relationship Id="rId44" Type="http://schemas.openxmlformats.org/officeDocument/2006/relationships/pivotCacheDefinition" Target="pivotCache/pivotCacheDefinition32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Relationship Id="rId22" Type="http://schemas.openxmlformats.org/officeDocument/2006/relationships/pivotCacheDefinition" Target="pivotCache/pivotCacheDefinition10.xml"/><Relationship Id="rId27" Type="http://schemas.openxmlformats.org/officeDocument/2006/relationships/pivotCacheDefinition" Target="pivotCache/pivotCacheDefinition15.xml"/><Relationship Id="rId30" Type="http://schemas.openxmlformats.org/officeDocument/2006/relationships/pivotCacheDefinition" Target="pivotCache/pivotCacheDefinition18.xml"/><Relationship Id="rId35" Type="http://schemas.openxmlformats.org/officeDocument/2006/relationships/pivotCacheDefinition" Target="pivotCache/pivotCacheDefinition23.xml"/><Relationship Id="rId43" Type="http://schemas.openxmlformats.org/officeDocument/2006/relationships/pivotCacheDefinition" Target="pivotCache/pivotCacheDefinition31.xml"/><Relationship Id="rId48" Type="http://schemas.openxmlformats.org/officeDocument/2006/relationships/pivotCacheDefinition" Target="pivotCache/pivotCacheDefinition36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5.xml"/><Relationship Id="rId25" Type="http://schemas.openxmlformats.org/officeDocument/2006/relationships/pivotCacheDefinition" Target="pivotCache/pivotCacheDefinition13.xml"/><Relationship Id="rId33" Type="http://schemas.openxmlformats.org/officeDocument/2006/relationships/pivotCacheDefinition" Target="pivotCache/pivotCacheDefinition21.xml"/><Relationship Id="rId38" Type="http://schemas.openxmlformats.org/officeDocument/2006/relationships/pivotCacheDefinition" Target="pivotCache/pivotCacheDefinition26.xml"/><Relationship Id="rId46" Type="http://schemas.openxmlformats.org/officeDocument/2006/relationships/pivotCacheDefinition" Target="pivotCache/pivotCacheDefinition34.xml"/><Relationship Id="rId20" Type="http://schemas.openxmlformats.org/officeDocument/2006/relationships/pivotCacheDefinition" Target="pivotCache/pivotCacheDefinition8.xml"/><Relationship Id="rId41" Type="http://schemas.openxmlformats.org/officeDocument/2006/relationships/pivotCacheDefinition" Target="pivotCache/pivotCacheDefinition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pivotCacheDefinition" Target="pivotCache/pivotCacheDefinition3.xml"/><Relationship Id="rId23" Type="http://schemas.openxmlformats.org/officeDocument/2006/relationships/pivotCacheDefinition" Target="pivotCache/pivotCacheDefinition11.xml"/><Relationship Id="rId28" Type="http://schemas.openxmlformats.org/officeDocument/2006/relationships/pivotCacheDefinition" Target="pivotCache/pivotCacheDefinition16.xml"/><Relationship Id="rId36" Type="http://schemas.openxmlformats.org/officeDocument/2006/relationships/pivotCacheDefinition" Target="pivotCache/pivotCacheDefinition24.xml"/><Relationship Id="rId49" Type="http://schemas.openxmlformats.org/officeDocument/2006/relationships/pivotCacheDefinition" Target="pivotCache/pivotCacheDefinition37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6.xml"/></Relationships>
</file>

<file path=xl/pivotCache/_rels/pivotCacheDefinition1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7.xml"/></Relationships>
</file>

<file path=xl/pivotCache/_rels/pivotCacheDefinition1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8.xml"/></Relationships>
</file>

<file path=xl/pivotCache/_rels/pivotCacheDefinition1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9.xml"/></Relationships>
</file>

<file path=xl/pivotCache/_rels/pivotCacheDefinition2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0.xml"/></Relationships>
</file>

<file path=xl/pivotCache/_rels/pivotCacheDefinition2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1.xml"/></Relationships>
</file>

<file path=xl/pivotCache/_rels/pivotCacheDefinition2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2.xml"/></Relationships>
</file>

<file path=xl/pivotCache/_rels/pivotCacheDefinition2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3.xml"/></Relationships>
</file>

<file path=xl/pivotCache/_rels/pivotCacheDefinition2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4.xml"/></Relationships>
</file>

<file path=xl/pivotCache/_rels/pivotCacheDefinition2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5.xml"/></Relationships>
</file>

<file path=xl/pivotCache/_rels/pivotCacheDefinition2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6.xml"/></Relationships>
</file>

<file path=xl/pivotCache/_rels/pivotCacheDefinition2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7.xml"/></Relationships>
</file>

<file path=xl/pivotCache/_rels/pivotCacheDefinition2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8.xml"/></Relationships>
</file>

<file path=xl/pivotCache/_rels/pivotCacheDefinition2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9.xml"/></Relationships>
</file>

<file path=xl/pivotCache/_rels/pivotCacheDefinition3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0.xml"/></Relationships>
</file>

<file path=xl/pivotCache/_rels/pivotCacheDefinition3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1.xml"/></Relationships>
</file>

<file path=xl/pivotCache/_rels/pivotCacheDefinition3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2.xml"/></Relationships>
</file>

<file path=xl/pivotCache/_rels/pivotCacheDefinition3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3.xml"/></Relationships>
</file>

<file path=xl/pivotCache/_rels/pivotCacheDefinition3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4.xml"/></Relationships>
</file>

<file path=xl/pivotCache/_rels/pivotCacheDefinition3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5.xml"/></Relationships>
</file>

<file path=xl/pivotCache/_rels/pivotCacheDefinition3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6.xml"/></Relationships>
</file>

<file path=xl/pivotCache/_rels/pivotCacheDefinition3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805.89473414352" createdVersion="8" refreshedVersion="8" minRefreshableVersion="3" recordCount="227" xr:uid="{FFFB575E-B413-3B42-97A6-729325F318CF}">
  <cacheSource type="worksheet">
    <worksheetSource ref="A1:V228" sheet="Analysis"/>
  </cacheSource>
  <cacheFields count="22">
    <cacheField name="Diagnosis" numFmtId="0">
      <sharedItems count="2">
        <s v="Control"/>
        <s v="iRBD"/>
      </sharedItems>
    </cacheField>
    <cacheField name="Actigraphy Prediction Score" numFmtId="0">
      <sharedItems containsString="0" containsBlank="1" containsNumber="1" minValue="-8.0569572209999993" maxValue="10.709139990000001"/>
    </cacheField>
    <cacheField name="Age" numFmtId="0">
      <sharedItems containsSemiMixedTypes="0" containsString="0" containsNumber="1" containsInteger="1" minValue="40" maxValue="87"/>
    </cacheField>
    <cacheField name="Gender" numFmtId="0">
      <sharedItems/>
    </cacheField>
    <cacheField name="Other neuro/sleep diagnosis" numFmtId="0">
      <sharedItems containsBlank="1"/>
    </cacheField>
    <cacheField name="Q1 (RBD)" numFmtId="0">
      <sharedItems containsSemiMixedTypes="0" containsString="0" containsNumber="1" minValue="0" maxValue="1"/>
    </cacheField>
    <cacheField name="Q2 (smell)" numFmtId="0">
      <sharedItems containsSemiMixedTypes="0" containsString="0" containsNumber="1" minValue="0" maxValue="1"/>
    </cacheField>
    <cacheField name="Q4 (constipation)" numFmtId="0">
      <sharedItems containsSemiMixedTypes="0" containsString="0" containsNumber="1" minValue="0" maxValue="1"/>
    </cacheField>
    <cacheField name="Q5 (orthostasis)" numFmtId="0">
      <sharedItems containsSemiMixedTypes="0" containsString="0" containsNumber="1" minValue="0" maxValue="1"/>
    </cacheField>
    <cacheField name="Data Set" numFmtId="0">
      <sharedItems/>
    </cacheField>
    <cacheField name="Yes to Q1" numFmtId="0">
      <sharedItems containsSemiMixedTypes="0" containsString="0" containsNumber="1" containsInteger="1" minValue="0" maxValue="1"/>
    </cacheField>
    <cacheField name="Yes to Q2" numFmtId="0">
      <sharedItems containsSemiMixedTypes="0" containsString="0" containsNumber="1" containsInteger="1" minValue="0" maxValue="1"/>
    </cacheField>
    <cacheField name="Yes to Q4" numFmtId="0">
      <sharedItems containsSemiMixedTypes="0" containsString="0" containsNumber="1" containsInteger="1" minValue="0" maxValue="1"/>
    </cacheField>
    <cacheField name="Yes to Q5" numFmtId="0">
      <sharedItems containsSemiMixedTypes="0" containsString="0" containsNumber="1" containsInteger="1" minValue="0" maxValue="1"/>
    </cacheField>
    <cacheField name="Yes to Q2, Q4, OR Q5" numFmtId="0">
      <sharedItems/>
    </cacheField>
    <cacheField name="Yes to Q1 AND yes to Q2, 4, or 5" numFmtId="0">
      <sharedItems count="2">
        <b v="0"/>
        <b v="1"/>
      </sharedItems>
    </cacheField>
    <cacheField name="Q as 0 and 1" numFmtId="0">
      <sharedItems containsSemiMixedTypes="0" containsString="0" containsNumber="1" containsInteger="1" minValue="0" maxValue="1"/>
    </cacheField>
    <cacheField name="Don't Know to Q1" numFmtId="0">
      <sharedItems containsSemiMixedTypes="0" containsString="0" containsNumber="1" containsInteger="1" minValue="0" maxValue="1"/>
    </cacheField>
    <cacheField name="Yes to Q2 and Q4" numFmtId="0">
      <sharedItems/>
    </cacheField>
    <cacheField name="Don't know to Q1 AND yes to Q2,4" numFmtId="0">
      <sharedItems count="2">
        <b v="0"/>
        <b v="1"/>
      </sharedItems>
    </cacheField>
    <cacheField name="V as 0 and 1" numFmtId="0">
      <sharedItems containsSemiMixedTypes="0" containsString="0" containsNumber="1" containsInteger="1" minValue="0" maxValue="1"/>
    </cacheField>
    <cacheField name="Ones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807.512449305555" createdVersion="8" refreshedVersion="8" minRefreshableVersion="3" recordCount="227" xr:uid="{C84466F1-0432-2344-8D80-F0621700B71C}">
  <cacheSource type="worksheet">
    <worksheetSource ref="A1:AC228" sheet="Analysis"/>
  </cacheSource>
  <cacheFields count="29">
    <cacheField name="Diagnosis" numFmtId="0">
      <sharedItems count="2">
        <s v="Control"/>
        <s v="iRBD"/>
      </sharedItems>
    </cacheField>
    <cacheField name="Actigraphy Prediction Score" numFmtId="0">
      <sharedItems containsString="0" containsBlank="1" containsNumber="1" minValue="-8.0569572209999993" maxValue="10.709139990000001"/>
    </cacheField>
    <cacheField name="Age" numFmtId="0">
      <sharedItems containsSemiMixedTypes="0" containsString="0" containsNumber="1" containsInteger="1" minValue="40" maxValue="87"/>
    </cacheField>
    <cacheField name="Gender" numFmtId="0">
      <sharedItems/>
    </cacheField>
    <cacheField name="Other neuro/sleep diagnosis" numFmtId="0">
      <sharedItems containsBlank="1"/>
    </cacheField>
    <cacheField name="Q1 (RBD)" numFmtId="0">
      <sharedItems containsSemiMixedTypes="0" containsString="0" containsNumber="1" minValue="0" maxValue="1"/>
    </cacheField>
    <cacheField name="Q2 (smell)" numFmtId="0">
      <sharedItems containsSemiMixedTypes="0" containsString="0" containsNumber="1" minValue="0" maxValue="1"/>
    </cacheField>
    <cacheField name="Q4 (constipation)" numFmtId="0">
      <sharedItems containsSemiMixedTypes="0" containsString="0" containsNumber="1" minValue="0" maxValue="1"/>
    </cacheField>
    <cacheField name="Q5 (orthostasis)" numFmtId="0">
      <sharedItems containsSemiMixedTypes="0" containsString="0" containsNumber="1" minValue="0" maxValue="1"/>
    </cacheField>
    <cacheField name="Data Set" numFmtId="0">
      <sharedItems/>
    </cacheField>
    <cacheField name="Yes to Q1" numFmtId="0">
      <sharedItems containsSemiMixedTypes="0" containsString="0" containsNumber="1" containsInteger="1" minValue="0" maxValue="1"/>
    </cacheField>
    <cacheField name="Yes to Q2" numFmtId="0">
      <sharedItems containsSemiMixedTypes="0" containsString="0" containsNumber="1" containsInteger="1" minValue="0" maxValue="1"/>
    </cacheField>
    <cacheField name="Yes to Q4" numFmtId="0">
      <sharedItems containsSemiMixedTypes="0" containsString="0" containsNumber="1" containsInteger="1" minValue="0" maxValue="1"/>
    </cacheField>
    <cacheField name="Yes to Q5" numFmtId="0">
      <sharedItems containsSemiMixedTypes="0" containsString="0" containsNumber="1" containsInteger="1" minValue="0" maxValue="1"/>
    </cacheField>
    <cacheField name="Yes to Q2, Q4, OR Q5" numFmtId="0">
      <sharedItems/>
    </cacheField>
    <cacheField name="Yes to Q1 AND yes to Q2, 4, or 5" numFmtId="0">
      <sharedItems/>
    </cacheField>
    <cacheField name="Q as 0 and 1" numFmtId="0">
      <sharedItems containsSemiMixedTypes="0" containsString="0" containsNumber="1" containsInteger="1" minValue="0" maxValue="1"/>
    </cacheField>
    <cacheField name="Don't Know to Q1" numFmtId="0">
      <sharedItems containsSemiMixedTypes="0" containsString="0" containsNumber="1" containsInteger="1" minValue="0" maxValue="1"/>
    </cacheField>
    <cacheField name="Yes to Q2 and Q4" numFmtId="0">
      <sharedItems/>
    </cacheField>
    <cacheField name="Don't know to Q1 AND yes to Q2,4" numFmtId="0">
      <sharedItems/>
    </cacheField>
    <cacheField name="T as 0 and 1" numFmtId="0">
      <sharedItems containsSemiMixedTypes="0" containsString="0" containsNumber="1" containsInteger="1" minValue="0" maxValue="1"/>
    </cacheField>
    <cacheField name="Ones" numFmtId="0">
      <sharedItems containsSemiMixedTypes="0" containsString="0" containsNumber="1" containsInteger="1" minValue="1" maxValue="1"/>
    </cacheField>
    <cacheField name="Don't Know to Q12" numFmtId="0">
      <sharedItems containsSemiMixedTypes="0" containsString="0" containsNumber="1" containsInteger="1" minValue="0" maxValue="1"/>
    </cacheField>
    <cacheField name="Yes to Q2 and Q42" numFmtId="0">
      <sharedItems/>
    </cacheField>
    <cacheField name="Yes to Q2 and Q5" numFmtId="0">
      <sharedItems/>
    </cacheField>
    <cacheField name="Yes to Q4 and Q5" numFmtId="0">
      <sharedItems/>
    </cacheField>
    <cacheField name="Yes to 2 Qs" numFmtId="0">
      <sharedItems/>
    </cacheField>
    <cacheField name="Don't Know to Q1 AND Yes to 2 Qs" numFmtId="0">
      <sharedItems count="2">
        <b v="0"/>
        <b v="1"/>
      </sharedItems>
    </cacheField>
    <cacheField name="AB as 0 and 1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807.545479745371" createdVersion="8" refreshedVersion="8" minRefreshableVersion="3" recordCount="227" xr:uid="{4D1A5680-DAEB-6948-BBF0-56B8CE99405D}">
  <cacheSource type="worksheet">
    <worksheetSource ref="A1:N228" sheet="Trial"/>
  </cacheSource>
  <cacheFields count="14">
    <cacheField name="Diagnosis" numFmtId="0">
      <sharedItems count="2">
        <s v="Control"/>
        <s v="iRBD"/>
      </sharedItems>
    </cacheField>
    <cacheField name="Actigraphy Prediction Score" numFmtId="0">
      <sharedItems containsString="0" containsBlank="1" containsNumber="1" minValue="-8.0569572209999993" maxValue="10.709139990000001"/>
    </cacheField>
    <cacheField name="Age" numFmtId="0">
      <sharedItems containsSemiMixedTypes="0" containsString="0" containsNumber="1" containsInteger="1" minValue="40" maxValue="87"/>
    </cacheField>
    <cacheField name="Gender" numFmtId="0">
      <sharedItems/>
    </cacheField>
    <cacheField name="Other neuro/sleep diagnosis" numFmtId="0">
      <sharedItems containsBlank="1"/>
    </cacheField>
    <cacheField name="Q1 (RBD)" numFmtId="0">
      <sharedItems containsSemiMixedTypes="0" containsString="0" containsNumber="1" minValue="0" maxValue="1"/>
    </cacheField>
    <cacheField name="Q2 (smell)" numFmtId="0">
      <sharedItems containsSemiMixedTypes="0" containsString="0" containsNumber="1" minValue="0" maxValue="1"/>
    </cacheField>
    <cacheField name="Q4 (constipation)" numFmtId="0">
      <sharedItems containsSemiMixedTypes="0" containsString="0" containsNumber="1" minValue="0" maxValue="1"/>
    </cacheField>
    <cacheField name="Q5 (orthostasis)" numFmtId="0">
      <sharedItems containsSemiMixedTypes="0" containsString="0" containsNumber="1" minValue="0" maxValue="1"/>
    </cacheField>
    <cacheField name="Data Set" numFmtId="0">
      <sharedItems/>
    </cacheField>
    <cacheField name="No to Q1" numFmtId="0">
      <sharedItems/>
    </cacheField>
    <cacheField name="No to any syptoms" numFmtId="0">
      <sharedItems/>
    </cacheField>
    <cacheField name="No to Q1 AND no to symptoms" numFmtId="0">
      <sharedItems count="2">
        <b v="0"/>
        <b v="1"/>
      </sharedItems>
    </cacheField>
    <cacheField name="Ones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807.550267013889" createdVersion="8" refreshedVersion="8" minRefreshableVersion="3" recordCount="227" xr:uid="{09DDF70F-F426-324A-8171-95051EB7025E}">
  <cacheSource type="worksheet">
    <worksheetSource ref="A1:P228" sheet="Trial"/>
  </cacheSource>
  <cacheFields count="16">
    <cacheField name="Diagnosis" numFmtId="0">
      <sharedItems count="2">
        <s v="Control"/>
        <s v="iRBD"/>
      </sharedItems>
    </cacheField>
    <cacheField name="Actigraphy Prediction Score" numFmtId="0">
      <sharedItems containsString="0" containsBlank="1" containsNumber="1" minValue="-8.0569572209999993" maxValue="10.709139990000001"/>
    </cacheField>
    <cacheField name="Age" numFmtId="0">
      <sharedItems containsSemiMixedTypes="0" containsString="0" containsNumber="1" containsInteger="1" minValue="40" maxValue="87"/>
    </cacheField>
    <cacheField name="Gender" numFmtId="0">
      <sharedItems/>
    </cacheField>
    <cacheField name="Other neuro/sleep diagnosis" numFmtId="0">
      <sharedItems containsBlank="1"/>
    </cacheField>
    <cacheField name="Q1 (RBD)" numFmtId="0">
      <sharedItems containsSemiMixedTypes="0" containsString="0" containsNumber="1" minValue="0" maxValue="1"/>
    </cacheField>
    <cacheField name="Q2 (smell)" numFmtId="0">
      <sharedItems containsSemiMixedTypes="0" containsString="0" containsNumber="1" minValue="0" maxValue="1"/>
    </cacheField>
    <cacheField name="Q4 (constipation)" numFmtId="0">
      <sharedItems containsSemiMixedTypes="0" containsString="0" containsNumber="1" minValue="0" maxValue="1"/>
    </cacheField>
    <cacheField name="Q5 (orthostasis)" numFmtId="0">
      <sharedItems containsSemiMixedTypes="0" containsString="0" containsNumber="1" minValue="0" maxValue="1"/>
    </cacheField>
    <cacheField name="Data Set" numFmtId="0">
      <sharedItems/>
    </cacheField>
    <cacheField name="No to Q1" numFmtId="0">
      <sharedItems/>
    </cacheField>
    <cacheField name="No to any syptoms" numFmtId="0">
      <sharedItems/>
    </cacheField>
    <cacheField name="No to Q1 AND no to symptoms" numFmtId="0">
      <sharedItems/>
    </cacheField>
    <cacheField name="Ones" numFmtId="0">
      <sharedItems containsSemiMixedTypes="0" containsString="0" containsNumber="1" containsInteger="1" minValue="1" maxValue="1"/>
    </cacheField>
    <cacheField name="I don't know to Q1" numFmtId="0">
      <sharedItems/>
    </cacheField>
    <cacheField name="No / I don't know to Q1" numFmtId="0">
      <sharedItems count="2">
        <b v="1"/>
        <b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807.55479652778" createdVersion="8" refreshedVersion="8" minRefreshableVersion="3" recordCount="227" xr:uid="{1E7975D4-0FE8-AB4C-888B-D13A5E6B9A99}">
  <cacheSource type="worksheet">
    <worksheetSource ref="A1:R228" sheet="Trial"/>
  </cacheSource>
  <cacheFields count="18">
    <cacheField name="Diagnosis" numFmtId="0">
      <sharedItems count="2">
        <s v="Control"/>
        <s v="iRBD"/>
      </sharedItems>
    </cacheField>
    <cacheField name="Actigraphy Prediction Score" numFmtId="0">
      <sharedItems containsString="0" containsBlank="1" containsNumber="1" minValue="-8.0569572209999993" maxValue="10.709139990000001"/>
    </cacheField>
    <cacheField name="Age" numFmtId="0">
      <sharedItems containsSemiMixedTypes="0" containsString="0" containsNumber="1" containsInteger="1" minValue="40" maxValue="87"/>
    </cacheField>
    <cacheField name="Gender" numFmtId="0">
      <sharedItems/>
    </cacheField>
    <cacheField name="Other neuro/sleep diagnosis" numFmtId="0">
      <sharedItems containsBlank="1"/>
    </cacheField>
    <cacheField name="Q1 (RBD)" numFmtId="0">
      <sharedItems containsSemiMixedTypes="0" containsString="0" containsNumber="1" minValue="0" maxValue="1"/>
    </cacheField>
    <cacheField name="Q2 (smell)" numFmtId="0">
      <sharedItems containsSemiMixedTypes="0" containsString="0" containsNumber="1" minValue="0" maxValue="1"/>
    </cacheField>
    <cacheField name="Q4 (constipation)" numFmtId="0">
      <sharedItems containsSemiMixedTypes="0" containsString="0" containsNumber="1" minValue="0" maxValue="1"/>
    </cacheField>
    <cacheField name="Q5 (orthostasis)" numFmtId="0">
      <sharedItems containsSemiMixedTypes="0" containsString="0" containsNumber="1" minValue="0" maxValue="1"/>
    </cacheField>
    <cacheField name="Data Set" numFmtId="0">
      <sharedItems/>
    </cacheField>
    <cacheField name="No to Q1" numFmtId="0">
      <sharedItems/>
    </cacheField>
    <cacheField name="No to any syptoms" numFmtId="0">
      <sharedItems/>
    </cacheField>
    <cacheField name="No to Q1 AND no to symptoms" numFmtId="0">
      <sharedItems/>
    </cacheField>
    <cacheField name="Ones" numFmtId="0">
      <sharedItems containsSemiMixedTypes="0" containsString="0" containsNumber="1" containsInteger="1" minValue="1" maxValue="1"/>
    </cacheField>
    <cacheField name="I don't know to Q1" numFmtId="0">
      <sharedItems/>
    </cacheField>
    <cacheField name="No / I don't know to Q1" numFmtId="0">
      <sharedItems/>
    </cacheField>
    <cacheField name="Yes to 1 symptom" numFmtId="0">
      <sharedItems/>
    </cacheField>
    <cacheField name="No/IDK to Q1 AND yes to 1 symptom" numFmtId="0">
      <sharedItems count="2">
        <b v="1"/>
        <b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807.557133796297" createdVersion="8" refreshedVersion="8" minRefreshableVersion="3" recordCount="227" xr:uid="{47F2F11B-36A6-2045-B3C2-52545ACC3179}">
  <cacheSource type="worksheet">
    <worksheetSource ref="A1:T228" sheet="Trial"/>
  </cacheSource>
  <cacheFields count="20">
    <cacheField name="Diagnosis" numFmtId="0">
      <sharedItems count="2">
        <s v="Control"/>
        <s v="iRBD"/>
      </sharedItems>
    </cacheField>
    <cacheField name="Actigraphy Prediction Score" numFmtId="0">
      <sharedItems containsString="0" containsBlank="1" containsNumber="1" minValue="-8.0569572209999993" maxValue="10.709139990000001"/>
    </cacheField>
    <cacheField name="Age" numFmtId="0">
      <sharedItems containsSemiMixedTypes="0" containsString="0" containsNumber="1" containsInteger="1" minValue="40" maxValue="87"/>
    </cacheField>
    <cacheField name="Gender" numFmtId="0">
      <sharedItems/>
    </cacheField>
    <cacheField name="Other neuro/sleep diagnosis" numFmtId="0">
      <sharedItems containsBlank="1"/>
    </cacheField>
    <cacheField name="Q1 (RBD)" numFmtId="0">
      <sharedItems containsSemiMixedTypes="0" containsString="0" containsNumber="1" minValue="0" maxValue="1"/>
    </cacheField>
    <cacheField name="Q2 (smell)" numFmtId="0">
      <sharedItems containsSemiMixedTypes="0" containsString="0" containsNumber="1" minValue="0" maxValue="1"/>
    </cacheField>
    <cacheField name="Q4 (constipation)" numFmtId="0">
      <sharedItems containsSemiMixedTypes="0" containsString="0" containsNumber="1" minValue="0" maxValue="1"/>
    </cacheField>
    <cacheField name="Q5 (orthostasis)" numFmtId="0">
      <sharedItems containsSemiMixedTypes="0" containsString="0" containsNumber="1" minValue="0" maxValue="1"/>
    </cacheField>
    <cacheField name="Data Set" numFmtId="0">
      <sharedItems/>
    </cacheField>
    <cacheField name="No to Q1" numFmtId="0">
      <sharedItems/>
    </cacheField>
    <cacheField name="No to any syptoms" numFmtId="0">
      <sharedItems/>
    </cacheField>
    <cacheField name="No to Q1 AND no to symptoms" numFmtId="0">
      <sharedItems/>
    </cacheField>
    <cacheField name="Ones" numFmtId="0">
      <sharedItems containsSemiMixedTypes="0" containsString="0" containsNumber="1" containsInteger="1" minValue="1" maxValue="1"/>
    </cacheField>
    <cacheField name="I don't know to Q1" numFmtId="0">
      <sharedItems/>
    </cacheField>
    <cacheField name="No / I don't know to Q1" numFmtId="0">
      <sharedItems count="2">
        <b v="1"/>
        <b v="0"/>
      </sharedItems>
    </cacheField>
    <cacheField name="Yes to 1 symptom" numFmtId="0">
      <sharedItems/>
    </cacheField>
    <cacheField name="No/IDK to Q1 AND yes to 1 symptom" numFmtId="0">
      <sharedItems/>
    </cacheField>
    <cacheField name="Yes to Q5" numFmtId="0">
      <sharedItems/>
    </cacheField>
    <cacheField name="No/IDK to Q1 and Yes to Q5" numFmtId="0">
      <sharedItems count="2">
        <b v="0"/>
        <b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807.560945833335" createdVersion="8" refreshedVersion="8" minRefreshableVersion="3" recordCount="227" xr:uid="{3469ECE6-0EF1-B04A-A0CF-CC09A02C52AF}">
  <cacheSource type="worksheet">
    <worksheetSource ref="A1:U228" sheet="Trial"/>
  </cacheSource>
  <cacheFields count="21">
    <cacheField name="Diagnosis" numFmtId="0">
      <sharedItems count="2">
        <s v="Control"/>
        <s v="iRBD"/>
      </sharedItems>
    </cacheField>
    <cacheField name="Actigraphy Prediction Score" numFmtId="0">
      <sharedItems containsString="0" containsBlank="1" containsNumber="1" minValue="-8.0569572209999993" maxValue="10.709139990000001"/>
    </cacheField>
    <cacheField name="Age" numFmtId="0">
      <sharedItems containsSemiMixedTypes="0" containsString="0" containsNumber="1" containsInteger="1" minValue="40" maxValue="87"/>
    </cacheField>
    <cacheField name="Gender" numFmtId="0">
      <sharedItems/>
    </cacheField>
    <cacheField name="Other neuro/sleep diagnosis" numFmtId="0">
      <sharedItems containsBlank="1"/>
    </cacheField>
    <cacheField name="Q1 (RBD)" numFmtId="0">
      <sharedItems containsSemiMixedTypes="0" containsString="0" containsNumber="1" minValue="0" maxValue="1"/>
    </cacheField>
    <cacheField name="Q2 (smell)" numFmtId="0">
      <sharedItems containsSemiMixedTypes="0" containsString="0" containsNumber="1" minValue="0" maxValue="1"/>
    </cacheField>
    <cacheField name="Q4 (constipation)" numFmtId="0">
      <sharedItems containsSemiMixedTypes="0" containsString="0" containsNumber="1" minValue="0" maxValue="1"/>
    </cacheField>
    <cacheField name="Q5 (orthostasis)" numFmtId="0">
      <sharedItems containsSemiMixedTypes="0" containsString="0" containsNumber="1" minValue="0" maxValue="1"/>
    </cacheField>
    <cacheField name="Data Set" numFmtId="0">
      <sharedItems/>
    </cacheField>
    <cacheField name="No to Q1" numFmtId="0">
      <sharedItems/>
    </cacheField>
    <cacheField name="No to any syptoms" numFmtId="0">
      <sharedItems/>
    </cacheField>
    <cacheField name="No to Q1 AND no to symptoms" numFmtId="0">
      <sharedItems/>
    </cacheField>
    <cacheField name="Ones" numFmtId="0">
      <sharedItems containsSemiMixedTypes="0" containsString="0" containsNumber="1" containsInteger="1" minValue="1" maxValue="1"/>
    </cacheField>
    <cacheField name="I don't know to Q1" numFmtId="0">
      <sharedItems/>
    </cacheField>
    <cacheField name="No / I don't know to Q1" numFmtId="0">
      <sharedItems/>
    </cacheField>
    <cacheField name="Yes to 1 symptom" numFmtId="0">
      <sharedItems/>
    </cacheField>
    <cacheField name="No/IDK to Q1 AND yes to 1 symptom" numFmtId="0">
      <sharedItems/>
    </cacheField>
    <cacheField name="Yes to Q5" numFmtId="0">
      <sharedItems/>
    </cacheField>
    <cacheField name="No/IDK to Q1 and Yes to Q5" numFmtId="0">
      <sharedItems/>
    </cacheField>
    <cacheField name="No/IDK to Q1 and no to symptoms" numFmtId="0">
      <sharedItems count="2">
        <b v="0"/>
        <b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807.567957060186" createdVersion="8" refreshedVersion="8" minRefreshableVersion="3" recordCount="227" xr:uid="{E1E93B5A-D24A-B84F-8005-60370626BE72}">
  <cacheSource type="worksheet">
    <worksheetSource ref="A1:Z228" sheet="Trial"/>
  </cacheSource>
  <cacheFields count="26">
    <cacheField name="Diagnosis" numFmtId="0">
      <sharedItems count="2">
        <s v="Control"/>
        <s v="iRBD"/>
      </sharedItems>
    </cacheField>
    <cacheField name="Actigraphy Prediction Score" numFmtId="0">
      <sharedItems containsString="0" containsBlank="1" containsNumber="1" minValue="-8.0569572209999993" maxValue="10.709139990000001"/>
    </cacheField>
    <cacheField name="Age" numFmtId="0">
      <sharedItems containsSemiMixedTypes="0" containsString="0" containsNumber="1" containsInteger="1" minValue="40" maxValue="87"/>
    </cacheField>
    <cacheField name="Gender" numFmtId="0">
      <sharedItems/>
    </cacheField>
    <cacheField name="Other neuro/sleep diagnosis" numFmtId="0">
      <sharedItems containsBlank="1"/>
    </cacheField>
    <cacheField name="Q1 (RBD)" numFmtId="0">
      <sharedItems containsSemiMixedTypes="0" containsString="0" containsNumber="1" minValue="0" maxValue="1"/>
    </cacheField>
    <cacheField name="Q2 (smell)" numFmtId="0">
      <sharedItems containsSemiMixedTypes="0" containsString="0" containsNumber="1" minValue="0" maxValue="1"/>
    </cacheField>
    <cacheField name="Q4 (constipation)" numFmtId="0">
      <sharedItems containsSemiMixedTypes="0" containsString="0" containsNumber="1" minValue="0" maxValue="1"/>
    </cacheField>
    <cacheField name="Q5 (orthostasis)" numFmtId="0">
      <sharedItems containsSemiMixedTypes="0" containsString="0" containsNumber="1" minValue="0" maxValue="1"/>
    </cacheField>
    <cacheField name="Data Set" numFmtId="0">
      <sharedItems/>
    </cacheField>
    <cacheField name="No to Q1" numFmtId="0">
      <sharedItems/>
    </cacheField>
    <cacheField name="No to any syptoms" numFmtId="0">
      <sharedItems/>
    </cacheField>
    <cacheField name="No to Q1 AND no to symptoms" numFmtId="0">
      <sharedItems/>
    </cacheField>
    <cacheField name="Ones" numFmtId="0">
      <sharedItems containsSemiMixedTypes="0" containsString="0" containsNumber="1" containsInteger="1" minValue="1" maxValue="1"/>
    </cacheField>
    <cacheField name="I don't know to Q1" numFmtId="0">
      <sharedItems/>
    </cacheField>
    <cacheField name="No / I don't know to Q1" numFmtId="0">
      <sharedItems/>
    </cacheField>
    <cacheField name="Yes to 1 symptom" numFmtId="0">
      <sharedItems/>
    </cacheField>
    <cacheField name="No/IDK to Q1 AND yes to 1 symptom" numFmtId="0">
      <sharedItems/>
    </cacheField>
    <cacheField name="Yes to Q5" numFmtId="0">
      <sharedItems/>
    </cacheField>
    <cacheField name="No/IDK to Q1 and Yes to Q5" numFmtId="0">
      <sharedItems/>
    </cacheField>
    <cacheField name="No/IDK to Q1 and no to symptoms" numFmtId="0">
      <sharedItems/>
    </cacheField>
    <cacheField name="Yes to Q2+Q4" numFmtId="0">
      <sharedItems/>
    </cacheField>
    <cacheField name="Yes to Q2+Q5" numFmtId="0">
      <sharedItems/>
    </cacheField>
    <cacheField name="Yes to Q4+Q5" numFmtId="0">
      <sharedItems/>
    </cacheField>
    <cacheField name="Yes to 2 symptoms" numFmtId="0">
      <sharedItems/>
    </cacheField>
    <cacheField name="No/IDK to Q1 and yes to 2 symptoms" numFmtId="0">
      <sharedItems count="2">
        <b v="0"/>
        <b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807.596953587963" createdVersion="8" refreshedVersion="8" minRefreshableVersion="3" recordCount="227" xr:uid="{2BB43B6A-7B72-844D-B9BE-D80B068E7322}">
  <cacheSource type="worksheet">
    <worksheetSource ref="A1:AH228" sheet="Trial"/>
  </cacheSource>
  <cacheFields count="34">
    <cacheField name="Diagnosis" numFmtId="0">
      <sharedItems count="2">
        <s v="Control"/>
        <s v="iRBD"/>
      </sharedItems>
    </cacheField>
    <cacheField name="Actigraphy Prediction Score" numFmtId="0">
      <sharedItems containsString="0" containsBlank="1" containsNumber="1" minValue="-8.0569572209999993" maxValue="10.709139990000001"/>
    </cacheField>
    <cacheField name="Age" numFmtId="0">
      <sharedItems containsSemiMixedTypes="0" containsString="0" containsNumber="1" containsInteger="1" minValue="40" maxValue="87"/>
    </cacheField>
    <cacheField name="Gender" numFmtId="0">
      <sharedItems/>
    </cacheField>
    <cacheField name="Other neuro/sleep diagnosis" numFmtId="0">
      <sharedItems containsBlank="1"/>
    </cacheField>
    <cacheField name="Q1 (RBD)" numFmtId="0">
      <sharedItems containsSemiMixedTypes="0" containsString="0" containsNumber="1" minValue="0" maxValue="1"/>
    </cacheField>
    <cacheField name="Q2 (smell)" numFmtId="0">
      <sharedItems containsSemiMixedTypes="0" containsString="0" containsNumber="1" minValue="0" maxValue="1"/>
    </cacheField>
    <cacheField name="Q4 (constipation)" numFmtId="0">
      <sharedItems containsSemiMixedTypes="0" containsString="0" containsNumber="1" minValue="0" maxValue="1"/>
    </cacheField>
    <cacheField name="Q5 (orthostasis)" numFmtId="0">
      <sharedItems containsSemiMixedTypes="0" containsString="0" containsNumber="1" minValue="0" maxValue="1"/>
    </cacheField>
    <cacheField name="Data Set" numFmtId="0">
      <sharedItems/>
    </cacheField>
    <cacheField name="No to Q1" numFmtId="0">
      <sharedItems/>
    </cacheField>
    <cacheField name="No to any syptoms" numFmtId="0">
      <sharedItems/>
    </cacheField>
    <cacheField name="No to Q1 AND no to symptoms" numFmtId="0">
      <sharedItems/>
    </cacheField>
    <cacheField name="Ones" numFmtId="0">
      <sharedItems containsSemiMixedTypes="0" containsString="0" containsNumber="1" containsInteger="1" minValue="1" maxValue="1"/>
    </cacheField>
    <cacheField name="I don't know to Q1" numFmtId="0">
      <sharedItems/>
    </cacheField>
    <cacheField name="No / I don't know to Q1" numFmtId="0">
      <sharedItems/>
    </cacheField>
    <cacheField name="Yes to 1 symptom" numFmtId="0">
      <sharedItems/>
    </cacheField>
    <cacheField name="No/IDK to Q1 AND yes to 1 symptom" numFmtId="0">
      <sharedItems/>
    </cacheField>
    <cacheField name="Yes to Q5" numFmtId="0">
      <sharedItems/>
    </cacheField>
    <cacheField name="No/IDK to Q1 and Yes to Q5" numFmtId="0">
      <sharedItems/>
    </cacheField>
    <cacheField name="No/IDK to Q1 and no to symptoms" numFmtId="0">
      <sharedItems/>
    </cacheField>
    <cacheField name="Yes to Q2+Q4" numFmtId="0">
      <sharedItems/>
    </cacheField>
    <cacheField name="Yes to Q2+Q5" numFmtId="0">
      <sharedItems/>
    </cacheField>
    <cacheField name="Yes to Q4+Q5" numFmtId="0">
      <sharedItems/>
    </cacheField>
    <cacheField name="Yes to 2 symptoms" numFmtId="0">
      <sharedItems/>
    </cacheField>
    <cacheField name="No/IDK to Q1 and yes to 2 symptoms" numFmtId="0">
      <sharedItems/>
    </cacheField>
    <cacheField name="Potential mimic?" numFmtId="0">
      <sharedItems/>
    </cacheField>
    <cacheField name="No/IDK to Q1 and potential RBD" numFmtId="0">
      <sharedItems/>
    </cacheField>
    <cacheField name="No/IDK to Q1 and potential RBD and yes to 1 symptom" numFmtId="0">
      <sharedItems/>
    </cacheField>
    <cacheField name="No/IDK to Q1 and potential RBD and no symptoms" numFmtId="0">
      <sharedItems/>
    </cacheField>
    <cacheField name="Yes to Q1" numFmtId="0">
      <sharedItems/>
    </cacheField>
    <cacheField name="IDK to Q1" numFmtId="0">
      <sharedItems/>
    </cacheField>
    <cacheField name="Yes/IDK to Q1" numFmtId="0">
      <sharedItems/>
    </cacheField>
    <cacheField name="Yes/IDK to Q1 and not a potential mimic" numFmtId="0">
      <sharedItems count="2">
        <b v="0"/>
        <b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807.601789699074" createdVersion="8" refreshedVersion="8" minRefreshableVersion="3" recordCount="227" xr:uid="{8E77AAEE-0AE7-A549-88A1-1C9F67CD4760}">
  <cacheSource type="worksheet">
    <worksheetSource ref="A1:AM228" sheet="Trial"/>
  </cacheSource>
  <cacheFields count="39">
    <cacheField name="Diagnosis" numFmtId="0">
      <sharedItems count="2">
        <s v="Control"/>
        <s v="iRBD"/>
      </sharedItems>
    </cacheField>
    <cacheField name="Actigraphy Prediction Score" numFmtId="0">
      <sharedItems containsString="0" containsBlank="1" containsNumber="1" minValue="-8.0569572209999993" maxValue="10.709139990000001"/>
    </cacheField>
    <cacheField name="Age" numFmtId="0">
      <sharedItems containsSemiMixedTypes="0" containsString="0" containsNumber="1" containsInteger="1" minValue="40" maxValue="87"/>
    </cacheField>
    <cacheField name="Gender" numFmtId="0">
      <sharedItems/>
    </cacheField>
    <cacheField name="Other neuro/sleep diagnosis" numFmtId="0">
      <sharedItems containsBlank="1"/>
    </cacheField>
    <cacheField name="Q1 (RBD)" numFmtId="0">
      <sharedItems containsSemiMixedTypes="0" containsString="0" containsNumber="1" minValue="0" maxValue="1"/>
    </cacheField>
    <cacheField name="Q2 (smell)" numFmtId="0">
      <sharedItems containsSemiMixedTypes="0" containsString="0" containsNumber="1" minValue="0" maxValue="1"/>
    </cacheField>
    <cacheField name="Q4 (constipation)" numFmtId="0">
      <sharedItems containsSemiMixedTypes="0" containsString="0" containsNumber="1" minValue="0" maxValue="1"/>
    </cacheField>
    <cacheField name="Q5 (orthostasis)" numFmtId="0">
      <sharedItems containsSemiMixedTypes="0" containsString="0" containsNumber="1" minValue="0" maxValue="1"/>
    </cacheField>
    <cacheField name="Data Set" numFmtId="0">
      <sharedItems/>
    </cacheField>
    <cacheField name="No to Q1" numFmtId="0">
      <sharedItems/>
    </cacheField>
    <cacheField name="No to any syptoms" numFmtId="0">
      <sharedItems/>
    </cacheField>
    <cacheField name="No to Q1 AND no to symptoms" numFmtId="0">
      <sharedItems/>
    </cacheField>
    <cacheField name="Ones" numFmtId="0">
      <sharedItems containsSemiMixedTypes="0" containsString="0" containsNumber="1" containsInteger="1" minValue="1" maxValue="1"/>
    </cacheField>
    <cacheField name="I don't know to Q1" numFmtId="0">
      <sharedItems/>
    </cacheField>
    <cacheField name="No / I don't know to Q1" numFmtId="0">
      <sharedItems/>
    </cacheField>
    <cacheField name="Yes to 1 symptom" numFmtId="0">
      <sharedItems/>
    </cacheField>
    <cacheField name="No/IDK to Q1 AND yes to 1 symptom" numFmtId="0">
      <sharedItems/>
    </cacheField>
    <cacheField name="Yes to Q5" numFmtId="0">
      <sharedItems/>
    </cacheField>
    <cacheField name="No/IDK to Q1 and Yes to Q5" numFmtId="0">
      <sharedItems/>
    </cacheField>
    <cacheField name="No/IDK to Q1 and no to symptoms" numFmtId="0">
      <sharedItems/>
    </cacheField>
    <cacheField name="Yes to Q2+Q4" numFmtId="0">
      <sharedItems/>
    </cacheField>
    <cacheField name="Yes to Q2+Q5" numFmtId="0">
      <sharedItems/>
    </cacheField>
    <cacheField name="Yes to Q4+Q5" numFmtId="0">
      <sharedItems/>
    </cacheField>
    <cacheField name="Yes to 2 symptoms" numFmtId="0">
      <sharedItems/>
    </cacheField>
    <cacheField name="No/IDK to Q1 and yes to 2 symptoms" numFmtId="0">
      <sharedItems/>
    </cacheField>
    <cacheField name="Potential mimic?" numFmtId="0">
      <sharedItems/>
    </cacheField>
    <cacheField name="No/IDK to Q1 and potential RBD" numFmtId="0">
      <sharedItems/>
    </cacheField>
    <cacheField name="No/IDK to Q1 and potential RBD and yes to 1 symptom" numFmtId="0">
      <sharedItems/>
    </cacheField>
    <cacheField name="No/IDK to Q1 and potential RBD and no symptoms" numFmtId="0">
      <sharedItems/>
    </cacheField>
    <cacheField name="Yes to Q1" numFmtId="0">
      <sharedItems/>
    </cacheField>
    <cacheField name="IDK to Q1" numFmtId="0">
      <sharedItems/>
    </cacheField>
    <cacheField name="Yes/IDK to Q1" numFmtId="0">
      <sharedItems/>
    </cacheField>
    <cacheField name="Yes/IDK to Q1 and not a potential mimic" numFmtId="0">
      <sharedItems/>
    </cacheField>
    <cacheField name="Yes/IDK to Q1 and not a potential mimic and yes to 1 symptom" numFmtId="0">
      <sharedItems/>
    </cacheField>
    <cacheField name="Yes to Q2" numFmtId="0">
      <sharedItems/>
    </cacheField>
    <cacheField name="Yes to Q4" numFmtId="0">
      <sharedItems/>
    </cacheField>
    <cacheField name="Yes to Q2 &amp; Q4" numFmtId="0">
      <sharedItems/>
    </cacheField>
    <cacheField name="Yes/IDK to Q1 and not a potential mimic and yes to Q2 &amp; 4" numFmtId="0">
      <sharedItems count="2">
        <b v="0"/>
        <b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807.607002662036" createdVersion="8" refreshedVersion="8" minRefreshableVersion="3" recordCount="227" xr:uid="{2C6F8516-2097-3F44-844A-E8921572E5B6}">
  <cacheSource type="worksheet">
    <worksheetSource ref="A1:AN228" sheet="Trial"/>
  </cacheSource>
  <cacheFields count="40">
    <cacheField name="Diagnosis" numFmtId="0">
      <sharedItems count="2">
        <s v="Control"/>
        <s v="iRBD"/>
      </sharedItems>
    </cacheField>
    <cacheField name="Actigraphy Prediction Score" numFmtId="0">
      <sharedItems containsString="0" containsBlank="1" containsNumber="1" minValue="-8.0569572209999993" maxValue="10.709139990000001"/>
    </cacheField>
    <cacheField name="Age" numFmtId="0">
      <sharedItems containsSemiMixedTypes="0" containsString="0" containsNumber="1" containsInteger="1" minValue="40" maxValue="87"/>
    </cacheField>
    <cacheField name="Gender" numFmtId="0">
      <sharedItems/>
    </cacheField>
    <cacheField name="Other neuro/sleep diagnosis" numFmtId="0">
      <sharedItems containsBlank="1"/>
    </cacheField>
    <cacheField name="Q1 (RBD)" numFmtId="0">
      <sharedItems containsSemiMixedTypes="0" containsString="0" containsNumber="1" minValue="0" maxValue="1"/>
    </cacheField>
    <cacheField name="Q2 (smell)" numFmtId="0">
      <sharedItems containsSemiMixedTypes="0" containsString="0" containsNumber="1" minValue="0" maxValue="1"/>
    </cacheField>
    <cacheField name="Q4 (constipation)" numFmtId="0">
      <sharedItems containsSemiMixedTypes="0" containsString="0" containsNumber="1" minValue="0" maxValue="1"/>
    </cacheField>
    <cacheField name="Q5 (orthostasis)" numFmtId="0">
      <sharedItems containsSemiMixedTypes="0" containsString="0" containsNumber="1" minValue="0" maxValue="1"/>
    </cacheField>
    <cacheField name="Data Set" numFmtId="0">
      <sharedItems/>
    </cacheField>
    <cacheField name="No to Q1" numFmtId="0">
      <sharedItems/>
    </cacheField>
    <cacheField name="No to any syptoms" numFmtId="0">
      <sharedItems/>
    </cacheField>
    <cacheField name="No to Q1 AND no to symptoms" numFmtId="0">
      <sharedItems/>
    </cacheField>
    <cacheField name="Ones" numFmtId="0">
      <sharedItems containsSemiMixedTypes="0" containsString="0" containsNumber="1" containsInteger="1" minValue="1" maxValue="1"/>
    </cacheField>
    <cacheField name="I don't know to Q1" numFmtId="0">
      <sharedItems/>
    </cacheField>
    <cacheField name="No / I don't know to Q1" numFmtId="0">
      <sharedItems/>
    </cacheField>
    <cacheField name="Yes to 1 symptom" numFmtId="0">
      <sharedItems/>
    </cacheField>
    <cacheField name="No/IDK to Q1 AND yes to 1 symptom" numFmtId="0">
      <sharedItems/>
    </cacheField>
    <cacheField name="Yes to Q5" numFmtId="0">
      <sharedItems/>
    </cacheField>
    <cacheField name="No/IDK to Q1 and Yes to Q5" numFmtId="0">
      <sharedItems/>
    </cacheField>
    <cacheField name="No/IDK to Q1 and no to symptoms" numFmtId="0">
      <sharedItems/>
    </cacheField>
    <cacheField name="Yes to Q2+Q4" numFmtId="0">
      <sharedItems/>
    </cacheField>
    <cacheField name="Yes to Q2+Q5" numFmtId="0">
      <sharedItems/>
    </cacheField>
    <cacheField name="Yes to Q4+Q5" numFmtId="0">
      <sharedItems/>
    </cacheField>
    <cacheField name="Yes to 2 symptoms" numFmtId="0">
      <sharedItems/>
    </cacheField>
    <cacheField name="No/IDK to Q1 and yes to 2 symptoms" numFmtId="0">
      <sharedItems/>
    </cacheField>
    <cacheField name="Potential mimic?" numFmtId="0">
      <sharedItems/>
    </cacheField>
    <cacheField name="No/IDK to Q1 and potential RBD" numFmtId="0">
      <sharedItems/>
    </cacheField>
    <cacheField name="No/IDK to Q1 and potential RBD and yes to 1 symptom" numFmtId="0">
      <sharedItems/>
    </cacheField>
    <cacheField name="No/IDK to Q1 and potential RBD and no symptoms" numFmtId="0">
      <sharedItems/>
    </cacheField>
    <cacheField name="Yes to Q1" numFmtId="0">
      <sharedItems/>
    </cacheField>
    <cacheField name="IDK to Q1" numFmtId="0">
      <sharedItems/>
    </cacheField>
    <cacheField name="Yes/IDK to Q1" numFmtId="0">
      <sharedItems/>
    </cacheField>
    <cacheField name="Yes/IDK to Q1 and not a potential mimic" numFmtId="0">
      <sharedItems/>
    </cacheField>
    <cacheField name="Yes/IDK to Q1 and not a potential mimic and yes to 1 symptom" numFmtId="0">
      <sharedItems/>
    </cacheField>
    <cacheField name="Yes to Q2" numFmtId="0">
      <sharedItems/>
    </cacheField>
    <cacheField name="Yes to Q4" numFmtId="0">
      <sharedItems/>
    </cacheField>
    <cacheField name="Yes to Q2 &amp; Q4" numFmtId="0">
      <sharedItems/>
    </cacheField>
    <cacheField name="Yes/IDK to Q1 and not a potential mimic and yes to Q2 &amp; 4" numFmtId="0">
      <sharedItems/>
    </cacheField>
    <cacheField name="Yes/IDK to Q1 and not a potential mimic and 2 symptoms" numFmtId="0">
      <sharedItems count="2">
        <b v="0"/>
        <b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807.674333912037" createdVersion="8" refreshedVersion="8" minRefreshableVersion="3" recordCount="227" xr:uid="{359AB69B-F5E4-9D40-BC63-B7DEF56A85AC}">
  <cacheSource type="worksheet">
    <worksheetSource ref="A1:AT228" sheet="Trial"/>
  </cacheSource>
  <cacheFields count="46">
    <cacheField name="Diagnosis" numFmtId="0">
      <sharedItems count="2">
        <s v="Control"/>
        <s v="iRBD"/>
      </sharedItems>
    </cacheField>
    <cacheField name="Actigraphy Prediction Score" numFmtId="0">
      <sharedItems containsString="0" containsBlank="1" containsNumber="1" minValue="-8.0569572209999993" maxValue="10.709139990000001"/>
    </cacheField>
    <cacheField name="Age" numFmtId="0">
      <sharedItems containsSemiMixedTypes="0" containsString="0" containsNumber="1" containsInteger="1" minValue="40" maxValue="87"/>
    </cacheField>
    <cacheField name="Gender" numFmtId="0">
      <sharedItems/>
    </cacheField>
    <cacheField name="Other neuro/sleep diagnosis" numFmtId="0">
      <sharedItems containsBlank="1"/>
    </cacheField>
    <cacheField name="Q1 (RBD)" numFmtId="0">
      <sharedItems containsSemiMixedTypes="0" containsString="0" containsNumber="1" minValue="0" maxValue="1"/>
    </cacheField>
    <cacheField name="Q2 (smell)" numFmtId="0">
      <sharedItems containsSemiMixedTypes="0" containsString="0" containsNumber="1" minValue="0" maxValue="1"/>
    </cacheField>
    <cacheField name="Q4 (constipation)" numFmtId="0">
      <sharedItems containsSemiMixedTypes="0" containsString="0" containsNumber="1" minValue="0" maxValue="1"/>
    </cacheField>
    <cacheField name="Q5 (orthostasis)" numFmtId="0">
      <sharedItems containsSemiMixedTypes="0" containsString="0" containsNumber="1" minValue="0" maxValue="1"/>
    </cacheField>
    <cacheField name="Data Set" numFmtId="0">
      <sharedItems/>
    </cacheField>
    <cacheField name="No to Q1" numFmtId="0">
      <sharedItems/>
    </cacheField>
    <cacheField name="No to any syptoms" numFmtId="0">
      <sharedItems/>
    </cacheField>
    <cacheField name="No to Q1 AND no to symptoms" numFmtId="0">
      <sharedItems/>
    </cacheField>
    <cacheField name="Ones" numFmtId="0">
      <sharedItems containsSemiMixedTypes="0" containsString="0" containsNumber="1" containsInteger="1" minValue="1" maxValue="1"/>
    </cacheField>
    <cacheField name="I don't know to Q1" numFmtId="0">
      <sharedItems/>
    </cacheField>
    <cacheField name="No / I don't know to Q1" numFmtId="0">
      <sharedItems/>
    </cacheField>
    <cacheField name="Yes to 1 symptom" numFmtId="0">
      <sharedItems/>
    </cacheField>
    <cacheField name="No/IDK to Q1 AND yes to 1 symptom" numFmtId="0">
      <sharedItems/>
    </cacheField>
    <cacheField name="Yes to Q5" numFmtId="0">
      <sharedItems/>
    </cacheField>
    <cacheField name="No/IDK to Q1 and Yes to Q5" numFmtId="0">
      <sharedItems/>
    </cacheField>
    <cacheField name="No/IDK to Q1 and no to symptoms" numFmtId="0">
      <sharedItems/>
    </cacheField>
    <cacheField name="Yes to Q2+Q4" numFmtId="0">
      <sharedItems/>
    </cacheField>
    <cacheField name="Yes to Q2+Q5" numFmtId="0">
      <sharedItems/>
    </cacheField>
    <cacheField name="Yes to Q4+Q5" numFmtId="0">
      <sharedItems/>
    </cacheField>
    <cacheField name="Yes to 2 symptoms" numFmtId="0">
      <sharedItems/>
    </cacheField>
    <cacheField name="No/IDK to Q1 and yes to 2 symptoms" numFmtId="0">
      <sharedItems/>
    </cacheField>
    <cacheField name="Potential mimic?" numFmtId="0">
      <sharedItems/>
    </cacheField>
    <cacheField name="No/IDK to Q1 and potential RBD" numFmtId="0">
      <sharedItems/>
    </cacheField>
    <cacheField name="No/IDK to Q1 and potential RBD and yes to 1 symptom" numFmtId="0">
      <sharedItems/>
    </cacheField>
    <cacheField name="No/IDK to Q1 and potential RBD and no symptoms" numFmtId="0">
      <sharedItems/>
    </cacheField>
    <cacheField name="Yes to Q1" numFmtId="0">
      <sharedItems/>
    </cacheField>
    <cacheField name="IDK to Q1" numFmtId="0">
      <sharedItems/>
    </cacheField>
    <cacheField name="Yes/IDK to Q1" numFmtId="0">
      <sharedItems/>
    </cacheField>
    <cacheField name="Yes/IDK to Q1 and not a potential mimic" numFmtId="0">
      <sharedItems/>
    </cacheField>
    <cacheField name="Yes/IDK to Q1 and not a potential mimic and yes to 1 symptom" numFmtId="0">
      <sharedItems/>
    </cacheField>
    <cacheField name="Yes to Q2" numFmtId="0">
      <sharedItems/>
    </cacheField>
    <cacheField name="Yes to Q4" numFmtId="0">
      <sharedItems/>
    </cacheField>
    <cacheField name="Yes to Q2 &amp; Q4" numFmtId="0">
      <sharedItems/>
    </cacheField>
    <cacheField name="Yes/IDK to Q1 and not a potential mimic and yes to Q2 &amp; 4" numFmtId="0">
      <sharedItems/>
    </cacheField>
    <cacheField name="Yes/IDK to Q1 and not a potential mimic and 2 symptoms" numFmtId="0">
      <sharedItems/>
    </cacheField>
    <cacheField name="No/IDK to Q1 and a potential mimic" numFmtId="0">
      <sharedItems/>
    </cacheField>
    <cacheField name="No/IDK to Q1 and a potential mimic and yes to 1 symptom" numFmtId="0">
      <sharedItems/>
    </cacheField>
    <cacheField name="Yes/IDK to Q1 and not a potential mimic and yes to 2 symptoms" numFmtId="0">
      <sharedItems/>
    </cacheField>
    <cacheField name="Yes to Q12" numFmtId="0">
      <sharedItems/>
    </cacheField>
    <cacheField name="Yes to Q22" numFmtId="0">
      <sharedItems/>
    </cacheField>
    <cacheField name="Yes to Q1 &amp; Q2" numFmtId="0">
      <sharedItems count="2">
        <b v="0"/>
        <b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807.680947569446" createdVersion="8" refreshedVersion="8" minRefreshableVersion="3" recordCount="228" xr:uid="{EE85B8CA-0AE7-A24B-AA06-B7A59E60C3B7}">
  <cacheSource type="worksheet">
    <worksheetSource ref="A1:AX229" sheet="Trial"/>
  </cacheSource>
  <cacheFields count="50">
    <cacheField name="Diagnosis" numFmtId="0">
      <sharedItems count="2">
        <s v="Control"/>
        <s v="iRBD"/>
      </sharedItems>
    </cacheField>
    <cacheField name="Actigraphy Prediction Score" numFmtId="0">
      <sharedItems containsString="0" containsBlank="1" containsNumber="1" minValue="-8.0569572209999993" maxValue="10.709139990000001"/>
    </cacheField>
    <cacheField name="Age" numFmtId="0">
      <sharedItems containsSemiMixedTypes="0" containsString="0" containsNumber="1" containsInteger="1" minValue="40" maxValue="87"/>
    </cacheField>
    <cacheField name="Gender" numFmtId="0">
      <sharedItems/>
    </cacheField>
    <cacheField name="Other neuro/sleep diagnosis" numFmtId="0">
      <sharedItems containsBlank="1"/>
    </cacheField>
    <cacheField name="Q1 (RBD)" numFmtId="0">
      <sharedItems containsSemiMixedTypes="0" containsString="0" containsNumber="1" minValue="0" maxValue="1"/>
    </cacheField>
    <cacheField name="Q2 (smell)" numFmtId="0">
      <sharedItems containsSemiMixedTypes="0" containsString="0" containsNumber="1" minValue="0" maxValue="1"/>
    </cacheField>
    <cacheField name="Q4 (constipation)" numFmtId="0">
      <sharedItems containsSemiMixedTypes="0" containsString="0" containsNumber="1" minValue="0" maxValue="1"/>
    </cacheField>
    <cacheField name="Q5 (orthostasis)" numFmtId="0">
      <sharedItems containsSemiMixedTypes="0" containsString="0" containsNumber="1" minValue="0" maxValue="1"/>
    </cacheField>
    <cacheField name="Data Set" numFmtId="0">
      <sharedItems/>
    </cacheField>
    <cacheField name="No to Q1" numFmtId="0">
      <sharedItems/>
    </cacheField>
    <cacheField name="No to any syptoms" numFmtId="0">
      <sharedItems/>
    </cacheField>
    <cacheField name="No to Q1 AND no to symptoms" numFmtId="0">
      <sharedItems/>
    </cacheField>
    <cacheField name="Ones" numFmtId="0">
      <sharedItems containsString="0" containsBlank="1" containsNumber="1" containsInteger="1" minValue="1" maxValue="1"/>
    </cacheField>
    <cacheField name="I don't know to Q1" numFmtId="0">
      <sharedItems/>
    </cacheField>
    <cacheField name="No / I don't know to Q1" numFmtId="0">
      <sharedItems/>
    </cacheField>
    <cacheField name="Yes to 1 symptom" numFmtId="0">
      <sharedItems/>
    </cacheField>
    <cacheField name="No/IDK to Q1 AND yes to 1 symptom" numFmtId="0">
      <sharedItems/>
    </cacheField>
    <cacheField name="Yes to Q5" numFmtId="0">
      <sharedItems/>
    </cacheField>
    <cacheField name="No/IDK to Q1 and Yes to Q5" numFmtId="0">
      <sharedItems/>
    </cacheField>
    <cacheField name="No/IDK to Q1 and no to symptoms" numFmtId="0">
      <sharedItems/>
    </cacheField>
    <cacheField name="Yes to Q2+Q4" numFmtId="0">
      <sharedItems/>
    </cacheField>
    <cacheField name="Yes to Q2+Q5" numFmtId="0">
      <sharedItems/>
    </cacheField>
    <cacheField name="Yes to Q4+Q5" numFmtId="0">
      <sharedItems/>
    </cacheField>
    <cacheField name="Yes to 2 symptoms" numFmtId="0">
      <sharedItems/>
    </cacheField>
    <cacheField name="No/IDK to Q1 and yes to 2 symptoms" numFmtId="0">
      <sharedItems/>
    </cacheField>
    <cacheField name="Potential mimic?" numFmtId="0">
      <sharedItems containsBlank="1"/>
    </cacheField>
    <cacheField name="No/IDK to Q1 and potential RBD" numFmtId="0">
      <sharedItems containsBlank="1"/>
    </cacheField>
    <cacheField name="No/IDK to Q1 and potential RBD and yes to 1 symptom" numFmtId="0">
      <sharedItems containsBlank="1"/>
    </cacheField>
    <cacheField name="No/IDK to Q1 and potential RBD and no symptoms" numFmtId="0">
      <sharedItems containsBlank="1"/>
    </cacheField>
    <cacheField name="Yes to Q1" numFmtId="0">
      <sharedItems/>
    </cacheField>
    <cacheField name="IDK to Q1" numFmtId="0">
      <sharedItems/>
    </cacheField>
    <cacheField name="Yes/IDK to Q1" numFmtId="0">
      <sharedItems/>
    </cacheField>
    <cacheField name="Yes/IDK to Q1 and not a potential mimic" numFmtId="0">
      <sharedItems containsBlank="1"/>
    </cacheField>
    <cacheField name="Yes/IDK to Q1 and not a potential mimic and yes to 1 symptom" numFmtId="0">
      <sharedItems containsBlank="1"/>
    </cacheField>
    <cacheField name="Yes to Q2" numFmtId="0">
      <sharedItems/>
    </cacheField>
    <cacheField name="Yes to Q4" numFmtId="0">
      <sharedItems/>
    </cacheField>
    <cacheField name="Yes to Q2 &amp; Q4" numFmtId="0">
      <sharedItems/>
    </cacheField>
    <cacheField name="Yes/IDK to Q1 and not a potential mimic and yes to Q2 &amp; 4" numFmtId="0">
      <sharedItems containsBlank="1"/>
    </cacheField>
    <cacheField name="Yes/IDK to Q1 and not a potential mimic and 2 symptoms" numFmtId="0">
      <sharedItems containsBlank="1"/>
    </cacheField>
    <cacheField name="No/IDK to Q1 and a potential mimic" numFmtId="0">
      <sharedItems containsBlank="1"/>
    </cacheField>
    <cacheField name="No/IDK to Q1 and a potential mimic and yes to 1 symptom" numFmtId="0">
      <sharedItems containsBlank="1"/>
    </cacheField>
    <cacheField name="Yes/IDK to Q1 and not a potential mimic and yes to 2 symptoms" numFmtId="0">
      <sharedItems containsBlank="1"/>
    </cacheField>
    <cacheField name="Yes to Q12" numFmtId="0">
      <sharedItems/>
    </cacheField>
    <cacheField name="Yes to Q22" numFmtId="0">
      <sharedItems/>
    </cacheField>
    <cacheField name="Yes to Q1 &amp; Q2" numFmtId="0">
      <sharedItems/>
    </cacheField>
    <cacheField name="Yes to Q42" numFmtId="0">
      <sharedItems/>
    </cacheField>
    <cacheField name="Yes to Q52" numFmtId="0">
      <sharedItems/>
    </cacheField>
    <cacheField name="Yes to Q4 or Q5" numFmtId="0">
      <sharedItems/>
    </cacheField>
    <cacheField name="Yes to Q1&amp;Q2, Yes to Q4 OR Q5" numFmtId="0">
      <sharedItems count="2">
        <b v="0"/>
        <b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807.68512800926" createdVersion="8" refreshedVersion="8" minRefreshableVersion="3" recordCount="228" xr:uid="{9F8D7DD2-9988-F144-BCB9-44E35E973050}">
  <cacheSource type="worksheet">
    <worksheetSource ref="A1:AY229" sheet="Trial"/>
  </cacheSource>
  <cacheFields count="51">
    <cacheField name="Diagnosis" numFmtId="0">
      <sharedItems count="2">
        <s v="Control"/>
        <s v="iRBD"/>
      </sharedItems>
    </cacheField>
    <cacheField name="Actigraphy Prediction Score" numFmtId="0">
      <sharedItems containsString="0" containsBlank="1" containsNumber="1" minValue="-8.0569572209999993" maxValue="10.709139990000001"/>
    </cacheField>
    <cacheField name="Age" numFmtId="0">
      <sharedItems containsSemiMixedTypes="0" containsString="0" containsNumber="1" containsInteger="1" minValue="40" maxValue="87"/>
    </cacheField>
    <cacheField name="Gender" numFmtId="0">
      <sharedItems/>
    </cacheField>
    <cacheField name="Other neuro/sleep diagnosis" numFmtId="0">
      <sharedItems containsBlank="1"/>
    </cacheField>
    <cacheField name="Q1 (RBD)" numFmtId="0">
      <sharedItems containsSemiMixedTypes="0" containsString="0" containsNumber="1" minValue="0" maxValue="1"/>
    </cacheField>
    <cacheField name="Q2 (smell)" numFmtId="0">
      <sharedItems containsSemiMixedTypes="0" containsString="0" containsNumber="1" minValue="0" maxValue="1"/>
    </cacheField>
    <cacheField name="Q4 (constipation)" numFmtId="0">
      <sharedItems containsSemiMixedTypes="0" containsString="0" containsNumber="1" minValue="0" maxValue="1"/>
    </cacheField>
    <cacheField name="Q5 (orthostasis)" numFmtId="0">
      <sharedItems containsSemiMixedTypes="0" containsString="0" containsNumber="1" minValue="0" maxValue="1"/>
    </cacheField>
    <cacheField name="Data Set" numFmtId="0">
      <sharedItems/>
    </cacheField>
    <cacheField name="No to Q1" numFmtId="0">
      <sharedItems/>
    </cacheField>
    <cacheField name="No to any syptoms" numFmtId="0">
      <sharedItems/>
    </cacheField>
    <cacheField name="No to Q1 AND no to symptoms" numFmtId="0">
      <sharedItems/>
    </cacheField>
    <cacheField name="Ones" numFmtId="0">
      <sharedItems containsString="0" containsBlank="1" containsNumber="1" containsInteger="1" minValue="1" maxValue="1"/>
    </cacheField>
    <cacheField name="I don't know to Q1" numFmtId="0">
      <sharedItems/>
    </cacheField>
    <cacheField name="No / I don't know to Q1" numFmtId="0">
      <sharedItems/>
    </cacheField>
    <cacheField name="Yes to 1 symptom" numFmtId="0">
      <sharedItems/>
    </cacheField>
    <cacheField name="No/IDK to Q1 AND yes to 1 symptom" numFmtId="0">
      <sharedItems/>
    </cacheField>
    <cacheField name="Yes to Q5" numFmtId="0">
      <sharedItems/>
    </cacheField>
    <cacheField name="No/IDK to Q1 and Yes to Q5" numFmtId="0">
      <sharedItems/>
    </cacheField>
    <cacheField name="No/IDK to Q1 and no to symptoms" numFmtId="0">
      <sharedItems/>
    </cacheField>
    <cacheField name="Yes to Q2+Q4" numFmtId="0">
      <sharedItems/>
    </cacheField>
    <cacheField name="Yes to Q2+Q5" numFmtId="0">
      <sharedItems/>
    </cacheField>
    <cacheField name="Yes to Q4+Q5" numFmtId="0">
      <sharedItems/>
    </cacheField>
    <cacheField name="Yes to 2 symptoms" numFmtId="0">
      <sharedItems/>
    </cacheField>
    <cacheField name="No/IDK to Q1 and yes to 2 symptoms" numFmtId="0">
      <sharedItems/>
    </cacheField>
    <cacheField name="Potential mimic?" numFmtId="0">
      <sharedItems containsBlank="1"/>
    </cacheField>
    <cacheField name="No/IDK to Q1 and potential RBD" numFmtId="0">
      <sharedItems containsBlank="1"/>
    </cacheField>
    <cacheField name="No/IDK to Q1 and potential RBD and yes to 1 symptom" numFmtId="0">
      <sharedItems containsBlank="1"/>
    </cacheField>
    <cacheField name="No/IDK to Q1 and potential RBD and no symptoms" numFmtId="0">
      <sharedItems containsBlank="1"/>
    </cacheField>
    <cacheField name="Yes to Q1" numFmtId="0">
      <sharedItems/>
    </cacheField>
    <cacheField name="IDK to Q1" numFmtId="0">
      <sharedItems/>
    </cacheField>
    <cacheField name="Yes/IDK to Q1" numFmtId="0">
      <sharedItems/>
    </cacheField>
    <cacheField name="Yes/IDK to Q1 and not a potential mimic" numFmtId="0">
      <sharedItems containsBlank="1"/>
    </cacheField>
    <cacheField name="Yes/IDK to Q1 and not a potential mimic and yes to 1 symptom" numFmtId="0">
      <sharedItems containsBlank="1"/>
    </cacheField>
    <cacheField name="Yes to Q2" numFmtId="0">
      <sharedItems/>
    </cacheField>
    <cacheField name="Yes to Q4" numFmtId="0">
      <sharedItems/>
    </cacheField>
    <cacheField name="Yes to Q2 &amp; Q4" numFmtId="0">
      <sharedItems/>
    </cacheField>
    <cacheField name="Yes/IDK to Q1 and not a potential mimic and yes to Q2 &amp; 4" numFmtId="0">
      <sharedItems containsBlank="1"/>
    </cacheField>
    <cacheField name="Yes/IDK to Q1 and not a potential mimic and 2 symptoms" numFmtId="0">
      <sharedItems containsBlank="1"/>
    </cacheField>
    <cacheField name="No/IDK to Q1 and a potential mimic" numFmtId="0">
      <sharedItems containsBlank="1"/>
    </cacheField>
    <cacheField name="No/IDK to Q1 and a potential mimic and yes to 1 symptom" numFmtId="0">
      <sharedItems containsBlank="1"/>
    </cacheField>
    <cacheField name="Yes/IDK to Q1 and not a potential mimic and yes to 2 symptoms" numFmtId="0">
      <sharedItems containsBlank="1"/>
    </cacheField>
    <cacheField name="Yes to Q12" numFmtId="0">
      <sharedItems/>
    </cacheField>
    <cacheField name="Yes to Q22" numFmtId="0">
      <sharedItems/>
    </cacheField>
    <cacheField name="Yes to Q1 &amp; Q2" numFmtId="0">
      <sharedItems/>
    </cacheField>
    <cacheField name="Yes to Q42" numFmtId="0">
      <sharedItems/>
    </cacheField>
    <cacheField name="Yes to Q52" numFmtId="0">
      <sharedItems/>
    </cacheField>
    <cacheField name="Yes to Q4 or Q5" numFmtId="0">
      <sharedItems/>
    </cacheField>
    <cacheField name="Yes to Q1&amp;Q2, Yes to Q4 OR Q5" numFmtId="0">
      <sharedItems/>
    </cacheField>
    <cacheField name="Yes to Q1 or yes to Q2" numFmtId="0">
      <sharedItems count="2">
        <b v="1"/>
        <b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807.687838541664" createdVersion="8" refreshedVersion="8" minRefreshableVersion="3" recordCount="228" xr:uid="{53541BEA-1B49-3740-B66C-B6E8DF4074A4}">
  <cacheSource type="worksheet">
    <worksheetSource ref="A1:AZ229" sheet="Trial"/>
  </cacheSource>
  <cacheFields count="52">
    <cacheField name="Diagnosis" numFmtId="0">
      <sharedItems count="2">
        <s v="Control"/>
        <s v="iRBD"/>
      </sharedItems>
    </cacheField>
    <cacheField name="Actigraphy Prediction Score" numFmtId="0">
      <sharedItems containsString="0" containsBlank="1" containsNumber="1" minValue="-8.0569572209999993" maxValue="10.709139990000001"/>
    </cacheField>
    <cacheField name="Age" numFmtId="0">
      <sharedItems containsSemiMixedTypes="0" containsString="0" containsNumber="1" containsInteger="1" minValue="40" maxValue="87"/>
    </cacheField>
    <cacheField name="Gender" numFmtId="0">
      <sharedItems/>
    </cacheField>
    <cacheField name="Other neuro/sleep diagnosis" numFmtId="0">
      <sharedItems containsBlank="1"/>
    </cacheField>
    <cacheField name="Q1 (RBD)" numFmtId="0">
      <sharedItems containsSemiMixedTypes="0" containsString="0" containsNumber="1" minValue="0" maxValue="1"/>
    </cacheField>
    <cacheField name="Q2 (smell)" numFmtId="0">
      <sharedItems containsSemiMixedTypes="0" containsString="0" containsNumber="1" minValue="0" maxValue="1"/>
    </cacheField>
    <cacheField name="Q4 (constipation)" numFmtId="0">
      <sharedItems containsSemiMixedTypes="0" containsString="0" containsNumber="1" minValue="0" maxValue="1"/>
    </cacheField>
    <cacheField name="Q5 (orthostasis)" numFmtId="0">
      <sharedItems containsSemiMixedTypes="0" containsString="0" containsNumber="1" minValue="0" maxValue="1"/>
    </cacheField>
    <cacheField name="Data Set" numFmtId="0">
      <sharedItems/>
    </cacheField>
    <cacheField name="No to Q1" numFmtId="0">
      <sharedItems/>
    </cacheField>
    <cacheField name="No to any syptoms" numFmtId="0">
      <sharedItems/>
    </cacheField>
    <cacheField name="No to Q1 AND no to symptoms" numFmtId="0">
      <sharedItems/>
    </cacheField>
    <cacheField name="Ones" numFmtId="0">
      <sharedItems containsString="0" containsBlank="1" containsNumber="1" containsInteger="1" minValue="1" maxValue="1"/>
    </cacheField>
    <cacheField name="I don't know to Q1" numFmtId="0">
      <sharedItems/>
    </cacheField>
    <cacheField name="No / I don't know to Q1" numFmtId="0">
      <sharedItems/>
    </cacheField>
    <cacheField name="Yes to 1 symptom" numFmtId="0">
      <sharedItems/>
    </cacheField>
    <cacheField name="No/IDK to Q1 AND yes to 1 symptom" numFmtId="0">
      <sharedItems/>
    </cacheField>
    <cacheField name="Yes to Q5" numFmtId="0">
      <sharedItems/>
    </cacheField>
    <cacheField name="No/IDK to Q1 and Yes to Q5" numFmtId="0">
      <sharedItems/>
    </cacheField>
    <cacheField name="No/IDK to Q1 and no to symptoms" numFmtId="0">
      <sharedItems/>
    </cacheField>
    <cacheField name="Yes to Q2+Q4" numFmtId="0">
      <sharedItems/>
    </cacheField>
    <cacheField name="Yes to Q2+Q5" numFmtId="0">
      <sharedItems/>
    </cacheField>
    <cacheField name="Yes to Q4+Q5" numFmtId="0">
      <sharedItems/>
    </cacheField>
    <cacheField name="Yes to 2 symptoms" numFmtId="0">
      <sharedItems/>
    </cacheField>
    <cacheField name="No/IDK to Q1 and yes to 2 symptoms" numFmtId="0">
      <sharedItems/>
    </cacheField>
    <cacheField name="Potential mimic?" numFmtId="0">
      <sharedItems containsBlank="1"/>
    </cacheField>
    <cacheField name="No/IDK to Q1 and potential RBD" numFmtId="0">
      <sharedItems containsBlank="1"/>
    </cacheField>
    <cacheField name="No/IDK to Q1 and potential RBD and yes to 1 symptom" numFmtId="0">
      <sharedItems containsBlank="1"/>
    </cacheField>
    <cacheField name="No/IDK to Q1 and potential RBD and no symptoms" numFmtId="0">
      <sharedItems containsBlank="1"/>
    </cacheField>
    <cacheField name="Yes to Q1" numFmtId="0">
      <sharedItems/>
    </cacheField>
    <cacheField name="IDK to Q1" numFmtId="0">
      <sharedItems/>
    </cacheField>
    <cacheField name="Yes/IDK to Q1" numFmtId="0">
      <sharedItems/>
    </cacheField>
    <cacheField name="Yes/IDK to Q1 and not a potential mimic" numFmtId="0">
      <sharedItems containsBlank="1"/>
    </cacheField>
    <cacheField name="Yes/IDK to Q1 and not a potential mimic and yes to 1 symptom" numFmtId="0">
      <sharedItems containsBlank="1"/>
    </cacheField>
    <cacheField name="Yes to Q2" numFmtId="0">
      <sharedItems/>
    </cacheField>
    <cacheField name="Yes to Q4" numFmtId="0">
      <sharedItems/>
    </cacheField>
    <cacheField name="Yes to Q2 &amp; Q4" numFmtId="0">
      <sharedItems/>
    </cacheField>
    <cacheField name="Yes/IDK to Q1 and not a potential mimic and yes to Q2 &amp; 4" numFmtId="0">
      <sharedItems containsBlank="1"/>
    </cacheField>
    <cacheField name="Yes/IDK to Q1 and not a potential mimic and 2 symptoms" numFmtId="0">
      <sharedItems containsBlank="1"/>
    </cacheField>
    <cacheField name="No/IDK to Q1 and a potential mimic" numFmtId="0">
      <sharedItems containsBlank="1"/>
    </cacheField>
    <cacheField name="No/IDK to Q1 and a potential mimic and yes to 1 symptom" numFmtId="0">
      <sharedItems containsBlank="1"/>
    </cacheField>
    <cacheField name="Yes/IDK to Q1 and not a potential mimic and yes to 2 symptoms" numFmtId="0">
      <sharedItems containsBlank="1"/>
    </cacheField>
    <cacheField name="Yes to Q12" numFmtId="0">
      <sharedItems/>
    </cacheField>
    <cacheField name="Yes to Q22" numFmtId="0">
      <sharedItems/>
    </cacheField>
    <cacheField name="Yes to Q1 &amp; Q2" numFmtId="0">
      <sharedItems/>
    </cacheField>
    <cacheField name="Yes to Q42" numFmtId="0">
      <sharedItems/>
    </cacheField>
    <cacheField name="Yes to Q52" numFmtId="0">
      <sharedItems/>
    </cacheField>
    <cacheField name="Yes to Q4 or Q5" numFmtId="0">
      <sharedItems/>
    </cacheField>
    <cacheField name="Yes to Q1&amp;Q2, Yes to Q4 OR Q5" numFmtId="0">
      <sharedItems/>
    </cacheField>
    <cacheField name="Yes to Q1 or yes to Q2" numFmtId="0">
      <sharedItems/>
    </cacheField>
    <cacheField name="Yes to Q1 or Q2 AND not a mimic" numFmtId="0">
      <sharedItems count="2">
        <b v="0"/>
        <b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807.696321759257" createdVersion="8" refreshedVersion="8" minRefreshableVersion="3" recordCount="228" xr:uid="{6D8FA4C0-2724-0B42-B89C-F53C58415F2A}">
  <cacheSource type="worksheet">
    <worksheetSource ref="A1:BE229" sheet="Trial"/>
  </cacheSource>
  <cacheFields count="57">
    <cacheField name="Diagnosis" numFmtId="0">
      <sharedItems count="2">
        <s v="Control"/>
        <s v="iRBD"/>
      </sharedItems>
    </cacheField>
    <cacheField name="Actigraphy Prediction Score" numFmtId="0">
      <sharedItems containsString="0" containsBlank="1" containsNumber="1" minValue="-8.0569572209999993" maxValue="10.709139990000001"/>
    </cacheField>
    <cacheField name="Age" numFmtId="0">
      <sharedItems containsSemiMixedTypes="0" containsString="0" containsNumber="1" containsInteger="1" minValue="40" maxValue="87"/>
    </cacheField>
    <cacheField name="Gender" numFmtId="0">
      <sharedItems/>
    </cacheField>
    <cacheField name="Other neuro/sleep diagnosis" numFmtId="0">
      <sharedItems containsBlank="1"/>
    </cacheField>
    <cacheField name="Q1 (RBD)" numFmtId="0">
      <sharedItems containsSemiMixedTypes="0" containsString="0" containsNumber="1" minValue="0" maxValue="1"/>
    </cacheField>
    <cacheField name="Q2 (smell)" numFmtId="0">
      <sharedItems containsSemiMixedTypes="0" containsString="0" containsNumber="1" minValue="0" maxValue="1"/>
    </cacheField>
    <cacheField name="Q4 (constipation)" numFmtId="0">
      <sharedItems containsSemiMixedTypes="0" containsString="0" containsNumber="1" minValue="0" maxValue="1"/>
    </cacheField>
    <cacheField name="Q5 (orthostasis)" numFmtId="0">
      <sharedItems containsSemiMixedTypes="0" containsString="0" containsNumber="1" minValue="0" maxValue="1"/>
    </cacheField>
    <cacheField name="Data Set" numFmtId="0">
      <sharedItems/>
    </cacheField>
    <cacheField name="No to Q1" numFmtId="0">
      <sharedItems/>
    </cacheField>
    <cacheField name="No to any syptoms" numFmtId="0">
      <sharedItems/>
    </cacheField>
    <cacheField name="No to Q1 AND no to symptoms" numFmtId="0">
      <sharedItems/>
    </cacheField>
    <cacheField name="Ones" numFmtId="0">
      <sharedItems containsString="0" containsBlank="1" containsNumber="1" containsInteger="1" minValue="1" maxValue="1"/>
    </cacheField>
    <cacheField name="I don't know to Q1" numFmtId="0">
      <sharedItems/>
    </cacheField>
    <cacheField name="No / I don't know to Q1" numFmtId="0">
      <sharedItems/>
    </cacheField>
    <cacheField name="Yes to 1 symptom" numFmtId="0">
      <sharedItems/>
    </cacheField>
    <cacheField name="No/IDK to Q1 AND yes to 1 symptom" numFmtId="0">
      <sharedItems/>
    </cacheField>
    <cacheField name="Yes to Q5" numFmtId="0">
      <sharedItems/>
    </cacheField>
    <cacheField name="No/IDK to Q1 and Yes to Q5" numFmtId="0">
      <sharedItems/>
    </cacheField>
    <cacheField name="No/IDK to Q1 and no to symptoms" numFmtId="0">
      <sharedItems/>
    </cacheField>
    <cacheField name="Yes to Q2+Q4" numFmtId="0">
      <sharedItems/>
    </cacheField>
    <cacheField name="Yes to Q2+Q5" numFmtId="0">
      <sharedItems/>
    </cacheField>
    <cacheField name="Yes to Q4+Q5" numFmtId="0">
      <sharedItems/>
    </cacheField>
    <cacheField name="Yes to 2 symptoms" numFmtId="0">
      <sharedItems/>
    </cacheField>
    <cacheField name="No/IDK to Q1 and yes to 2 symptoms" numFmtId="0">
      <sharedItems/>
    </cacheField>
    <cacheField name="Potential mimic?" numFmtId="0">
      <sharedItems/>
    </cacheField>
    <cacheField name="No/IDK to Q1 and potential RBD" numFmtId="0">
      <sharedItems/>
    </cacheField>
    <cacheField name="No/IDK to Q1 and potential RBD and yes to 1 symptom" numFmtId="0">
      <sharedItems/>
    </cacheField>
    <cacheField name="No/IDK to Q1 and potential RBD and no symptoms" numFmtId="0">
      <sharedItems/>
    </cacheField>
    <cacheField name="Yes to Q1" numFmtId="0">
      <sharedItems/>
    </cacheField>
    <cacheField name="IDK to Q1" numFmtId="0">
      <sharedItems/>
    </cacheField>
    <cacheField name="Yes/IDK to Q1" numFmtId="0">
      <sharedItems/>
    </cacheField>
    <cacheField name="Yes/IDK to Q1 and not a potential mimic" numFmtId="0">
      <sharedItems containsBlank="1"/>
    </cacheField>
    <cacheField name="Yes/IDK to Q1 and not a potential mimic and yes to 1 symptom" numFmtId="0">
      <sharedItems containsBlank="1"/>
    </cacheField>
    <cacheField name="Yes to Q2" numFmtId="0">
      <sharedItems/>
    </cacheField>
    <cacheField name="Yes to Q4" numFmtId="0">
      <sharedItems/>
    </cacheField>
    <cacheField name="Yes to Q2 &amp; Q4" numFmtId="0">
      <sharedItems/>
    </cacheField>
    <cacheField name="Yes/IDK to Q1 and not a potential mimic and yes to Q2 &amp; 4" numFmtId="0">
      <sharedItems containsBlank="1"/>
    </cacheField>
    <cacheField name="Yes/IDK to Q1 and not a potential mimic and 2 symptoms" numFmtId="0">
      <sharedItems containsBlank="1"/>
    </cacheField>
    <cacheField name="No/IDK to Q1 and a potential mimic" numFmtId="0">
      <sharedItems containsBlank="1"/>
    </cacheField>
    <cacheField name="No/IDK to Q1 and a potential mimic and yes to 1 symptom" numFmtId="0">
      <sharedItems containsBlank="1"/>
    </cacheField>
    <cacheField name="Yes/IDK to Q1 and not a potential mimic and yes to 2 symptoms" numFmtId="0">
      <sharedItems containsBlank="1"/>
    </cacheField>
    <cacheField name="Yes to Q12" numFmtId="0">
      <sharedItems/>
    </cacheField>
    <cacheField name="Yes to Q22" numFmtId="0">
      <sharedItems/>
    </cacheField>
    <cacheField name="Yes to Q1 &amp; Q2" numFmtId="0">
      <sharedItems/>
    </cacheField>
    <cacheField name="Yes to Q42" numFmtId="0">
      <sharedItems/>
    </cacheField>
    <cacheField name="Yes to Q52" numFmtId="0">
      <sharedItems/>
    </cacheField>
    <cacheField name="Yes to Q4 or Q5" numFmtId="0">
      <sharedItems/>
    </cacheField>
    <cacheField name="Yes to Q1&amp;Q2, Yes to Q4 OR Q5" numFmtId="0">
      <sharedItems/>
    </cacheField>
    <cacheField name="Yes to Q1 or yes to Q2" numFmtId="0">
      <sharedItems/>
    </cacheField>
    <cacheField name="Yes to Q1 or Q2 AND not a mimic" numFmtId="0">
      <sharedItems/>
    </cacheField>
    <cacheField name="IDK to Q12" numFmtId="0">
      <sharedItems/>
    </cacheField>
    <cacheField name="IDK to Q2" numFmtId="0">
      <sharedItems/>
    </cacheField>
    <cacheField name="IDK to Q1 or Q2" numFmtId="0">
      <sharedItems/>
    </cacheField>
    <cacheField name="Yes/IDK to Q1 or Q2" numFmtId="0">
      <sharedItems/>
    </cacheField>
    <cacheField name="Yes/IDK to Q1 or Q2 and not a mimic" numFmtId="0">
      <sharedItems count="2">
        <b v="0"/>
        <b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807.755395601853" createdVersion="8" refreshedVersion="8" minRefreshableVersion="3" recordCount="228" xr:uid="{B3E03075-DD41-514F-80A1-62D5464F57BA}">
  <cacheSource type="worksheet">
    <worksheetSource ref="A1:U229" sheet="NEW"/>
  </cacheSource>
  <cacheFields count="21">
    <cacheField name="Diagnosis" numFmtId="0">
      <sharedItems count="2">
        <s v="Control"/>
        <s v="iRBD"/>
      </sharedItems>
    </cacheField>
    <cacheField name="Actigraphy Prediction Score" numFmtId="0">
      <sharedItems containsString="0" containsBlank="1" containsNumber="1" minValue="-8.0569572209999993" maxValue="10.709139990000001"/>
    </cacheField>
    <cacheField name="Age" numFmtId="0">
      <sharedItems containsSemiMixedTypes="0" containsString="0" containsNumber="1" containsInteger="1" minValue="40" maxValue="87"/>
    </cacheField>
    <cacheField name="Gender" numFmtId="0">
      <sharedItems/>
    </cacheField>
    <cacheField name="Other neuro/sleep diagnosis" numFmtId="0">
      <sharedItems containsBlank="1"/>
    </cacheField>
    <cacheField name="Q1 (RBD)" numFmtId="0">
      <sharedItems containsSemiMixedTypes="0" containsString="0" containsNumber="1" minValue="0" maxValue="1"/>
    </cacheField>
    <cacheField name="Q2 (smell)" numFmtId="0">
      <sharedItems containsSemiMixedTypes="0" containsString="0" containsNumber="1" minValue="0" maxValue="1"/>
    </cacheField>
    <cacheField name="Q4 (constipation)" numFmtId="0">
      <sharedItems containsSemiMixedTypes="0" containsString="0" containsNumber="1" minValue="0" maxValue="1"/>
    </cacheField>
    <cacheField name="Q5 (orthostasis)" numFmtId="0">
      <sharedItems containsSemiMixedTypes="0" containsString="0" containsNumber="1" minValue="0" maxValue="1"/>
    </cacheField>
    <cacheField name="Data Set" numFmtId="0">
      <sharedItems/>
    </cacheField>
    <cacheField name="Ones" numFmtId="0">
      <sharedItems containsSemiMixedTypes="0" containsString="0" containsNumber="1" containsInteger="1" minValue="1" maxValue="1" count="1">
        <n v="1"/>
      </sharedItems>
    </cacheField>
    <cacheField name="Yes to Q1" numFmtId="0">
      <sharedItems containsSemiMixedTypes="0" containsString="0" containsNumber="1" containsInteger="1" minValue="0" maxValue="1"/>
    </cacheField>
    <cacheField name="Yes to Q2" numFmtId="0">
      <sharedItems containsSemiMixedTypes="0" containsString="0" containsNumber="1" containsInteger="1" minValue="0" maxValue="1"/>
    </cacheField>
    <cacheField name="Yes to Q4" numFmtId="0">
      <sharedItems containsSemiMixedTypes="0" containsString="0" containsNumber="1" containsInteger="1" minValue="0" maxValue="1"/>
    </cacheField>
    <cacheField name="Yes to Q5" numFmtId="0">
      <sharedItems containsSemiMixedTypes="0" containsString="0" containsNumber="1" containsInteger="1" minValue="0" maxValue="1"/>
    </cacheField>
    <cacheField name="Yes to Q1 &amp; Q2" numFmtId="0">
      <sharedItems count="2">
        <b v="0"/>
        <b v="1"/>
      </sharedItems>
    </cacheField>
    <cacheField name="0 in Binary" numFmtId="0">
      <sharedItems containsSemiMixedTypes="0" containsString="0" containsNumber="1" containsInteger="1" minValue="0" maxValue="1" count="2">
        <n v="0"/>
        <n v="1"/>
      </sharedItems>
    </cacheField>
    <cacheField name="Yes to Q1 &amp; Q4" numFmtId="0">
      <sharedItems count="2">
        <b v="0"/>
        <b v="1"/>
      </sharedItems>
    </cacheField>
    <cacheField name="Q in Binary" numFmtId="0">
      <sharedItems containsSemiMixedTypes="0" containsString="0" containsNumber="1" containsInteger="1" minValue="0" maxValue="1"/>
    </cacheField>
    <cacheField name="Yes to Q1 &amp; Q5" numFmtId="0">
      <sharedItems count="2">
        <b v="0"/>
        <b v="1"/>
      </sharedItems>
    </cacheField>
    <cacheField name="S in Binary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807.763293171294" createdVersion="8" refreshedVersion="8" minRefreshableVersion="3" recordCount="228" xr:uid="{B682C00E-7455-0045-9877-3735919F69EE}">
  <cacheSource type="worksheet">
    <worksheetSource ref="A1:Y229" sheet="NEW"/>
  </cacheSource>
  <cacheFields count="25">
    <cacheField name="Diagnosis" numFmtId="0">
      <sharedItems count="2">
        <s v="Control"/>
        <s v="iRBD"/>
      </sharedItems>
    </cacheField>
    <cacheField name="Actigraphy Prediction Score" numFmtId="0">
      <sharedItems containsString="0" containsBlank="1" containsNumber="1" minValue="-8.0569572209999993" maxValue="10.709139990000001"/>
    </cacheField>
    <cacheField name="Age" numFmtId="0">
      <sharedItems containsSemiMixedTypes="0" containsString="0" containsNumber="1" containsInteger="1" minValue="40" maxValue="87"/>
    </cacheField>
    <cacheField name="Gender" numFmtId="0">
      <sharedItems/>
    </cacheField>
    <cacheField name="Other neuro/sleep diagnosis" numFmtId="0">
      <sharedItems containsBlank="1"/>
    </cacheField>
    <cacheField name="Q1 (RBD)" numFmtId="0">
      <sharedItems containsSemiMixedTypes="0" containsString="0" containsNumber="1" minValue="0" maxValue="1"/>
    </cacheField>
    <cacheField name="Q2 (smell)" numFmtId="0">
      <sharedItems containsSemiMixedTypes="0" containsString="0" containsNumber="1" minValue="0" maxValue="1"/>
    </cacheField>
    <cacheField name="Q4 (constipation)" numFmtId="0">
      <sharedItems containsSemiMixedTypes="0" containsString="0" containsNumber="1" minValue="0" maxValue="1"/>
    </cacheField>
    <cacheField name="Q5 (orthostasis)" numFmtId="0">
      <sharedItems containsSemiMixedTypes="0" containsString="0" containsNumber="1" minValue="0" maxValue="1"/>
    </cacheField>
    <cacheField name="Data Set" numFmtId="0">
      <sharedItems/>
    </cacheField>
    <cacheField name="Ones" numFmtId="0">
      <sharedItems containsSemiMixedTypes="0" containsString="0" containsNumber="1" containsInteger="1" minValue="1" maxValue="1"/>
    </cacheField>
    <cacheField name="Yes to Q1" numFmtId="0">
      <sharedItems containsSemiMixedTypes="0" containsString="0" containsNumber="1" containsInteger="1" minValue="0" maxValue="1"/>
    </cacheField>
    <cacheField name="Yes to Q2" numFmtId="0">
      <sharedItems containsSemiMixedTypes="0" containsString="0" containsNumber="1" containsInteger="1" minValue="0" maxValue="1"/>
    </cacheField>
    <cacheField name="Yes to Q4" numFmtId="0">
      <sharedItems containsSemiMixedTypes="0" containsString="0" containsNumber="1" containsInteger="1" minValue="0" maxValue="1"/>
    </cacheField>
    <cacheField name="Yes to Q5" numFmtId="0">
      <sharedItems containsSemiMixedTypes="0" containsString="0" containsNumber="1" containsInteger="1" minValue="0" maxValue="1"/>
    </cacheField>
    <cacheField name="Yes to Q1 &amp; Q2" numFmtId="0">
      <sharedItems/>
    </cacheField>
    <cacheField name="0 in Binary" numFmtId="0">
      <sharedItems containsSemiMixedTypes="0" containsString="0" containsNumber="1" containsInteger="1" minValue="0" maxValue="1"/>
    </cacheField>
    <cacheField name="Yes to Q1 &amp; Q4" numFmtId="0">
      <sharedItems/>
    </cacheField>
    <cacheField name="Q in Binary" numFmtId="0">
      <sharedItems containsSemiMixedTypes="0" containsString="0" containsNumber="1" containsInteger="1" minValue="0" maxValue="1"/>
    </cacheField>
    <cacheField name="Yes to Q1 &amp; Q5" numFmtId="0">
      <sharedItems/>
    </cacheField>
    <cacheField name="S in Binary" numFmtId="0">
      <sharedItems containsSemiMixedTypes="0" containsString="0" containsNumber="1" containsInteger="1" minValue="0" maxValue="1"/>
    </cacheField>
    <cacheField name="Yes to Q1, Q2, and Q4" numFmtId="0">
      <sharedItems count="2">
        <b v="0"/>
        <b v="1"/>
      </sharedItems>
    </cacheField>
    <cacheField name="Yes to Q1, Q2, and Q5" numFmtId="0">
      <sharedItems count="2">
        <b v="0"/>
        <b v="1"/>
      </sharedItems>
    </cacheField>
    <cacheField name="Yes to Q4 &amp; Q5" numFmtId="0">
      <sharedItems/>
    </cacheField>
    <cacheField name="Yes to Q1, Q4, &amp; Q5" numFmtId="0">
      <sharedItems count="2">
        <b v="0"/>
        <b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809.727917824071" createdVersion="8" refreshedVersion="8" minRefreshableVersion="3" recordCount="228" xr:uid="{86CF0ECE-665F-224D-9217-F8D9EA23BE9B}">
  <cacheSource type="worksheet">
    <worksheetSource ref="A1:Z229" sheet="NEW"/>
  </cacheSource>
  <cacheFields count="26">
    <cacheField name="Diagnosis" numFmtId="0">
      <sharedItems count="2">
        <s v="Control"/>
        <s v="iRBD"/>
      </sharedItems>
    </cacheField>
    <cacheField name="Actigraphy Prediction Score" numFmtId="0">
      <sharedItems containsString="0" containsBlank="1" containsNumber="1" minValue="-8.0569572209999993" maxValue="10.709139990000001"/>
    </cacheField>
    <cacheField name="Age" numFmtId="0">
      <sharedItems containsSemiMixedTypes="0" containsString="0" containsNumber="1" containsInteger="1" minValue="40" maxValue="87"/>
    </cacheField>
    <cacheField name="Gender" numFmtId="0">
      <sharedItems/>
    </cacheField>
    <cacheField name="Other neuro/sleep diagnosis" numFmtId="0">
      <sharedItems containsBlank="1"/>
    </cacheField>
    <cacheField name="Q1 (RBD)" numFmtId="0">
      <sharedItems containsSemiMixedTypes="0" containsString="0" containsNumber="1" minValue="0" maxValue="1"/>
    </cacheField>
    <cacheField name="Q2 (smell)" numFmtId="0">
      <sharedItems containsSemiMixedTypes="0" containsString="0" containsNumber="1" minValue="0" maxValue="1"/>
    </cacheField>
    <cacheField name="Q4 (constipation)" numFmtId="0">
      <sharedItems containsSemiMixedTypes="0" containsString="0" containsNumber="1" minValue="0" maxValue="1"/>
    </cacheField>
    <cacheField name="Q5 (orthostasis)" numFmtId="0">
      <sharedItems containsSemiMixedTypes="0" containsString="0" containsNumber="1" minValue="0" maxValue="1"/>
    </cacheField>
    <cacheField name="Data Set" numFmtId="0">
      <sharedItems/>
    </cacheField>
    <cacheField name="Ones" numFmtId="0">
      <sharedItems containsSemiMixedTypes="0" containsString="0" containsNumber="1" containsInteger="1" minValue="1" maxValue="1"/>
    </cacheField>
    <cacheField name="Yes to Q1" numFmtId="0">
      <sharedItems containsSemiMixedTypes="0" containsString="0" containsNumber="1" containsInteger="1" minValue="0" maxValue="1"/>
    </cacheField>
    <cacheField name="Yes to Q2" numFmtId="0">
      <sharedItems containsSemiMixedTypes="0" containsString="0" containsNumber="1" containsInteger="1" minValue="0" maxValue="1" count="2">
        <n v="1"/>
        <n v="0"/>
      </sharedItems>
    </cacheField>
    <cacheField name="Yes to Q4" numFmtId="0">
      <sharedItems containsSemiMixedTypes="0" containsString="0" containsNumber="1" containsInteger="1" minValue="0" maxValue="1"/>
    </cacheField>
    <cacheField name="Yes to Q5" numFmtId="0">
      <sharedItems containsSemiMixedTypes="0" containsString="0" containsNumber="1" containsInteger="1" minValue="0" maxValue="1"/>
    </cacheField>
    <cacheField name="Yes to Q1 &amp; Q2" numFmtId="0">
      <sharedItems/>
    </cacheField>
    <cacheField name="0 in Binary" numFmtId="0">
      <sharedItems containsSemiMixedTypes="0" containsString="0" containsNumber="1" containsInteger="1" minValue="0" maxValue="1"/>
    </cacheField>
    <cacheField name="Yes to Q1 &amp; Q4" numFmtId="0">
      <sharedItems/>
    </cacheField>
    <cacheField name="Q in Binary" numFmtId="0">
      <sharedItems containsSemiMixedTypes="0" containsString="0" containsNumber="1" containsInteger="1" minValue="0" maxValue="1"/>
    </cacheField>
    <cacheField name="Yes to Q1 &amp; Q5" numFmtId="0">
      <sharedItems/>
    </cacheField>
    <cacheField name="S in Binary" numFmtId="0">
      <sharedItems containsSemiMixedTypes="0" containsString="0" containsNumber="1" containsInteger="1" minValue="0" maxValue="1"/>
    </cacheField>
    <cacheField name="Yes to Q1, Q2, and Q4" numFmtId="0">
      <sharedItems/>
    </cacheField>
    <cacheField name="Yes to Q1, Q2, and Q5" numFmtId="0">
      <sharedItems/>
    </cacheField>
    <cacheField name="Yes to Q4 &amp; Q5" numFmtId="0">
      <sharedItems/>
    </cacheField>
    <cacheField name="Yes to Q1, Q4, &amp; Q5" numFmtId="0">
      <sharedItems/>
    </cacheField>
    <cacheField name="Yes to Q1, Q2, Q4, &amp; Q5" numFmtId="0">
      <sharedItems count="2">
        <b v="0"/>
        <b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809.900804166668" createdVersion="8" refreshedVersion="8" minRefreshableVersion="3" recordCount="115" xr:uid="{16460F05-2FF7-304A-AC06-E1AE90078CB0}">
  <cacheSource type="worksheet">
    <worksheetSource ref="A1:L116" sheet="Actigraphy Data"/>
  </cacheSource>
  <cacheFields count="12">
    <cacheField name="Diagnosis" numFmtId="0">
      <sharedItems count="2">
        <s v="Control"/>
        <s v="iRBD"/>
      </sharedItems>
    </cacheField>
    <cacheField name="Actigraphy Prediction Score" numFmtId="0">
      <sharedItems containsSemiMixedTypes="0" containsString="0" containsNumber="1" minValue="-8.0569572209999993" maxValue="10.709139990000001"/>
    </cacheField>
    <cacheField name="Age" numFmtId="0">
      <sharedItems containsSemiMixedTypes="0" containsString="0" containsNumber="1" containsInteger="1" minValue="40" maxValue="85"/>
    </cacheField>
    <cacheField name="Gender" numFmtId="0">
      <sharedItems/>
    </cacheField>
    <cacheField name="Other neuro/sleep diagnosis" numFmtId="0">
      <sharedItems containsBlank="1"/>
    </cacheField>
    <cacheField name="Q1 (RBD)" numFmtId="0">
      <sharedItems containsSemiMixedTypes="0" containsString="0" containsNumber="1" minValue="0" maxValue="1"/>
    </cacheField>
    <cacheField name="Q2 (smell)" numFmtId="0">
      <sharedItems containsSemiMixedTypes="0" containsString="0" containsNumber="1" minValue="0" maxValue="1"/>
    </cacheField>
    <cacheField name="Q4 (constipation)" numFmtId="0">
      <sharedItems containsSemiMixedTypes="0" containsString="0" containsNumber="1" minValue="0" maxValue="1"/>
    </cacheField>
    <cacheField name="Q5 (orthostasis)" numFmtId="0">
      <sharedItems containsSemiMixedTypes="0" containsString="0" containsNumber="1" minValue="0" maxValue="1"/>
    </cacheField>
    <cacheField name="Data Set" numFmtId="0">
      <sharedItems/>
    </cacheField>
    <cacheField name="Ones" numFmtId="0">
      <sharedItems containsSemiMixedTypes="0" containsString="0" containsNumber="1" containsInteger="1" minValue="1" maxValue="1"/>
    </cacheField>
    <cacheField name="Positive Actigraphy Data" numFmtId="0">
      <sharedItems count="2">
        <b v="1"/>
        <b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809.908197222219" createdVersion="8" refreshedVersion="8" minRefreshableVersion="3" recordCount="115" xr:uid="{EC63DA57-ACDD-C64B-9D83-F2878B36EE58}">
  <cacheSource type="worksheet">
    <worksheetSource ref="A1:P116" sheet="Actigraphy Data"/>
  </cacheSource>
  <cacheFields count="16">
    <cacheField name="Diagnosis" numFmtId="0">
      <sharedItems count="2">
        <s v="Control"/>
        <s v="iRBD"/>
      </sharedItems>
    </cacheField>
    <cacheField name="Actigraphy Prediction Score" numFmtId="0">
      <sharedItems containsSemiMixedTypes="0" containsString="0" containsNumber="1" minValue="-8.0569572209999993" maxValue="10.709139990000001"/>
    </cacheField>
    <cacheField name="Age" numFmtId="0">
      <sharedItems containsSemiMixedTypes="0" containsString="0" containsNumber="1" containsInteger="1" minValue="40" maxValue="85"/>
    </cacheField>
    <cacheField name="Gender" numFmtId="0">
      <sharedItems/>
    </cacheField>
    <cacheField name="Other neuro/sleep diagnosis" numFmtId="0">
      <sharedItems containsBlank="1"/>
    </cacheField>
    <cacheField name="Q1 (RBD)" numFmtId="0">
      <sharedItems containsSemiMixedTypes="0" containsString="0" containsNumber="1" minValue="0" maxValue="1"/>
    </cacheField>
    <cacheField name="Q2 (smell)" numFmtId="0">
      <sharedItems containsSemiMixedTypes="0" containsString="0" containsNumber="1" minValue="0" maxValue="1"/>
    </cacheField>
    <cacheField name="Q4 (constipation)" numFmtId="0">
      <sharedItems containsSemiMixedTypes="0" containsString="0" containsNumber="1" minValue="0" maxValue="1"/>
    </cacheField>
    <cacheField name="Q5 (orthostasis)" numFmtId="0">
      <sharedItems containsSemiMixedTypes="0" containsString="0" containsNumber="1" minValue="0" maxValue="1"/>
    </cacheField>
    <cacheField name="Data Set" numFmtId="0">
      <sharedItems/>
    </cacheField>
    <cacheField name="Ones" numFmtId="0">
      <sharedItems containsSemiMixedTypes="0" containsString="0" containsNumber="1" containsInteger="1" minValue="1" maxValue="1"/>
    </cacheField>
    <cacheField name="Positive Actigraphy Data" numFmtId="0">
      <sharedItems/>
    </cacheField>
    <cacheField name="No to Q1" numFmtId="0">
      <sharedItems/>
    </cacheField>
    <cacheField name="IDK to Q1" numFmtId="0">
      <sharedItems/>
    </cacheField>
    <cacheField name="No/IDK to Q1" numFmtId="0">
      <sharedItems/>
    </cacheField>
    <cacheField name="No/IDK to Q1 &amp; positive acti data" numFmtId="0">
      <sharedItems count="2">
        <b v="1"/>
        <b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809.911565972223" createdVersion="8" refreshedVersion="8" minRefreshableVersion="3" recordCount="115" xr:uid="{D98BB2E9-D0CF-A848-8D82-AA4A6070B135}">
  <cacheSource type="worksheet">
    <worksheetSource ref="A1:T116" sheet="Actigraphy Data"/>
  </cacheSource>
  <cacheFields count="19">
    <cacheField name="Diagnosis" numFmtId="0">
      <sharedItems count="2">
        <s v="Control"/>
        <s v="iRBD"/>
      </sharedItems>
    </cacheField>
    <cacheField name="Actigraphy Prediction Score" numFmtId="0">
      <sharedItems containsSemiMixedTypes="0" containsString="0" containsNumber="1" minValue="-8.0569572209999993" maxValue="10.709139990000001"/>
    </cacheField>
    <cacheField name="Age" numFmtId="0">
      <sharedItems containsSemiMixedTypes="0" containsString="0" containsNumber="1" containsInteger="1" minValue="40" maxValue="85"/>
    </cacheField>
    <cacheField name="Gender" numFmtId="0">
      <sharedItems/>
    </cacheField>
    <cacheField name="Other neuro/sleep diagnosis" numFmtId="0">
      <sharedItems containsBlank="1"/>
    </cacheField>
    <cacheField name="Q1 (RBD)" numFmtId="0">
      <sharedItems containsSemiMixedTypes="0" containsString="0" containsNumber="1" minValue="0" maxValue="1"/>
    </cacheField>
    <cacheField name="Q2 (smell)" numFmtId="0">
      <sharedItems containsSemiMixedTypes="0" containsString="0" containsNumber="1" minValue="0" maxValue="1"/>
    </cacheField>
    <cacheField name="Q4 (constipation)" numFmtId="0">
      <sharedItems containsSemiMixedTypes="0" containsString="0" containsNumber="1" minValue="0" maxValue="1"/>
    </cacheField>
    <cacheField name="Q5 (orthostasis)" numFmtId="0">
      <sharedItems containsSemiMixedTypes="0" containsString="0" containsNumber="1" minValue="0" maxValue="1"/>
    </cacheField>
    <cacheField name="Data Set" numFmtId="0">
      <sharedItems/>
    </cacheField>
    <cacheField name="Ones" numFmtId="0">
      <sharedItems containsSemiMixedTypes="0" containsString="0" containsNumber="1" containsInteger="1" minValue="1" maxValue="1"/>
    </cacheField>
    <cacheField name="Positive Actigraphy Data" numFmtId="0">
      <sharedItems/>
    </cacheField>
    <cacheField name="No to Q1" numFmtId="0">
      <sharedItems/>
    </cacheField>
    <cacheField name="IDK to Q1" numFmtId="0">
      <sharedItems/>
    </cacheField>
    <cacheField name="No/IDK to Q1" numFmtId="0">
      <sharedItems/>
    </cacheField>
    <cacheField name="No/IDK to Q1 &amp; positive acti data" numFmtId="0">
      <sharedItems/>
    </cacheField>
    <cacheField name="Yes to Q1" numFmtId="0">
      <sharedItems/>
    </cacheField>
    <cacheField name="Yes/IDK to Q1" numFmtId="0">
      <sharedItems/>
    </cacheField>
    <cacheField name="Yes/IDK to Q1 &amp; negative acti data" numFmtId="0">
      <sharedItems count="2">
        <b v="0"/>
        <b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810.532285185189" createdVersion="8" refreshedVersion="8" minRefreshableVersion="3" recordCount="115" xr:uid="{22A7B6C5-B119-244C-9964-BA765FFF5E38}">
  <cacheSource type="worksheet">
    <worksheetSource ref="A1:W116" sheet="Actigraphy Data"/>
  </cacheSource>
  <cacheFields count="23">
    <cacheField name="Diagnosis" numFmtId="0">
      <sharedItems count="2">
        <s v="Control"/>
        <s v="iRBD"/>
      </sharedItems>
    </cacheField>
    <cacheField name="Actigraphy Prediction Score" numFmtId="0">
      <sharedItems containsSemiMixedTypes="0" containsString="0" containsNumber="1" minValue="-8.0569572209999993" maxValue="10.709139990000001"/>
    </cacheField>
    <cacheField name="Age" numFmtId="0">
      <sharedItems containsSemiMixedTypes="0" containsString="0" containsNumber="1" containsInteger="1" minValue="40" maxValue="85"/>
    </cacheField>
    <cacheField name="Gender" numFmtId="0">
      <sharedItems/>
    </cacheField>
    <cacheField name="Other neuro/sleep diagnosis" numFmtId="0">
      <sharedItems containsBlank="1"/>
    </cacheField>
    <cacheField name="Q1 (RBD)" numFmtId="0">
      <sharedItems containsSemiMixedTypes="0" containsString="0" containsNumber="1" minValue="0" maxValue="1"/>
    </cacheField>
    <cacheField name="Q2 (smell)" numFmtId="0">
      <sharedItems containsSemiMixedTypes="0" containsString="0" containsNumber="1" minValue="0" maxValue="1"/>
    </cacheField>
    <cacheField name="Q4 (constipation)" numFmtId="0">
      <sharedItems containsSemiMixedTypes="0" containsString="0" containsNumber="1" minValue="0" maxValue="1"/>
    </cacheField>
    <cacheField name="Q5 (orthostasis)" numFmtId="0">
      <sharedItems containsSemiMixedTypes="0" containsString="0" containsNumber="1" minValue="0" maxValue="1"/>
    </cacheField>
    <cacheField name="Data Set" numFmtId="0">
      <sharedItems/>
    </cacheField>
    <cacheField name="Ones" numFmtId="0">
      <sharedItems containsSemiMixedTypes="0" containsString="0" containsNumber="1" containsInteger="1" minValue="1" maxValue="1"/>
    </cacheField>
    <cacheField name="Positive Actigraphy Data" numFmtId="0">
      <sharedItems/>
    </cacheField>
    <cacheField name="Yes to Q1" numFmtId="0">
      <sharedItems/>
    </cacheField>
    <cacheField name="Yes to Q2" numFmtId="0">
      <sharedItems/>
    </cacheField>
    <cacheField name="Yes to Q4" numFmtId="0">
      <sharedItems/>
    </cacheField>
    <cacheField name="Yes to Q5" numFmtId="0">
      <sharedItems/>
    </cacheField>
    <cacheField name="Yes to Q2, Q4, OR Q5" numFmtId="0">
      <sharedItems/>
    </cacheField>
    <cacheField name="Yes to Q1 AND yes to Q2, Q4, or Q5" numFmtId="0">
      <sharedItems/>
    </cacheField>
    <cacheField name="Yes to Q1 AND yes to Q2,Q4,or Q5 + positive acti data" numFmtId="0">
      <sharedItems count="2">
        <b v="0"/>
        <b v="1"/>
      </sharedItems>
    </cacheField>
    <cacheField name="Don't Know to Q1" numFmtId="0">
      <sharedItems/>
    </cacheField>
    <cacheField name="Yes to Q2 &amp; Q4" numFmtId="0">
      <sharedItems/>
    </cacheField>
    <cacheField name="Don't Know to Q1 &amp; Yes to Q2, Q4" numFmtId="0">
      <sharedItems/>
    </cacheField>
    <cacheField name="Don't Know to Q1 &amp; Yes to Q2, Q4 + positive acti data" numFmtId="0">
      <sharedItems count="1">
        <b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810.616893981482" createdVersion="8" refreshedVersion="8" minRefreshableVersion="3" recordCount="228" xr:uid="{DC9F5815-BB6B-6F4B-A6EF-2DBFC3FB154D}">
  <cacheSource type="worksheet">
    <worksheetSource ref="A1:AA229" sheet="NEW"/>
  </cacheSource>
  <cacheFields count="27">
    <cacheField name="Diagnosis" numFmtId="0">
      <sharedItems count="2">
        <s v="Control"/>
        <s v="iRBD"/>
      </sharedItems>
    </cacheField>
    <cacheField name="Actigraphy Prediction Score" numFmtId="0">
      <sharedItems containsString="0" containsBlank="1" containsNumber="1" minValue="-8.0569572209999993" maxValue="10.709139990000001"/>
    </cacheField>
    <cacheField name="Age" numFmtId="0">
      <sharedItems containsSemiMixedTypes="0" containsString="0" containsNumber="1" containsInteger="1" minValue="40" maxValue="87"/>
    </cacheField>
    <cacheField name="Gender" numFmtId="0">
      <sharedItems/>
    </cacheField>
    <cacheField name="Other neuro/sleep diagnosis" numFmtId="0">
      <sharedItems containsBlank="1"/>
    </cacheField>
    <cacheField name="Q1 (RBD)" numFmtId="0">
      <sharedItems containsSemiMixedTypes="0" containsString="0" containsNumber="1" minValue="0" maxValue="1"/>
    </cacheField>
    <cacheField name="Q2 (smell)" numFmtId="0">
      <sharedItems containsSemiMixedTypes="0" containsString="0" containsNumber="1" minValue="0" maxValue="1"/>
    </cacheField>
    <cacheField name="Q4 (constipation)" numFmtId="0">
      <sharedItems containsSemiMixedTypes="0" containsString="0" containsNumber="1" minValue="0" maxValue="1"/>
    </cacheField>
    <cacheField name="Q5 (orthostasis)" numFmtId="0">
      <sharedItems containsSemiMixedTypes="0" containsString="0" containsNumber="1" minValue="0" maxValue="1"/>
    </cacheField>
    <cacheField name="Data Set" numFmtId="0">
      <sharedItems/>
    </cacheField>
    <cacheField name="Ones" numFmtId="0">
      <sharedItems containsSemiMixedTypes="0" containsString="0" containsNumber="1" containsInteger="1" minValue="1" maxValue="1"/>
    </cacheField>
    <cacheField name="Yes to Q1" numFmtId="0">
      <sharedItems containsSemiMixedTypes="0" containsString="0" containsNumber="1" containsInteger="1" minValue="0" maxValue="1"/>
    </cacheField>
    <cacheField name="Yes to Q2" numFmtId="0">
      <sharedItems containsSemiMixedTypes="0" containsString="0" containsNumber="1" containsInteger="1" minValue="0" maxValue="1"/>
    </cacheField>
    <cacheField name="Yes to Q4" numFmtId="0">
      <sharedItems containsSemiMixedTypes="0" containsString="0" containsNumber="1" containsInteger="1" minValue="0" maxValue="1"/>
    </cacheField>
    <cacheField name="Yes to Q5" numFmtId="0">
      <sharedItems containsSemiMixedTypes="0" containsString="0" containsNumber="1" containsInteger="1" minValue="0" maxValue="1"/>
    </cacheField>
    <cacheField name="Yes to Q1 &amp; Q2" numFmtId="0">
      <sharedItems/>
    </cacheField>
    <cacheField name="0 in Binary" numFmtId="0">
      <sharedItems containsSemiMixedTypes="0" containsString="0" containsNumber="1" containsInteger="1" minValue="0" maxValue="1"/>
    </cacheField>
    <cacheField name="Yes to Q1 &amp; Q4" numFmtId="0">
      <sharedItems/>
    </cacheField>
    <cacheField name="Q in Binary" numFmtId="0">
      <sharedItems containsSemiMixedTypes="0" containsString="0" containsNumber="1" containsInteger="1" minValue="0" maxValue="1"/>
    </cacheField>
    <cacheField name="Yes to Q1 &amp; Q5" numFmtId="0">
      <sharedItems/>
    </cacheField>
    <cacheField name="S in Binary" numFmtId="0">
      <sharedItems containsSemiMixedTypes="0" containsString="0" containsNumber="1" containsInteger="1" minValue="0" maxValue="1"/>
    </cacheField>
    <cacheField name="Yes to Q1, Q2, and Q4" numFmtId="0">
      <sharedItems/>
    </cacheField>
    <cacheField name="Yes to Q1, Q2, and Q5" numFmtId="0">
      <sharedItems/>
    </cacheField>
    <cacheField name="Yes to Q4 &amp; Q5" numFmtId="0">
      <sharedItems/>
    </cacheField>
    <cacheField name="Yes to Q1, Q4, &amp; Q5" numFmtId="0">
      <sharedItems/>
    </cacheField>
    <cacheField name="Yes to Q1, Q2, Q4, &amp; Q5" numFmtId="0">
      <sharedItems/>
    </cacheField>
    <cacheField name="Yes to Q22" numFmtId="0">
      <sharedItems count="2">
        <b v="1"/>
        <b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810.619142939817" createdVersion="8" refreshedVersion="8" minRefreshableVersion="3" recordCount="228" xr:uid="{F664D722-18E5-CC48-815E-4E3765C14475}">
  <cacheSource type="worksheet">
    <worksheetSource ref="A1:AC229" sheet="NEW"/>
  </cacheSource>
  <cacheFields count="29">
    <cacheField name="Diagnosis" numFmtId="0">
      <sharedItems count="2">
        <s v="Control"/>
        <s v="iRBD"/>
      </sharedItems>
    </cacheField>
    <cacheField name="Actigraphy Prediction Score" numFmtId="0">
      <sharedItems containsString="0" containsBlank="1" containsNumber="1" minValue="-8.0569572209999993" maxValue="10.709139990000001"/>
    </cacheField>
    <cacheField name="Age" numFmtId="0">
      <sharedItems containsSemiMixedTypes="0" containsString="0" containsNumber="1" containsInteger="1" minValue="40" maxValue="87"/>
    </cacheField>
    <cacheField name="Gender" numFmtId="0">
      <sharedItems/>
    </cacheField>
    <cacheField name="Other neuro/sleep diagnosis" numFmtId="0">
      <sharedItems containsBlank="1"/>
    </cacheField>
    <cacheField name="Q1 (RBD)" numFmtId="0">
      <sharedItems containsSemiMixedTypes="0" containsString="0" containsNumber="1" minValue="0" maxValue="1"/>
    </cacheField>
    <cacheField name="Q2 (smell)" numFmtId="0">
      <sharedItems containsSemiMixedTypes="0" containsString="0" containsNumber="1" minValue="0" maxValue="1"/>
    </cacheField>
    <cacheField name="Q4 (constipation)" numFmtId="0">
      <sharedItems containsSemiMixedTypes="0" containsString="0" containsNumber="1" minValue="0" maxValue="1"/>
    </cacheField>
    <cacheField name="Q5 (orthostasis)" numFmtId="0">
      <sharedItems containsSemiMixedTypes="0" containsString="0" containsNumber="1" minValue="0" maxValue="1"/>
    </cacheField>
    <cacheField name="Data Set" numFmtId="0">
      <sharedItems/>
    </cacheField>
    <cacheField name="Ones" numFmtId="0">
      <sharedItems containsSemiMixedTypes="0" containsString="0" containsNumber="1" containsInteger="1" minValue="1" maxValue="1"/>
    </cacheField>
    <cacheField name="Yes to Q1" numFmtId="0">
      <sharedItems containsSemiMixedTypes="0" containsString="0" containsNumber="1" containsInteger="1" minValue="0" maxValue="1"/>
    </cacheField>
    <cacheField name="Yes to Q2" numFmtId="0">
      <sharedItems containsSemiMixedTypes="0" containsString="0" containsNumber="1" containsInteger="1" minValue="0" maxValue="1"/>
    </cacheField>
    <cacheField name="Yes to Q4" numFmtId="0">
      <sharedItems containsSemiMixedTypes="0" containsString="0" containsNumber="1" containsInteger="1" minValue="0" maxValue="1"/>
    </cacheField>
    <cacheField name="Yes to Q5" numFmtId="0">
      <sharedItems containsSemiMixedTypes="0" containsString="0" containsNumber="1" containsInteger="1" minValue="0" maxValue="1"/>
    </cacheField>
    <cacheField name="Yes to Q1 &amp; Q2" numFmtId="0">
      <sharedItems/>
    </cacheField>
    <cacheField name="0 in Binary" numFmtId="0">
      <sharedItems containsSemiMixedTypes="0" containsString="0" containsNumber="1" containsInteger="1" minValue="0" maxValue="1"/>
    </cacheField>
    <cacheField name="Yes to Q1 &amp; Q4" numFmtId="0">
      <sharedItems/>
    </cacheField>
    <cacheField name="Q in Binary" numFmtId="0">
      <sharedItems containsSemiMixedTypes="0" containsString="0" containsNumber="1" containsInteger="1" minValue="0" maxValue="1"/>
    </cacheField>
    <cacheField name="Yes to Q1 &amp; Q5" numFmtId="0">
      <sharedItems/>
    </cacheField>
    <cacheField name="S in Binary" numFmtId="0">
      <sharedItems containsSemiMixedTypes="0" containsString="0" containsNumber="1" containsInteger="1" minValue="0" maxValue="1"/>
    </cacheField>
    <cacheField name="Yes to Q1, Q2, and Q4" numFmtId="0">
      <sharedItems/>
    </cacheField>
    <cacheField name="Yes to Q1, Q2, and Q5" numFmtId="0">
      <sharedItems/>
    </cacheField>
    <cacheField name="Yes to Q4 &amp; Q5" numFmtId="0">
      <sharedItems/>
    </cacheField>
    <cacheField name="Yes to Q1, Q4, &amp; Q5" numFmtId="0">
      <sharedItems/>
    </cacheField>
    <cacheField name="Yes to Q1, Q2, Q4, &amp; Q5" numFmtId="0">
      <sharedItems/>
    </cacheField>
    <cacheField name="Yes to Q22" numFmtId="0">
      <sharedItems/>
    </cacheField>
    <cacheField name="Yes to Q42" numFmtId="0">
      <sharedItems count="2">
        <b v="0"/>
        <b v="1"/>
      </sharedItems>
    </cacheField>
    <cacheField name="Yes to Q52" numFmtId="0">
      <sharedItems count="2">
        <b v="0"/>
        <b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810.622664814815" createdVersion="8" refreshedVersion="8" minRefreshableVersion="3" recordCount="228" xr:uid="{114C4C11-930A-6E4A-AD92-EA0D0BA09CF5}">
  <cacheSource type="worksheet">
    <worksheetSource ref="A1:AE229" sheet="NEW"/>
  </cacheSource>
  <cacheFields count="31">
    <cacheField name="Diagnosis" numFmtId="0">
      <sharedItems count="2">
        <s v="Control"/>
        <s v="iRBD"/>
      </sharedItems>
    </cacheField>
    <cacheField name="Actigraphy Prediction Score" numFmtId="0">
      <sharedItems containsString="0" containsBlank="1" containsNumber="1" minValue="-8.0569572209999993" maxValue="10.709139990000001"/>
    </cacheField>
    <cacheField name="Age" numFmtId="0">
      <sharedItems containsSemiMixedTypes="0" containsString="0" containsNumber="1" containsInteger="1" minValue="40" maxValue="87"/>
    </cacheField>
    <cacheField name="Gender" numFmtId="0">
      <sharedItems/>
    </cacheField>
    <cacheField name="Other neuro/sleep diagnosis" numFmtId="0">
      <sharedItems containsBlank="1"/>
    </cacheField>
    <cacheField name="Q1 (RBD)" numFmtId="0">
      <sharedItems containsSemiMixedTypes="0" containsString="0" containsNumber="1" minValue="0" maxValue="1"/>
    </cacheField>
    <cacheField name="Q2 (smell)" numFmtId="0">
      <sharedItems containsSemiMixedTypes="0" containsString="0" containsNumber="1" minValue="0" maxValue="1"/>
    </cacheField>
    <cacheField name="Q4 (constipation)" numFmtId="0">
      <sharedItems containsSemiMixedTypes="0" containsString="0" containsNumber="1" minValue="0" maxValue="1"/>
    </cacheField>
    <cacheField name="Q5 (orthostasis)" numFmtId="0">
      <sharedItems containsSemiMixedTypes="0" containsString="0" containsNumber="1" minValue="0" maxValue="1"/>
    </cacheField>
    <cacheField name="Data Set" numFmtId="0">
      <sharedItems/>
    </cacheField>
    <cacheField name="Ones" numFmtId="0">
      <sharedItems containsSemiMixedTypes="0" containsString="0" containsNumber="1" containsInteger="1" minValue="1" maxValue="1"/>
    </cacheField>
    <cacheField name="Yes to Q1" numFmtId="0">
      <sharedItems containsSemiMixedTypes="0" containsString="0" containsNumber="1" containsInteger="1" minValue="0" maxValue="1"/>
    </cacheField>
    <cacheField name="Yes to Q2" numFmtId="0">
      <sharedItems containsSemiMixedTypes="0" containsString="0" containsNumber="1" containsInteger="1" minValue="0" maxValue="1"/>
    </cacheField>
    <cacheField name="Yes to Q4" numFmtId="0">
      <sharedItems containsSemiMixedTypes="0" containsString="0" containsNumber="1" containsInteger="1" minValue="0" maxValue="1"/>
    </cacheField>
    <cacheField name="Yes to Q5" numFmtId="0">
      <sharedItems containsSemiMixedTypes="0" containsString="0" containsNumber="1" containsInteger="1" minValue="0" maxValue="1"/>
    </cacheField>
    <cacheField name="Yes to Q1 &amp; Q2" numFmtId="0">
      <sharedItems/>
    </cacheField>
    <cacheField name="0 in Binary" numFmtId="0">
      <sharedItems containsSemiMixedTypes="0" containsString="0" containsNumber="1" containsInteger="1" minValue="0" maxValue="1"/>
    </cacheField>
    <cacheField name="Yes to Q1 &amp; Q4" numFmtId="0">
      <sharedItems/>
    </cacheField>
    <cacheField name="Q in Binary" numFmtId="0">
      <sharedItems containsSemiMixedTypes="0" containsString="0" containsNumber="1" containsInteger="1" minValue="0" maxValue="1"/>
    </cacheField>
    <cacheField name="Yes to Q1 &amp; Q5" numFmtId="0">
      <sharedItems/>
    </cacheField>
    <cacheField name="S in Binary" numFmtId="0">
      <sharedItems containsSemiMixedTypes="0" containsString="0" containsNumber="1" containsInteger="1" minValue="0" maxValue="1"/>
    </cacheField>
    <cacheField name="Yes to Q1, Q2, and Q4" numFmtId="0">
      <sharedItems/>
    </cacheField>
    <cacheField name="Yes to Q1, Q2, and Q5" numFmtId="0">
      <sharedItems/>
    </cacheField>
    <cacheField name="Yes to Q4 &amp; Q5" numFmtId="0">
      <sharedItems/>
    </cacheField>
    <cacheField name="Yes to Q1, Q4, &amp; Q5" numFmtId="0">
      <sharedItems/>
    </cacheField>
    <cacheField name="Yes to Q1, Q2, Q4, &amp; Q5" numFmtId="0">
      <sharedItems/>
    </cacheField>
    <cacheField name="Yes to Q22" numFmtId="0">
      <sharedItems/>
    </cacheField>
    <cacheField name="Yes to Q42" numFmtId="0">
      <sharedItems/>
    </cacheField>
    <cacheField name="Yes to Q52" numFmtId="0">
      <sharedItems/>
    </cacheField>
    <cacheField name="Yes to Q4 or Q5" numFmtId="0">
      <sharedItems/>
    </cacheField>
    <cacheField name="Yes to Q2 and either Q4 or Q5" numFmtId="0">
      <sharedItems count="2">
        <b v="0"/>
        <b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810.624713773148" createdVersion="8" refreshedVersion="8" minRefreshableVersion="3" recordCount="228" xr:uid="{19FF0000-CD55-4A46-AC46-665CA29831B7}">
  <cacheSource type="worksheet">
    <worksheetSource ref="A1:AG229" sheet="NEW"/>
  </cacheSource>
  <cacheFields count="33">
    <cacheField name="Diagnosis" numFmtId="0">
      <sharedItems count="2">
        <s v="Control"/>
        <s v="iRBD"/>
      </sharedItems>
    </cacheField>
    <cacheField name="Actigraphy Prediction Score" numFmtId="0">
      <sharedItems containsString="0" containsBlank="1" containsNumber="1" minValue="-8.0569572209999993" maxValue="10.709139990000001"/>
    </cacheField>
    <cacheField name="Age" numFmtId="0">
      <sharedItems containsSemiMixedTypes="0" containsString="0" containsNumber="1" containsInteger="1" minValue="40" maxValue="87"/>
    </cacheField>
    <cacheField name="Gender" numFmtId="0">
      <sharedItems/>
    </cacheField>
    <cacheField name="Other neuro/sleep diagnosis" numFmtId="0">
      <sharedItems containsBlank="1"/>
    </cacheField>
    <cacheField name="Q1 (RBD)" numFmtId="0">
      <sharedItems containsSemiMixedTypes="0" containsString="0" containsNumber="1" minValue="0" maxValue="1"/>
    </cacheField>
    <cacheField name="Q2 (smell)" numFmtId="0">
      <sharedItems containsSemiMixedTypes="0" containsString="0" containsNumber="1" minValue="0" maxValue="1"/>
    </cacheField>
    <cacheField name="Q4 (constipation)" numFmtId="0">
      <sharedItems containsSemiMixedTypes="0" containsString="0" containsNumber="1" minValue="0" maxValue="1"/>
    </cacheField>
    <cacheField name="Q5 (orthostasis)" numFmtId="0">
      <sharedItems containsSemiMixedTypes="0" containsString="0" containsNumber="1" minValue="0" maxValue="1"/>
    </cacheField>
    <cacheField name="Data Set" numFmtId="0">
      <sharedItems/>
    </cacheField>
    <cacheField name="Ones" numFmtId="0">
      <sharedItems containsSemiMixedTypes="0" containsString="0" containsNumber="1" containsInteger="1" minValue="1" maxValue="1"/>
    </cacheField>
    <cacheField name="Yes to Q1" numFmtId="0">
      <sharedItems containsSemiMixedTypes="0" containsString="0" containsNumber="1" containsInteger="1" minValue="0" maxValue="1"/>
    </cacheField>
    <cacheField name="Yes to Q2" numFmtId="0">
      <sharedItems containsSemiMixedTypes="0" containsString="0" containsNumber="1" containsInteger="1" minValue="0" maxValue="1"/>
    </cacheField>
    <cacheField name="Yes to Q4" numFmtId="0">
      <sharedItems containsSemiMixedTypes="0" containsString="0" containsNumber="1" containsInteger="1" minValue="0" maxValue="1"/>
    </cacheField>
    <cacheField name="Yes to Q5" numFmtId="0">
      <sharedItems containsSemiMixedTypes="0" containsString="0" containsNumber="1" containsInteger="1" minValue="0" maxValue="1"/>
    </cacheField>
    <cacheField name="Yes to Q1 &amp; Q2" numFmtId="0">
      <sharedItems/>
    </cacheField>
    <cacheField name="0 in Binary" numFmtId="0">
      <sharedItems containsSemiMixedTypes="0" containsString="0" containsNumber="1" containsInteger="1" minValue="0" maxValue="1"/>
    </cacheField>
    <cacheField name="Yes to Q1 &amp; Q4" numFmtId="0">
      <sharedItems/>
    </cacheField>
    <cacheField name="Q in Binary" numFmtId="0">
      <sharedItems containsSemiMixedTypes="0" containsString="0" containsNumber="1" containsInteger="1" minValue="0" maxValue="1"/>
    </cacheField>
    <cacheField name="Yes to Q1 &amp; Q5" numFmtId="0">
      <sharedItems/>
    </cacheField>
    <cacheField name="S in Binary" numFmtId="0">
      <sharedItems containsSemiMixedTypes="0" containsString="0" containsNumber="1" containsInteger="1" minValue="0" maxValue="1"/>
    </cacheField>
    <cacheField name="Yes to Q1, Q2, and Q4" numFmtId="0">
      <sharedItems/>
    </cacheField>
    <cacheField name="Yes to Q1, Q2, and Q5" numFmtId="0">
      <sharedItems/>
    </cacheField>
    <cacheField name="Yes to Q4 &amp; Q5" numFmtId="0">
      <sharedItems/>
    </cacheField>
    <cacheField name="Yes to Q1, Q4, &amp; Q5" numFmtId="0">
      <sharedItems/>
    </cacheField>
    <cacheField name="Yes to Q1, Q2, Q4, &amp; Q5" numFmtId="0">
      <sharedItems/>
    </cacheField>
    <cacheField name="Yes to Q22" numFmtId="0">
      <sharedItems/>
    </cacheField>
    <cacheField name="Yes to Q42" numFmtId="0">
      <sharedItems/>
    </cacheField>
    <cacheField name="Yes to Q52" numFmtId="0">
      <sharedItems/>
    </cacheField>
    <cacheField name="Yes to Q4 or Q5" numFmtId="0">
      <sharedItems/>
    </cacheField>
    <cacheField name="Yes to Q2 and either Q4 or Q5" numFmtId="0">
      <sharedItems/>
    </cacheField>
    <cacheField name="Yes to Q2 or Q5" numFmtId="0">
      <sharedItems/>
    </cacheField>
    <cacheField name="Yes to Q4 and either Q2 or Q5" numFmtId="0">
      <sharedItems count="2">
        <b v="0"/>
        <b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810.627052199074" createdVersion="8" refreshedVersion="8" minRefreshableVersion="3" recordCount="228" xr:uid="{05305581-C66B-DD42-91F9-120FE67138EA}">
  <cacheSource type="worksheet">
    <worksheetSource ref="A1:AI229" sheet="NEW"/>
  </cacheSource>
  <cacheFields count="35">
    <cacheField name="Diagnosis" numFmtId="0">
      <sharedItems count="2">
        <s v="Control"/>
        <s v="iRBD"/>
      </sharedItems>
    </cacheField>
    <cacheField name="Actigraphy Prediction Score" numFmtId="0">
      <sharedItems containsString="0" containsBlank="1" containsNumber="1" minValue="-8.0569572209999993" maxValue="10.709139990000001"/>
    </cacheField>
    <cacheField name="Age" numFmtId="0">
      <sharedItems containsSemiMixedTypes="0" containsString="0" containsNumber="1" containsInteger="1" minValue="40" maxValue="87"/>
    </cacheField>
    <cacheField name="Gender" numFmtId="0">
      <sharedItems/>
    </cacheField>
    <cacheField name="Other neuro/sleep diagnosis" numFmtId="0">
      <sharedItems containsBlank="1"/>
    </cacheField>
    <cacheField name="Q1 (RBD)" numFmtId="0">
      <sharedItems containsSemiMixedTypes="0" containsString="0" containsNumber="1" minValue="0" maxValue="1"/>
    </cacheField>
    <cacheField name="Q2 (smell)" numFmtId="0">
      <sharedItems containsSemiMixedTypes="0" containsString="0" containsNumber="1" minValue="0" maxValue="1"/>
    </cacheField>
    <cacheField name="Q4 (constipation)" numFmtId="0">
      <sharedItems containsSemiMixedTypes="0" containsString="0" containsNumber="1" minValue="0" maxValue="1"/>
    </cacheField>
    <cacheField name="Q5 (orthostasis)" numFmtId="0">
      <sharedItems containsSemiMixedTypes="0" containsString="0" containsNumber="1" minValue="0" maxValue="1"/>
    </cacheField>
    <cacheField name="Data Set" numFmtId="0">
      <sharedItems/>
    </cacheField>
    <cacheField name="Ones" numFmtId="0">
      <sharedItems containsSemiMixedTypes="0" containsString="0" containsNumber="1" containsInteger="1" minValue="1" maxValue="1"/>
    </cacheField>
    <cacheField name="Yes to Q1" numFmtId="0">
      <sharedItems containsSemiMixedTypes="0" containsString="0" containsNumber="1" containsInteger="1" minValue="0" maxValue="1"/>
    </cacheField>
    <cacheField name="Yes to Q2" numFmtId="0">
      <sharedItems containsSemiMixedTypes="0" containsString="0" containsNumber="1" containsInteger="1" minValue="0" maxValue="1"/>
    </cacheField>
    <cacheField name="Yes to Q4" numFmtId="0">
      <sharedItems containsSemiMixedTypes="0" containsString="0" containsNumber="1" containsInteger="1" minValue="0" maxValue="1"/>
    </cacheField>
    <cacheField name="Yes to Q5" numFmtId="0">
      <sharedItems containsSemiMixedTypes="0" containsString="0" containsNumber="1" containsInteger="1" minValue="0" maxValue="1"/>
    </cacheField>
    <cacheField name="Yes to Q1 &amp; Q2" numFmtId="0">
      <sharedItems/>
    </cacheField>
    <cacheField name="0 in Binary" numFmtId="0">
      <sharedItems containsSemiMixedTypes="0" containsString="0" containsNumber="1" containsInteger="1" minValue="0" maxValue="1"/>
    </cacheField>
    <cacheField name="Yes to Q1 &amp; Q4" numFmtId="0">
      <sharedItems/>
    </cacheField>
    <cacheField name="Q in Binary" numFmtId="0">
      <sharedItems containsSemiMixedTypes="0" containsString="0" containsNumber="1" containsInteger="1" minValue="0" maxValue="1"/>
    </cacheField>
    <cacheField name="Yes to Q1 &amp; Q5" numFmtId="0">
      <sharedItems/>
    </cacheField>
    <cacheField name="S in Binary" numFmtId="0">
      <sharedItems containsSemiMixedTypes="0" containsString="0" containsNumber="1" containsInteger="1" minValue="0" maxValue="1"/>
    </cacheField>
    <cacheField name="Yes to Q1, Q2, and Q4" numFmtId="0">
      <sharedItems/>
    </cacheField>
    <cacheField name="Yes to Q1, Q2, and Q5" numFmtId="0">
      <sharedItems/>
    </cacheField>
    <cacheField name="Yes to Q4 &amp; Q5" numFmtId="0">
      <sharedItems/>
    </cacheField>
    <cacheField name="Yes to Q1, Q4, &amp; Q5" numFmtId="0">
      <sharedItems/>
    </cacheField>
    <cacheField name="Yes to Q1, Q2, Q4, &amp; Q5" numFmtId="0">
      <sharedItems/>
    </cacheField>
    <cacheField name="Yes to Q22" numFmtId="0">
      <sharedItems/>
    </cacheField>
    <cacheField name="Yes to Q42" numFmtId="0">
      <sharedItems/>
    </cacheField>
    <cacheField name="Yes to Q52" numFmtId="0">
      <sharedItems/>
    </cacheField>
    <cacheField name="Yes to Q4 or Q5" numFmtId="0">
      <sharedItems/>
    </cacheField>
    <cacheField name="Yes to Q2 and either Q4 or Q5" numFmtId="0">
      <sharedItems/>
    </cacheField>
    <cacheField name="Yes to Q2 or Q5" numFmtId="0">
      <sharedItems/>
    </cacheField>
    <cacheField name="Yes to Q4 and either Q2 or Q5" numFmtId="0">
      <sharedItems/>
    </cacheField>
    <cacheField name="Yes to Q2 or Q4" numFmtId="0">
      <sharedItems/>
    </cacheField>
    <cacheField name="Yes to Q5 and either Q2 or Q4" numFmtId="0">
      <sharedItems count="2">
        <b v="0"/>
        <b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811.555865740738" createdVersion="8" refreshedVersion="8" minRefreshableVersion="3" recordCount="115" xr:uid="{412150A7-8BE2-C043-AF92-7EAFB706B397}">
  <cacheSource type="worksheet">
    <worksheetSource ref="A1:Y116" sheet="Actigraphy Data"/>
  </cacheSource>
  <cacheFields count="25">
    <cacheField name="Diagnosis" numFmtId="0">
      <sharedItems count="2">
        <s v="Control"/>
        <s v="iRBD"/>
      </sharedItems>
    </cacheField>
    <cacheField name="Actigraphy Prediction Score" numFmtId="0">
      <sharedItems containsSemiMixedTypes="0" containsString="0" containsNumber="1" minValue="-8.0569572209999993" maxValue="10.709139990000001"/>
    </cacheField>
    <cacheField name="Age" numFmtId="0">
      <sharedItems containsSemiMixedTypes="0" containsString="0" containsNumber="1" containsInteger="1" minValue="40" maxValue="85"/>
    </cacheField>
    <cacheField name="Gender" numFmtId="0">
      <sharedItems/>
    </cacheField>
    <cacheField name="Other neuro/sleep diagnosis" numFmtId="0">
      <sharedItems containsBlank="1"/>
    </cacheField>
    <cacheField name="Q1 (RBD)" numFmtId="0">
      <sharedItems containsSemiMixedTypes="0" containsString="0" containsNumber="1" minValue="0" maxValue="1"/>
    </cacheField>
    <cacheField name="Q2 (smell)" numFmtId="0">
      <sharedItems containsSemiMixedTypes="0" containsString="0" containsNumber="1" minValue="0" maxValue="1"/>
    </cacheField>
    <cacheField name="Q4 (constipation)" numFmtId="0">
      <sharedItems containsSemiMixedTypes="0" containsString="0" containsNumber="1" minValue="0" maxValue="1"/>
    </cacheField>
    <cacheField name="Q5 (orthostasis)" numFmtId="0">
      <sharedItems containsSemiMixedTypes="0" containsString="0" containsNumber="1" minValue="0" maxValue="1"/>
    </cacheField>
    <cacheField name="Data Set" numFmtId="0">
      <sharedItems/>
    </cacheField>
    <cacheField name="Ones" numFmtId="0">
      <sharedItems containsSemiMixedTypes="0" containsString="0" containsNumber="1" containsInteger="1" minValue="1" maxValue="1"/>
    </cacheField>
    <cacheField name="Positive Actigraphy Data" numFmtId="0">
      <sharedItems/>
    </cacheField>
    <cacheField name="Yes to Q1" numFmtId="0">
      <sharedItems/>
    </cacheField>
    <cacheField name="Yes to Q2" numFmtId="0">
      <sharedItems/>
    </cacheField>
    <cacheField name="Yes to Q4" numFmtId="0">
      <sharedItems/>
    </cacheField>
    <cacheField name="Yes to Q5" numFmtId="0">
      <sharedItems/>
    </cacheField>
    <cacheField name="Yes to Q2, Q4, OR Q5" numFmtId="0">
      <sharedItems/>
    </cacheField>
    <cacheField name="Yes to Q1 AND yes to Q2, Q4, or Q5" numFmtId="0">
      <sharedItems/>
    </cacheField>
    <cacheField name="Yes to Q1 AND yes to Q2,Q4,or Q5 + positive acti data" numFmtId="0">
      <sharedItems/>
    </cacheField>
    <cacheField name="Don't Know to Q1" numFmtId="0">
      <sharedItems/>
    </cacheField>
    <cacheField name="Yes to Q2 &amp; Q4" numFmtId="0">
      <sharedItems/>
    </cacheField>
    <cacheField name="Don't Know to Q1 &amp; Yes to Q2, Q4" numFmtId="0">
      <sharedItems/>
    </cacheField>
    <cacheField name="Don't Know to Q1 &amp; Yes to Q2, Q4 + positive acti data" numFmtId="0">
      <sharedItems/>
    </cacheField>
    <cacheField name="Don't Know to Q1 and yes to Q2" numFmtId="0">
      <sharedItems/>
    </cacheField>
    <cacheField name="Don’t Know to Q1 and yes to Q2 and positive acti data" numFmtId="0">
      <sharedItems count="2">
        <b v="0"/>
        <b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811.626243865743" createdVersion="8" refreshedVersion="8" minRefreshableVersion="3" recordCount="115" xr:uid="{051B7BA0-42DA-8145-ABFA-2BCC432E2EC2}">
  <cacheSource type="worksheet">
    <worksheetSource ref="A1:AB116" sheet="Actigraphy Data"/>
  </cacheSource>
  <cacheFields count="28">
    <cacheField name="Diagnosis" numFmtId="0">
      <sharedItems count="2">
        <s v="Control"/>
        <s v="iRBD"/>
      </sharedItems>
    </cacheField>
    <cacheField name="Actigraphy Prediction Score" numFmtId="0">
      <sharedItems containsSemiMixedTypes="0" containsString="0" containsNumber="1" minValue="-8.0569572209999993" maxValue="10.709139990000001"/>
    </cacheField>
    <cacheField name="Age" numFmtId="0">
      <sharedItems containsSemiMixedTypes="0" containsString="0" containsNumber="1" containsInteger="1" minValue="40" maxValue="85"/>
    </cacheField>
    <cacheField name="Gender" numFmtId="0">
      <sharedItems/>
    </cacheField>
    <cacheField name="Other neuro/sleep diagnosis" numFmtId="0">
      <sharedItems containsBlank="1"/>
    </cacheField>
    <cacheField name="Q1 (RBD)" numFmtId="0">
      <sharedItems containsSemiMixedTypes="0" containsString="0" containsNumber="1" minValue="0" maxValue="1"/>
    </cacheField>
    <cacheField name="Q2 (smell)" numFmtId="0">
      <sharedItems containsSemiMixedTypes="0" containsString="0" containsNumber="1" minValue="0" maxValue="1"/>
    </cacheField>
    <cacheField name="Q4 (constipation)" numFmtId="0">
      <sharedItems containsSemiMixedTypes="0" containsString="0" containsNumber="1" minValue="0" maxValue="1"/>
    </cacheField>
    <cacheField name="Q5 (orthostasis)" numFmtId="0">
      <sharedItems containsSemiMixedTypes="0" containsString="0" containsNumber="1" minValue="0" maxValue="1"/>
    </cacheField>
    <cacheField name="Data Set" numFmtId="0">
      <sharedItems/>
    </cacheField>
    <cacheField name="Ones" numFmtId="0">
      <sharedItems containsSemiMixedTypes="0" containsString="0" containsNumber="1" containsInteger="1" minValue="1" maxValue="1"/>
    </cacheField>
    <cacheField name="Positive Actigraphy Data" numFmtId="0">
      <sharedItems/>
    </cacheField>
    <cacheField name="Yes to Q1" numFmtId="0">
      <sharedItems/>
    </cacheField>
    <cacheField name="Yes to Q2" numFmtId="0">
      <sharedItems/>
    </cacheField>
    <cacheField name="Yes to Q4" numFmtId="0">
      <sharedItems/>
    </cacheField>
    <cacheField name="Yes to Q5" numFmtId="0">
      <sharedItems/>
    </cacheField>
    <cacheField name="Yes to Q2, Q4, OR Q5" numFmtId="0">
      <sharedItems/>
    </cacheField>
    <cacheField name="Yes to Q1 AND yes to Q2, Q4, or Q5" numFmtId="0">
      <sharedItems/>
    </cacheField>
    <cacheField name="Yes to Q1 AND yes to Q2,Q4,or Q5 + positive acti data" numFmtId="0">
      <sharedItems/>
    </cacheField>
    <cacheField name="Don't Know to Q1" numFmtId="0">
      <sharedItems/>
    </cacheField>
    <cacheField name="Yes to Q2 &amp; Q4" numFmtId="0">
      <sharedItems/>
    </cacheField>
    <cacheField name="Don't Know to Q1 &amp; Yes to Q2, Q4" numFmtId="0">
      <sharedItems/>
    </cacheField>
    <cacheField name="Don't Know to Q1 &amp; Yes to Q2, Q4 + positive acti data" numFmtId="0">
      <sharedItems/>
    </cacheField>
    <cacheField name="Don't Know to Q1 and yes to Q2" numFmtId="0">
      <sharedItems/>
    </cacheField>
    <cacheField name="Don’t Know to Q1 and yes to Q2 and positive acti data" numFmtId="0">
      <sharedItems/>
    </cacheField>
    <cacheField name="Don't Know to Q1 and yes to Q4" numFmtId="0">
      <sharedItems/>
    </cacheField>
    <cacheField name="Don't Know to Q1 and yes to Q5" numFmtId="0">
      <sharedItems/>
    </cacheField>
    <cacheField name="Don’t know to Q1 and yes to Q5 + positive acti data" numFmtId="0">
      <sharedItems count="2">
        <b v="0"/>
        <b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811.634314583331" createdVersion="8" refreshedVersion="8" minRefreshableVersion="3" recordCount="115" xr:uid="{23DDF16B-3842-AB4B-9FE9-CC388DCE9CAB}">
  <cacheSource type="worksheet">
    <worksheetSource ref="A1:AE116" sheet="Actigraphy Data"/>
  </cacheSource>
  <cacheFields count="31">
    <cacheField name="Diagnosis" numFmtId="0">
      <sharedItems count="2">
        <s v="Control"/>
        <s v="iRBD"/>
      </sharedItems>
    </cacheField>
    <cacheField name="Actigraphy Prediction Score" numFmtId="0">
      <sharedItems containsSemiMixedTypes="0" containsString="0" containsNumber="1" minValue="-8.0569572209999993" maxValue="10.709139990000001"/>
    </cacheField>
    <cacheField name="Age" numFmtId="0">
      <sharedItems containsSemiMixedTypes="0" containsString="0" containsNumber="1" containsInteger="1" minValue="40" maxValue="85"/>
    </cacheField>
    <cacheField name="Gender" numFmtId="0">
      <sharedItems/>
    </cacheField>
    <cacheField name="Other neuro/sleep diagnosis" numFmtId="0">
      <sharedItems containsBlank="1"/>
    </cacheField>
    <cacheField name="Q1 (RBD)" numFmtId="0">
      <sharedItems containsSemiMixedTypes="0" containsString="0" containsNumber="1" minValue="0" maxValue="1"/>
    </cacheField>
    <cacheField name="Q2 (smell)" numFmtId="0">
      <sharedItems containsSemiMixedTypes="0" containsString="0" containsNumber="1" minValue="0" maxValue="1"/>
    </cacheField>
    <cacheField name="Q4 (constipation)" numFmtId="0">
      <sharedItems containsSemiMixedTypes="0" containsString="0" containsNumber="1" minValue="0" maxValue="1"/>
    </cacheField>
    <cacheField name="Q5 (orthostasis)" numFmtId="0">
      <sharedItems containsSemiMixedTypes="0" containsString="0" containsNumber="1" minValue="0" maxValue="1"/>
    </cacheField>
    <cacheField name="Data Set" numFmtId="0">
      <sharedItems/>
    </cacheField>
    <cacheField name="Ones" numFmtId="0">
      <sharedItems containsSemiMixedTypes="0" containsString="0" containsNumber="1" containsInteger="1" minValue="1" maxValue="1"/>
    </cacheField>
    <cacheField name="Positive Actigraphy Data" numFmtId="0">
      <sharedItems/>
    </cacheField>
    <cacheField name="Yes to Q1" numFmtId="0">
      <sharedItems/>
    </cacheField>
    <cacheField name="Yes to Q2" numFmtId="0">
      <sharedItems/>
    </cacheField>
    <cacheField name="Yes to Q4" numFmtId="0">
      <sharedItems/>
    </cacheField>
    <cacheField name="Yes to Q5" numFmtId="0">
      <sharedItems/>
    </cacheField>
    <cacheField name="Yes to Q2, Q4, OR Q5" numFmtId="0">
      <sharedItems/>
    </cacheField>
    <cacheField name="Yes to Q1 AND yes to Q2, Q4, or Q5" numFmtId="0">
      <sharedItems/>
    </cacheField>
    <cacheField name="Yes to Q1 AND yes to Q2,Q4,or Q5 + positive acti data" numFmtId="0">
      <sharedItems/>
    </cacheField>
    <cacheField name="Don't Know to Q1" numFmtId="0">
      <sharedItems/>
    </cacheField>
    <cacheField name="Yes to Q2 &amp; Q4" numFmtId="0">
      <sharedItems/>
    </cacheField>
    <cacheField name="Don't Know to Q1 &amp; Yes to Q2, Q4" numFmtId="0">
      <sharedItems/>
    </cacheField>
    <cacheField name="Don't Know to Q1 &amp; Yes to Q2, Q4 + positive acti data" numFmtId="0">
      <sharedItems/>
    </cacheField>
    <cacheField name="Don't Know to Q1 and yes to Q2" numFmtId="0">
      <sharedItems/>
    </cacheField>
    <cacheField name="Don’t Know to Q1 and yes to Q2 and positive acti data" numFmtId="0">
      <sharedItems/>
    </cacheField>
    <cacheField name="Don't Know to Q1 and yes to Q4" numFmtId="0">
      <sharedItems/>
    </cacheField>
    <cacheField name="Don't Know to Q1 and yes to Q5" numFmtId="0">
      <sharedItems/>
    </cacheField>
    <cacheField name="Don’t know to Q1 and yes to Q5 + positive acti data" numFmtId="0">
      <sharedItems/>
    </cacheField>
    <cacheField name="Yes to Q2 + Q5" numFmtId="0">
      <sharedItems/>
    </cacheField>
    <cacheField name="Don't Know to Q1 + yes to Q2 and Q5" numFmtId="0">
      <sharedItems/>
    </cacheField>
    <cacheField name="Don’t Know to Q1 + yes to Q2 and Q5 + positive acti data" numFmtId="0">
      <sharedItems count="2">
        <b v="0"/>
        <b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811.63693645833" createdVersion="8" refreshedVersion="8" minRefreshableVersion="3" recordCount="115" xr:uid="{39B6510D-8BA7-8544-91F9-1AB911AE98C8}">
  <cacheSource type="worksheet">
    <worksheetSource ref="A1:AH116" sheet="Actigraphy Data"/>
  </cacheSource>
  <cacheFields count="34">
    <cacheField name="Diagnosis" numFmtId="0">
      <sharedItems count="2">
        <s v="Control"/>
        <s v="iRBD"/>
      </sharedItems>
    </cacheField>
    <cacheField name="Actigraphy Prediction Score" numFmtId="0">
      <sharedItems containsSemiMixedTypes="0" containsString="0" containsNumber="1" minValue="-8.0569572209999993" maxValue="10.709139990000001"/>
    </cacheField>
    <cacheField name="Age" numFmtId="0">
      <sharedItems containsSemiMixedTypes="0" containsString="0" containsNumber="1" containsInteger="1" minValue="40" maxValue="85"/>
    </cacheField>
    <cacheField name="Gender" numFmtId="0">
      <sharedItems/>
    </cacheField>
    <cacheField name="Other neuro/sleep diagnosis" numFmtId="0">
      <sharedItems containsBlank="1"/>
    </cacheField>
    <cacheField name="Q1 (RBD)" numFmtId="0">
      <sharedItems containsSemiMixedTypes="0" containsString="0" containsNumber="1" minValue="0" maxValue="1"/>
    </cacheField>
    <cacheField name="Q2 (smell)" numFmtId="0">
      <sharedItems containsSemiMixedTypes="0" containsString="0" containsNumber="1" minValue="0" maxValue="1"/>
    </cacheField>
    <cacheField name="Q4 (constipation)" numFmtId="0">
      <sharedItems containsSemiMixedTypes="0" containsString="0" containsNumber="1" minValue="0" maxValue="1"/>
    </cacheField>
    <cacheField name="Q5 (orthostasis)" numFmtId="0">
      <sharedItems containsSemiMixedTypes="0" containsString="0" containsNumber="1" minValue="0" maxValue="1"/>
    </cacheField>
    <cacheField name="Data Set" numFmtId="0">
      <sharedItems/>
    </cacheField>
    <cacheField name="Ones" numFmtId="0">
      <sharedItems containsSemiMixedTypes="0" containsString="0" containsNumber="1" containsInteger="1" minValue="1" maxValue="1"/>
    </cacheField>
    <cacheField name="Positive Actigraphy Data" numFmtId="0">
      <sharedItems/>
    </cacheField>
    <cacheField name="Yes to Q1" numFmtId="0">
      <sharedItems/>
    </cacheField>
    <cacheField name="Yes to Q2" numFmtId="0">
      <sharedItems/>
    </cacheField>
    <cacheField name="Yes to Q4" numFmtId="0">
      <sharedItems/>
    </cacheField>
    <cacheField name="Yes to Q5" numFmtId="0">
      <sharedItems/>
    </cacheField>
    <cacheField name="Yes to Q2, Q4, OR Q5" numFmtId="0">
      <sharedItems/>
    </cacheField>
    <cacheField name="Yes to Q1 AND yes to Q2, Q4, or Q5" numFmtId="0">
      <sharedItems/>
    </cacheField>
    <cacheField name="Yes to Q1 AND yes to Q2,Q4,or Q5 + positive acti data" numFmtId="0">
      <sharedItems/>
    </cacheField>
    <cacheField name="Don't Know to Q1" numFmtId="0">
      <sharedItems/>
    </cacheField>
    <cacheField name="Yes to Q2 &amp; Q4" numFmtId="0">
      <sharedItems/>
    </cacheField>
    <cacheField name="Don't Know to Q1 &amp; Yes to Q2, Q4" numFmtId="0">
      <sharedItems/>
    </cacheField>
    <cacheField name="Don't Know to Q1 &amp; Yes to Q2, Q4 + positive acti data" numFmtId="0">
      <sharedItems/>
    </cacheField>
    <cacheField name="Don't Know to Q1 and yes to Q2" numFmtId="0">
      <sharedItems/>
    </cacheField>
    <cacheField name="Don’t Know to Q1 and yes to Q2 and positive acti data" numFmtId="0">
      <sharedItems/>
    </cacheField>
    <cacheField name="Don't Know to Q1 and yes to Q4" numFmtId="0">
      <sharedItems/>
    </cacheField>
    <cacheField name="Don't Know to Q1 and yes to Q5" numFmtId="0">
      <sharedItems count="2">
        <b v="0"/>
        <b v="1"/>
      </sharedItems>
    </cacheField>
    <cacheField name="Don’t know to Q1 and yes to Q5 + positive acti data" numFmtId="0">
      <sharedItems count="2">
        <b v="0"/>
        <b v="1"/>
      </sharedItems>
    </cacheField>
    <cacheField name="Yes to Q2 + Q5" numFmtId="0">
      <sharedItems/>
    </cacheField>
    <cacheField name="Don't Know to Q1 + yes to Q2 and Q5" numFmtId="0">
      <sharedItems/>
    </cacheField>
    <cacheField name="Don’t Know to Q1 + yes to Q2 and Q5 + positive acti data" numFmtId="0">
      <sharedItems/>
    </cacheField>
    <cacheField name="Yes to Q4 + Q5" numFmtId="0">
      <sharedItems/>
    </cacheField>
    <cacheField name="Don’t Know to Q1 + yes to Q4 + Q5" numFmtId="0">
      <sharedItems/>
    </cacheField>
    <cacheField name="Don't Know to Q1 + yes to Q4 + Q5 + positive acti data" numFmtId="0">
      <sharedItems count="1">
        <b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811.699178935189" createdVersion="8" refreshedVersion="8" minRefreshableVersion="3" recordCount="228" xr:uid="{6C4A0280-FB0C-314C-9ED0-4D4D73D0765B}">
  <cacheSource type="worksheet">
    <worksheetSource ref="A1:AD229" sheet="Analysis"/>
  </cacheSource>
  <cacheFields count="30">
    <cacheField name="Diagnosis" numFmtId="0">
      <sharedItems count="2">
        <s v="Control"/>
        <s v="iRBD"/>
      </sharedItems>
    </cacheField>
    <cacheField name="Actigraphy Prediction Score" numFmtId="0">
      <sharedItems containsString="0" containsBlank="1" containsNumber="1" minValue="-8.0569572209999993" maxValue="10.709139990000001"/>
    </cacheField>
    <cacheField name="Age" numFmtId="0">
      <sharedItems containsSemiMixedTypes="0" containsString="0" containsNumber="1" containsInteger="1" minValue="40" maxValue="87"/>
    </cacheField>
    <cacheField name="Gender" numFmtId="0">
      <sharedItems/>
    </cacheField>
    <cacheField name="Other neuro/sleep diagnosis" numFmtId="0">
      <sharedItems containsBlank="1"/>
    </cacheField>
    <cacheField name="Q1 (RBD)" numFmtId="0">
      <sharedItems containsSemiMixedTypes="0" containsString="0" containsNumber="1" minValue="0" maxValue="1"/>
    </cacheField>
    <cacheField name="Q2 (smell)" numFmtId="0">
      <sharedItems containsSemiMixedTypes="0" containsString="0" containsNumber="1" minValue="0" maxValue="1"/>
    </cacheField>
    <cacheField name="Q4 (constipation)" numFmtId="0">
      <sharedItems containsSemiMixedTypes="0" containsString="0" containsNumber="1" minValue="0" maxValue="1"/>
    </cacheField>
    <cacheField name="Q5 (orthostasis)" numFmtId="0">
      <sharedItems containsSemiMixedTypes="0" containsString="0" containsNumber="1" minValue="0" maxValue="1"/>
    </cacheField>
    <cacheField name="Data Set" numFmtId="0">
      <sharedItems/>
    </cacheField>
    <cacheField name="Yes to Q1" numFmtId="0">
      <sharedItems containsSemiMixedTypes="0" containsString="0" containsNumber="1" containsInteger="1" minValue="0" maxValue="1"/>
    </cacheField>
    <cacheField name="Yes to Q2" numFmtId="0">
      <sharedItems containsSemiMixedTypes="0" containsString="0" containsNumber="1" containsInteger="1" minValue="0" maxValue="1"/>
    </cacheField>
    <cacheField name="Yes to Q4" numFmtId="0">
      <sharedItems containsSemiMixedTypes="0" containsString="0" containsNumber="1" containsInteger="1" minValue="0" maxValue="1"/>
    </cacheField>
    <cacheField name="Yes to Q5" numFmtId="0">
      <sharedItems containsSemiMixedTypes="0" containsString="0" containsNumber="1" containsInteger="1" minValue="0" maxValue="1"/>
    </cacheField>
    <cacheField name="Yes to Q2, Q4, OR Q5" numFmtId="0">
      <sharedItems/>
    </cacheField>
    <cacheField name="Yes to Q1 AND yes to Q2, 4, or 5" numFmtId="0">
      <sharedItems/>
    </cacheField>
    <cacheField name="Q as 0 and 1" numFmtId="0">
      <sharedItems containsSemiMixedTypes="0" containsString="0" containsNumber="1" containsInteger="1" minValue="0" maxValue="1"/>
    </cacheField>
    <cacheField name="Don't Know to Q1" numFmtId="0">
      <sharedItems containsSemiMixedTypes="0" containsString="0" containsNumber="1" containsInteger="1" minValue="0" maxValue="1"/>
    </cacheField>
    <cacheField name="Yes to Q2 and Q4" numFmtId="0">
      <sharedItems/>
    </cacheField>
    <cacheField name="Don't know to Q1 AND yes to Q2,4" numFmtId="0">
      <sharedItems/>
    </cacheField>
    <cacheField name="T as 0 and 1" numFmtId="0">
      <sharedItems containsSemiMixedTypes="0" containsString="0" containsNumber="1" containsInteger="1" minValue="0" maxValue="1"/>
    </cacheField>
    <cacheField name="Ones" numFmtId="0">
      <sharedItems containsString="0" containsBlank="1" containsNumber="1" containsInteger="1" minValue="1" maxValue="1"/>
    </cacheField>
    <cacheField name="Don't Know to Q12" numFmtId="0">
      <sharedItems containsSemiMixedTypes="0" containsString="0" containsNumber="1" containsInteger="1" minValue="0" maxValue="1"/>
    </cacheField>
    <cacheField name="Yes to Q2 and Q42" numFmtId="0">
      <sharedItems/>
    </cacheField>
    <cacheField name="Yes to Q2 and Q5" numFmtId="0">
      <sharedItems/>
    </cacheField>
    <cacheField name="Yes to Q4 and Q5" numFmtId="0">
      <sharedItems/>
    </cacheField>
    <cacheField name="Yes to 2 Qs" numFmtId="0">
      <sharedItems/>
    </cacheField>
    <cacheField name="Don't Know to Q1 AND Yes to 2 Qs" numFmtId="0">
      <sharedItems/>
    </cacheField>
    <cacheField name="AB as 0 and 1" numFmtId="0">
      <sharedItems containsSemiMixedTypes="0" containsString="0" containsNumber="1" containsInteger="1" minValue="0" maxValue="1"/>
    </cacheField>
    <cacheField name="Don't Know to Q1 and yes to Q5" numFmtId="0">
      <sharedItems count="2">
        <b v="0"/>
        <b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811.703602314818" createdVersion="8" refreshedVersion="8" minRefreshableVersion="3" recordCount="84" xr:uid="{57924956-2796-E744-A8CA-ED7995BD8E64}">
  <cacheSource type="worksheet">
    <worksheetSource ref="A1:Q85" sheet="Stanford"/>
  </cacheSource>
  <cacheFields count="17">
    <cacheField name="Diagnosis" numFmtId="0">
      <sharedItems count="2">
        <s v="iRBD"/>
        <s v="Control"/>
      </sharedItems>
    </cacheField>
    <cacheField name="Actigraphy Prediction Score" numFmtId="0">
      <sharedItems containsSemiMixedTypes="0" containsString="0" containsNumber="1" minValue="-8.0569572209999993" maxValue="10.709139990000001"/>
    </cacheField>
    <cacheField name="Age" numFmtId="0">
      <sharedItems containsSemiMixedTypes="0" containsString="0" containsNumber="1" containsInteger="1" minValue="40" maxValue="80"/>
    </cacheField>
    <cacheField name="Gender" numFmtId="0">
      <sharedItems/>
    </cacheField>
    <cacheField name="Other neuro/sleep diagnosis" numFmtId="0">
      <sharedItems containsBlank="1"/>
    </cacheField>
    <cacheField name="Q1 (RBD)" numFmtId="0">
      <sharedItems containsSemiMixedTypes="0" containsString="0" containsNumber="1" containsInteger="1" minValue="0" maxValue="1"/>
    </cacheField>
    <cacheField name="Q2 (smell)" numFmtId="0">
      <sharedItems containsSemiMixedTypes="0" containsString="0" containsNumber="1" minValue="0" maxValue="1"/>
    </cacheField>
    <cacheField name="Q4 (constipation)" numFmtId="0">
      <sharedItems containsSemiMixedTypes="0" containsString="0" containsNumber="1" containsInteger="1" minValue="0" maxValue="1"/>
    </cacheField>
    <cacheField name="Q5 (orthostasis)" numFmtId="0">
      <sharedItems containsSemiMixedTypes="0" containsString="0" containsNumber="1" minValue="0" maxValue="1"/>
    </cacheField>
    <cacheField name="Data Set" numFmtId="0">
      <sharedItems/>
    </cacheField>
    <cacheField name="Ones" numFmtId="0">
      <sharedItems containsSemiMixedTypes="0" containsString="0" containsNumber="1" containsInteger="1" minValue="1" maxValue="1"/>
    </cacheField>
    <cacheField name="Yes to Q1" numFmtId="0">
      <sharedItems/>
    </cacheField>
    <cacheField name="Yes to Q2" numFmtId="0">
      <sharedItems/>
    </cacheField>
    <cacheField name="Yes to Q4" numFmtId="0">
      <sharedItems/>
    </cacheField>
    <cacheField name="Yes to Q5" numFmtId="0">
      <sharedItems/>
    </cacheField>
    <cacheField name="Yes to Q2,Q4, or Q5" numFmtId="0">
      <sharedItems/>
    </cacheField>
    <cacheField name="Set 1" numFmtId="0">
      <sharedItems count="2">
        <b v="1"/>
        <b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811.706145370372" createdVersion="8" refreshedVersion="8" minRefreshableVersion="3" recordCount="84" xr:uid="{413C4BB6-0F79-C446-9B08-160EB837241A}">
  <cacheSource type="worksheet">
    <worksheetSource ref="A1:T85" sheet="Stanford"/>
  </cacheSource>
  <cacheFields count="20">
    <cacheField name="Diagnosis" numFmtId="0">
      <sharedItems count="2">
        <s v="iRBD"/>
        <s v="Control"/>
      </sharedItems>
    </cacheField>
    <cacheField name="Actigraphy Prediction Score" numFmtId="0">
      <sharedItems containsSemiMixedTypes="0" containsString="0" containsNumber="1" minValue="-8.0569572209999993" maxValue="10.709139990000001"/>
    </cacheField>
    <cacheField name="Age" numFmtId="0">
      <sharedItems containsSemiMixedTypes="0" containsString="0" containsNumber="1" containsInteger="1" minValue="40" maxValue="80"/>
    </cacheField>
    <cacheField name="Gender" numFmtId="0">
      <sharedItems/>
    </cacheField>
    <cacheField name="Other neuro/sleep diagnosis" numFmtId="0">
      <sharedItems containsBlank="1"/>
    </cacheField>
    <cacheField name="Q1 (RBD)" numFmtId="0">
      <sharedItems containsSemiMixedTypes="0" containsString="0" containsNumber="1" containsInteger="1" minValue="0" maxValue="1"/>
    </cacheField>
    <cacheField name="Q2 (smell)" numFmtId="0">
      <sharedItems containsSemiMixedTypes="0" containsString="0" containsNumber="1" minValue="0" maxValue="1"/>
    </cacheField>
    <cacheField name="Q4 (constipation)" numFmtId="0">
      <sharedItems containsSemiMixedTypes="0" containsString="0" containsNumber="1" containsInteger="1" minValue="0" maxValue="1"/>
    </cacheField>
    <cacheField name="Q5 (orthostasis)" numFmtId="0">
      <sharedItems containsSemiMixedTypes="0" containsString="0" containsNumber="1" minValue="0" maxValue="1"/>
    </cacheField>
    <cacheField name="Data Set" numFmtId="0">
      <sharedItems/>
    </cacheField>
    <cacheField name="Ones" numFmtId="0">
      <sharedItems containsSemiMixedTypes="0" containsString="0" containsNumber="1" containsInteger="1" minValue="1" maxValue="1"/>
    </cacheField>
    <cacheField name="Yes to Q1" numFmtId="0">
      <sharedItems/>
    </cacheField>
    <cacheField name="Yes to Q2" numFmtId="0">
      <sharedItems/>
    </cacheField>
    <cacheField name="Yes to Q4" numFmtId="0">
      <sharedItems/>
    </cacheField>
    <cacheField name="Yes to Q5" numFmtId="0">
      <sharedItems/>
    </cacheField>
    <cacheField name="Yes to Q2,Q4, or Q5" numFmtId="0">
      <sharedItems/>
    </cacheField>
    <cacheField name="Set 1" numFmtId="0">
      <sharedItems/>
    </cacheField>
    <cacheField name="Don't Know to Q1" numFmtId="0">
      <sharedItems/>
    </cacheField>
    <cacheField name="Yes to Q2 AND Q4" numFmtId="0">
      <sharedItems/>
    </cacheField>
    <cacheField name="Set 2" numFmtId="0">
      <sharedItems count="1">
        <b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811.710529050928" createdVersion="8" refreshedVersion="8" minRefreshableVersion="3" recordCount="144" xr:uid="{F5C7562E-C19E-DC48-9383-8E2DCF5A0982}">
  <cacheSource type="worksheet">
    <worksheetSource ref="A1:Q145" sheet="Sinai"/>
  </cacheSource>
  <cacheFields count="17">
    <cacheField name="Diagnosis" numFmtId="0">
      <sharedItems count="2">
        <s v="Control"/>
        <s v="iRBD"/>
      </sharedItems>
    </cacheField>
    <cacheField name="Actigraphy Prediction Score" numFmtId="0">
      <sharedItems containsString="0" containsBlank="1" containsNumber="1" minValue="-5.3426761110000003" maxValue="7.0801831970000002"/>
    </cacheField>
    <cacheField name="Age" numFmtId="0">
      <sharedItems containsSemiMixedTypes="0" containsString="0" containsNumber="1" containsInteger="1" minValue="40" maxValue="87"/>
    </cacheField>
    <cacheField name="Gender" numFmtId="0">
      <sharedItems/>
    </cacheField>
    <cacheField name="Other neuro/sleep diagnosis" numFmtId="0">
      <sharedItems containsBlank="1"/>
    </cacheField>
    <cacheField name="Q1 (RBD)" numFmtId="0">
      <sharedItems containsSemiMixedTypes="0" containsString="0" containsNumber="1" minValue="0" maxValue="1"/>
    </cacheField>
    <cacheField name="Q2 (smell)" numFmtId="0">
      <sharedItems containsSemiMixedTypes="0" containsString="0" containsNumber="1" minValue="0" maxValue="1"/>
    </cacheField>
    <cacheField name="Q4 (constipation)" numFmtId="0">
      <sharedItems containsSemiMixedTypes="0" containsString="0" containsNumber="1" minValue="0" maxValue="1"/>
    </cacheField>
    <cacheField name="Q5 (orthostasis)" numFmtId="0">
      <sharedItems containsSemiMixedTypes="0" containsString="0" containsNumber="1" minValue="0" maxValue="1"/>
    </cacheField>
    <cacheField name="Data Set" numFmtId="0">
      <sharedItems/>
    </cacheField>
    <cacheField name="Ones" numFmtId="0">
      <sharedItems containsSemiMixedTypes="0" containsString="0" containsNumber="1" containsInteger="1" minValue="1" maxValue="1"/>
    </cacheField>
    <cacheField name="Yes to Q1" numFmtId="0">
      <sharedItems/>
    </cacheField>
    <cacheField name="Yes to Q2" numFmtId="0">
      <sharedItems/>
    </cacheField>
    <cacheField name="Yes to Q4" numFmtId="0">
      <sharedItems/>
    </cacheField>
    <cacheField name="Yes to Q5" numFmtId="0">
      <sharedItems/>
    </cacheField>
    <cacheField name="Yes to Q2, Q3, or Q5" numFmtId="0">
      <sharedItems/>
    </cacheField>
    <cacheField name="Set 1" numFmtId="0">
      <sharedItems count="2">
        <b v="0"/>
        <b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811.71250011574" createdVersion="8" refreshedVersion="8" minRefreshableVersion="3" recordCount="144" xr:uid="{4887A7F2-1272-A149-8961-50C652DA3CF2}">
  <cacheSource type="worksheet">
    <worksheetSource ref="A1:T145" sheet="Sinai"/>
  </cacheSource>
  <cacheFields count="20">
    <cacheField name="Diagnosis" numFmtId="0">
      <sharedItems count="2">
        <s v="Control"/>
        <s v="iRBD"/>
      </sharedItems>
    </cacheField>
    <cacheField name="Actigraphy Prediction Score" numFmtId="0">
      <sharedItems containsString="0" containsBlank="1" containsNumber="1" minValue="-5.3426761110000003" maxValue="7.0801831970000002"/>
    </cacheField>
    <cacheField name="Age" numFmtId="0">
      <sharedItems containsSemiMixedTypes="0" containsString="0" containsNumber="1" containsInteger="1" minValue="40" maxValue="87"/>
    </cacheField>
    <cacheField name="Gender" numFmtId="0">
      <sharedItems/>
    </cacheField>
    <cacheField name="Other neuro/sleep diagnosis" numFmtId="0">
      <sharedItems containsBlank="1"/>
    </cacheField>
    <cacheField name="Q1 (RBD)" numFmtId="0">
      <sharedItems containsSemiMixedTypes="0" containsString="0" containsNumber="1" minValue="0" maxValue="1"/>
    </cacheField>
    <cacheField name="Q2 (smell)" numFmtId="0">
      <sharedItems containsSemiMixedTypes="0" containsString="0" containsNumber="1" minValue="0" maxValue="1"/>
    </cacheField>
    <cacheField name="Q4 (constipation)" numFmtId="0">
      <sharedItems containsSemiMixedTypes="0" containsString="0" containsNumber="1" minValue="0" maxValue="1"/>
    </cacheField>
    <cacheField name="Q5 (orthostasis)" numFmtId="0">
      <sharedItems containsSemiMixedTypes="0" containsString="0" containsNumber="1" minValue="0" maxValue="1"/>
    </cacheField>
    <cacheField name="Data Set" numFmtId="0">
      <sharedItems/>
    </cacheField>
    <cacheField name="Ones" numFmtId="0">
      <sharedItems containsSemiMixedTypes="0" containsString="0" containsNumber="1" containsInteger="1" minValue="1" maxValue="1"/>
    </cacheField>
    <cacheField name="Yes to Q1" numFmtId="0">
      <sharedItems/>
    </cacheField>
    <cacheField name="Yes to Q2" numFmtId="0">
      <sharedItems/>
    </cacheField>
    <cacheField name="Yes to Q4" numFmtId="0">
      <sharedItems/>
    </cacheField>
    <cacheField name="Yes to Q5" numFmtId="0">
      <sharedItems/>
    </cacheField>
    <cacheField name="Yes to Q2, Q3, or Q5" numFmtId="0">
      <sharedItems/>
    </cacheField>
    <cacheField name="Set 1" numFmtId="0">
      <sharedItems/>
    </cacheField>
    <cacheField name="Don't Know to Q1" numFmtId="0">
      <sharedItems/>
    </cacheField>
    <cacheField name="Yes to Q2 &amp; Q4" numFmtId="0">
      <sharedItems/>
    </cacheField>
    <cacheField name="Set 2" numFmtId="0">
      <sharedItems count="2">
        <b v="0"/>
        <b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7">
  <r>
    <x v="0"/>
    <m/>
    <n v="72"/>
    <s v="M"/>
    <s v="Sleep apnea"/>
    <n v="0"/>
    <n v="1"/>
    <n v="0"/>
    <n v="0"/>
    <s v="May Clinic Data"/>
    <n v="0"/>
    <n v="1"/>
    <n v="0"/>
    <n v="0"/>
    <b v="1"/>
    <x v="0"/>
    <n v="0"/>
    <n v="0"/>
    <b v="0"/>
    <x v="0"/>
    <n v="0"/>
    <n v="1"/>
  </r>
  <r>
    <x v="0"/>
    <m/>
    <n v="79"/>
    <s v="M"/>
    <s v="Insomnia"/>
    <n v="0"/>
    <n v="0"/>
    <n v="0"/>
    <n v="0"/>
    <s v="May Clinic Data"/>
    <n v="0"/>
    <n v="0"/>
    <n v="0"/>
    <n v="0"/>
    <b v="0"/>
    <x v="0"/>
    <n v="0"/>
    <n v="0"/>
    <b v="0"/>
    <x v="0"/>
    <n v="0"/>
    <n v="1"/>
  </r>
  <r>
    <x v="0"/>
    <m/>
    <n v="55"/>
    <s v="M"/>
    <s v="Sleep apnea"/>
    <n v="0.5"/>
    <n v="1"/>
    <n v="0"/>
    <n v="1"/>
    <s v="May Clinic Data"/>
    <n v="0"/>
    <n v="1"/>
    <n v="0"/>
    <n v="1"/>
    <b v="1"/>
    <x v="0"/>
    <n v="0"/>
    <n v="1"/>
    <b v="0"/>
    <x v="0"/>
    <n v="0"/>
    <n v="1"/>
  </r>
  <r>
    <x v="0"/>
    <m/>
    <n v="61"/>
    <s v="M"/>
    <s v="Sleep apnea"/>
    <n v="0"/>
    <n v="1"/>
    <n v="0"/>
    <n v="1"/>
    <s v="May Clinic Data"/>
    <n v="0"/>
    <n v="1"/>
    <n v="0"/>
    <n v="1"/>
    <b v="1"/>
    <x v="0"/>
    <n v="0"/>
    <n v="0"/>
    <b v="0"/>
    <x v="0"/>
    <n v="0"/>
    <n v="1"/>
  </r>
  <r>
    <x v="0"/>
    <m/>
    <n v="46"/>
    <s v="F"/>
    <s v="Chronic fatigue"/>
    <n v="0"/>
    <n v="0"/>
    <n v="0"/>
    <n v="0"/>
    <s v="May Clinic Data"/>
    <n v="0"/>
    <n v="0"/>
    <n v="0"/>
    <n v="0"/>
    <b v="0"/>
    <x v="0"/>
    <n v="0"/>
    <n v="0"/>
    <b v="0"/>
    <x v="0"/>
    <n v="0"/>
    <n v="1"/>
  </r>
  <r>
    <x v="0"/>
    <m/>
    <n v="80"/>
    <s v="M"/>
    <s v="OSA"/>
    <n v="0"/>
    <n v="1"/>
    <n v="0"/>
    <n v="0"/>
    <s v="May Clinic Data"/>
    <n v="0"/>
    <n v="1"/>
    <n v="0"/>
    <n v="0"/>
    <b v="1"/>
    <x v="0"/>
    <n v="0"/>
    <n v="0"/>
    <b v="0"/>
    <x v="0"/>
    <n v="0"/>
    <n v="1"/>
  </r>
  <r>
    <x v="0"/>
    <m/>
    <n v="70"/>
    <s v="F"/>
    <s v="OSA"/>
    <n v="0"/>
    <n v="0"/>
    <n v="0"/>
    <n v="0"/>
    <s v="May Clinic Data"/>
    <n v="0"/>
    <n v="0"/>
    <n v="0"/>
    <n v="0"/>
    <b v="0"/>
    <x v="0"/>
    <n v="0"/>
    <n v="0"/>
    <b v="0"/>
    <x v="0"/>
    <n v="0"/>
    <n v="1"/>
  </r>
  <r>
    <x v="0"/>
    <m/>
    <n v="87"/>
    <s v="F"/>
    <s v="Sleep apnea"/>
    <n v="0"/>
    <n v="1"/>
    <n v="1"/>
    <n v="0"/>
    <s v="May Clinic Data"/>
    <n v="0"/>
    <n v="1"/>
    <n v="1"/>
    <n v="0"/>
    <b v="1"/>
    <x v="0"/>
    <n v="0"/>
    <n v="0"/>
    <b v="1"/>
    <x v="0"/>
    <n v="0"/>
    <n v="1"/>
  </r>
  <r>
    <x v="1"/>
    <m/>
    <n v="76"/>
    <s v="M"/>
    <m/>
    <n v="0.5"/>
    <n v="1"/>
    <n v="1"/>
    <n v="0"/>
    <s v="May Clinic Data"/>
    <n v="0"/>
    <n v="1"/>
    <n v="1"/>
    <n v="0"/>
    <b v="1"/>
    <x v="0"/>
    <n v="0"/>
    <n v="1"/>
    <b v="1"/>
    <x v="1"/>
    <n v="1"/>
    <n v="1"/>
  </r>
  <r>
    <x v="1"/>
    <m/>
    <n v="67"/>
    <s v="M"/>
    <m/>
    <n v="1"/>
    <n v="0.5"/>
    <n v="0"/>
    <n v="0"/>
    <s v="May Clinic Data"/>
    <n v="1"/>
    <n v="0"/>
    <n v="0"/>
    <n v="0"/>
    <b v="0"/>
    <x v="0"/>
    <n v="0"/>
    <n v="0"/>
    <b v="0"/>
    <x v="0"/>
    <n v="0"/>
    <n v="1"/>
  </r>
  <r>
    <x v="1"/>
    <m/>
    <n v="67"/>
    <s v="M"/>
    <m/>
    <n v="1"/>
    <n v="0"/>
    <n v="0"/>
    <n v="0"/>
    <s v="May Clinic Data"/>
    <n v="1"/>
    <n v="0"/>
    <n v="0"/>
    <n v="0"/>
    <b v="0"/>
    <x v="0"/>
    <n v="0"/>
    <n v="0"/>
    <b v="0"/>
    <x v="0"/>
    <n v="0"/>
    <n v="1"/>
  </r>
  <r>
    <x v="1"/>
    <m/>
    <n v="55"/>
    <s v="M"/>
    <m/>
    <n v="1"/>
    <n v="1"/>
    <n v="1"/>
    <n v="1"/>
    <s v="May Clinic Data"/>
    <n v="1"/>
    <n v="1"/>
    <n v="1"/>
    <n v="1"/>
    <b v="1"/>
    <x v="1"/>
    <n v="1"/>
    <n v="0"/>
    <b v="1"/>
    <x v="0"/>
    <n v="0"/>
    <n v="1"/>
  </r>
  <r>
    <x v="1"/>
    <m/>
    <n v="67"/>
    <s v="M"/>
    <s v="Depression"/>
    <n v="1"/>
    <n v="0"/>
    <n v="1"/>
    <n v="0"/>
    <s v="May Clinic Data"/>
    <n v="1"/>
    <n v="0"/>
    <n v="1"/>
    <n v="0"/>
    <b v="1"/>
    <x v="1"/>
    <n v="1"/>
    <n v="0"/>
    <b v="0"/>
    <x v="0"/>
    <n v="0"/>
    <n v="1"/>
  </r>
  <r>
    <x v="1"/>
    <m/>
    <n v="72"/>
    <s v="M"/>
    <m/>
    <n v="1"/>
    <n v="1"/>
    <n v="1"/>
    <n v="1"/>
    <s v="April Cinic Data"/>
    <n v="1"/>
    <n v="1"/>
    <n v="1"/>
    <n v="1"/>
    <b v="1"/>
    <x v="1"/>
    <n v="1"/>
    <n v="0"/>
    <b v="1"/>
    <x v="0"/>
    <n v="0"/>
    <n v="1"/>
  </r>
  <r>
    <x v="0"/>
    <m/>
    <n v="67"/>
    <s v="M"/>
    <s v="RLS"/>
    <n v="0"/>
    <n v="0"/>
    <n v="0"/>
    <n v="0"/>
    <s v="April Cinic Data"/>
    <n v="0"/>
    <n v="0"/>
    <n v="0"/>
    <n v="0"/>
    <b v="0"/>
    <x v="0"/>
    <n v="0"/>
    <n v="0"/>
    <b v="0"/>
    <x v="0"/>
    <n v="0"/>
    <n v="1"/>
  </r>
  <r>
    <x v="0"/>
    <m/>
    <n v="74"/>
    <s v="F"/>
    <s v="Insomnia"/>
    <n v="0"/>
    <n v="0"/>
    <n v="0"/>
    <n v="0.5"/>
    <s v="April Cinic Data"/>
    <n v="0"/>
    <n v="0"/>
    <n v="0"/>
    <n v="0"/>
    <b v="0"/>
    <x v="0"/>
    <n v="0"/>
    <n v="0"/>
    <b v="0"/>
    <x v="0"/>
    <n v="0"/>
    <n v="1"/>
  </r>
  <r>
    <x v="1"/>
    <m/>
    <n v="54"/>
    <s v="F"/>
    <s v="DM2, depression"/>
    <n v="1"/>
    <n v="0"/>
    <n v="0"/>
    <n v="0"/>
    <s v="April Cinic Data"/>
    <n v="1"/>
    <n v="0"/>
    <n v="0"/>
    <n v="0"/>
    <b v="0"/>
    <x v="0"/>
    <n v="0"/>
    <n v="0"/>
    <b v="0"/>
    <x v="0"/>
    <n v="0"/>
    <n v="1"/>
  </r>
  <r>
    <x v="0"/>
    <m/>
    <n v="65"/>
    <s v="F"/>
    <s v="Diabetes, heart failure"/>
    <n v="0"/>
    <n v="0"/>
    <n v="1"/>
    <n v="1"/>
    <s v="April Cinic Data"/>
    <n v="0"/>
    <n v="0"/>
    <n v="1"/>
    <n v="1"/>
    <b v="1"/>
    <x v="0"/>
    <n v="0"/>
    <n v="0"/>
    <b v="0"/>
    <x v="0"/>
    <n v="0"/>
    <n v="1"/>
  </r>
  <r>
    <x v="0"/>
    <m/>
    <n v="73"/>
    <s v="F"/>
    <s v="Insomnia, anxiety, migraines"/>
    <n v="0"/>
    <n v="0"/>
    <n v="1"/>
    <n v="0"/>
    <s v="April Cinic Data"/>
    <n v="0"/>
    <n v="0"/>
    <n v="1"/>
    <n v="0"/>
    <b v="1"/>
    <x v="0"/>
    <n v="0"/>
    <n v="0"/>
    <b v="0"/>
    <x v="0"/>
    <n v="0"/>
    <n v="1"/>
  </r>
  <r>
    <x v="0"/>
    <m/>
    <n v="77"/>
    <s v="F"/>
    <m/>
    <n v="0.5"/>
    <n v="1"/>
    <n v="0"/>
    <n v="0.5"/>
    <s v="April Cinic Data"/>
    <n v="0"/>
    <n v="1"/>
    <n v="0"/>
    <n v="0"/>
    <b v="1"/>
    <x v="0"/>
    <n v="0"/>
    <n v="1"/>
    <b v="0"/>
    <x v="0"/>
    <n v="0"/>
    <n v="1"/>
  </r>
  <r>
    <x v="0"/>
    <m/>
    <n v="53"/>
    <s v="F"/>
    <s v="Insomnia"/>
    <n v="0"/>
    <n v="1"/>
    <n v="1"/>
    <n v="0"/>
    <s v="April Cinic Data"/>
    <n v="0"/>
    <n v="1"/>
    <n v="1"/>
    <n v="0"/>
    <b v="1"/>
    <x v="0"/>
    <n v="0"/>
    <n v="0"/>
    <b v="1"/>
    <x v="0"/>
    <n v="0"/>
    <n v="1"/>
  </r>
  <r>
    <x v="0"/>
    <m/>
    <n v="76"/>
    <s v="F"/>
    <s v="Hypersomnia"/>
    <n v="0"/>
    <n v="0"/>
    <n v="0"/>
    <n v="0"/>
    <s v="April Cinic Data"/>
    <n v="0"/>
    <n v="0"/>
    <n v="0"/>
    <n v="0"/>
    <b v="0"/>
    <x v="0"/>
    <n v="0"/>
    <n v="0"/>
    <b v="0"/>
    <x v="0"/>
    <n v="0"/>
    <n v="1"/>
  </r>
  <r>
    <x v="1"/>
    <m/>
    <n v="49"/>
    <s v="F"/>
    <s v="Anxiety"/>
    <n v="1"/>
    <n v="0.5"/>
    <n v="1"/>
    <n v="1"/>
    <s v="April Cinic Data"/>
    <n v="1"/>
    <n v="0"/>
    <n v="1"/>
    <n v="1"/>
    <b v="1"/>
    <x v="1"/>
    <n v="1"/>
    <n v="0"/>
    <b v="0"/>
    <x v="0"/>
    <n v="0"/>
    <n v="1"/>
  </r>
  <r>
    <x v="0"/>
    <m/>
    <n v="53"/>
    <s v="F"/>
    <s v="Insomnia, depression, sleep apnea"/>
    <n v="0"/>
    <n v="0"/>
    <n v="0"/>
    <n v="1"/>
    <s v="April Cinic Data"/>
    <n v="0"/>
    <n v="0"/>
    <n v="0"/>
    <n v="1"/>
    <b v="1"/>
    <x v="0"/>
    <n v="0"/>
    <n v="0"/>
    <b v="0"/>
    <x v="0"/>
    <n v="0"/>
    <n v="1"/>
  </r>
  <r>
    <x v="0"/>
    <m/>
    <n v="83"/>
    <s v="F"/>
    <s v="AD-MCi and OSA"/>
    <n v="0"/>
    <n v="0"/>
    <n v="0"/>
    <n v="0"/>
    <s v="April Cinic Data"/>
    <n v="0"/>
    <n v="0"/>
    <n v="0"/>
    <n v="0"/>
    <b v="0"/>
    <x v="0"/>
    <n v="0"/>
    <n v="0"/>
    <b v="0"/>
    <x v="0"/>
    <n v="0"/>
    <n v="1"/>
  </r>
  <r>
    <x v="0"/>
    <m/>
    <n v="65"/>
    <s v="M"/>
    <s v="RLS"/>
    <n v="0.5"/>
    <n v="0"/>
    <n v="0"/>
    <n v="0"/>
    <s v="April Cinic Data"/>
    <n v="0"/>
    <n v="0"/>
    <n v="0"/>
    <n v="0"/>
    <b v="0"/>
    <x v="0"/>
    <n v="0"/>
    <n v="1"/>
    <b v="0"/>
    <x v="0"/>
    <n v="0"/>
    <n v="1"/>
  </r>
  <r>
    <x v="0"/>
    <m/>
    <n v="80"/>
    <s v="F"/>
    <s v="RLS"/>
    <n v="0"/>
    <n v="0"/>
    <n v="1"/>
    <n v="0"/>
    <s v="April Cinic Data"/>
    <n v="0"/>
    <n v="0"/>
    <n v="1"/>
    <n v="0"/>
    <b v="1"/>
    <x v="0"/>
    <n v="0"/>
    <n v="0"/>
    <b v="0"/>
    <x v="0"/>
    <n v="0"/>
    <n v="1"/>
  </r>
  <r>
    <x v="0"/>
    <m/>
    <n v="67"/>
    <s v="F"/>
    <s v="Migraines, OSA"/>
    <n v="0.5"/>
    <n v="0"/>
    <n v="0"/>
    <n v="0"/>
    <s v="April Cinic Data"/>
    <n v="0"/>
    <n v="0"/>
    <n v="0"/>
    <n v="0"/>
    <b v="0"/>
    <x v="0"/>
    <n v="0"/>
    <n v="1"/>
    <b v="0"/>
    <x v="0"/>
    <n v="0"/>
    <n v="1"/>
  </r>
  <r>
    <x v="1"/>
    <m/>
    <n v="80"/>
    <s v="M"/>
    <m/>
    <n v="0"/>
    <n v="1"/>
    <n v="1"/>
    <n v="0"/>
    <s v="April Cinic Data"/>
    <n v="0"/>
    <n v="1"/>
    <n v="1"/>
    <n v="0"/>
    <b v="1"/>
    <x v="0"/>
    <n v="0"/>
    <n v="0"/>
    <b v="1"/>
    <x v="0"/>
    <n v="0"/>
    <n v="1"/>
  </r>
  <r>
    <x v="1"/>
    <m/>
    <n v="64"/>
    <s v="M"/>
    <s v="Depression, diabetes"/>
    <n v="1"/>
    <n v="0"/>
    <n v="0"/>
    <n v="0"/>
    <s v="April Cinic Data"/>
    <n v="1"/>
    <n v="0"/>
    <n v="0"/>
    <n v="0"/>
    <b v="0"/>
    <x v="0"/>
    <n v="0"/>
    <n v="0"/>
    <b v="0"/>
    <x v="0"/>
    <n v="0"/>
    <n v="1"/>
  </r>
  <r>
    <x v="0"/>
    <m/>
    <n v="53"/>
    <s v="F"/>
    <s v="OSA, RLS, depression"/>
    <n v="0.5"/>
    <n v="1"/>
    <n v="0"/>
    <n v="0"/>
    <s v="Clinic - Clean Data"/>
    <n v="0"/>
    <n v="1"/>
    <n v="0"/>
    <n v="0"/>
    <b v="1"/>
    <x v="0"/>
    <n v="0"/>
    <n v="1"/>
    <b v="0"/>
    <x v="0"/>
    <n v="0"/>
    <n v="1"/>
  </r>
  <r>
    <x v="0"/>
    <m/>
    <n v="64"/>
    <s v="F"/>
    <s v="Central sleep apnea, circadian disorder"/>
    <n v="0.5"/>
    <n v="0"/>
    <n v="1"/>
    <n v="0"/>
    <s v="Clinic - Clean Data"/>
    <n v="0"/>
    <n v="0"/>
    <n v="1"/>
    <n v="0"/>
    <b v="1"/>
    <x v="0"/>
    <n v="0"/>
    <n v="1"/>
    <b v="0"/>
    <x v="0"/>
    <n v="0"/>
    <n v="1"/>
  </r>
  <r>
    <x v="0"/>
    <m/>
    <n v="67"/>
    <s v="F"/>
    <s v="OSA"/>
    <n v="0.5"/>
    <n v="1"/>
    <n v="1"/>
    <n v="0"/>
    <s v="Clinic - Clean Data"/>
    <n v="0"/>
    <n v="1"/>
    <n v="1"/>
    <n v="0"/>
    <b v="1"/>
    <x v="0"/>
    <n v="0"/>
    <n v="1"/>
    <b v="1"/>
    <x v="1"/>
    <n v="1"/>
    <n v="1"/>
  </r>
  <r>
    <x v="0"/>
    <m/>
    <n v="61"/>
    <s v="M"/>
    <s v="OSA, no RSWA"/>
    <n v="0.5"/>
    <n v="1"/>
    <n v="0"/>
    <n v="1"/>
    <s v="Clinic - Clean Data"/>
    <n v="0"/>
    <n v="1"/>
    <n v="0"/>
    <n v="1"/>
    <b v="1"/>
    <x v="0"/>
    <n v="0"/>
    <n v="1"/>
    <b v="0"/>
    <x v="0"/>
    <n v="0"/>
    <n v="1"/>
  </r>
  <r>
    <x v="0"/>
    <m/>
    <n v="53"/>
    <s v="F"/>
    <s v="OSA, anxiety, depression"/>
    <n v="0.5"/>
    <n v="1"/>
    <n v="1"/>
    <n v="1"/>
    <s v="Clinic - Clean Data"/>
    <n v="0"/>
    <n v="1"/>
    <n v="1"/>
    <n v="1"/>
    <b v="1"/>
    <x v="0"/>
    <n v="0"/>
    <n v="1"/>
    <b v="1"/>
    <x v="1"/>
    <n v="1"/>
    <n v="1"/>
  </r>
  <r>
    <x v="0"/>
    <m/>
    <n v="43"/>
    <s v="F"/>
    <s v="OSA, shift work disorder"/>
    <n v="0.5"/>
    <n v="0"/>
    <n v="1"/>
    <n v="0"/>
    <s v="Clinic - Clean Data"/>
    <n v="0"/>
    <n v="0"/>
    <n v="1"/>
    <n v="0"/>
    <b v="1"/>
    <x v="0"/>
    <n v="0"/>
    <n v="1"/>
    <b v="0"/>
    <x v="0"/>
    <n v="0"/>
    <n v="1"/>
  </r>
  <r>
    <x v="0"/>
    <m/>
    <n v="43"/>
    <s v="M"/>
    <s v="RLS, insomnia, mild OSA"/>
    <n v="0.5"/>
    <n v="0"/>
    <n v="0"/>
    <n v="1"/>
    <s v="Clinic - Clean Data"/>
    <n v="0"/>
    <n v="0"/>
    <n v="0"/>
    <n v="1"/>
    <b v="1"/>
    <x v="0"/>
    <n v="0"/>
    <n v="1"/>
    <b v="0"/>
    <x v="0"/>
    <n v="0"/>
    <n v="1"/>
  </r>
  <r>
    <x v="0"/>
    <m/>
    <n v="73"/>
    <s v="F"/>
    <s v="OSA sx, sleeptalking, initiation insomnia, RLS, low Fe"/>
    <n v="0.5"/>
    <n v="0.5"/>
    <n v="1"/>
    <n v="1"/>
    <s v="Clinic - Clean Data"/>
    <n v="0"/>
    <n v="0"/>
    <n v="1"/>
    <n v="1"/>
    <b v="1"/>
    <x v="0"/>
    <n v="0"/>
    <n v="1"/>
    <b v="0"/>
    <x v="0"/>
    <n v="0"/>
    <n v="1"/>
  </r>
  <r>
    <x v="0"/>
    <m/>
    <n v="68"/>
    <s v="M"/>
    <s v="Hypersomnia, tachycarida, constipation, l. thalamic lacunar lesion"/>
    <n v="0.5"/>
    <n v="0.5"/>
    <n v="1"/>
    <n v="1"/>
    <s v="Clinic - Clean Data"/>
    <n v="0"/>
    <n v="0"/>
    <n v="1"/>
    <n v="1"/>
    <b v="1"/>
    <x v="0"/>
    <n v="0"/>
    <n v="1"/>
    <b v="0"/>
    <x v="0"/>
    <n v="0"/>
    <n v="1"/>
  </r>
  <r>
    <x v="0"/>
    <m/>
    <n v="64"/>
    <s v="F"/>
    <s v="OSA, insomnia, excessive daytime sleepiness, cognitive concerns"/>
    <n v="0.5"/>
    <n v="0.5"/>
    <n v="0"/>
    <n v="1"/>
    <s v="Clinic - Clean Data"/>
    <n v="0"/>
    <n v="0"/>
    <n v="0"/>
    <n v="1"/>
    <b v="1"/>
    <x v="0"/>
    <n v="0"/>
    <n v="1"/>
    <b v="0"/>
    <x v="0"/>
    <n v="0"/>
    <n v="1"/>
  </r>
  <r>
    <x v="0"/>
    <m/>
    <n v="41"/>
    <s v="M"/>
    <s v="OSA"/>
    <n v="0.5"/>
    <n v="0"/>
    <n v="0"/>
    <n v="0.5"/>
    <s v="Clinic - Clean Data"/>
    <n v="0"/>
    <n v="0"/>
    <n v="0"/>
    <n v="0"/>
    <b v="0"/>
    <x v="0"/>
    <n v="0"/>
    <n v="1"/>
    <b v="0"/>
    <x v="0"/>
    <n v="0"/>
    <n v="1"/>
  </r>
  <r>
    <x v="0"/>
    <m/>
    <n v="68"/>
    <s v="F"/>
    <s v="OSA, migraines"/>
    <n v="0.5"/>
    <n v="0"/>
    <n v="0"/>
    <n v="0"/>
    <s v="Clinic - Clean Data"/>
    <n v="0"/>
    <n v="0"/>
    <n v="0"/>
    <n v="0"/>
    <b v="0"/>
    <x v="0"/>
    <n v="0"/>
    <n v="1"/>
    <b v="0"/>
    <x v="0"/>
    <n v="0"/>
    <n v="1"/>
  </r>
  <r>
    <x v="0"/>
    <m/>
    <n v="45"/>
    <s v="M"/>
    <s v="Tbi, sleep apnea, migraines, PTSD + GAD"/>
    <n v="0.5"/>
    <n v="0.5"/>
    <n v="1"/>
    <n v="1"/>
    <s v="Clinic - Clean Data"/>
    <n v="0"/>
    <n v="0"/>
    <n v="1"/>
    <n v="1"/>
    <b v="1"/>
    <x v="0"/>
    <n v="0"/>
    <n v="1"/>
    <b v="0"/>
    <x v="0"/>
    <n v="0"/>
    <n v="1"/>
  </r>
  <r>
    <x v="0"/>
    <m/>
    <n v="56"/>
    <s v="M"/>
    <s v="OSA, excessive daytime sleepiness"/>
    <n v="0.5"/>
    <n v="0"/>
    <n v="0"/>
    <n v="1"/>
    <s v="Clinic - Clean Data"/>
    <n v="0"/>
    <n v="0"/>
    <n v="0"/>
    <n v="1"/>
    <b v="1"/>
    <x v="0"/>
    <n v="0"/>
    <n v="1"/>
    <b v="0"/>
    <x v="0"/>
    <n v="0"/>
    <n v="1"/>
  </r>
  <r>
    <x v="0"/>
    <m/>
    <n v="45"/>
    <s v="F"/>
    <s v="Lupus, sleep apnea"/>
    <n v="0.5"/>
    <n v="0"/>
    <n v="0.5"/>
    <n v="0"/>
    <s v="Clinic - Clean Data"/>
    <n v="0"/>
    <n v="0"/>
    <n v="0"/>
    <n v="0"/>
    <b v="0"/>
    <x v="0"/>
    <n v="0"/>
    <n v="1"/>
    <b v="0"/>
    <x v="0"/>
    <n v="0"/>
    <n v="1"/>
  </r>
  <r>
    <x v="0"/>
    <m/>
    <n v="65"/>
    <s v="M"/>
    <s v="OSA, RLS"/>
    <n v="0.5"/>
    <n v="0"/>
    <n v="1"/>
    <n v="0"/>
    <s v="Clinic - Clean Data"/>
    <n v="0"/>
    <n v="0"/>
    <n v="1"/>
    <n v="0"/>
    <b v="1"/>
    <x v="0"/>
    <n v="0"/>
    <n v="1"/>
    <b v="0"/>
    <x v="0"/>
    <n v="0"/>
    <n v="1"/>
  </r>
  <r>
    <x v="0"/>
    <m/>
    <n v="63"/>
    <s v="M"/>
    <s v="OSA"/>
    <n v="0"/>
    <n v="0"/>
    <n v="1"/>
    <n v="0.5"/>
    <s v="Clinic - Clean Data"/>
    <n v="0"/>
    <n v="0"/>
    <n v="1"/>
    <n v="0"/>
    <b v="1"/>
    <x v="0"/>
    <n v="0"/>
    <n v="0"/>
    <b v="0"/>
    <x v="0"/>
    <n v="0"/>
    <n v="1"/>
  </r>
  <r>
    <x v="0"/>
    <m/>
    <n v="60"/>
    <s v="M"/>
    <s v="OSA"/>
    <n v="0"/>
    <n v="0"/>
    <n v="0"/>
    <n v="0"/>
    <s v="Clinic - Clean Data"/>
    <n v="0"/>
    <n v="0"/>
    <n v="0"/>
    <n v="0"/>
    <b v="0"/>
    <x v="0"/>
    <n v="0"/>
    <n v="0"/>
    <b v="0"/>
    <x v="0"/>
    <n v="0"/>
    <n v="1"/>
  </r>
  <r>
    <x v="0"/>
    <m/>
    <n v="81"/>
    <s v="M"/>
    <s v="OSA"/>
    <n v="0"/>
    <n v="0"/>
    <n v="0"/>
    <n v="0"/>
    <s v="Clinic - Clean Data"/>
    <n v="0"/>
    <n v="0"/>
    <n v="0"/>
    <n v="0"/>
    <b v="0"/>
    <x v="0"/>
    <n v="0"/>
    <n v="0"/>
    <b v="0"/>
    <x v="0"/>
    <n v="0"/>
    <n v="1"/>
  </r>
  <r>
    <x v="0"/>
    <m/>
    <n v="66"/>
    <s v="M"/>
    <s v="RLS"/>
    <n v="0"/>
    <n v="0"/>
    <n v="0"/>
    <n v="0"/>
    <s v="Clinic - Clean Data"/>
    <n v="0"/>
    <n v="0"/>
    <n v="0"/>
    <n v="0"/>
    <b v="0"/>
    <x v="0"/>
    <n v="0"/>
    <n v="0"/>
    <b v="0"/>
    <x v="0"/>
    <n v="0"/>
    <n v="1"/>
  </r>
  <r>
    <x v="0"/>
    <m/>
    <n v="64"/>
    <s v="F"/>
    <s v="OSA"/>
    <n v="0"/>
    <n v="0"/>
    <n v="1"/>
    <n v="0.5"/>
    <s v="Clinic - Clean Data"/>
    <n v="0"/>
    <n v="0"/>
    <n v="1"/>
    <n v="0"/>
    <b v="1"/>
    <x v="0"/>
    <n v="0"/>
    <n v="0"/>
    <b v="0"/>
    <x v="0"/>
    <n v="0"/>
    <n v="1"/>
  </r>
  <r>
    <x v="0"/>
    <m/>
    <n v="68"/>
    <s v="M"/>
    <s v="OSA"/>
    <n v="0"/>
    <n v="1"/>
    <n v="0"/>
    <n v="0"/>
    <s v="Clinic - Clean Data"/>
    <n v="0"/>
    <n v="1"/>
    <n v="0"/>
    <n v="0"/>
    <b v="1"/>
    <x v="0"/>
    <n v="0"/>
    <n v="0"/>
    <b v="0"/>
    <x v="0"/>
    <n v="0"/>
    <n v="1"/>
  </r>
  <r>
    <x v="0"/>
    <m/>
    <n v="56"/>
    <s v="F"/>
    <s v="Insomnia, anxiety"/>
    <n v="0"/>
    <n v="0"/>
    <n v="1"/>
    <n v="0.5"/>
    <s v="Clinic - Clean Data"/>
    <n v="0"/>
    <n v="0"/>
    <n v="1"/>
    <n v="0"/>
    <b v="1"/>
    <x v="0"/>
    <n v="0"/>
    <n v="0"/>
    <b v="0"/>
    <x v="0"/>
    <n v="0"/>
    <n v="1"/>
  </r>
  <r>
    <x v="0"/>
    <m/>
    <n v="87"/>
    <s v="F"/>
    <s v="OSA, RLS"/>
    <n v="0"/>
    <n v="0"/>
    <n v="0"/>
    <n v="0"/>
    <s v="Clinic - Clean Data"/>
    <n v="0"/>
    <n v="0"/>
    <n v="0"/>
    <n v="0"/>
    <b v="0"/>
    <x v="0"/>
    <n v="0"/>
    <n v="0"/>
    <b v="0"/>
    <x v="0"/>
    <n v="0"/>
    <n v="1"/>
  </r>
  <r>
    <x v="0"/>
    <m/>
    <n v="48"/>
    <s v="M"/>
    <s v="OSA, insomnia, distal sensory neuropathy"/>
    <n v="0"/>
    <n v="0"/>
    <n v="0"/>
    <n v="0"/>
    <s v="Clinic - Clean Data"/>
    <n v="0"/>
    <n v="0"/>
    <n v="0"/>
    <n v="0"/>
    <b v="0"/>
    <x v="0"/>
    <n v="0"/>
    <n v="0"/>
    <b v="0"/>
    <x v="0"/>
    <n v="0"/>
    <n v="1"/>
  </r>
  <r>
    <x v="0"/>
    <m/>
    <n v="78"/>
    <s v="M"/>
    <s v="Hypersomnia, OSA"/>
    <n v="0"/>
    <n v="0"/>
    <n v="0"/>
    <n v="0.5"/>
    <s v="Clinic - Clean Data"/>
    <n v="0"/>
    <n v="0"/>
    <n v="0"/>
    <n v="0"/>
    <b v="0"/>
    <x v="0"/>
    <n v="0"/>
    <n v="0"/>
    <b v="0"/>
    <x v="0"/>
    <n v="0"/>
    <n v="1"/>
  </r>
  <r>
    <x v="0"/>
    <m/>
    <n v="72"/>
    <s v="F"/>
    <s v="Insomnia"/>
    <n v="0"/>
    <n v="0.5"/>
    <n v="0"/>
    <n v="0"/>
    <s v="Clinic - Clean Data"/>
    <n v="0"/>
    <n v="0"/>
    <n v="0"/>
    <n v="0"/>
    <b v="0"/>
    <x v="0"/>
    <n v="0"/>
    <n v="0"/>
    <b v="0"/>
    <x v="0"/>
    <n v="0"/>
    <n v="1"/>
  </r>
  <r>
    <x v="0"/>
    <m/>
    <n v="63"/>
    <s v="F"/>
    <s v="MCl, althdileale, LVPPA"/>
    <n v="0"/>
    <n v="0"/>
    <n v="0"/>
    <n v="0"/>
    <s v="Clinic - Clean Data"/>
    <n v="0"/>
    <n v="0"/>
    <n v="0"/>
    <n v="0"/>
    <b v="0"/>
    <x v="0"/>
    <n v="0"/>
    <n v="0"/>
    <b v="0"/>
    <x v="0"/>
    <n v="0"/>
    <n v="1"/>
  </r>
  <r>
    <x v="0"/>
    <m/>
    <n v="51"/>
    <s v="F"/>
    <s v="OSA, RLS, excessive daytime sleepiness, lupus"/>
    <n v="0"/>
    <n v="0"/>
    <n v="0"/>
    <n v="0"/>
    <s v="Clinic - Clean Data"/>
    <n v="0"/>
    <n v="0"/>
    <n v="0"/>
    <n v="0"/>
    <b v="0"/>
    <x v="0"/>
    <n v="0"/>
    <n v="0"/>
    <b v="0"/>
    <x v="0"/>
    <n v="0"/>
    <n v="1"/>
  </r>
  <r>
    <x v="0"/>
    <m/>
    <n v="78"/>
    <s v="M"/>
    <s v="RBD mimic"/>
    <n v="0"/>
    <n v="0"/>
    <n v="0"/>
    <n v="0"/>
    <s v="Clinic - Clean Data"/>
    <n v="0"/>
    <n v="0"/>
    <n v="0"/>
    <n v="0"/>
    <b v="0"/>
    <x v="0"/>
    <n v="0"/>
    <n v="0"/>
    <b v="0"/>
    <x v="0"/>
    <n v="0"/>
    <n v="1"/>
  </r>
  <r>
    <x v="0"/>
    <m/>
    <n v="48"/>
    <s v="M"/>
    <s v="Spinal cerebellar ataxia 2, nocturia"/>
    <n v="0"/>
    <n v="0"/>
    <n v="1"/>
    <n v="0.5"/>
    <s v="Clinic - Clean Data"/>
    <n v="0"/>
    <n v="0"/>
    <n v="1"/>
    <n v="0"/>
    <b v="1"/>
    <x v="0"/>
    <n v="0"/>
    <n v="0"/>
    <b v="0"/>
    <x v="0"/>
    <n v="0"/>
    <n v="1"/>
  </r>
  <r>
    <x v="0"/>
    <m/>
    <n v="82"/>
    <s v="M"/>
    <s v="OSA"/>
    <n v="0"/>
    <n v="0"/>
    <n v="1"/>
    <n v="0"/>
    <s v="Clinic - Clean Data"/>
    <n v="0"/>
    <n v="0"/>
    <n v="1"/>
    <n v="0"/>
    <b v="1"/>
    <x v="0"/>
    <n v="0"/>
    <n v="0"/>
    <b v="0"/>
    <x v="0"/>
    <n v="0"/>
    <n v="1"/>
  </r>
  <r>
    <x v="0"/>
    <m/>
    <n v="87"/>
    <s v="M"/>
    <s v="RLS"/>
    <n v="0"/>
    <n v="0"/>
    <n v="1"/>
    <n v="1"/>
    <s v="Clinic - Clean Data"/>
    <n v="0"/>
    <n v="0"/>
    <n v="1"/>
    <n v="1"/>
    <b v="1"/>
    <x v="0"/>
    <n v="0"/>
    <n v="0"/>
    <b v="0"/>
    <x v="0"/>
    <n v="0"/>
    <n v="1"/>
  </r>
  <r>
    <x v="0"/>
    <m/>
    <n v="76"/>
    <s v="M"/>
    <s v="OSA, sleep maintenance insomnia, nocturia"/>
    <n v="0"/>
    <n v="0"/>
    <n v="0"/>
    <n v="0"/>
    <s v="Clinic - Clean Data"/>
    <n v="0"/>
    <n v="0"/>
    <n v="0"/>
    <n v="0"/>
    <b v="0"/>
    <x v="0"/>
    <n v="0"/>
    <n v="0"/>
    <b v="0"/>
    <x v="0"/>
    <n v="0"/>
    <n v="1"/>
  </r>
  <r>
    <x v="0"/>
    <m/>
    <n v="47"/>
    <s v="M"/>
    <s v="OSA, insomnia"/>
    <n v="0"/>
    <n v="0"/>
    <n v="0"/>
    <n v="0"/>
    <s v="Clinic - Clean Data"/>
    <n v="0"/>
    <n v="0"/>
    <n v="0"/>
    <n v="0"/>
    <b v="0"/>
    <x v="0"/>
    <n v="0"/>
    <n v="0"/>
    <b v="0"/>
    <x v="0"/>
    <n v="0"/>
    <n v="1"/>
  </r>
  <r>
    <x v="0"/>
    <m/>
    <n v="77"/>
    <s v="F"/>
    <s v="OSA, anxiety, depression"/>
    <n v="0"/>
    <n v="1"/>
    <n v="0"/>
    <n v="0"/>
    <s v="Clinic - Clean Data"/>
    <n v="0"/>
    <n v="1"/>
    <n v="0"/>
    <n v="0"/>
    <b v="1"/>
    <x v="0"/>
    <n v="0"/>
    <n v="0"/>
    <b v="0"/>
    <x v="0"/>
    <n v="0"/>
    <n v="1"/>
  </r>
  <r>
    <x v="0"/>
    <m/>
    <n v="62"/>
    <s v="F"/>
    <s v="Sleep apnea, migraines, I. ica aneurysm, s/p embolization (2020)"/>
    <n v="0"/>
    <n v="0"/>
    <n v="0"/>
    <n v="0.5"/>
    <s v="Clinic - Clean Data"/>
    <n v="0"/>
    <n v="0"/>
    <n v="0"/>
    <n v="0"/>
    <b v="0"/>
    <x v="0"/>
    <n v="0"/>
    <n v="0"/>
    <b v="0"/>
    <x v="0"/>
    <n v="0"/>
    <n v="1"/>
  </r>
  <r>
    <x v="0"/>
    <m/>
    <n v="73"/>
    <s v="M"/>
    <s v="RLS, OSA, depression"/>
    <n v="0"/>
    <n v="1"/>
    <n v="0"/>
    <n v="0"/>
    <s v="Clinic - Clean Data"/>
    <n v="0"/>
    <n v="1"/>
    <n v="0"/>
    <n v="0"/>
    <b v="1"/>
    <x v="0"/>
    <n v="0"/>
    <n v="0"/>
    <b v="0"/>
    <x v="0"/>
    <n v="0"/>
    <n v="1"/>
  </r>
  <r>
    <x v="0"/>
    <m/>
    <n v="71"/>
    <s v="M"/>
    <s v="OSA, depression, nocturia"/>
    <n v="0"/>
    <n v="0"/>
    <n v="0"/>
    <n v="0"/>
    <s v="Clinic - Clean Data"/>
    <n v="0"/>
    <n v="0"/>
    <n v="0"/>
    <n v="0"/>
    <b v="0"/>
    <x v="0"/>
    <n v="0"/>
    <n v="0"/>
    <b v="0"/>
    <x v="0"/>
    <n v="0"/>
    <n v="1"/>
  </r>
  <r>
    <x v="0"/>
    <m/>
    <n v="61"/>
    <s v="F"/>
    <s v="OSA, cognitive concerns"/>
    <n v="0"/>
    <n v="0"/>
    <n v="0"/>
    <n v="0"/>
    <s v="Clinic - Clean Data"/>
    <n v="0"/>
    <n v="0"/>
    <n v="0"/>
    <n v="0"/>
    <b v="0"/>
    <x v="0"/>
    <n v="0"/>
    <n v="0"/>
    <b v="0"/>
    <x v="0"/>
    <n v="0"/>
    <n v="1"/>
  </r>
  <r>
    <x v="0"/>
    <m/>
    <n v="84"/>
    <s v="M"/>
    <s v="OSA"/>
    <n v="0"/>
    <n v="1"/>
    <n v="1"/>
    <n v="0"/>
    <s v="Clinic - Clean Data"/>
    <n v="0"/>
    <n v="1"/>
    <n v="1"/>
    <n v="0"/>
    <b v="1"/>
    <x v="0"/>
    <n v="0"/>
    <n v="0"/>
    <b v="1"/>
    <x v="0"/>
    <n v="0"/>
    <n v="1"/>
  </r>
  <r>
    <x v="0"/>
    <m/>
    <n v="75"/>
    <s v="M"/>
    <s v="PLMD, RLS, depression"/>
    <n v="0"/>
    <n v="0"/>
    <n v="0"/>
    <n v="0"/>
    <s v="Clinic - Clean Data"/>
    <n v="0"/>
    <n v="0"/>
    <n v="0"/>
    <n v="0"/>
    <b v="0"/>
    <x v="0"/>
    <n v="0"/>
    <n v="0"/>
    <b v="0"/>
    <x v="0"/>
    <n v="0"/>
    <n v="1"/>
  </r>
  <r>
    <x v="0"/>
    <m/>
    <n v="56"/>
    <s v="M"/>
    <s v="OSA"/>
    <n v="0"/>
    <n v="0"/>
    <n v="0"/>
    <n v="0"/>
    <s v="Clinic - Clean Data"/>
    <n v="0"/>
    <n v="0"/>
    <n v="0"/>
    <n v="0"/>
    <b v="0"/>
    <x v="0"/>
    <n v="0"/>
    <n v="0"/>
    <b v="0"/>
    <x v="0"/>
    <n v="0"/>
    <n v="1"/>
  </r>
  <r>
    <x v="0"/>
    <m/>
    <n v="45"/>
    <s v="M"/>
    <s v="OSA, insomnia, chronic fatigue"/>
    <n v="0"/>
    <n v="0"/>
    <n v="1"/>
    <n v="0"/>
    <s v="Clinic - Clean Data"/>
    <n v="0"/>
    <n v="0"/>
    <n v="1"/>
    <n v="0"/>
    <b v="1"/>
    <x v="0"/>
    <n v="0"/>
    <n v="0"/>
    <b v="0"/>
    <x v="0"/>
    <n v="0"/>
    <n v="1"/>
  </r>
  <r>
    <x v="0"/>
    <m/>
    <n v="72"/>
    <s v="M"/>
    <s v="Severe depression, OSA"/>
    <n v="0"/>
    <n v="0"/>
    <n v="1"/>
    <n v="0"/>
    <s v="Clinic - Clean Data"/>
    <n v="0"/>
    <n v="0"/>
    <n v="1"/>
    <n v="0"/>
    <b v="1"/>
    <x v="0"/>
    <n v="0"/>
    <n v="0"/>
    <b v="0"/>
    <x v="0"/>
    <n v="0"/>
    <n v="1"/>
  </r>
  <r>
    <x v="0"/>
    <m/>
    <n v="40"/>
    <s v="F"/>
    <s v="OSA"/>
    <n v="0"/>
    <n v="0"/>
    <n v="0"/>
    <n v="1"/>
    <s v="Clinic - Clean Data"/>
    <n v="0"/>
    <n v="0"/>
    <n v="0"/>
    <n v="1"/>
    <b v="1"/>
    <x v="0"/>
    <n v="0"/>
    <n v="0"/>
    <b v="0"/>
    <x v="0"/>
    <n v="0"/>
    <n v="1"/>
  </r>
  <r>
    <x v="0"/>
    <m/>
    <n v="50"/>
    <s v="M"/>
    <s v="OSA"/>
    <n v="0"/>
    <n v="0"/>
    <n v="0"/>
    <n v="1"/>
    <s v="Clinic - Clean Data"/>
    <n v="0"/>
    <n v="0"/>
    <n v="0"/>
    <n v="1"/>
    <b v="1"/>
    <x v="0"/>
    <n v="0"/>
    <n v="0"/>
    <b v="0"/>
    <x v="0"/>
    <n v="0"/>
    <n v="1"/>
  </r>
  <r>
    <x v="0"/>
    <m/>
    <n v="57"/>
    <s v="F"/>
    <s v="RLS"/>
    <n v="0"/>
    <n v="0"/>
    <n v="0"/>
    <n v="0"/>
    <s v="Clinic - Clean Data"/>
    <n v="0"/>
    <n v="0"/>
    <n v="0"/>
    <n v="0"/>
    <b v="0"/>
    <x v="0"/>
    <n v="0"/>
    <n v="0"/>
    <b v="0"/>
    <x v="0"/>
    <n v="0"/>
    <n v="1"/>
  </r>
  <r>
    <x v="0"/>
    <m/>
    <n v="68"/>
    <s v="M"/>
    <s v="RLS"/>
    <n v="0"/>
    <n v="0"/>
    <n v="0"/>
    <n v="1"/>
    <s v="Clinic - Clean Data"/>
    <n v="0"/>
    <n v="0"/>
    <n v="0"/>
    <n v="1"/>
    <b v="1"/>
    <x v="0"/>
    <n v="0"/>
    <n v="0"/>
    <b v="0"/>
    <x v="0"/>
    <n v="0"/>
    <n v="1"/>
  </r>
  <r>
    <x v="0"/>
    <m/>
    <n v="51"/>
    <s v="F"/>
    <s v="Lupus, sleep apnea, RLS"/>
    <n v="0"/>
    <n v="0"/>
    <n v="0"/>
    <n v="1"/>
    <s v="Clinic - Clean Data"/>
    <n v="0"/>
    <n v="0"/>
    <n v="0"/>
    <n v="1"/>
    <b v="1"/>
    <x v="0"/>
    <n v="0"/>
    <n v="0"/>
    <b v="0"/>
    <x v="0"/>
    <n v="0"/>
    <n v="1"/>
  </r>
  <r>
    <x v="0"/>
    <m/>
    <n v="54"/>
    <s v="F"/>
    <s v="RLS, insomnia"/>
    <n v="0"/>
    <n v="0"/>
    <n v="0"/>
    <n v="1"/>
    <s v="Clinic - Clean Data"/>
    <n v="0"/>
    <n v="0"/>
    <n v="0"/>
    <n v="1"/>
    <b v="1"/>
    <x v="0"/>
    <n v="0"/>
    <n v="0"/>
    <b v="0"/>
    <x v="0"/>
    <n v="0"/>
    <n v="1"/>
  </r>
  <r>
    <x v="1"/>
    <m/>
    <n v="73"/>
    <s v="M"/>
    <m/>
    <n v="1"/>
    <n v="0"/>
    <n v="0"/>
    <n v="0"/>
    <s v="Clinic - Clean Data"/>
    <n v="1"/>
    <n v="0"/>
    <n v="0"/>
    <n v="0"/>
    <b v="0"/>
    <x v="0"/>
    <n v="0"/>
    <n v="0"/>
    <b v="0"/>
    <x v="0"/>
    <n v="0"/>
    <n v="1"/>
  </r>
  <r>
    <x v="1"/>
    <m/>
    <n v="79"/>
    <s v="M"/>
    <s v="Insomnia, nocturia (no PSG)"/>
    <n v="1"/>
    <n v="1"/>
    <n v="1"/>
    <n v="0"/>
    <s v="Clinic - Clean Data"/>
    <n v="1"/>
    <n v="1"/>
    <n v="1"/>
    <n v="0"/>
    <b v="1"/>
    <x v="1"/>
    <n v="1"/>
    <n v="0"/>
    <b v="1"/>
    <x v="0"/>
    <n v="0"/>
    <n v="1"/>
  </r>
  <r>
    <x v="1"/>
    <m/>
    <n v="70"/>
    <s v="M"/>
    <s v="OSA, depression, anxiety"/>
    <n v="1"/>
    <n v="0"/>
    <n v="0"/>
    <n v="0"/>
    <s v="Clinic - Clean Data"/>
    <n v="1"/>
    <n v="0"/>
    <n v="0"/>
    <n v="0"/>
    <b v="0"/>
    <x v="0"/>
    <n v="0"/>
    <n v="0"/>
    <b v="0"/>
    <x v="0"/>
    <n v="0"/>
    <n v="1"/>
  </r>
  <r>
    <x v="1"/>
    <m/>
    <n v="75"/>
    <s v="F"/>
    <s v="OSA"/>
    <n v="1"/>
    <n v="1"/>
    <n v="0"/>
    <n v="0"/>
    <s v="Clinic - Clean Data"/>
    <n v="1"/>
    <n v="1"/>
    <n v="0"/>
    <n v="0"/>
    <b v="1"/>
    <x v="1"/>
    <n v="1"/>
    <n v="0"/>
    <b v="0"/>
    <x v="0"/>
    <n v="0"/>
    <n v="1"/>
  </r>
  <r>
    <x v="0"/>
    <m/>
    <n v="46"/>
    <s v="F"/>
    <s v="Exessive daytime sleepiness, insomnia, OSA"/>
    <n v="1"/>
    <n v="0.5"/>
    <n v="0"/>
    <n v="1"/>
    <s v="Clinic - Clean Data"/>
    <n v="1"/>
    <n v="0"/>
    <n v="0"/>
    <n v="1"/>
    <b v="1"/>
    <x v="1"/>
    <n v="1"/>
    <n v="0"/>
    <b v="0"/>
    <x v="0"/>
    <n v="0"/>
    <n v="1"/>
  </r>
  <r>
    <x v="1"/>
    <m/>
    <n v="79"/>
    <s v="M"/>
    <m/>
    <n v="1"/>
    <n v="0"/>
    <n v="1"/>
    <n v="0"/>
    <s v="Clinic - Clean Data"/>
    <n v="1"/>
    <n v="0"/>
    <n v="1"/>
    <n v="0"/>
    <b v="1"/>
    <x v="1"/>
    <n v="1"/>
    <n v="0"/>
    <b v="0"/>
    <x v="0"/>
    <n v="0"/>
    <n v="1"/>
  </r>
  <r>
    <x v="1"/>
    <m/>
    <n v="78"/>
    <s v="M"/>
    <m/>
    <n v="1"/>
    <n v="1"/>
    <n v="1"/>
    <n v="0"/>
    <s v="Clinic - Clean Data"/>
    <n v="1"/>
    <n v="1"/>
    <n v="1"/>
    <n v="0"/>
    <b v="1"/>
    <x v="1"/>
    <n v="1"/>
    <n v="0"/>
    <b v="1"/>
    <x v="0"/>
    <n v="0"/>
    <n v="1"/>
  </r>
  <r>
    <x v="1"/>
    <m/>
    <n v="70"/>
    <s v="F"/>
    <s v="RLS, depression, OSA"/>
    <n v="0"/>
    <n v="0"/>
    <n v="1"/>
    <n v="1"/>
    <s v="Clinic - Clean Data"/>
    <n v="0"/>
    <n v="0"/>
    <n v="1"/>
    <n v="1"/>
    <b v="1"/>
    <x v="0"/>
    <n v="0"/>
    <n v="0"/>
    <b v="0"/>
    <x v="0"/>
    <n v="0"/>
    <n v="1"/>
  </r>
  <r>
    <x v="1"/>
    <m/>
    <n v="82"/>
    <s v="M"/>
    <s v="Positional OSA"/>
    <n v="1"/>
    <n v="0"/>
    <n v="0"/>
    <n v="0"/>
    <s v="Clinic - Clean Data"/>
    <n v="1"/>
    <n v="0"/>
    <n v="0"/>
    <n v="0"/>
    <b v="0"/>
    <x v="0"/>
    <n v="0"/>
    <n v="0"/>
    <b v="0"/>
    <x v="0"/>
    <n v="0"/>
    <n v="1"/>
  </r>
  <r>
    <x v="1"/>
    <m/>
    <n v="70"/>
    <s v="F"/>
    <s v="Maintenance insomnia, depression"/>
    <n v="0"/>
    <n v="0"/>
    <n v="1"/>
    <n v="0"/>
    <s v="Clinic - Clean Data"/>
    <n v="0"/>
    <n v="0"/>
    <n v="1"/>
    <n v="0"/>
    <b v="1"/>
    <x v="0"/>
    <n v="0"/>
    <n v="0"/>
    <b v="0"/>
    <x v="0"/>
    <n v="0"/>
    <n v="1"/>
  </r>
  <r>
    <x v="1"/>
    <m/>
    <n v="71"/>
    <s v="F"/>
    <s v="Depression"/>
    <n v="0.5"/>
    <n v="1"/>
    <n v="1"/>
    <n v="0.5"/>
    <s v="Clinic - Clean Data"/>
    <n v="0"/>
    <n v="1"/>
    <n v="1"/>
    <n v="0"/>
    <b v="1"/>
    <x v="0"/>
    <n v="0"/>
    <n v="1"/>
    <b v="1"/>
    <x v="1"/>
    <n v="1"/>
    <n v="1"/>
  </r>
  <r>
    <x v="1"/>
    <m/>
    <n v="85"/>
    <s v="M"/>
    <s v="pRBD, depression"/>
    <n v="1"/>
    <n v="0"/>
    <n v="0"/>
    <n v="0.5"/>
    <s v="Clinic - Clean Data"/>
    <n v="1"/>
    <n v="0"/>
    <n v="0"/>
    <n v="0"/>
    <b v="0"/>
    <x v="0"/>
    <n v="0"/>
    <n v="0"/>
    <b v="0"/>
    <x v="0"/>
    <n v="0"/>
    <n v="1"/>
  </r>
  <r>
    <x v="1"/>
    <m/>
    <n v="74"/>
    <s v="F"/>
    <m/>
    <n v="1"/>
    <n v="0"/>
    <n v="0.5"/>
    <n v="0"/>
    <s v="Clinic - Clean Data"/>
    <n v="1"/>
    <n v="0"/>
    <n v="0"/>
    <n v="0"/>
    <b v="0"/>
    <x v="0"/>
    <n v="0"/>
    <n v="0"/>
    <b v="0"/>
    <x v="0"/>
    <n v="0"/>
    <n v="1"/>
  </r>
  <r>
    <x v="1"/>
    <m/>
    <n v="73"/>
    <s v="F"/>
    <s v="OSA, RLS, insomnia"/>
    <n v="1"/>
    <n v="0"/>
    <n v="0"/>
    <n v="1"/>
    <s v="Clinic - Clean Data"/>
    <n v="1"/>
    <n v="0"/>
    <n v="0"/>
    <n v="1"/>
    <b v="1"/>
    <x v="1"/>
    <n v="1"/>
    <n v="0"/>
    <b v="0"/>
    <x v="0"/>
    <n v="0"/>
    <n v="1"/>
  </r>
  <r>
    <x v="1"/>
    <m/>
    <n v="77"/>
    <s v="F"/>
    <s v="OSA, cognitive impairment"/>
    <n v="1"/>
    <n v="1"/>
    <n v="1"/>
    <n v="1"/>
    <s v="Clinic - Clean Data"/>
    <n v="1"/>
    <n v="1"/>
    <n v="1"/>
    <n v="1"/>
    <b v="1"/>
    <x v="1"/>
    <n v="1"/>
    <n v="0"/>
    <b v="1"/>
    <x v="0"/>
    <n v="0"/>
    <n v="1"/>
  </r>
  <r>
    <x v="1"/>
    <m/>
    <n v="72"/>
    <s v="M"/>
    <s v="OSA"/>
    <n v="1"/>
    <n v="1"/>
    <n v="0"/>
    <n v="0"/>
    <s v="Clinic - Clean Data"/>
    <n v="1"/>
    <n v="1"/>
    <n v="0"/>
    <n v="0"/>
    <b v="1"/>
    <x v="1"/>
    <n v="1"/>
    <n v="0"/>
    <b v="0"/>
    <x v="0"/>
    <n v="0"/>
    <n v="1"/>
  </r>
  <r>
    <x v="1"/>
    <m/>
    <n v="63"/>
    <s v="F"/>
    <m/>
    <n v="1"/>
    <n v="0.5"/>
    <n v="1"/>
    <n v="1"/>
    <s v="Clinic - Clean Data"/>
    <n v="1"/>
    <n v="0"/>
    <n v="1"/>
    <n v="1"/>
    <b v="1"/>
    <x v="1"/>
    <n v="1"/>
    <n v="0"/>
    <b v="0"/>
    <x v="0"/>
    <n v="0"/>
    <n v="1"/>
  </r>
  <r>
    <x v="1"/>
    <m/>
    <n v="79"/>
    <s v="M"/>
    <s v="OSA"/>
    <n v="1"/>
    <n v="1"/>
    <n v="1"/>
    <n v="0"/>
    <s v="Clinic - Clean Data"/>
    <n v="1"/>
    <n v="1"/>
    <n v="1"/>
    <n v="0"/>
    <b v="1"/>
    <x v="1"/>
    <n v="1"/>
    <n v="0"/>
    <b v="1"/>
    <x v="0"/>
    <n v="0"/>
    <n v="1"/>
  </r>
  <r>
    <x v="0"/>
    <n v="5.1647340570000004"/>
    <n v="54"/>
    <s v="M"/>
    <s v="nREM parasomnias"/>
    <n v="0.5"/>
    <n v="0"/>
    <n v="0"/>
    <n v="1"/>
    <s v="SHAS"/>
    <n v="0"/>
    <n v="0"/>
    <n v="0"/>
    <n v="1"/>
    <b v="1"/>
    <x v="0"/>
    <n v="0"/>
    <n v="1"/>
    <b v="0"/>
    <x v="0"/>
    <n v="0"/>
    <n v="1"/>
  </r>
  <r>
    <x v="0"/>
    <n v="-2.3457297750000001"/>
    <n v="53"/>
    <s v="M"/>
    <s v="RLS, PLM"/>
    <n v="0.5"/>
    <n v="1"/>
    <n v="0"/>
    <n v="0"/>
    <s v="SHAS"/>
    <n v="0"/>
    <n v="1"/>
    <n v="0"/>
    <n v="0"/>
    <b v="1"/>
    <x v="0"/>
    <n v="0"/>
    <n v="1"/>
    <b v="0"/>
    <x v="0"/>
    <n v="0"/>
    <n v="1"/>
  </r>
  <r>
    <x v="0"/>
    <m/>
    <n v="62"/>
    <s v="F"/>
    <s v="Insomnia"/>
    <n v="0"/>
    <n v="0"/>
    <n v="0"/>
    <n v="0"/>
    <s v="SHAS"/>
    <n v="0"/>
    <n v="0"/>
    <n v="0"/>
    <n v="0"/>
    <b v="0"/>
    <x v="0"/>
    <n v="0"/>
    <n v="0"/>
    <b v="0"/>
    <x v="0"/>
    <n v="0"/>
    <n v="1"/>
  </r>
  <r>
    <x v="0"/>
    <n v="-2.700108095"/>
    <n v="55"/>
    <s v="M"/>
    <s v="OSA, other parasomnias (no RSWA)"/>
    <n v="1"/>
    <n v="0"/>
    <n v="0"/>
    <n v="1"/>
    <s v="SHAS"/>
    <n v="1"/>
    <n v="0"/>
    <n v="0"/>
    <n v="1"/>
    <b v="1"/>
    <x v="1"/>
    <n v="1"/>
    <n v="0"/>
    <b v="0"/>
    <x v="0"/>
    <n v="0"/>
    <n v="1"/>
  </r>
  <r>
    <x v="0"/>
    <n v="7.0801831970000002"/>
    <n v="85"/>
    <s v="F"/>
    <m/>
    <n v="0"/>
    <n v="1"/>
    <n v="0"/>
    <n v="0"/>
    <s v="SHAS"/>
    <n v="0"/>
    <n v="1"/>
    <n v="0"/>
    <n v="0"/>
    <b v="1"/>
    <x v="0"/>
    <n v="0"/>
    <n v="0"/>
    <b v="0"/>
    <x v="0"/>
    <n v="0"/>
    <n v="1"/>
  </r>
  <r>
    <x v="0"/>
    <n v="-1.1691594750000001"/>
    <n v="75"/>
    <s v="M"/>
    <s v="OSA, no RSWA"/>
    <n v="1"/>
    <n v="0"/>
    <n v="0"/>
    <n v="0"/>
    <s v="SHAS"/>
    <n v="1"/>
    <n v="0"/>
    <n v="0"/>
    <n v="0"/>
    <b v="0"/>
    <x v="0"/>
    <n v="0"/>
    <n v="0"/>
    <b v="0"/>
    <x v="0"/>
    <n v="0"/>
    <n v="1"/>
  </r>
  <r>
    <x v="0"/>
    <m/>
    <n v="60"/>
    <s v="M"/>
    <s v="OSA"/>
    <n v="0"/>
    <n v="0"/>
    <n v="0"/>
    <n v="0"/>
    <s v="SHAS"/>
    <n v="0"/>
    <n v="0"/>
    <n v="0"/>
    <n v="0"/>
    <b v="0"/>
    <x v="0"/>
    <n v="0"/>
    <n v="0"/>
    <b v="0"/>
    <x v="0"/>
    <n v="0"/>
    <n v="1"/>
  </r>
  <r>
    <x v="0"/>
    <n v="-3.4536265410000002"/>
    <n v="55"/>
    <s v="F"/>
    <m/>
    <n v="0"/>
    <n v="0"/>
    <n v="0"/>
    <n v="0"/>
    <s v="SHAS"/>
    <n v="0"/>
    <n v="0"/>
    <n v="0"/>
    <n v="0"/>
    <b v="0"/>
    <x v="0"/>
    <n v="0"/>
    <n v="0"/>
    <b v="0"/>
    <x v="0"/>
    <n v="0"/>
    <n v="1"/>
  </r>
  <r>
    <x v="0"/>
    <n v="1.123105215"/>
    <n v="63"/>
    <s v="M"/>
    <s v="OSA, insomnia"/>
    <n v="0"/>
    <n v="0"/>
    <n v="0"/>
    <n v="0"/>
    <s v="SHAS"/>
    <n v="0"/>
    <n v="0"/>
    <n v="0"/>
    <n v="0"/>
    <b v="0"/>
    <x v="0"/>
    <n v="0"/>
    <n v="0"/>
    <b v="0"/>
    <x v="0"/>
    <n v="0"/>
    <n v="1"/>
  </r>
  <r>
    <x v="0"/>
    <m/>
    <n v="67"/>
    <s v="F"/>
    <m/>
    <n v="0"/>
    <n v="0"/>
    <n v="0"/>
    <n v="0"/>
    <s v="SHAS"/>
    <n v="0"/>
    <n v="0"/>
    <n v="0"/>
    <n v="0"/>
    <b v="0"/>
    <x v="0"/>
    <n v="0"/>
    <n v="0"/>
    <b v="0"/>
    <x v="0"/>
    <n v="0"/>
    <n v="1"/>
  </r>
  <r>
    <x v="0"/>
    <m/>
    <n v="78"/>
    <s v="F"/>
    <s v="OSA"/>
    <n v="0"/>
    <n v="0"/>
    <n v="0"/>
    <n v="0"/>
    <s v="SHAS"/>
    <n v="0"/>
    <n v="0"/>
    <n v="0"/>
    <n v="0"/>
    <b v="0"/>
    <x v="0"/>
    <n v="0"/>
    <n v="0"/>
    <b v="0"/>
    <x v="0"/>
    <n v="0"/>
    <n v="1"/>
  </r>
  <r>
    <x v="0"/>
    <n v="-5.3426761110000003"/>
    <n v="68"/>
    <s v="M"/>
    <s v="OSA"/>
    <n v="0"/>
    <n v="0"/>
    <n v="0"/>
    <n v="0"/>
    <s v="SHAS"/>
    <n v="0"/>
    <n v="0"/>
    <n v="0"/>
    <n v="0"/>
    <b v="0"/>
    <x v="0"/>
    <n v="0"/>
    <n v="0"/>
    <b v="0"/>
    <x v="0"/>
    <n v="0"/>
    <n v="1"/>
  </r>
  <r>
    <x v="0"/>
    <n v="4.1871186180000004"/>
    <n v="81"/>
    <s v="F"/>
    <s v="RLS, sleepwalks, anxiety, depression"/>
    <n v="0"/>
    <n v="1"/>
    <n v="0.5"/>
    <n v="1"/>
    <s v="SHAS"/>
    <n v="0"/>
    <n v="1"/>
    <n v="0"/>
    <n v="1"/>
    <b v="1"/>
    <x v="0"/>
    <n v="0"/>
    <n v="0"/>
    <b v="0"/>
    <x v="0"/>
    <n v="0"/>
    <n v="1"/>
  </r>
  <r>
    <x v="0"/>
    <n v="-0.40979335099999997"/>
    <n v="57"/>
    <s v="F"/>
    <s v="RLS, anxiety, depression, migraines"/>
    <n v="0"/>
    <n v="0"/>
    <n v="0.5"/>
    <n v="0"/>
    <s v="SHAS"/>
    <n v="0"/>
    <n v="0"/>
    <n v="0"/>
    <n v="0"/>
    <b v="0"/>
    <x v="0"/>
    <n v="0"/>
    <n v="0"/>
    <b v="0"/>
    <x v="0"/>
    <n v="0"/>
    <n v="1"/>
  </r>
  <r>
    <x v="0"/>
    <m/>
    <n v="75"/>
    <s v="M"/>
    <s v="RLS"/>
    <n v="0.5"/>
    <n v="0"/>
    <n v="0.5"/>
    <n v="0"/>
    <s v="SHAS"/>
    <n v="0"/>
    <n v="0"/>
    <n v="0"/>
    <n v="0"/>
    <b v="0"/>
    <x v="0"/>
    <n v="0"/>
    <n v="1"/>
    <b v="0"/>
    <x v="0"/>
    <n v="0"/>
    <n v="1"/>
  </r>
  <r>
    <x v="0"/>
    <m/>
    <n v="54"/>
    <s v="F"/>
    <m/>
    <n v="0"/>
    <n v="0"/>
    <n v="0"/>
    <n v="0"/>
    <s v="SHAS"/>
    <n v="0"/>
    <n v="0"/>
    <n v="0"/>
    <n v="0"/>
    <b v="0"/>
    <x v="0"/>
    <n v="0"/>
    <n v="0"/>
    <b v="0"/>
    <x v="0"/>
    <n v="0"/>
    <n v="1"/>
  </r>
  <r>
    <x v="0"/>
    <n v="-1.760162252"/>
    <n v="82"/>
    <s v="F"/>
    <s v="Insomnia"/>
    <n v="0"/>
    <n v="0"/>
    <n v="0"/>
    <n v="0"/>
    <s v="SHAS"/>
    <n v="0"/>
    <n v="0"/>
    <n v="0"/>
    <n v="0"/>
    <b v="0"/>
    <x v="0"/>
    <n v="0"/>
    <n v="0"/>
    <b v="0"/>
    <x v="0"/>
    <n v="0"/>
    <n v="1"/>
  </r>
  <r>
    <x v="0"/>
    <n v="3.7033907999999997E-2"/>
    <n v="72"/>
    <s v="F"/>
    <m/>
    <n v="0"/>
    <n v="0"/>
    <n v="0"/>
    <n v="0"/>
    <s v="SHAS"/>
    <n v="0"/>
    <n v="0"/>
    <n v="0"/>
    <n v="0"/>
    <b v="0"/>
    <x v="0"/>
    <n v="0"/>
    <n v="0"/>
    <b v="0"/>
    <x v="0"/>
    <n v="0"/>
    <n v="1"/>
  </r>
  <r>
    <x v="0"/>
    <m/>
    <n v="79"/>
    <s v="M"/>
    <s v="Insomnia, OSA"/>
    <n v="0"/>
    <n v="0"/>
    <n v="0"/>
    <n v="0"/>
    <s v="SHAS"/>
    <n v="0"/>
    <n v="0"/>
    <n v="0"/>
    <n v="0"/>
    <b v="0"/>
    <x v="0"/>
    <n v="0"/>
    <n v="0"/>
    <b v="0"/>
    <x v="0"/>
    <n v="0"/>
    <n v="1"/>
  </r>
  <r>
    <x v="1"/>
    <n v="-0.90226366999999996"/>
    <n v="68"/>
    <s v="M"/>
    <s v="Depression, mild sleep apnea"/>
    <n v="0"/>
    <n v="0"/>
    <n v="0"/>
    <n v="0"/>
    <s v="SHAS"/>
    <n v="0"/>
    <n v="0"/>
    <n v="0"/>
    <n v="0"/>
    <b v="0"/>
    <x v="0"/>
    <n v="0"/>
    <n v="0"/>
    <b v="0"/>
    <x v="0"/>
    <n v="0"/>
    <n v="1"/>
  </r>
  <r>
    <x v="1"/>
    <m/>
    <n v="74"/>
    <s v="F"/>
    <m/>
    <n v="1"/>
    <n v="0"/>
    <n v="0"/>
    <n v="0"/>
    <s v="SHAS"/>
    <n v="1"/>
    <n v="0"/>
    <n v="0"/>
    <n v="0"/>
    <b v="0"/>
    <x v="0"/>
    <n v="0"/>
    <n v="0"/>
    <b v="0"/>
    <x v="0"/>
    <n v="0"/>
    <n v="1"/>
  </r>
  <r>
    <x v="1"/>
    <n v="1.3878249060000001"/>
    <n v="80"/>
    <s v="M"/>
    <m/>
    <n v="0"/>
    <n v="0"/>
    <n v="0"/>
    <n v="0"/>
    <s v="SHAS"/>
    <n v="0"/>
    <n v="0"/>
    <n v="0"/>
    <n v="0"/>
    <b v="0"/>
    <x v="0"/>
    <n v="0"/>
    <n v="0"/>
    <b v="0"/>
    <x v="0"/>
    <n v="0"/>
    <n v="1"/>
  </r>
  <r>
    <x v="1"/>
    <n v="4.5387679140000001"/>
    <n v="80"/>
    <s v="M"/>
    <s v="OSA, anxiety"/>
    <n v="1"/>
    <n v="0"/>
    <n v="0"/>
    <n v="0"/>
    <s v="SHAS"/>
    <n v="1"/>
    <n v="0"/>
    <n v="0"/>
    <n v="0"/>
    <b v="0"/>
    <x v="0"/>
    <n v="0"/>
    <n v="0"/>
    <b v="0"/>
    <x v="0"/>
    <n v="0"/>
    <n v="1"/>
  </r>
  <r>
    <x v="1"/>
    <n v="5.0120282610000002"/>
    <n v="72"/>
    <s v="F"/>
    <s v="Borderline to mild OSA"/>
    <n v="0.5"/>
    <n v="1"/>
    <n v="0"/>
    <n v="0"/>
    <s v="SHAS"/>
    <n v="0"/>
    <n v="1"/>
    <n v="0"/>
    <n v="0"/>
    <b v="1"/>
    <x v="0"/>
    <n v="0"/>
    <n v="1"/>
    <b v="0"/>
    <x v="0"/>
    <n v="0"/>
    <n v="1"/>
  </r>
  <r>
    <x v="1"/>
    <n v="-3.407220857"/>
    <n v="67"/>
    <s v="F"/>
    <m/>
    <n v="0"/>
    <n v="0"/>
    <n v="0"/>
    <n v="0"/>
    <s v="SHAS"/>
    <n v="0"/>
    <n v="0"/>
    <n v="0"/>
    <n v="0"/>
    <b v="0"/>
    <x v="0"/>
    <n v="0"/>
    <n v="0"/>
    <b v="0"/>
    <x v="0"/>
    <n v="0"/>
    <n v="1"/>
  </r>
  <r>
    <x v="1"/>
    <n v="5.694318312"/>
    <n v="70"/>
    <s v="M"/>
    <m/>
    <n v="1"/>
    <n v="1"/>
    <n v="0"/>
    <n v="0"/>
    <s v="SHAS"/>
    <n v="1"/>
    <n v="1"/>
    <n v="0"/>
    <n v="0"/>
    <b v="1"/>
    <x v="1"/>
    <n v="1"/>
    <n v="0"/>
    <b v="0"/>
    <x v="0"/>
    <n v="0"/>
    <n v="1"/>
  </r>
  <r>
    <x v="1"/>
    <m/>
    <n v="67"/>
    <s v="M"/>
    <s v="OSA, depression"/>
    <n v="1"/>
    <n v="0"/>
    <n v="0"/>
    <n v="0"/>
    <s v="SHAS"/>
    <n v="1"/>
    <n v="0"/>
    <n v="0"/>
    <n v="0"/>
    <b v="0"/>
    <x v="0"/>
    <n v="0"/>
    <n v="0"/>
    <b v="0"/>
    <x v="0"/>
    <n v="0"/>
    <n v="1"/>
  </r>
  <r>
    <x v="1"/>
    <m/>
    <n v="67"/>
    <s v="M"/>
    <m/>
    <n v="1"/>
    <n v="1"/>
    <n v="0"/>
    <n v="1"/>
    <s v="SHAS"/>
    <n v="1"/>
    <n v="1"/>
    <n v="0"/>
    <n v="1"/>
    <b v="1"/>
    <x v="1"/>
    <n v="1"/>
    <n v="0"/>
    <b v="0"/>
    <x v="0"/>
    <n v="0"/>
    <n v="1"/>
  </r>
  <r>
    <x v="1"/>
    <n v="5.5261576589999999"/>
    <n v="70"/>
    <s v="M"/>
    <s v="Mild depression, RLS"/>
    <n v="0"/>
    <n v="0.5"/>
    <n v="0"/>
    <n v="1"/>
    <s v="SHAS"/>
    <n v="0"/>
    <n v="0"/>
    <n v="0"/>
    <n v="1"/>
    <b v="1"/>
    <x v="0"/>
    <n v="0"/>
    <n v="0"/>
    <b v="0"/>
    <x v="0"/>
    <n v="0"/>
    <n v="1"/>
  </r>
  <r>
    <x v="1"/>
    <m/>
    <n v="81"/>
    <s v="F"/>
    <s v="Depression, anxiety, insomnia"/>
    <n v="0"/>
    <n v="1"/>
    <n v="0.5"/>
    <n v="1"/>
    <s v="SHAS"/>
    <n v="0"/>
    <n v="1"/>
    <n v="0"/>
    <n v="1"/>
    <b v="1"/>
    <x v="0"/>
    <n v="0"/>
    <n v="0"/>
    <b v="0"/>
    <x v="0"/>
    <n v="0"/>
    <n v="1"/>
  </r>
  <r>
    <x v="1"/>
    <n v="4.3556225550000001"/>
    <n v="72"/>
    <s v="F"/>
    <m/>
    <n v="1"/>
    <n v="0"/>
    <n v="1"/>
    <n v="0"/>
    <s v="SHAS"/>
    <n v="1"/>
    <n v="0"/>
    <n v="1"/>
    <n v="0"/>
    <b v="1"/>
    <x v="1"/>
    <n v="1"/>
    <n v="0"/>
    <b v="0"/>
    <x v="0"/>
    <n v="0"/>
    <n v="1"/>
  </r>
  <r>
    <x v="1"/>
    <n v="5.2547727159999997"/>
    <n v="67"/>
    <s v="M"/>
    <s v="Depression, anxiety, PTSD"/>
    <n v="1"/>
    <n v="1"/>
    <n v="1"/>
    <n v="0"/>
    <s v="SHAS"/>
    <n v="1"/>
    <n v="1"/>
    <n v="1"/>
    <n v="0"/>
    <b v="1"/>
    <x v="1"/>
    <n v="1"/>
    <n v="0"/>
    <b v="1"/>
    <x v="0"/>
    <n v="0"/>
    <n v="1"/>
  </r>
  <r>
    <x v="1"/>
    <n v="5.8859385939999997"/>
    <n v="69"/>
    <s v="M"/>
    <m/>
    <n v="1"/>
    <n v="1"/>
    <n v="0.5"/>
    <n v="0"/>
    <s v="SHAS"/>
    <n v="1"/>
    <n v="1"/>
    <n v="0"/>
    <n v="0"/>
    <b v="1"/>
    <x v="1"/>
    <n v="1"/>
    <n v="0"/>
    <b v="0"/>
    <x v="0"/>
    <n v="0"/>
    <n v="1"/>
  </r>
  <r>
    <x v="1"/>
    <n v="4.1546924509999998"/>
    <n v="72"/>
    <s v="M"/>
    <s v="Mild-moderate OSA, insomnia, nocturia"/>
    <n v="1"/>
    <n v="0"/>
    <n v="0.5"/>
    <n v="1"/>
    <s v="SHAS"/>
    <n v="1"/>
    <n v="0"/>
    <n v="0"/>
    <n v="1"/>
    <b v="1"/>
    <x v="1"/>
    <n v="1"/>
    <n v="0"/>
    <b v="0"/>
    <x v="0"/>
    <n v="0"/>
    <n v="1"/>
  </r>
  <r>
    <x v="1"/>
    <n v="-3.9642169869999999"/>
    <n v="61"/>
    <s v="F"/>
    <s v="Depression, migraines"/>
    <n v="1"/>
    <n v="0.5"/>
    <n v="1"/>
    <n v="0"/>
    <s v="SHAS"/>
    <n v="1"/>
    <n v="0"/>
    <n v="1"/>
    <n v="0"/>
    <b v="1"/>
    <x v="1"/>
    <n v="1"/>
    <n v="0"/>
    <b v="0"/>
    <x v="0"/>
    <n v="0"/>
    <n v="1"/>
  </r>
  <r>
    <x v="1"/>
    <n v="5.3135809820000004"/>
    <n v="76"/>
    <s v="F"/>
    <s v="Depression, anxiety"/>
    <n v="1"/>
    <n v="1"/>
    <n v="1"/>
    <n v="1"/>
    <s v="SHAS"/>
    <n v="1"/>
    <n v="1"/>
    <n v="1"/>
    <n v="1"/>
    <b v="1"/>
    <x v="1"/>
    <n v="1"/>
    <n v="0"/>
    <b v="1"/>
    <x v="0"/>
    <n v="0"/>
    <n v="1"/>
  </r>
  <r>
    <x v="1"/>
    <n v="-1.274989098"/>
    <n v="65"/>
    <s v="F"/>
    <s v="Insomnia, anxiety"/>
    <n v="0"/>
    <n v="0"/>
    <n v="0"/>
    <n v="0"/>
    <s v="SHAS"/>
    <n v="0"/>
    <n v="0"/>
    <n v="0"/>
    <n v="0"/>
    <b v="0"/>
    <x v="0"/>
    <n v="0"/>
    <n v="0"/>
    <b v="0"/>
    <x v="0"/>
    <n v="0"/>
    <n v="1"/>
  </r>
  <r>
    <x v="1"/>
    <n v="6.8392871980000001"/>
    <n v="73"/>
    <s v="F"/>
    <s v="OSA, MCI, depression"/>
    <n v="0"/>
    <n v="0"/>
    <n v="0"/>
    <n v="0"/>
    <s v="SHAS"/>
    <n v="0"/>
    <n v="0"/>
    <n v="0"/>
    <n v="0"/>
    <b v="0"/>
    <x v="0"/>
    <n v="0"/>
    <n v="0"/>
    <b v="0"/>
    <x v="0"/>
    <n v="0"/>
    <n v="1"/>
  </r>
  <r>
    <x v="1"/>
    <n v="1.0274295120000001"/>
    <n v="53"/>
    <s v="M"/>
    <s v="OSA"/>
    <n v="1"/>
    <n v="0.5"/>
    <n v="0.5"/>
    <n v="1"/>
    <s v="SHAS"/>
    <n v="1"/>
    <n v="0"/>
    <n v="0"/>
    <n v="1"/>
    <b v="1"/>
    <x v="1"/>
    <n v="1"/>
    <n v="0"/>
    <b v="0"/>
    <x v="0"/>
    <n v="0"/>
    <n v="1"/>
  </r>
  <r>
    <x v="1"/>
    <n v="0.45891792199999998"/>
    <n v="68"/>
    <s v="M"/>
    <s v="Nightmare disorder, OSA, CSA, RLS, depression"/>
    <n v="0.5"/>
    <n v="1"/>
    <n v="0.5"/>
    <n v="1"/>
    <s v="SHAS"/>
    <n v="0"/>
    <n v="1"/>
    <n v="0"/>
    <n v="1"/>
    <b v="1"/>
    <x v="0"/>
    <n v="0"/>
    <n v="1"/>
    <b v="0"/>
    <x v="0"/>
    <n v="0"/>
    <n v="1"/>
  </r>
  <r>
    <x v="1"/>
    <m/>
    <n v="70"/>
    <s v="F"/>
    <m/>
    <n v="1"/>
    <n v="1"/>
    <n v="1"/>
    <n v="0"/>
    <s v="SHAS"/>
    <n v="1"/>
    <n v="1"/>
    <n v="1"/>
    <n v="0"/>
    <b v="1"/>
    <x v="1"/>
    <n v="1"/>
    <n v="0"/>
    <b v="1"/>
    <x v="0"/>
    <n v="0"/>
    <n v="1"/>
  </r>
  <r>
    <x v="1"/>
    <n v="0.66475001899999997"/>
    <n v="79"/>
    <s v="M"/>
    <s v="OSA"/>
    <n v="1"/>
    <n v="0"/>
    <n v="1"/>
    <n v="0"/>
    <s v="SHAS"/>
    <n v="1"/>
    <n v="0"/>
    <n v="1"/>
    <n v="0"/>
    <b v="1"/>
    <x v="1"/>
    <n v="1"/>
    <n v="0"/>
    <b v="0"/>
    <x v="0"/>
    <n v="0"/>
    <n v="1"/>
  </r>
  <r>
    <x v="1"/>
    <n v="6.3362845170000002"/>
    <n v="64"/>
    <s v="M"/>
    <m/>
    <n v="1"/>
    <n v="0.5"/>
    <n v="1"/>
    <n v="0"/>
    <s v="SHAS"/>
    <n v="1"/>
    <n v="0"/>
    <n v="1"/>
    <n v="0"/>
    <b v="1"/>
    <x v="1"/>
    <n v="1"/>
    <n v="0"/>
    <b v="0"/>
    <x v="0"/>
    <n v="0"/>
    <n v="1"/>
  </r>
  <r>
    <x v="1"/>
    <m/>
    <n v="55"/>
    <s v="M"/>
    <m/>
    <n v="1"/>
    <n v="1"/>
    <n v="0"/>
    <n v="0"/>
    <s v="SHAS"/>
    <n v="1"/>
    <n v="1"/>
    <n v="0"/>
    <n v="0"/>
    <b v="1"/>
    <x v="1"/>
    <n v="1"/>
    <n v="0"/>
    <b v="0"/>
    <x v="0"/>
    <n v="0"/>
    <n v="1"/>
  </r>
  <r>
    <x v="1"/>
    <n v="2.0803639129999998"/>
    <n v="76"/>
    <s v="F"/>
    <m/>
    <n v="1"/>
    <n v="1"/>
    <n v="1"/>
    <n v="0"/>
    <s v="Stanford"/>
    <n v="1"/>
    <n v="1"/>
    <n v="1"/>
    <n v="0"/>
    <b v="1"/>
    <x v="1"/>
    <n v="1"/>
    <n v="0"/>
    <b v="1"/>
    <x v="0"/>
    <n v="0"/>
    <n v="1"/>
  </r>
  <r>
    <x v="1"/>
    <n v="0.737372896"/>
    <n v="63"/>
    <s v="M"/>
    <m/>
    <n v="1"/>
    <n v="0"/>
    <n v="0"/>
    <n v="0"/>
    <s v="Stanford"/>
    <n v="1"/>
    <n v="0"/>
    <n v="0"/>
    <n v="0"/>
    <b v="0"/>
    <x v="0"/>
    <n v="0"/>
    <n v="0"/>
    <b v="0"/>
    <x v="0"/>
    <n v="0"/>
    <n v="1"/>
  </r>
  <r>
    <x v="1"/>
    <n v="4.5332755569999996"/>
    <n v="59"/>
    <s v="M"/>
    <m/>
    <n v="1"/>
    <n v="0"/>
    <n v="1"/>
    <n v="1"/>
    <s v="Stanford"/>
    <n v="1"/>
    <n v="0"/>
    <n v="1"/>
    <n v="1"/>
    <b v="1"/>
    <x v="1"/>
    <n v="1"/>
    <n v="0"/>
    <b v="0"/>
    <x v="0"/>
    <n v="0"/>
    <n v="1"/>
  </r>
  <r>
    <x v="1"/>
    <n v="-4.9148882719999998"/>
    <n v="65"/>
    <s v="F"/>
    <m/>
    <n v="1"/>
    <n v="0"/>
    <n v="0"/>
    <n v="0"/>
    <s v="Stanford"/>
    <n v="1"/>
    <n v="0"/>
    <n v="0"/>
    <n v="0"/>
    <b v="0"/>
    <x v="0"/>
    <n v="0"/>
    <n v="0"/>
    <b v="0"/>
    <x v="0"/>
    <n v="0"/>
    <n v="1"/>
  </r>
  <r>
    <x v="1"/>
    <n v="6.1564291280000001"/>
    <n v="63"/>
    <s v="M"/>
    <m/>
    <n v="1"/>
    <n v="0"/>
    <n v="0"/>
    <n v="0"/>
    <s v="Stanford"/>
    <n v="1"/>
    <n v="0"/>
    <n v="0"/>
    <n v="0"/>
    <b v="0"/>
    <x v="0"/>
    <n v="0"/>
    <n v="0"/>
    <b v="0"/>
    <x v="0"/>
    <n v="0"/>
    <n v="1"/>
  </r>
  <r>
    <x v="1"/>
    <n v="-0.96570313910000005"/>
    <n v="74"/>
    <s v="M"/>
    <m/>
    <n v="1"/>
    <n v="1"/>
    <n v="0"/>
    <n v="0"/>
    <s v="Stanford"/>
    <n v="1"/>
    <n v="1"/>
    <n v="0"/>
    <n v="0"/>
    <b v="1"/>
    <x v="1"/>
    <n v="1"/>
    <n v="0"/>
    <b v="0"/>
    <x v="0"/>
    <n v="0"/>
    <n v="1"/>
  </r>
  <r>
    <x v="1"/>
    <n v="7.6217001560000002"/>
    <n v="75"/>
    <s v="M"/>
    <m/>
    <n v="1"/>
    <n v="0.5"/>
    <n v="0"/>
    <n v="0.5"/>
    <s v="Stanford"/>
    <n v="1"/>
    <n v="0"/>
    <n v="0"/>
    <n v="0"/>
    <b v="0"/>
    <x v="0"/>
    <n v="0"/>
    <n v="0"/>
    <b v="0"/>
    <x v="0"/>
    <n v="0"/>
    <n v="1"/>
  </r>
  <r>
    <x v="1"/>
    <n v="4.2917910519999998"/>
    <n v="62"/>
    <s v="F"/>
    <m/>
    <n v="1"/>
    <n v="0"/>
    <n v="0"/>
    <n v="1"/>
    <s v="Stanford"/>
    <n v="1"/>
    <n v="0"/>
    <n v="0"/>
    <n v="1"/>
    <b v="1"/>
    <x v="1"/>
    <n v="1"/>
    <n v="0"/>
    <b v="0"/>
    <x v="0"/>
    <n v="0"/>
    <n v="1"/>
  </r>
  <r>
    <x v="1"/>
    <n v="7.2552489189999996"/>
    <n v="62"/>
    <s v="M"/>
    <m/>
    <n v="1"/>
    <n v="0"/>
    <n v="0"/>
    <n v="0"/>
    <s v="Stanford"/>
    <n v="1"/>
    <n v="0"/>
    <n v="0"/>
    <n v="0"/>
    <b v="0"/>
    <x v="0"/>
    <n v="0"/>
    <n v="0"/>
    <b v="0"/>
    <x v="0"/>
    <n v="0"/>
    <n v="1"/>
  </r>
  <r>
    <x v="1"/>
    <n v="4.4798871480000004"/>
    <n v="60"/>
    <s v="M"/>
    <m/>
    <n v="1"/>
    <n v="1"/>
    <n v="0"/>
    <n v="1"/>
    <s v="Stanford"/>
    <n v="1"/>
    <n v="1"/>
    <n v="0"/>
    <n v="1"/>
    <b v="1"/>
    <x v="1"/>
    <n v="1"/>
    <n v="0"/>
    <b v="0"/>
    <x v="0"/>
    <n v="0"/>
    <n v="1"/>
  </r>
  <r>
    <x v="1"/>
    <n v="4.4268055569999998"/>
    <n v="78"/>
    <s v="M"/>
    <m/>
    <n v="1"/>
    <n v="1"/>
    <n v="0"/>
    <n v="1"/>
    <s v="Stanford"/>
    <n v="1"/>
    <n v="1"/>
    <n v="0"/>
    <n v="1"/>
    <b v="1"/>
    <x v="1"/>
    <n v="1"/>
    <n v="0"/>
    <b v="0"/>
    <x v="0"/>
    <n v="0"/>
    <n v="1"/>
  </r>
  <r>
    <x v="1"/>
    <n v="4.9676454559999996"/>
    <n v="67"/>
    <s v="M"/>
    <m/>
    <n v="1"/>
    <n v="0"/>
    <n v="1"/>
    <n v="1"/>
    <s v="Stanford"/>
    <n v="1"/>
    <n v="0"/>
    <n v="1"/>
    <n v="1"/>
    <b v="1"/>
    <x v="1"/>
    <n v="1"/>
    <n v="0"/>
    <b v="0"/>
    <x v="0"/>
    <n v="0"/>
    <n v="1"/>
  </r>
  <r>
    <x v="1"/>
    <n v="7.4490138779999997"/>
    <n v="66"/>
    <s v="M"/>
    <m/>
    <n v="1"/>
    <n v="0"/>
    <n v="1"/>
    <n v="1"/>
    <s v="Stanford"/>
    <n v="1"/>
    <n v="0"/>
    <n v="1"/>
    <n v="1"/>
    <b v="1"/>
    <x v="1"/>
    <n v="1"/>
    <n v="0"/>
    <b v="0"/>
    <x v="0"/>
    <n v="0"/>
    <n v="1"/>
  </r>
  <r>
    <x v="1"/>
    <n v="4.0073969509999996"/>
    <n v="75"/>
    <s v="M"/>
    <m/>
    <n v="1"/>
    <n v="0"/>
    <n v="1"/>
    <n v="1"/>
    <s v="Stanford"/>
    <n v="1"/>
    <n v="0"/>
    <n v="1"/>
    <n v="1"/>
    <b v="1"/>
    <x v="1"/>
    <n v="1"/>
    <n v="0"/>
    <b v="0"/>
    <x v="0"/>
    <n v="0"/>
    <n v="1"/>
  </r>
  <r>
    <x v="1"/>
    <n v="10.04713289"/>
    <n v="67"/>
    <s v="M"/>
    <m/>
    <n v="1"/>
    <n v="1"/>
    <n v="1"/>
    <n v="1"/>
    <s v="Stanford"/>
    <n v="1"/>
    <n v="1"/>
    <n v="1"/>
    <n v="1"/>
    <b v="1"/>
    <x v="1"/>
    <n v="1"/>
    <n v="0"/>
    <b v="1"/>
    <x v="0"/>
    <n v="0"/>
    <n v="1"/>
  </r>
  <r>
    <x v="1"/>
    <n v="6.5036704729999997"/>
    <n v="77"/>
    <s v="M"/>
    <m/>
    <n v="1"/>
    <n v="1"/>
    <n v="1"/>
    <n v="1"/>
    <s v="Stanford"/>
    <n v="1"/>
    <n v="1"/>
    <n v="1"/>
    <n v="1"/>
    <b v="1"/>
    <x v="1"/>
    <n v="1"/>
    <n v="0"/>
    <b v="1"/>
    <x v="0"/>
    <n v="0"/>
    <n v="1"/>
  </r>
  <r>
    <x v="1"/>
    <n v="3.3723491669999999"/>
    <n v="73"/>
    <s v="M"/>
    <m/>
    <n v="1"/>
    <n v="1"/>
    <n v="1"/>
    <n v="1"/>
    <s v="Stanford"/>
    <n v="1"/>
    <n v="1"/>
    <n v="1"/>
    <n v="1"/>
    <b v="1"/>
    <x v="1"/>
    <n v="1"/>
    <n v="0"/>
    <b v="1"/>
    <x v="0"/>
    <n v="0"/>
    <n v="1"/>
  </r>
  <r>
    <x v="1"/>
    <n v="4.2871140130000001"/>
    <n v="63"/>
    <s v="M"/>
    <m/>
    <n v="1"/>
    <n v="1"/>
    <n v="1"/>
    <n v="1"/>
    <s v="Stanford"/>
    <n v="1"/>
    <n v="1"/>
    <n v="1"/>
    <n v="1"/>
    <b v="1"/>
    <x v="1"/>
    <n v="1"/>
    <n v="0"/>
    <b v="1"/>
    <x v="0"/>
    <n v="0"/>
    <n v="1"/>
  </r>
  <r>
    <x v="1"/>
    <n v="8.4718958880000006"/>
    <n v="69"/>
    <s v="M"/>
    <m/>
    <n v="1"/>
    <n v="1"/>
    <n v="1"/>
    <n v="1"/>
    <s v="Stanford"/>
    <n v="1"/>
    <n v="1"/>
    <n v="1"/>
    <n v="1"/>
    <b v="1"/>
    <x v="1"/>
    <n v="1"/>
    <n v="0"/>
    <b v="1"/>
    <x v="0"/>
    <n v="0"/>
    <n v="1"/>
  </r>
  <r>
    <x v="1"/>
    <n v="6.7906220670000002"/>
    <n v="70"/>
    <s v="M"/>
    <m/>
    <n v="1"/>
    <n v="1"/>
    <n v="1"/>
    <n v="1"/>
    <s v="Stanford"/>
    <n v="1"/>
    <n v="1"/>
    <n v="1"/>
    <n v="1"/>
    <b v="1"/>
    <x v="1"/>
    <n v="1"/>
    <n v="0"/>
    <b v="1"/>
    <x v="0"/>
    <n v="0"/>
    <n v="1"/>
  </r>
  <r>
    <x v="1"/>
    <n v="4.6497392319999999"/>
    <n v="60"/>
    <s v="M"/>
    <m/>
    <n v="1"/>
    <n v="0"/>
    <n v="0"/>
    <n v="0"/>
    <s v="Stanford"/>
    <n v="1"/>
    <n v="0"/>
    <n v="0"/>
    <n v="0"/>
    <b v="0"/>
    <x v="0"/>
    <n v="0"/>
    <n v="0"/>
    <b v="0"/>
    <x v="0"/>
    <n v="0"/>
    <n v="1"/>
  </r>
  <r>
    <x v="1"/>
    <n v="4.461746335"/>
    <n v="60"/>
    <s v="F"/>
    <m/>
    <n v="1"/>
    <n v="0"/>
    <n v="0"/>
    <n v="0"/>
    <s v="Stanford"/>
    <n v="1"/>
    <n v="0"/>
    <n v="0"/>
    <n v="0"/>
    <b v="0"/>
    <x v="0"/>
    <n v="0"/>
    <n v="0"/>
    <b v="0"/>
    <x v="0"/>
    <n v="0"/>
    <n v="1"/>
  </r>
  <r>
    <x v="1"/>
    <n v="3.8612132610000001"/>
    <n v="70"/>
    <s v="F"/>
    <m/>
    <n v="1"/>
    <n v="0"/>
    <n v="0"/>
    <n v="0"/>
    <s v="Stanford"/>
    <n v="1"/>
    <n v="0"/>
    <n v="0"/>
    <n v="0"/>
    <b v="0"/>
    <x v="0"/>
    <n v="0"/>
    <n v="0"/>
    <b v="0"/>
    <x v="0"/>
    <n v="0"/>
    <n v="1"/>
  </r>
  <r>
    <x v="1"/>
    <n v="8.2499133800000006"/>
    <n v="61"/>
    <s v="M"/>
    <m/>
    <n v="1"/>
    <n v="0"/>
    <n v="0"/>
    <n v="0"/>
    <s v="Stanford"/>
    <n v="1"/>
    <n v="0"/>
    <n v="0"/>
    <n v="0"/>
    <b v="0"/>
    <x v="0"/>
    <n v="0"/>
    <n v="0"/>
    <b v="0"/>
    <x v="0"/>
    <n v="0"/>
    <n v="1"/>
  </r>
  <r>
    <x v="1"/>
    <n v="10.48810585"/>
    <n v="77"/>
    <s v="M"/>
    <m/>
    <n v="1"/>
    <n v="0"/>
    <n v="0"/>
    <n v="0"/>
    <s v="Stanford"/>
    <n v="1"/>
    <n v="0"/>
    <n v="0"/>
    <n v="0"/>
    <b v="0"/>
    <x v="0"/>
    <n v="0"/>
    <n v="0"/>
    <b v="0"/>
    <x v="0"/>
    <n v="0"/>
    <n v="1"/>
  </r>
  <r>
    <x v="1"/>
    <n v="3.9732898780000001"/>
    <n v="71"/>
    <s v="M"/>
    <m/>
    <n v="1"/>
    <n v="1"/>
    <n v="0"/>
    <n v="0"/>
    <s v="Stanford"/>
    <n v="1"/>
    <n v="1"/>
    <n v="0"/>
    <n v="0"/>
    <b v="1"/>
    <x v="1"/>
    <n v="1"/>
    <n v="0"/>
    <b v="0"/>
    <x v="0"/>
    <n v="0"/>
    <n v="1"/>
  </r>
  <r>
    <x v="1"/>
    <n v="7.9504351340000001"/>
    <n v="67"/>
    <s v="M"/>
    <m/>
    <n v="1"/>
    <n v="1"/>
    <n v="0"/>
    <n v="0"/>
    <s v="Stanford"/>
    <n v="1"/>
    <n v="1"/>
    <n v="0"/>
    <n v="0"/>
    <b v="1"/>
    <x v="1"/>
    <n v="1"/>
    <n v="0"/>
    <b v="0"/>
    <x v="0"/>
    <n v="0"/>
    <n v="1"/>
  </r>
  <r>
    <x v="1"/>
    <n v="7.7607998289999998"/>
    <n v="70"/>
    <s v="M"/>
    <m/>
    <n v="1"/>
    <n v="0"/>
    <n v="1"/>
    <n v="0"/>
    <s v="Stanford"/>
    <n v="1"/>
    <n v="0"/>
    <n v="1"/>
    <n v="0"/>
    <b v="1"/>
    <x v="1"/>
    <n v="1"/>
    <n v="0"/>
    <b v="0"/>
    <x v="0"/>
    <n v="0"/>
    <n v="1"/>
  </r>
  <r>
    <x v="1"/>
    <n v="8.1570566610000004"/>
    <n v="56"/>
    <s v="M"/>
    <m/>
    <n v="1"/>
    <n v="0"/>
    <n v="1"/>
    <n v="0"/>
    <s v="Stanford"/>
    <n v="1"/>
    <n v="0"/>
    <n v="1"/>
    <n v="0"/>
    <b v="1"/>
    <x v="1"/>
    <n v="1"/>
    <n v="0"/>
    <b v="0"/>
    <x v="0"/>
    <n v="0"/>
    <n v="1"/>
  </r>
  <r>
    <x v="1"/>
    <n v="8.5528064770000007"/>
    <n v="71"/>
    <s v="M"/>
    <m/>
    <n v="1"/>
    <n v="0"/>
    <n v="1"/>
    <n v="0"/>
    <s v="Stanford"/>
    <n v="1"/>
    <n v="0"/>
    <n v="1"/>
    <n v="0"/>
    <b v="1"/>
    <x v="1"/>
    <n v="1"/>
    <n v="0"/>
    <b v="0"/>
    <x v="0"/>
    <n v="0"/>
    <n v="1"/>
  </r>
  <r>
    <x v="1"/>
    <n v="1.4660633679999999"/>
    <n v="69"/>
    <s v="M"/>
    <m/>
    <n v="1"/>
    <n v="1"/>
    <n v="1"/>
    <n v="0"/>
    <s v="Stanford"/>
    <n v="1"/>
    <n v="1"/>
    <n v="1"/>
    <n v="0"/>
    <b v="1"/>
    <x v="1"/>
    <n v="1"/>
    <n v="0"/>
    <b v="1"/>
    <x v="0"/>
    <n v="0"/>
    <n v="1"/>
  </r>
  <r>
    <x v="1"/>
    <n v="6.4650967499999998"/>
    <n v="71"/>
    <s v="M"/>
    <m/>
    <n v="1"/>
    <n v="1"/>
    <n v="1"/>
    <n v="0"/>
    <s v="Stanford"/>
    <n v="1"/>
    <n v="1"/>
    <n v="1"/>
    <n v="0"/>
    <b v="1"/>
    <x v="1"/>
    <n v="1"/>
    <n v="0"/>
    <b v="1"/>
    <x v="0"/>
    <n v="0"/>
    <n v="1"/>
  </r>
  <r>
    <x v="1"/>
    <n v="5.9654922040000002"/>
    <n v="56"/>
    <s v="F"/>
    <m/>
    <n v="1"/>
    <n v="1"/>
    <n v="1"/>
    <n v="0"/>
    <s v="Stanford"/>
    <n v="1"/>
    <n v="1"/>
    <n v="1"/>
    <n v="0"/>
    <b v="1"/>
    <x v="1"/>
    <n v="1"/>
    <n v="0"/>
    <b v="1"/>
    <x v="0"/>
    <n v="0"/>
    <n v="1"/>
  </r>
  <r>
    <x v="1"/>
    <n v="6.6762195039999996"/>
    <n v="65"/>
    <s v="F"/>
    <s v="Parasomnia"/>
    <n v="1"/>
    <n v="1"/>
    <n v="1"/>
    <n v="0"/>
    <s v="Stanford"/>
    <n v="1"/>
    <n v="1"/>
    <n v="1"/>
    <n v="0"/>
    <b v="1"/>
    <x v="1"/>
    <n v="1"/>
    <n v="0"/>
    <b v="1"/>
    <x v="0"/>
    <n v="0"/>
    <n v="1"/>
  </r>
  <r>
    <x v="1"/>
    <n v="6.7622398209999997"/>
    <n v="74"/>
    <s v="F"/>
    <m/>
    <n v="1"/>
    <n v="1"/>
    <n v="1"/>
    <n v="0"/>
    <s v="Stanford"/>
    <n v="1"/>
    <n v="1"/>
    <n v="1"/>
    <n v="0"/>
    <b v="1"/>
    <x v="1"/>
    <n v="1"/>
    <n v="0"/>
    <b v="1"/>
    <x v="0"/>
    <n v="0"/>
    <n v="1"/>
  </r>
  <r>
    <x v="1"/>
    <n v="7.0950900639999999"/>
    <n v="59"/>
    <s v="M"/>
    <m/>
    <n v="1"/>
    <n v="1"/>
    <n v="1"/>
    <n v="0"/>
    <s v="Stanford"/>
    <n v="1"/>
    <n v="1"/>
    <n v="1"/>
    <n v="0"/>
    <b v="1"/>
    <x v="1"/>
    <n v="1"/>
    <n v="0"/>
    <b v="1"/>
    <x v="0"/>
    <n v="0"/>
    <n v="1"/>
  </r>
  <r>
    <x v="1"/>
    <n v="10.709139990000001"/>
    <n v="76"/>
    <s v="M"/>
    <m/>
    <n v="1"/>
    <n v="1"/>
    <n v="1"/>
    <n v="0"/>
    <s v="Stanford"/>
    <n v="1"/>
    <n v="1"/>
    <n v="1"/>
    <n v="0"/>
    <b v="1"/>
    <x v="1"/>
    <n v="1"/>
    <n v="0"/>
    <b v="1"/>
    <x v="0"/>
    <n v="0"/>
    <n v="1"/>
  </r>
  <r>
    <x v="1"/>
    <n v="5.5567184239999996"/>
    <n v="62"/>
    <s v="M"/>
    <m/>
    <n v="1"/>
    <n v="1"/>
    <n v="1"/>
    <n v="0"/>
    <s v="Stanford"/>
    <n v="1"/>
    <n v="1"/>
    <n v="1"/>
    <n v="0"/>
    <b v="1"/>
    <x v="1"/>
    <n v="1"/>
    <n v="0"/>
    <b v="1"/>
    <x v="0"/>
    <n v="0"/>
    <n v="1"/>
  </r>
  <r>
    <x v="1"/>
    <n v="8.1022803109999995"/>
    <n v="68"/>
    <s v="F"/>
    <m/>
    <n v="1"/>
    <n v="1"/>
    <n v="1"/>
    <n v="0"/>
    <s v="Stanford"/>
    <n v="1"/>
    <n v="1"/>
    <n v="1"/>
    <n v="0"/>
    <b v="1"/>
    <x v="1"/>
    <n v="1"/>
    <n v="0"/>
    <b v="1"/>
    <x v="0"/>
    <n v="0"/>
    <n v="1"/>
  </r>
  <r>
    <x v="1"/>
    <n v="5.0905679749999999"/>
    <n v="76"/>
    <s v="M"/>
    <m/>
    <n v="1"/>
    <n v="1"/>
    <n v="1"/>
    <n v="0"/>
    <s v="Stanford"/>
    <n v="1"/>
    <n v="1"/>
    <n v="1"/>
    <n v="0"/>
    <b v="1"/>
    <x v="1"/>
    <n v="1"/>
    <n v="0"/>
    <b v="1"/>
    <x v="0"/>
    <n v="0"/>
    <n v="1"/>
  </r>
  <r>
    <x v="1"/>
    <n v="4.3324332099999996"/>
    <n v="52"/>
    <s v="M"/>
    <m/>
    <n v="1"/>
    <n v="0.5"/>
    <n v="1"/>
    <n v="0"/>
    <s v="Stanford"/>
    <n v="1"/>
    <n v="0"/>
    <n v="1"/>
    <n v="0"/>
    <b v="1"/>
    <x v="1"/>
    <n v="1"/>
    <n v="0"/>
    <b v="0"/>
    <x v="0"/>
    <n v="0"/>
    <n v="1"/>
  </r>
  <r>
    <x v="1"/>
    <n v="2.9167801550000001"/>
    <n v="71"/>
    <s v="M"/>
    <m/>
    <n v="1"/>
    <n v="0.5"/>
    <n v="1"/>
    <n v="1"/>
    <s v="Stanford"/>
    <n v="1"/>
    <n v="0"/>
    <n v="1"/>
    <n v="1"/>
    <b v="1"/>
    <x v="1"/>
    <n v="1"/>
    <n v="0"/>
    <b v="0"/>
    <x v="0"/>
    <n v="0"/>
    <n v="1"/>
  </r>
  <r>
    <x v="0"/>
    <n v="-8.0569572209999993"/>
    <n v="45"/>
    <s v="M"/>
    <m/>
    <n v="0"/>
    <n v="0"/>
    <n v="0"/>
    <n v="0"/>
    <s v="Stanford"/>
    <n v="0"/>
    <n v="0"/>
    <n v="0"/>
    <n v="0"/>
    <b v="0"/>
    <x v="0"/>
    <n v="0"/>
    <n v="0"/>
    <b v="0"/>
    <x v="0"/>
    <n v="0"/>
    <n v="1"/>
  </r>
  <r>
    <x v="0"/>
    <n v="-7.1855940269999996"/>
    <n v="65"/>
    <s v="M"/>
    <m/>
    <n v="0"/>
    <n v="0"/>
    <n v="0"/>
    <n v="0"/>
    <s v="Stanford"/>
    <n v="0"/>
    <n v="0"/>
    <n v="0"/>
    <n v="0"/>
    <b v="0"/>
    <x v="0"/>
    <n v="0"/>
    <n v="0"/>
    <b v="0"/>
    <x v="0"/>
    <n v="0"/>
    <n v="1"/>
  </r>
  <r>
    <x v="0"/>
    <n v="-7.161543633"/>
    <n v="70"/>
    <s v="F"/>
    <m/>
    <n v="0"/>
    <n v="0"/>
    <n v="0"/>
    <n v="0"/>
    <s v="Stanford"/>
    <n v="0"/>
    <n v="0"/>
    <n v="0"/>
    <n v="0"/>
    <b v="0"/>
    <x v="0"/>
    <n v="0"/>
    <n v="0"/>
    <b v="0"/>
    <x v="0"/>
    <n v="0"/>
    <n v="1"/>
  </r>
  <r>
    <x v="0"/>
    <n v="-7.0927508330000002"/>
    <n v="58"/>
    <s v="M"/>
    <m/>
    <n v="0"/>
    <n v="0"/>
    <n v="0"/>
    <n v="0"/>
    <s v="Stanford"/>
    <n v="0"/>
    <n v="0"/>
    <n v="0"/>
    <n v="0"/>
    <b v="0"/>
    <x v="0"/>
    <n v="0"/>
    <n v="0"/>
    <b v="0"/>
    <x v="0"/>
    <n v="0"/>
    <n v="1"/>
  </r>
  <r>
    <x v="0"/>
    <n v="-6.7442457180000002"/>
    <n v="66"/>
    <s v="M"/>
    <m/>
    <n v="0"/>
    <n v="0"/>
    <n v="0"/>
    <n v="0"/>
    <s v="Stanford"/>
    <n v="0"/>
    <n v="0"/>
    <n v="0"/>
    <n v="0"/>
    <b v="0"/>
    <x v="0"/>
    <n v="0"/>
    <n v="0"/>
    <b v="0"/>
    <x v="0"/>
    <n v="0"/>
    <n v="1"/>
  </r>
  <r>
    <x v="0"/>
    <n v="-6.0728324950000001"/>
    <n v="53"/>
    <s v="M"/>
    <m/>
    <n v="0"/>
    <n v="0"/>
    <n v="0"/>
    <n v="0"/>
    <s v="Stanford"/>
    <n v="0"/>
    <n v="0"/>
    <n v="0"/>
    <n v="0"/>
    <b v="0"/>
    <x v="0"/>
    <n v="0"/>
    <n v="0"/>
    <b v="0"/>
    <x v="0"/>
    <n v="0"/>
    <n v="1"/>
  </r>
  <r>
    <x v="0"/>
    <n v="-5.8477109399999998"/>
    <n v="72"/>
    <s v="F"/>
    <m/>
    <n v="0"/>
    <n v="0"/>
    <n v="0"/>
    <n v="0"/>
    <s v="Stanford"/>
    <n v="0"/>
    <n v="0"/>
    <n v="0"/>
    <n v="0"/>
    <b v="0"/>
    <x v="0"/>
    <n v="0"/>
    <n v="0"/>
    <b v="0"/>
    <x v="0"/>
    <n v="0"/>
    <n v="1"/>
  </r>
  <r>
    <x v="0"/>
    <n v="-5.6646109559999998"/>
    <n v="61"/>
    <s v="M"/>
    <m/>
    <n v="0"/>
    <n v="0"/>
    <n v="0"/>
    <n v="0"/>
    <s v="Stanford"/>
    <n v="0"/>
    <n v="0"/>
    <n v="0"/>
    <n v="0"/>
    <b v="0"/>
    <x v="0"/>
    <n v="0"/>
    <n v="0"/>
    <b v="0"/>
    <x v="0"/>
    <n v="0"/>
    <n v="1"/>
  </r>
  <r>
    <x v="0"/>
    <n v="-5.4816198849999997"/>
    <n v="80"/>
    <s v="M"/>
    <m/>
    <n v="0"/>
    <n v="0"/>
    <n v="0"/>
    <n v="0"/>
    <s v="Stanford"/>
    <n v="0"/>
    <n v="0"/>
    <n v="0"/>
    <n v="0"/>
    <b v="0"/>
    <x v="0"/>
    <n v="0"/>
    <n v="0"/>
    <b v="0"/>
    <x v="0"/>
    <n v="0"/>
    <n v="1"/>
  </r>
  <r>
    <x v="0"/>
    <n v="-5.3751686689999998"/>
    <n v="62"/>
    <s v="F"/>
    <m/>
    <n v="0"/>
    <n v="0"/>
    <n v="0"/>
    <n v="0"/>
    <s v="Stanford"/>
    <n v="0"/>
    <n v="0"/>
    <n v="0"/>
    <n v="0"/>
    <b v="0"/>
    <x v="0"/>
    <n v="0"/>
    <n v="0"/>
    <b v="0"/>
    <x v="0"/>
    <n v="0"/>
    <n v="1"/>
  </r>
  <r>
    <x v="0"/>
    <n v="-5.3183706559999999"/>
    <n v="60"/>
    <s v="M"/>
    <m/>
    <n v="0"/>
    <n v="0"/>
    <n v="0"/>
    <n v="0"/>
    <s v="Stanford"/>
    <n v="0"/>
    <n v="0"/>
    <n v="0"/>
    <n v="0"/>
    <b v="0"/>
    <x v="0"/>
    <n v="0"/>
    <n v="0"/>
    <b v="0"/>
    <x v="0"/>
    <n v="0"/>
    <n v="1"/>
  </r>
  <r>
    <x v="0"/>
    <n v="-4.9671237980000003"/>
    <n v="64"/>
    <s v="M"/>
    <m/>
    <n v="0"/>
    <n v="0"/>
    <n v="0"/>
    <n v="0"/>
    <s v="Stanford"/>
    <n v="0"/>
    <n v="0"/>
    <n v="0"/>
    <n v="0"/>
    <b v="0"/>
    <x v="0"/>
    <n v="0"/>
    <n v="0"/>
    <b v="0"/>
    <x v="0"/>
    <n v="0"/>
    <n v="1"/>
  </r>
  <r>
    <x v="0"/>
    <n v="-4.8526087950000001"/>
    <n v="77"/>
    <s v="F"/>
    <m/>
    <n v="0"/>
    <n v="0"/>
    <n v="0"/>
    <n v="0"/>
    <s v="Stanford"/>
    <n v="0"/>
    <n v="0"/>
    <n v="0"/>
    <n v="0"/>
    <b v="0"/>
    <x v="0"/>
    <n v="0"/>
    <n v="0"/>
    <b v="0"/>
    <x v="0"/>
    <n v="0"/>
    <n v="1"/>
  </r>
  <r>
    <x v="0"/>
    <n v="-4.5812398910000001"/>
    <n v="74"/>
    <s v="M"/>
    <m/>
    <n v="0"/>
    <n v="0"/>
    <n v="0"/>
    <n v="0"/>
    <s v="Stanford"/>
    <n v="0"/>
    <n v="0"/>
    <n v="0"/>
    <n v="0"/>
    <b v="0"/>
    <x v="0"/>
    <n v="0"/>
    <n v="0"/>
    <b v="0"/>
    <x v="0"/>
    <n v="0"/>
    <n v="1"/>
  </r>
  <r>
    <x v="0"/>
    <n v="-4.4213471929999999"/>
    <n v="66"/>
    <s v="M"/>
    <m/>
    <n v="0"/>
    <n v="0"/>
    <n v="0"/>
    <n v="0"/>
    <s v="Stanford"/>
    <n v="0"/>
    <n v="0"/>
    <n v="0"/>
    <n v="0"/>
    <b v="0"/>
    <x v="0"/>
    <n v="0"/>
    <n v="0"/>
    <b v="0"/>
    <x v="0"/>
    <n v="0"/>
    <n v="1"/>
  </r>
  <r>
    <x v="0"/>
    <n v="-4.3677041909999996"/>
    <n v="68"/>
    <s v="M"/>
    <m/>
    <n v="0"/>
    <n v="0"/>
    <n v="0"/>
    <n v="0"/>
    <s v="Stanford"/>
    <n v="0"/>
    <n v="0"/>
    <n v="0"/>
    <n v="0"/>
    <b v="0"/>
    <x v="0"/>
    <n v="0"/>
    <n v="0"/>
    <b v="0"/>
    <x v="0"/>
    <n v="0"/>
    <n v="1"/>
  </r>
  <r>
    <x v="0"/>
    <n v="-4.3485170799999997"/>
    <n v="74"/>
    <s v="M"/>
    <m/>
    <n v="0"/>
    <n v="0"/>
    <n v="0"/>
    <n v="0"/>
    <s v="Stanford"/>
    <n v="0"/>
    <n v="0"/>
    <n v="0"/>
    <n v="0"/>
    <b v="0"/>
    <x v="0"/>
    <n v="0"/>
    <n v="0"/>
    <b v="0"/>
    <x v="0"/>
    <n v="0"/>
    <n v="1"/>
  </r>
  <r>
    <x v="0"/>
    <n v="-3.7640566149999999"/>
    <n v="62"/>
    <s v="M"/>
    <m/>
    <n v="0"/>
    <n v="0"/>
    <n v="0"/>
    <n v="0"/>
    <s v="Stanford"/>
    <n v="0"/>
    <n v="0"/>
    <n v="0"/>
    <n v="0"/>
    <b v="0"/>
    <x v="0"/>
    <n v="0"/>
    <n v="0"/>
    <b v="0"/>
    <x v="0"/>
    <n v="0"/>
    <n v="1"/>
  </r>
  <r>
    <x v="0"/>
    <n v="-3.5628620519999998"/>
    <n v="73"/>
    <s v="F"/>
    <m/>
    <n v="0"/>
    <n v="0"/>
    <n v="0"/>
    <n v="0"/>
    <s v="Stanford"/>
    <n v="0"/>
    <n v="0"/>
    <n v="0"/>
    <n v="0"/>
    <b v="0"/>
    <x v="0"/>
    <n v="0"/>
    <n v="0"/>
    <b v="0"/>
    <x v="0"/>
    <n v="0"/>
    <n v="1"/>
  </r>
  <r>
    <x v="0"/>
    <n v="-3.0625151339999999"/>
    <n v="74"/>
    <s v="F"/>
    <m/>
    <n v="0"/>
    <n v="0"/>
    <n v="0"/>
    <n v="0"/>
    <s v="Stanford"/>
    <n v="0"/>
    <n v="0"/>
    <n v="0"/>
    <n v="0"/>
    <b v="0"/>
    <x v="0"/>
    <n v="0"/>
    <n v="0"/>
    <b v="0"/>
    <x v="0"/>
    <n v="0"/>
    <n v="1"/>
  </r>
  <r>
    <x v="0"/>
    <n v="-2.9571440099999999"/>
    <n v="76"/>
    <s v="F"/>
    <m/>
    <n v="0"/>
    <n v="0"/>
    <n v="0"/>
    <n v="0"/>
    <s v="Stanford"/>
    <n v="0"/>
    <n v="0"/>
    <n v="0"/>
    <n v="0"/>
    <b v="0"/>
    <x v="0"/>
    <n v="0"/>
    <n v="0"/>
    <b v="0"/>
    <x v="0"/>
    <n v="0"/>
    <n v="1"/>
  </r>
  <r>
    <x v="0"/>
    <n v="-2.5948541490000001"/>
    <n v="65"/>
    <s v="M"/>
    <m/>
    <n v="0"/>
    <n v="0"/>
    <n v="0"/>
    <n v="0"/>
    <s v="Stanford"/>
    <n v="0"/>
    <n v="0"/>
    <n v="0"/>
    <n v="0"/>
    <b v="0"/>
    <x v="0"/>
    <n v="0"/>
    <n v="0"/>
    <b v="0"/>
    <x v="0"/>
    <n v="0"/>
    <n v="1"/>
  </r>
  <r>
    <x v="0"/>
    <n v="-2.14175468"/>
    <n v="71"/>
    <s v="F"/>
    <m/>
    <n v="0"/>
    <n v="0"/>
    <n v="0"/>
    <n v="0"/>
    <s v="Stanford"/>
    <n v="0"/>
    <n v="0"/>
    <n v="0"/>
    <n v="0"/>
    <b v="0"/>
    <x v="0"/>
    <n v="0"/>
    <n v="0"/>
    <b v="0"/>
    <x v="0"/>
    <n v="0"/>
    <n v="1"/>
  </r>
  <r>
    <x v="0"/>
    <n v="-1.7900054729999999"/>
    <n v="79"/>
    <s v="M"/>
    <m/>
    <n v="0"/>
    <n v="0"/>
    <n v="0"/>
    <n v="0"/>
    <s v="Stanford"/>
    <n v="0"/>
    <n v="0"/>
    <n v="0"/>
    <n v="0"/>
    <b v="0"/>
    <x v="0"/>
    <n v="0"/>
    <n v="0"/>
    <b v="0"/>
    <x v="0"/>
    <n v="0"/>
    <n v="1"/>
  </r>
  <r>
    <x v="0"/>
    <n v="-1.459569605"/>
    <n v="57"/>
    <s v="M"/>
    <m/>
    <n v="0"/>
    <n v="0"/>
    <n v="0"/>
    <n v="0"/>
    <s v="Stanford"/>
    <n v="0"/>
    <n v="0"/>
    <n v="0"/>
    <n v="0"/>
    <b v="0"/>
    <x v="0"/>
    <n v="0"/>
    <n v="0"/>
    <b v="0"/>
    <x v="0"/>
    <n v="0"/>
    <n v="1"/>
  </r>
  <r>
    <x v="0"/>
    <n v="-5.1303870600000002E-2"/>
    <n v="72"/>
    <s v="M"/>
    <m/>
    <n v="0"/>
    <n v="0"/>
    <n v="0"/>
    <n v="0"/>
    <s v="Stanford"/>
    <n v="0"/>
    <n v="0"/>
    <n v="0"/>
    <n v="0"/>
    <b v="0"/>
    <x v="0"/>
    <n v="0"/>
    <n v="0"/>
    <b v="0"/>
    <x v="0"/>
    <n v="0"/>
    <n v="1"/>
  </r>
  <r>
    <x v="0"/>
    <n v="6.9434791679999996E-2"/>
    <n v="61"/>
    <s v="M"/>
    <m/>
    <n v="0"/>
    <n v="0"/>
    <n v="0"/>
    <n v="0"/>
    <s v="Stanford"/>
    <n v="0"/>
    <n v="0"/>
    <n v="0"/>
    <n v="0"/>
    <b v="0"/>
    <x v="0"/>
    <n v="0"/>
    <n v="0"/>
    <b v="0"/>
    <x v="0"/>
    <n v="0"/>
    <n v="1"/>
  </r>
  <r>
    <x v="0"/>
    <n v="0.91961745130000005"/>
    <n v="60"/>
    <s v="M"/>
    <s v="REM-related OSA"/>
    <n v="0"/>
    <n v="0"/>
    <n v="0"/>
    <n v="0"/>
    <s v="Stanford"/>
    <n v="0"/>
    <n v="0"/>
    <n v="0"/>
    <n v="0"/>
    <b v="0"/>
    <x v="0"/>
    <n v="0"/>
    <n v="0"/>
    <b v="0"/>
    <x v="0"/>
    <n v="0"/>
    <n v="1"/>
  </r>
  <r>
    <x v="0"/>
    <n v="2.1386801129999999"/>
    <n v="71"/>
    <s v="F"/>
    <m/>
    <n v="0"/>
    <n v="0"/>
    <n v="0"/>
    <n v="0"/>
    <s v="Stanford"/>
    <n v="0"/>
    <n v="0"/>
    <n v="0"/>
    <n v="0"/>
    <b v="0"/>
    <x v="0"/>
    <n v="0"/>
    <n v="0"/>
    <b v="0"/>
    <x v="0"/>
    <n v="0"/>
    <n v="1"/>
  </r>
  <r>
    <x v="0"/>
    <n v="-5.9610876189999997"/>
    <n v="60"/>
    <s v="F"/>
    <m/>
    <n v="0"/>
    <n v="0"/>
    <n v="1"/>
    <n v="0"/>
    <s v="Stanford"/>
    <n v="0"/>
    <n v="0"/>
    <n v="1"/>
    <n v="0"/>
    <b v="1"/>
    <x v="0"/>
    <n v="0"/>
    <n v="0"/>
    <b v="0"/>
    <x v="0"/>
    <n v="0"/>
    <n v="1"/>
  </r>
  <r>
    <x v="0"/>
    <n v="-1.679247124"/>
    <n v="70"/>
    <s v="M"/>
    <m/>
    <n v="0"/>
    <n v="1"/>
    <n v="1"/>
    <n v="0"/>
    <s v="Stanford"/>
    <n v="0"/>
    <n v="1"/>
    <n v="1"/>
    <n v="0"/>
    <b v="1"/>
    <x v="0"/>
    <n v="0"/>
    <n v="0"/>
    <b v="1"/>
    <x v="0"/>
    <n v="0"/>
    <n v="1"/>
  </r>
  <r>
    <x v="0"/>
    <n v="-7.7915592770000002"/>
    <n v="62"/>
    <s v="M"/>
    <m/>
    <n v="0"/>
    <n v="0"/>
    <n v="0"/>
    <n v="1"/>
    <s v="Stanford"/>
    <n v="0"/>
    <n v="0"/>
    <n v="0"/>
    <n v="1"/>
    <b v="1"/>
    <x v="0"/>
    <n v="0"/>
    <n v="0"/>
    <b v="0"/>
    <x v="0"/>
    <n v="0"/>
    <n v="1"/>
  </r>
  <r>
    <x v="0"/>
    <n v="-7.2821115900000004"/>
    <n v="76"/>
    <s v="M"/>
    <m/>
    <n v="0"/>
    <n v="0"/>
    <n v="0"/>
    <n v="1"/>
    <s v="Stanford"/>
    <n v="0"/>
    <n v="0"/>
    <n v="0"/>
    <n v="1"/>
    <b v="1"/>
    <x v="0"/>
    <n v="0"/>
    <n v="0"/>
    <b v="0"/>
    <x v="0"/>
    <n v="0"/>
    <n v="1"/>
  </r>
  <r>
    <x v="0"/>
    <n v="-2.5812651959999999"/>
    <n v="74"/>
    <s v="F"/>
    <s v="REM-related OSA"/>
    <n v="0"/>
    <n v="0"/>
    <n v="0"/>
    <n v="1"/>
    <s v="Stanford"/>
    <n v="0"/>
    <n v="0"/>
    <n v="0"/>
    <n v="1"/>
    <b v="1"/>
    <x v="0"/>
    <n v="0"/>
    <n v="0"/>
    <b v="0"/>
    <x v="0"/>
    <n v="0"/>
    <n v="1"/>
  </r>
  <r>
    <x v="0"/>
    <n v="3.9730297220000002"/>
    <n v="73"/>
    <s v="M"/>
    <m/>
    <n v="0"/>
    <n v="0"/>
    <n v="0"/>
    <n v="1"/>
    <s v="Stanford"/>
    <n v="0"/>
    <n v="0"/>
    <n v="0"/>
    <n v="1"/>
    <b v="1"/>
    <x v="0"/>
    <n v="0"/>
    <n v="0"/>
    <b v="0"/>
    <x v="0"/>
    <n v="0"/>
    <n v="1"/>
  </r>
  <r>
    <x v="0"/>
    <n v="-3.7593996189999999"/>
    <n v="60"/>
    <s v="F"/>
    <m/>
    <n v="0"/>
    <n v="1"/>
    <n v="1"/>
    <n v="1"/>
    <s v="Stanford"/>
    <n v="0"/>
    <n v="1"/>
    <n v="1"/>
    <n v="1"/>
    <b v="1"/>
    <x v="0"/>
    <n v="0"/>
    <n v="0"/>
    <b v="1"/>
    <x v="0"/>
    <n v="0"/>
    <n v="1"/>
  </r>
  <r>
    <x v="0"/>
    <n v="-5.7719640390000002"/>
    <n v="51"/>
    <s v="F"/>
    <m/>
    <n v="0"/>
    <n v="0"/>
    <n v="0"/>
    <n v="0"/>
    <s v="Stanford"/>
    <n v="0"/>
    <n v="0"/>
    <n v="0"/>
    <n v="0"/>
    <b v="0"/>
    <x v="0"/>
    <n v="0"/>
    <n v="0"/>
    <b v="0"/>
    <x v="0"/>
    <n v="0"/>
    <n v="1"/>
  </r>
  <r>
    <x v="0"/>
    <n v="-2.495419778"/>
    <n v="52"/>
    <s v="M"/>
    <m/>
    <n v="0"/>
    <n v="0"/>
    <n v="0"/>
    <n v="0"/>
    <s v="Stanford"/>
    <n v="0"/>
    <n v="0"/>
    <n v="0"/>
    <n v="0"/>
    <b v="0"/>
    <x v="0"/>
    <n v="0"/>
    <n v="0"/>
    <b v="0"/>
    <x v="0"/>
    <n v="0"/>
    <n v="1"/>
  </r>
  <r>
    <x v="0"/>
    <n v="-1.575004608"/>
    <n v="62"/>
    <s v="M"/>
    <s v="Pseudo-RBD"/>
    <n v="0"/>
    <n v="0"/>
    <n v="0"/>
    <n v="0"/>
    <s v="Stanford"/>
    <n v="0"/>
    <n v="0"/>
    <n v="0"/>
    <n v="0"/>
    <b v="0"/>
    <x v="0"/>
    <n v="0"/>
    <n v="0"/>
    <b v="0"/>
    <x v="0"/>
    <n v="0"/>
    <n v="1"/>
  </r>
  <r>
    <x v="0"/>
    <n v="-0.23647876609999999"/>
    <n v="41"/>
    <s v="M"/>
    <s v="Delayed PLMs"/>
    <n v="0"/>
    <n v="0"/>
    <n v="0"/>
    <n v="0"/>
    <s v="Stanford"/>
    <n v="0"/>
    <n v="0"/>
    <n v="0"/>
    <n v="0"/>
    <b v="0"/>
    <x v="0"/>
    <n v="0"/>
    <n v="0"/>
    <b v="0"/>
    <x v="0"/>
    <n v="0"/>
    <n v="1"/>
  </r>
  <r>
    <x v="0"/>
    <n v="-6.9253468600000003"/>
    <n v="43"/>
    <s v="M"/>
    <m/>
    <n v="0"/>
    <n v="0"/>
    <n v="1"/>
    <n v="0"/>
    <s v="Stanford"/>
    <n v="0"/>
    <n v="0"/>
    <n v="1"/>
    <n v="0"/>
    <b v="1"/>
    <x v="0"/>
    <n v="0"/>
    <n v="0"/>
    <b v="0"/>
    <x v="0"/>
    <n v="0"/>
    <n v="1"/>
  </r>
  <r>
    <x v="0"/>
    <n v="-3.858069446"/>
    <n v="40"/>
    <s v="M"/>
    <m/>
    <n v="0"/>
    <n v="1"/>
    <n v="1"/>
    <n v="0"/>
    <s v="Stanford"/>
    <n v="0"/>
    <n v="1"/>
    <n v="1"/>
    <n v="0"/>
    <b v="1"/>
    <x v="0"/>
    <n v="0"/>
    <n v="0"/>
    <b v="1"/>
    <x v="0"/>
    <n v="0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7">
  <r>
    <x v="0"/>
    <m/>
    <n v="72"/>
    <s v="M"/>
    <s v="Sleep apnea"/>
    <n v="0"/>
    <n v="1"/>
    <n v="0"/>
    <n v="0"/>
    <s v="May Clinic Data"/>
    <n v="0"/>
    <n v="1"/>
    <n v="0"/>
    <n v="0"/>
    <b v="1"/>
    <b v="0"/>
    <n v="0"/>
    <n v="0"/>
    <b v="0"/>
    <b v="0"/>
    <n v="0"/>
    <n v="1"/>
    <n v="0"/>
    <b v="0"/>
    <b v="0"/>
    <b v="0"/>
    <b v="0"/>
    <x v="0"/>
    <n v="0"/>
  </r>
  <r>
    <x v="0"/>
    <m/>
    <n v="79"/>
    <s v="M"/>
    <s v="Insomnia"/>
    <n v="0"/>
    <n v="0"/>
    <n v="0"/>
    <n v="0"/>
    <s v="May Clinic Data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m/>
    <n v="55"/>
    <s v="M"/>
    <s v="Sleep apnea"/>
    <n v="0.5"/>
    <n v="1"/>
    <n v="0"/>
    <n v="1"/>
    <s v="May Clinic Data"/>
    <n v="0"/>
    <n v="1"/>
    <n v="0"/>
    <n v="1"/>
    <b v="1"/>
    <b v="0"/>
    <n v="0"/>
    <n v="1"/>
    <b v="0"/>
    <b v="0"/>
    <n v="0"/>
    <n v="1"/>
    <n v="1"/>
    <b v="0"/>
    <b v="1"/>
    <b v="0"/>
    <b v="1"/>
    <x v="1"/>
    <n v="1"/>
  </r>
  <r>
    <x v="0"/>
    <m/>
    <n v="61"/>
    <s v="M"/>
    <s v="Sleep apnea"/>
    <n v="0"/>
    <n v="1"/>
    <n v="0"/>
    <n v="1"/>
    <s v="May Clinic Data"/>
    <n v="0"/>
    <n v="1"/>
    <n v="0"/>
    <n v="1"/>
    <b v="1"/>
    <b v="0"/>
    <n v="0"/>
    <n v="0"/>
    <b v="0"/>
    <b v="0"/>
    <n v="0"/>
    <n v="1"/>
    <n v="0"/>
    <b v="0"/>
    <b v="1"/>
    <b v="0"/>
    <b v="1"/>
    <x v="0"/>
    <n v="0"/>
  </r>
  <r>
    <x v="0"/>
    <m/>
    <n v="46"/>
    <s v="F"/>
    <s v="Chronic fatigue"/>
    <n v="0"/>
    <n v="0"/>
    <n v="0"/>
    <n v="0"/>
    <s v="May Clinic Data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m/>
    <n v="80"/>
    <s v="M"/>
    <s v="OSA"/>
    <n v="0"/>
    <n v="1"/>
    <n v="0"/>
    <n v="0"/>
    <s v="May Clinic Data"/>
    <n v="0"/>
    <n v="1"/>
    <n v="0"/>
    <n v="0"/>
    <b v="1"/>
    <b v="0"/>
    <n v="0"/>
    <n v="0"/>
    <b v="0"/>
    <b v="0"/>
    <n v="0"/>
    <n v="1"/>
    <n v="0"/>
    <b v="0"/>
    <b v="0"/>
    <b v="0"/>
    <b v="0"/>
    <x v="0"/>
    <n v="0"/>
  </r>
  <r>
    <x v="0"/>
    <m/>
    <n v="70"/>
    <s v="F"/>
    <s v="OSA"/>
    <n v="0"/>
    <n v="0"/>
    <n v="0"/>
    <n v="0"/>
    <s v="May Clinic Data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m/>
    <n v="87"/>
    <s v="F"/>
    <s v="Sleep apnea"/>
    <n v="0"/>
    <n v="1"/>
    <n v="1"/>
    <n v="0"/>
    <s v="May Clinic Data"/>
    <n v="0"/>
    <n v="1"/>
    <n v="1"/>
    <n v="0"/>
    <b v="1"/>
    <b v="0"/>
    <n v="0"/>
    <n v="0"/>
    <b v="1"/>
    <b v="0"/>
    <n v="0"/>
    <n v="1"/>
    <n v="0"/>
    <b v="1"/>
    <b v="0"/>
    <b v="0"/>
    <b v="1"/>
    <x v="0"/>
    <n v="0"/>
  </r>
  <r>
    <x v="1"/>
    <m/>
    <n v="76"/>
    <s v="M"/>
    <m/>
    <n v="0.5"/>
    <n v="1"/>
    <n v="1"/>
    <n v="0"/>
    <s v="May Clinic Data"/>
    <n v="0"/>
    <n v="1"/>
    <n v="1"/>
    <n v="0"/>
    <b v="1"/>
    <b v="0"/>
    <n v="0"/>
    <n v="1"/>
    <b v="1"/>
    <b v="1"/>
    <n v="1"/>
    <n v="1"/>
    <n v="1"/>
    <b v="1"/>
    <b v="0"/>
    <b v="0"/>
    <b v="1"/>
    <x v="1"/>
    <n v="1"/>
  </r>
  <r>
    <x v="1"/>
    <m/>
    <n v="67"/>
    <s v="M"/>
    <m/>
    <n v="1"/>
    <n v="0.5"/>
    <n v="0"/>
    <n v="0"/>
    <s v="May Clinic Data"/>
    <n v="1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1"/>
    <m/>
    <n v="67"/>
    <s v="M"/>
    <m/>
    <n v="1"/>
    <n v="0"/>
    <n v="0"/>
    <n v="0"/>
    <s v="May Clinic Data"/>
    <n v="1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1"/>
    <m/>
    <n v="55"/>
    <s v="M"/>
    <m/>
    <n v="1"/>
    <n v="1"/>
    <n v="1"/>
    <n v="1"/>
    <s v="May Clinic Data"/>
    <n v="1"/>
    <n v="1"/>
    <n v="1"/>
    <n v="1"/>
    <b v="1"/>
    <b v="1"/>
    <n v="1"/>
    <n v="0"/>
    <b v="1"/>
    <b v="0"/>
    <n v="0"/>
    <n v="1"/>
    <n v="0"/>
    <b v="1"/>
    <b v="1"/>
    <b v="1"/>
    <b v="1"/>
    <x v="0"/>
    <n v="0"/>
  </r>
  <r>
    <x v="1"/>
    <m/>
    <n v="67"/>
    <s v="M"/>
    <s v="Depression"/>
    <n v="1"/>
    <n v="0"/>
    <n v="1"/>
    <n v="0"/>
    <s v="May Clinic Data"/>
    <n v="1"/>
    <n v="0"/>
    <n v="1"/>
    <n v="0"/>
    <b v="1"/>
    <b v="1"/>
    <n v="1"/>
    <n v="0"/>
    <b v="0"/>
    <b v="0"/>
    <n v="0"/>
    <n v="1"/>
    <n v="0"/>
    <b v="0"/>
    <b v="0"/>
    <b v="0"/>
    <b v="0"/>
    <x v="0"/>
    <n v="0"/>
  </r>
  <r>
    <x v="1"/>
    <m/>
    <n v="72"/>
    <s v="M"/>
    <m/>
    <n v="1"/>
    <n v="1"/>
    <n v="1"/>
    <n v="1"/>
    <s v="April Cinic Data"/>
    <n v="1"/>
    <n v="1"/>
    <n v="1"/>
    <n v="1"/>
    <b v="1"/>
    <b v="1"/>
    <n v="1"/>
    <n v="0"/>
    <b v="1"/>
    <b v="0"/>
    <n v="0"/>
    <n v="1"/>
    <n v="0"/>
    <b v="1"/>
    <b v="1"/>
    <b v="1"/>
    <b v="1"/>
    <x v="0"/>
    <n v="0"/>
  </r>
  <r>
    <x v="0"/>
    <m/>
    <n v="67"/>
    <s v="M"/>
    <s v="RLS"/>
    <n v="0"/>
    <n v="0"/>
    <n v="0"/>
    <n v="0"/>
    <s v="April Cinic Data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m/>
    <n v="74"/>
    <s v="F"/>
    <s v="Insomnia"/>
    <n v="0"/>
    <n v="0"/>
    <n v="0"/>
    <n v="0.5"/>
    <s v="April Cinic Data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1"/>
    <m/>
    <n v="54"/>
    <s v="F"/>
    <s v="DM2, depression"/>
    <n v="1"/>
    <n v="0"/>
    <n v="0"/>
    <n v="0"/>
    <s v="April Cinic Data"/>
    <n v="1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m/>
    <n v="65"/>
    <s v="F"/>
    <s v="Diabetes, heart failure"/>
    <n v="0"/>
    <n v="0"/>
    <n v="1"/>
    <n v="1"/>
    <s v="April Cinic Data"/>
    <n v="0"/>
    <n v="0"/>
    <n v="1"/>
    <n v="1"/>
    <b v="1"/>
    <b v="0"/>
    <n v="0"/>
    <n v="0"/>
    <b v="0"/>
    <b v="0"/>
    <n v="0"/>
    <n v="1"/>
    <n v="0"/>
    <b v="0"/>
    <b v="0"/>
    <b v="1"/>
    <b v="1"/>
    <x v="0"/>
    <n v="0"/>
  </r>
  <r>
    <x v="0"/>
    <m/>
    <n v="73"/>
    <s v="F"/>
    <s v="Insomnia, anxiety, migraines"/>
    <n v="0"/>
    <n v="0"/>
    <n v="1"/>
    <n v="0"/>
    <s v="April Cinic Data"/>
    <n v="0"/>
    <n v="0"/>
    <n v="1"/>
    <n v="0"/>
    <b v="1"/>
    <b v="0"/>
    <n v="0"/>
    <n v="0"/>
    <b v="0"/>
    <b v="0"/>
    <n v="0"/>
    <n v="1"/>
    <n v="0"/>
    <b v="0"/>
    <b v="0"/>
    <b v="0"/>
    <b v="0"/>
    <x v="0"/>
    <n v="0"/>
  </r>
  <r>
    <x v="0"/>
    <m/>
    <n v="77"/>
    <s v="F"/>
    <m/>
    <n v="0.5"/>
    <n v="1"/>
    <n v="0"/>
    <n v="0.5"/>
    <s v="April Cinic Data"/>
    <n v="0"/>
    <n v="1"/>
    <n v="0"/>
    <n v="0"/>
    <b v="1"/>
    <b v="0"/>
    <n v="0"/>
    <n v="1"/>
    <b v="0"/>
    <b v="0"/>
    <n v="0"/>
    <n v="1"/>
    <n v="1"/>
    <b v="0"/>
    <b v="0"/>
    <b v="0"/>
    <b v="0"/>
    <x v="0"/>
    <n v="0"/>
  </r>
  <r>
    <x v="0"/>
    <m/>
    <n v="53"/>
    <s v="F"/>
    <s v="Insomnia"/>
    <n v="0"/>
    <n v="1"/>
    <n v="1"/>
    <n v="0"/>
    <s v="April Cinic Data"/>
    <n v="0"/>
    <n v="1"/>
    <n v="1"/>
    <n v="0"/>
    <b v="1"/>
    <b v="0"/>
    <n v="0"/>
    <n v="0"/>
    <b v="1"/>
    <b v="0"/>
    <n v="0"/>
    <n v="1"/>
    <n v="0"/>
    <b v="1"/>
    <b v="0"/>
    <b v="0"/>
    <b v="1"/>
    <x v="0"/>
    <n v="0"/>
  </r>
  <r>
    <x v="0"/>
    <m/>
    <n v="76"/>
    <s v="F"/>
    <s v="Hypersomnia"/>
    <n v="0"/>
    <n v="0"/>
    <n v="0"/>
    <n v="0"/>
    <s v="April Cinic Data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1"/>
    <m/>
    <n v="49"/>
    <s v="F"/>
    <s v="Anxiety"/>
    <n v="1"/>
    <n v="0.5"/>
    <n v="1"/>
    <n v="1"/>
    <s v="April Cinic Data"/>
    <n v="1"/>
    <n v="0"/>
    <n v="1"/>
    <n v="1"/>
    <b v="1"/>
    <b v="1"/>
    <n v="1"/>
    <n v="0"/>
    <b v="0"/>
    <b v="0"/>
    <n v="0"/>
    <n v="1"/>
    <n v="0"/>
    <b v="0"/>
    <b v="0"/>
    <b v="1"/>
    <b v="1"/>
    <x v="0"/>
    <n v="0"/>
  </r>
  <r>
    <x v="0"/>
    <m/>
    <n v="53"/>
    <s v="F"/>
    <s v="Insomnia, depression, sleep apnea"/>
    <n v="0"/>
    <n v="0"/>
    <n v="0"/>
    <n v="1"/>
    <s v="April Cinic Data"/>
    <n v="0"/>
    <n v="0"/>
    <n v="0"/>
    <n v="1"/>
    <b v="1"/>
    <b v="0"/>
    <n v="0"/>
    <n v="0"/>
    <b v="0"/>
    <b v="0"/>
    <n v="0"/>
    <n v="1"/>
    <n v="0"/>
    <b v="0"/>
    <b v="0"/>
    <b v="0"/>
    <b v="0"/>
    <x v="0"/>
    <n v="0"/>
  </r>
  <r>
    <x v="0"/>
    <m/>
    <n v="83"/>
    <s v="F"/>
    <s v="AD-MCi and OSA"/>
    <n v="0"/>
    <n v="0"/>
    <n v="0"/>
    <n v="0"/>
    <s v="April Cinic Data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m/>
    <n v="65"/>
    <s v="M"/>
    <s v="RLS"/>
    <n v="0.5"/>
    <n v="0"/>
    <n v="0"/>
    <n v="0"/>
    <s v="April Cinic Data"/>
    <n v="0"/>
    <n v="0"/>
    <n v="0"/>
    <n v="0"/>
    <b v="0"/>
    <b v="0"/>
    <n v="0"/>
    <n v="1"/>
    <b v="0"/>
    <b v="0"/>
    <n v="0"/>
    <n v="1"/>
    <n v="1"/>
    <b v="0"/>
    <b v="0"/>
    <b v="0"/>
    <b v="0"/>
    <x v="0"/>
    <n v="0"/>
  </r>
  <r>
    <x v="0"/>
    <m/>
    <n v="80"/>
    <s v="F"/>
    <s v="RLS"/>
    <n v="0"/>
    <n v="0"/>
    <n v="1"/>
    <n v="0"/>
    <s v="April Cinic Data"/>
    <n v="0"/>
    <n v="0"/>
    <n v="1"/>
    <n v="0"/>
    <b v="1"/>
    <b v="0"/>
    <n v="0"/>
    <n v="0"/>
    <b v="0"/>
    <b v="0"/>
    <n v="0"/>
    <n v="1"/>
    <n v="0"/>
    <b v="0"/>
    <b v="0"/>
    <b v="0"/>
    <b v="0"/>
    <x v="0"/>
    <n v="0"/>
  </r>
  <r>
    <x v="0"/>
    <m/>
    <n v="67"/>
    <s v="F"/>
    <s v="Migraines, OSA"/>
    <n v="0.5"/>
    <n v="0"/>
    <n v="0"/>
    <n v="0"/>
    <s v="April Cinic Data"/>
    <n v="0"/>
    <n v="0"/>
    <n v="0"/>
    <n v="0"/>
    <b v="0"/>
    <b v="0"/>
    <n v="0"/>
    <n v="1"/>
    <b v="0"/>
    <b v="0"/>
    <n v="0"/>
    <n v="1"/>
    <n v="1"/>
    <b v="0"/>
    <b v="0"/>
    <b v="0"/>
    <b v="0"/>
    <x v="0"/>
    <n v="0"/>
  </r>
  <r>
    <x v="1"/>
    <m/>
    <n v="80"/>
    <s v="M"/>
    <m/>
    <n v="0"/>
    <n v="1"/>
    <n v="1"/>
    <n v="0"/>
    <s v="April Cinic Data"/>
    <n v="0"/>
    <n v="1"/>
    <n v="1"/>
    <n v="0"/>
    <b v="1"/>
    <b v="0"/>
    <n v="0"/>
    <n v="0"/>
    <b v="1"/>
    <b v="0"/>
    <n v="0"/>
    <n v="1"/>
    <n v="0"/>
    <b v="1"/>
    <b v="0"/>
    <b v="0"/>
    <b v="1"/>
    <x v="0"/>
    <n v="0"/>
  </r>
  <r>
    <x v="1"/>
    <m/>
    <n v="64"/>
    <s v="M"/>
    <s v="Depression, diabetes"/>
    <n v="1"/>
    <n v="0"/>
    <n v="0"/>
    <n v="0"/>
    <s v="April Cinic Data"/>
    <n v="1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m/>
    <n v="53"/>
    <s v="F"/>
    <s v="OSA, RLS, depression"/>
    <n v="0.5"/>
    <n v="1"/>
    <n v="0"/>
    <n v="0"/>
    <s v="Clinic - Clean Data"/>
    <n v="0"/>
    <n v="1"/>
    <n v="0"/>
    <n v="0"/>
    <b v="1"/>
    <b v="0"/>
    <n v="0"/>
    <n v="1"/>
    <b v="0"/>
    <b v="0"/>
    <n v="0"/>
    <n v="1"/>
    <n v="1"/>
    <b v="0"/>
    <b v="0"/>
    <b v="0"/>
    <b v="0"/>
    <x v="0"/>
    <n v="0"/>
  </r>
  <r>
    <x v="0"/>
    <m/>
    <n v="64"/>
    <s v="F"/>
    <s v="Central sleep apnea, circadian disorder"/>
    <n v="0.5"/>
    <n v="0"/>
    <n v="1"/>
    <n v="0"/>
    <s v="Clinic - Clean Data"/>
    <n v="0"/>
    <n v="0"/>
    <n v="1"/>
    <n v="0"/>
    <b v="1"/>
    <b v="0"/>
    <n v="0"/>
    <n v="1"/>
    <b v="0"/>
    <b v="0"/>
    <n v="0"/>
    <n v="1"/>
    <n v="1"/>
    <b v="0"/>
    <b v="0"/>
    <b v="0"/>
    <b v="0"/>
    <x v="0"/>
    <n v="0"/>
  </r>
  <r>
    <x v="0"/>
    <m/>
    <n v="67"/>
    <s v="F"/>
    <s v="OSA"/>
    <n v="0.5"/>
    <n v="1"/>
    <n v="1"/>
    <n v="0"/>
    <s v="Clinic - Clean Data"/>
    <n v="0"/>
    <n v="1"/>
    <n v="1"/>
    <n v="0"/>
    <b v="1"/>
    <b v="0"/>
    <n v="0"/>
    <n v="1"/>
    <b v="1"/>
    <b v="1"/>
    <n v="1"/>
    <n v="1"/>
    <n v="1"/>
    <b v="1"/>
    <b v="0"/>
    <b v="0"/>
    <b v="1"/>
    <x v="1"/>
    <n v="1"/>
  </r>
  <r>
    <x v="0"/>
    <m/>
    <n v="61"/>
    <s v="M"/>
    <s v="OSA, no RSWA"/>
    <n v="0.5"/>
    <n v="1"/>
    <n v="0"/>
    <n v="1"/>
    <s v="Clinic - Clean Data"/>
    <n v="0"/>
    <n v="1"/>
    <n v="0"/>
    <n v="1"/>
    <b v="1"/>
    <b v="0"/>
    <n v="0"/>
    <n v="1"/>
    <b v="0"/>
    <b v="0"/>
    <n v="0"/>
    <n v="1"/>
    <n v="1"/>
    <b v="0"/>
    <b v="1"/>
    <b v="0"/>
    <b v="1"/>
    <x v="1"/>
    <n v="1"/>
  </r>
  <r>
    <x v="0"/>
    <m/>
    <n v="53"/>
    <s v="F"/>
    <s v="OSA, anxiety, depression"/>
    <n v="0.5"/>
    <n v="1"/>
    <n v="1"/>
    <n v="1"/>
    <s v="Clinic - Clean Data"/>
    <n v="0"/>
    <n v="1"/>
    <n v="1"/>
    <n v="1"/>
    <b v="1"/>
    <b v="0"/>
    <n v="0"/>
    <n v="1"/>
    <b v="1"/>
    <b v="1"/>
    <n v="1"/>
    <n v="1"/>
    <n v="1"/>
    <b v="1"/>
    <b v="1"/>
    <b v="1"/>
    <b v="1"/>
    <x v="1"/>
    <n v="1"/>
  </r>
  <r>
    <x v="0"/>
    <m/>
    <n v="43"/>
    <s v="F"/>
    <s v="OSA, shift work disorder"/>
    <n v="0.5"/>
    <n v="0"/>
    <n v="1"/>
    <n v="0"/>
    <s v="Clinic - Clean Data"/>
    <n v="0"/>
    <n v="0"/>
    <n v="1"/>
    <n v="0"/>
    <b v="1"/>
    <b v="0"/>
    <n v="0"/>
    <n v="1"/>
    <b v="0"/>
    <b v="0"/>
    <n v="0"/>
    <n v="1"/>
    <n v="1"/>
    <b v="0"/>
    <b v="0"/>
    <b v="0"/>
    <b v="0"/>
    <x v="0"/>
    <n v="0"/>
  </r>
  <r>
    <x v="0"/>
    <m/>
    <n v="43"/>
    <s v="M"/>
    <s v="RLS, insomnia, mild OSA"/>
    <n v="0.5"/>
    <n v="0"/>
    <n v="0"/>
    <n v="1"/>
    <s v="Clinic - Clean Data"/>
    <n v="0"/>
    <n v="0"/>
    <n v="0"/>
    <n v="1"/>
    <b v="1"/>
    <b v="0"/>
    <n v="0"/>
    <n v="1"/>
    <b v="0"/>
    <b v="0"/>
    <n v="0"/>
    <n v="1"/>
    <n v="1"/>
    <b v="0"/>
    <b v="0"/>
    <b v="0"/>
    <b v="0"/>
    <x v="0"/>
    <n v="0"/>
  </r>
  <r>
    <x v="0"/>
    <m/>
    <n v="73"/>
    <s v="F"/>
    <s v="OSA sx, sleeptalking, initiation insomnia, RLS, low Fe"/>
    <n v="0.5"/>
    <n v="0.5"/>
    <n v="1"/>
    <n v="1"/>
    <s v="Clinic - Clean Data"/>
    <n v="0"/>
    <n v="0"/>
    <n v="1"/>
    <n v="1"/>
    <b v="1"/>
    <b v="0"/>
    <n v="0"/>
    <n v="1"/>
    <b v="0"/>
    <b v="0"/>
    <n v="0"/>
    <n v="1"/>
    <n v="1"/>
    <b v="0"/>
    <b v="0"/>
    <b v="1"/>
    <b v="1"/>
    <x v="1"/>
    <n v="1"/>
  </r>
  <r>
    <x v="0"/>
    <m/>
    <n v="68"/>
    <s v="M"/>
    <s v="Hypersomnia, tachycarida, constipation, l. thalamic lacunar lesion"/>
    <n v="0.5"/>
    <n v="0.5"/>
    <n v="1"/>
    <n v="1"/>
    <s v="Clinic - Clean Data"/>
    <n v="0"/>
    <n v="0"/>
    <n v="1"/>
    <n v="1"/>
    <b v="1"/>
    <b v="0"/>
    <n v="0"/>
    <n v="1"/>
    <b v="0"/>
    <b v="0"/>
    <n v="0"/>
    <n v="1"/>
    <n v="1"/>
    <b v="0"/>
    <b v="0"/>
    <b v="1"/>
    <b v="1"/>
    <x v="1"/>
    <n v="1"/>
  </r>
  <r>
    <x v="0"/>
    <m/>
    <n v="64"/>
    <s v="F"/>
    <s v="OSA, insomnia, excessive daytime sleepiness, cognitive concerns"/>
    <n v="0.5"/>
    <n v="0.5"/>
    <n v="0"/>
    <n v="1"/>
    <s v="Clinic - Clean Data"/>
    <n v="0"/>
    <n v="0"/>
    <n v="0"/>
    <n v="1"/>
    <b v="1"/>
    <b v="0"/>
    <n v="0"/>
    <n v="1"/>
    <b v="0"/>
    <b v="0"/>
    <n v="0"/>
    <n v="1"/>
    <n v="1"/>
    <b v="0"/>
    <b v="0"/>
    <b v="0"/>
    <b v="0"/>
    <x v="0"/>
    <n v="0"/>
  </r>
  <r>
    <x v="0"/>
    <m/>
    <n v="41"/>
    <s v="M"/>
    <s v="OSA"/>
    <n v="0.5"/>
    <n v="0"/>
    <n v="0"/>
    <n v="0.5"/>
    <s v="Clinic - Clean Data"/>
    <n v="0"/>
    <n v="0"/>
    <n v="0"/>
    <n v="0"/>
    <b v="0"/>
    <b v="0"/>
    <n v="0"/>
    <n v="1"/>
    <b v="0"/>
    <b v="0"/>
    <n v="0"/>
    <n v="1"/>
    <n v="1"/>
    <b v="0"/>
    <b v="0"/>
    <b v="0"/>
    <b v="0"/>
    <x v="0"/>
    <n v="0"/>
  </r>
  <r>
    <x v="0"/>
    <m/>
    <n v="68"/>
    <s v="F"/>
    <s v="OSA, migraines"/>
    <n v="0.5"/>
    <n v="0"/>
    <n v="0"/>
    <n v="0"/>
    <s v="Clinic - Clean Data"/>
    <n v="0"/>
    <n v="0"/>
    <n v="0"/>
    <n v="0"/>
    <b v="0"/>
    <b v="0"/>
    <n v="0"/>
    <n v="1"/>
    <b v="0"/>
    <b v="0"/>
    <n v="0"/>
    <n v="1"/>
    <n v="1"/>
    <b v="0"/>
    <b v="0"/>
    <b v="0"/>
    <b v="0"/>
    <x v="0"/>
    <n v="0"/>
  </r>
  <r>
    <x v="0"/>
    <m/>
    <n v="45"/>
    <s v="M"/>
    <s v="Tbi, sleep apnea, migraines, PTSD + GAD"/>
    <n v="0.5"/>
    <n v="0.5"/>
    <n v="1"/>
    <n v="1"/>
    <s v="Clinic - Clean Data"/>
    <n v="0"/>
    <n v="0"/>
    <n v="1"/>
    <n v="1"/>
    <b v="1"/>
    <b v="0"/>
    <n v="0"/>
    <n v="1"/>
    <b v="0"/>
    <b v="0"/>
    <n v="0"/>
    <n v="1"/>
    <n v="1"/>
    <b v="0"/>
    <b v="0"/>
    <b v="1"/>
    <b v="1"/>
    <x v="1"/>
    <n v="1"/>
  </r>
  <r>
    <x v="0"/>
    <m/>
    <n v="56"/>
    <s v="M"/>
    <s v="OSA, excessive daytime sleepiness"/>
    <n v="0.5"/>
    <n v="0"/>
    <n v="0"/>
    <n v="1"/>
    <s v="Clinic - Clean Data"/>
    <n v="0"/>
    <n v="0"/>
    <n v="0"/>
    <n v="1"/>
    <b v="1"/>
    <b v="0"/>
    <n v="0"/>
    <n v="1"/>
    <b v="0"/>
    <b v="0"/>
    <n v="0"/>
    <n v="1"/>
    <n v="1"/>
    <b v="0"/>
    <b v="0"/>
    <b v="0"/>
    <b v="0"/>
    <x v="0"/>
    <n v="0"/>
  </r>
  <r>
    <x v="0"/>
    <m/>
    <n v="45"/>
    <s v="F"/>
    <s v="Lupus, sleep apnea"/>
    <n v="0.5"/>
    <n v="0"/>
    <n v="0.5"/>
    <n v="0"/>
    <s v="Clinic - Clean Data"/>
    <n v="0"/>
    <n v="0"/>
    <n v="0"/>
    <n v="0"/>
    <b v="0"/>
    <b v="0"/>
    <n v="0"/>
    <n v="1"/>
    <b v="0"/>
    <b v="0"/>
    <n v="0"/>
    <n v="1"/>
    <n v="1"/>
    <b v="0"/>
    <b v="0"/>
    <b v="0"/>
    <b v="0"/>
    <x v="0"/>
    <n v="0"/>
  </r>
  <r>
    <x v="0"/>
    <m/>
    <n v="65"/>
    <s v="M"/>
    <s v="OSA, RLS"/>
    <n v="0.5"/>
    <n v="0"/>
    <n v="1"/>
    <n v="0"/>
    <s v="Clinic - Clean Data"/>
    <n v="0"/>
    <n v="0"/>
    <n v="1"/>
    <n v="0"/>
    <b v="1"/>
    <b v="0"/>
    <n v="0"/>
    <n v="1"/>
    <b v="0"/>
    <b v="0"/>
    <n v="0"/>
    <n v="1"/>
    <n v="1"/>
    <b v="0"/>
    <b v="0"/>
    <b v="0"/>
    <b v="0"/>
    <x v="0"/>
    <n v="0"/>
  </r>
  <r>
    <x v="0"/>
    <m/>
    <n v="63"/>
    <s v="M"/>
    <s v="OSA"/>
    <n v="0"/>
    <n v="0"/>
    <n v="1"/>
    <n v="0.5"/>
    <s v="Clinic - Clean Data"/>
    <n v="0"/>
    <n v="0"/>
    <n v="1"/>
    <n v="0"/>
    <b v="1"/>
    <b v="0"/>
    <n v="0"/>
    <n v="0"/>
    <b v="0"/>
    <b v="0"/>
    <n v="0"/>
    <n v="1"/>
    <n v="0"/>
    <b v="0"/>
    <b v="0"/>
    <b v="0"/>
    <b v="0"/>
    <x v="0"/>
    <n v="0"/>
  </r>
  <r>
    <x v="0"/>
    <m/>
    <n v="60"/>
    <s v="M"/>
    <s v="OSA"/>
    <n v="0"/>
    <n v="0"/>
    <n v="0"/>
    <n v="0"/>
    <s v="Clinic - Clean Data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m/>
    <n v="81"/>
    <s v="M"/>
    <s v="OSA"/>
    <n v="0"/>
    <n v="0"/>
    <n v="0"/>
    <n v="0"/>
    <s v="Clinic - Clean Data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m/>
    <n v="66"/>
    <s v="M"/>
    <s v="RLS"/>
    <n v="0"/>
    <n v="0"/>
    <n v="0"/>
    <n v="0"/>
    <s v="Clinic - Clean Data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m/>
    <n v="64"/>
    <s v="F"/>
    <s v="OSA"/>
    <n v="0"/>
    <n v="0"/>
    <n v="1"/>
    <n v="0.5"/>
    <s v="Clinic - Clean Data"/>
    <n v="0"/>
    <n v="0"/>
    <n v="1"/>
    <n v="0"/>
    <b v="1"/>
    <b v="0"/>
    <n v="0"/>
    <n v="0"/>
    <b v="0"/>
    <b v="0"/>
    <n v="0"/>
    <n v="1"/>
    <n v="0"/>
    <b v="0"/>
    <b v="0"/>
    <b v="0"/>
    <b v="0"/>
    <x v="0"/>
    <n v="0"/>
  </r>
  <r>
    <x v="0"/>
    <m/>
    <n v="68"/>
    <s v="M"/>
    <s v="OSA"/>
    <n v="0"/>
    <n v="1"/>
    <n v="0"/>
    <n v="0"/>
    <s v="Clinic - Clean Data"/>
    <n v="0"/>
    <n v="1"/>
    <n v="0"/>
    <n v="0"/>
    <b v="1"/>
    <b v="0"/>
    <n v="0"/>
    <n v="0"/>
    <b v="0"/>
    <b v="0"/>
    <n v="0"/>
    <n v="1"/>
    <n v="0"/>
    <b v="0"/>
    <b v="0"/>
    <b v="0"/>
    <b v="0"/>
    <x v="0"/>
    <n v="0"/>
  </r>
  <r>
    <x v="0"/>
    <m/>
    <n v="56"/>
    <s v="F"/>
    <s v="Insomnia, anxiety"/>
    <n v="0"/>
    <n v="0"/>
    <n v="1"/>
    <n v="0.5"/>
    <s v="Clinic - Clean Data"/>
    <n v="0"/>
    <n v="0"/>
    <n v="1"/>
    <n v="0"/>
    <b v="1"/>
    <b v="0"/>
    <n v="0"/>
    <n v="0"/>
    <b v="0"/>
    <b v="0"/>
    <n v="0"/>
    <n v="1"/>
    <n v="0"/>
    <b v="0"/>
    <b v="0"/>
    <b v="0"/>
    <b v="0"/>
    <x v="0"/>
    <n v="0"/>
  </r>
  <r>
    <x v="0"/>
    <m/>
    <n v="87"/>
    <s v="F"/>
    <s v="OSA, RLS"/>
    <n v="0"/>
    <n v="0"/>
    <n v="0"/>
    <n v="0"/>
    <s v="Clinic - Clean Data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m/>
    <n v="48"/>
    <s v="M"/>
    <s v="OSA, insomnia, distal sensory neuropathy"/>
    <n v="0"/>
    <n v="0"/>
    <n v="0"/>
    <n v="0"/>
    <s v="Clinic - Clean Data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m/>
    <n v="78"/>
    <s v="M"/>
    <s v="Hypersomnia, OSA"/>
    <n v="0"/>
    <n v="0"/>
    <n v="0"/>
    <n v="0.5"/>
    <s v="Clinic - Clean Data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m/>
    <n v="72"/>
    <s v="F"/>
    <s v="Insomnia"/>
    <n v="0"/>
    <n v="0.5"/>
    <n v="0"/>
    <n v="0"/>
    <s v="Clinic - Clean Data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m/>
    <n v="63"/>
    <s v="F"/>
    <s v="MCl, althdileale, LVPPA"/>
    <n v="0"/>
    <n v="0"/>
    <n v="0"/>
    <n v="0"/>
    <s v="Clinic - Clean Data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m/>
    <n v="51"/>
    <s v="F"/>
    <s v="OSA, RLS, excessive daytime sleepiness, lupus"/>
    <n v="0"/>
    <n v="0"/>
    <n v="0"/>
    <n v="0"/>
    <s v="Clinic - Clean Data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m/>
    <n v="78"/>
    <s v="M"/>
    <s v="RBD mimic"/>
    <n v="0"/>
    <n v="0"/>
    <n v="0"/>
    <n v="0"/>
    <s v="Clinic - Clean Data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m/>
    <n v="48"/>
    <s v="M"/>
    <s v="Spinal cerebellar ataxia 2, nocturia"/>
    <n v="0"/>
    <n v="0"/>
    <n v="1"/>
    <n v="0.5"/>
    <s v="Clinic - Clean Data"/>
    <n v="0"/>
    <n v="0"/>
    <n v="1"/>
    <n v="0"/>
    <b v="1"/>
    <b v="0"/>
    <n v="0"/>
    <n v="0"/>
    <b v="0"/>
    <b v="0"/>
    <n v="0"/>
    <n v="1"/>
    <n v="0"/>
    <b v="0"/>
    <b v="0"/>
    <b v="0"/>
    <b v="0"/>
    <x v="0"/>
    <n v="0"/>
  </r>
  <r>
    <x v="0"/>
    <m/>
    <n v="82"/>
    <s v="M"/>
    <s v="OSA"/>
    <n v="0"/>
    <n v="0"/>
    <n v="1"/>
    <n v="0"/>
    <s v="Clinic - Clean Data"/>
    <n v="0"/>
    <n v="0"/>
    <n v="1"/>
    <n v="0"/>
    <b v="1"/>
    <b v="0"/>
    <n v="0"/>
    <n v="0"/>
    <b v="0"/>
    <b v="0"/>
    <n v="0"/>
    <n v="1"/>
    <n v="0"/>
    <b v="0"/>
    <b v="0"/>
    <b v="0"/>
    <b v="0"/>
    <x v="0"/>
    <n v="0"/>
  </r>
  <r>
    <x v="0"/>
    <m/>
    <n v="87"/>
    <s v="M"/>
    <s v="RLS"/>
    <n v="0"/>
    <n v="0"/>
    <n v="1"/>
    <n v="1"/>
    <s v="Clinic - Clean Data"/>
    <n v="0"/>
    <n v="0"/>
    <n v="1"/>
    <n v="1"/>
    <b v="1"/>
    <b v="0"/>
    <n v="0"/>
    <n v="0"/>
    <b v="0"/>
    <b v="0"/>
    <n v="0"/>
    <n v="1"/>
    <n v="0"/>
    <b v="0"/>
    <b v="0"/>
    <b v="1"/>
    <b v="1"/>
    <x v="0"/>
    <n v="0"/>
  </r>
  <r>
    <x v="0"/>
    <m/>
    <n v="76"/>
    <s v="M"/>
    <s v="OSA, sleep maintenance insomnia, nocturia"/>
    <n v="0"/>
    <n v="0"/>
    <n v="0"/>
    <n v="0"/>
    <s v="Clinic - Clean Data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m/>
    <n v="47"/>
    <s v="M"/>
    <s v="OSA, insomnia"/>
    <n v="0"/>
    <n v="0"/>
    <n v="0"/>
    <n v="0"/>
    <s v="Clinic - Clean Data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m/>
    <n v="77"/>
    <s v="F"/>
    <s v="OSA, anxiety, depression"/>
    <n v="0"/>
    <n v="1"/>
    <n v="0"/>
    <n v="0"/>
    <s v="Clinic - Clean Data"/>
    <n v="0"/>
    <n v="1"/>
    <n v="0"/>
    <n v="0"/>
    <b v="1"/>
    <b v="0"/>
    <n v="0"/>
    <n v="0"/>
    <b v="0"/>
    <b v="0"/>
    <n v="0"/>
    <n v="1"/>
    <n v="0"/>
    <b v="0"/>
    <b v="0"/>
    <b v="0"/>
    <b v="0"/>
    <x v="0"/>
    <n v="0"/>
  </r>
  <r>
    <x v="0"/>
    <m/>
    <n v="62"/>
    <s v="F"/>
    <s v="Sleep apnea, migraines, I. ica aneurysm, s/p embolization (2020)"/>
    <n v="0"/>
    <n v="0"/>
    <n v="0"/>
    <n v="0.5"/>
    <s v="Clinic - Clean Data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m/>
    <n v="73"/>
    <s v="M"/>
    <s v="RLS, OSA, depression"/>
    <n v="0"/>
    <n v="1"/>
    <n v="0"/>
    <n v="0"/>
    <s v="Clinic - Clean Data"/>
    <n v="0"/>
    <n v="1"/>
    <n v="0"/>
    <n v="0"/>
    <b v="1"/>
    <b v="0"/>
    <n v="0"/>
    <n v="0"/>
    <b v="0"/>
    <b v="0"/>
    <n v="0"/>
    <n v="1"/>
    <n v="0"/>
    <b v="0"/>
    <b v="0"/>
    <b v="0"/>
    <b v="0"/>
    <x v="0"/>
    <n v="0"/>
  </r>
  <r>
    <x v="0"/>
    <m/>
    <n v="71"/>
    <s v="M"/>
    <s v="OSA, depression, nocturia"/>
    <n v="0"/>
    <n v="0"/>
    <n v="0"/>
    <n v="0"/>
    <s v="Clinic - Clean Data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m/>
    <n v="61"/>
    <s v="F"/>
    <s v="OSA, cognitive concerns"/>
    <n v="0"/>
    <n v="0"/>
    <n v="0"/>
    <n v="0"/>
    <s v="Clinic - Clean Data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m/>
    <n v="84"/>
    <s v="M"/>
    <s v="OSA"/>
    <n v="0"/>
    <n v="1"/>
    <n v="1"/>
    <n v="0"/>
    <s v="Clinic - Clean Data"/>
    <n v="0"/>
    <n v="1"/>
    <n v="1"/>
    <n v="0"/>
    <b v="1"/>
    <b v="0"/>
    <n v="0"/>
    <n v="0"/>
    <b v="1"/>
    <b v="0"/>
    <n v="0"/>
    <n v="1"/>
    <n v="0"/>
    <b v="1"/>
    <b v="0"/>
    <b v="0"/>
    <b v="1"/>
    <x v="0"/>
    <n v="0"/>
  </r>
  <r>
    <x v="0"/>
    <m/>
    <n v="75"/>
    <s v="M"/>
    <s v="PLMD, RLS, depression"/>
    <n v="0"/>
    <n v="0"/>
    <n v="0"/>
    <n v="0"/>
    <s v="Clinic - Clean Data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m/>
    <n v="56"/>
    <s v="M"/>
    <s v="OSA"/>
    <n v="0"/>
    <n v="0"/>
    <n v="0"/>
    <n v="0"/>
    <s v="Clinic - Clean Data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m/>
    <n v="45"/>
    <s v="M"/>
    <s v="OSA, insomnia, chronic fatigue"/>
    <n v="0"/>
    <n v="0"/>
    <n v="1"/>
    <n v="0"/>
    <s v="Clinic - Clean Data"/>
    <n v="0"/>
    <n v="0"/>
    <n v="1"/>
    <n v="0"/>
    <b v="1"/>
    <b v="0"/>
    <n v="0"/>
    <n v="0"/>
    <b v="0"/>
    <b v="0"/>
    <n v="0"/>
    <n v="1"/>
    <n v="0"/>
    <b v="0"/>
    <b v="0"/>
    <b v="0"/>
    <b v="0"/>
    <x v="0"/>
    <n v="0"/>
  </r>
  <r>
    <x v="0"/>
    <m/>
    <n v="72"/>
    <s v="M"/>
    <s v="Severe depression, OSA"/>
    <n v="0"/>
    <n v="0"/>
    <n v="1"/>
    <n v="0"/>
    <s v="Clinic - Clean Data"/>
    <n v="0"/>
    <n v="0"/>
    <n v="1"/>
    <n v="0"/>
    <b v="1"/>
    <b v="0"/>
    <n v="0"/>
    <n v="0"/>
    <b v="0"/>
    <b v="0"/>
    <n v="0"/>
    <n v="1"/>
    <n v="0"/>
    <b v="0"/>
    <b v="0"/>
    <b v="0"/>
    <b v="0"/>
    <x v="0"/>
    <n v="0"/>
  </r>
  <r>
    <x v="0"/>
    <m/>
    <n v="40"/>
    <s v="F"/>
    <s v="OSA"/>
    <n v="0"/>
    <n v="0"/>
    <n v="0"/>
    <n v="1"/>
    <s v="Clinic - Clean Data"/>
    <n v="0"/>
    <n v="0"/>
    <n v="0"/>
    <n v="1"/>
    <b v="1"/>
    <b v="0"/>
    <n v="0"/>
    <n v="0"/>
    <b v="0"/>
    <b v="0"/>
    <n v="0"/>
    <n v="1"/>
    <n v="0"/>
    <b v="0"/>
    <b v="0"/>
    <b v="0"/>
    <b v="0"/>
    <x v="0"/>
    <n v="0"/>
  </r>
  <r>
    <x v="0"/>
    <m/>
    <n v="50"/>
    <s v="M"/>
    <s v="OSA"/>
    <n v="0"/>
    <n v="0"/>
    <n v="0"/>
    <n v="1"/>
    <s v="Clinic - Clean Data"/>
    <n v="0"/>
    <n v="0"/>
    <n v="0"/>
    <n v="1"/>
    <b v="1"/>
    <b v="0"/>
    <n v="0"/>
    <n v="0"/>
    <b v="0"/>
    <b v="0"/>
    <n v="0"/>
    <n v="1"/>
    <n v="0"/>
    <b v="0"/>
    <b v="0"/>
    <b v="0"/>
    <b v="0"/>
    <x v="0"/>
    <n v="0"/>
  </r>
  <r>
    <x v="0"/>
    <m/>
    <n v="57"/>
    <s v="F"/>
    <s v="RLS"/>
    <n v="0"/>
    <n v="0"/>
    <n v="0"/>
    <n v="0"/>
    <s v="Clinic - Clean Data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m/>
    <n v="68"/>
    <s v="M"/>
    <s v="RLS"/>
    <n v="0"/>
    <n v="0"/>
    <n v="0"/>
    <n v="1"/>
    <s v="Clinic - Clean Data"/>
    <n v="0"/>
    <n v="0"/>
    <n v="0"/>
    <n v="1"/>
    <b v="1"/>
    <b v="0"/>
    <n v="0"/>
    <n v="0"/>
    <b v="0"/>
    <b v="0"/>
    <n v="0"/>
    <n v="1"/>
    <n v="0"/>
    <b v="0"/>
    <b v="0"/>
    <b v="0"/>
    <b v="0"/>
    <x v="0"/>
    <n v="0"/>
  </r>
  <r>
    <x v="0"/>
    <m/>
    <n v="51"/>
    <s v="F"/>
    <s v="Lupus, sleep apnea, RLS"/>
    <n v="0"/>
    <n v="0"/>
    <n v="0"/>
    <n v="1"/>
    <s v="Clinic - Clean Data"/>
    <n v="0"/>
    <n v="0"/>
    <n v="0"/>
    <n v="1"/>
    <b v="1"/>
    <b v="0"/>
    <n v="0"/>
    <n v="0"/>
    <b v="0"/>
    <b v="0"/>
    <n v="0"/>
    <n v="1"/>
    <n v="0"/>
    <b v="0"/>
    <b v="0"/>
    <b v="0"/>
    <b v="0"/>
    <x v="0"/>
    <n v="0"/>
  </r>
  <r>
    <x v="0"/>
    <m/>
    <n v="54"/>
    <s v="F"/>
    <s v="RLS, insomnia"/>
    <n v="0"/>
    <n v="0"/>
    <n v="0"/>
    <n v="1"/>
    <s v="Clinic - Clean Data"/>
    <n v="0"/>
    <n v="0"/>
    <n v="0"/>
    <n v="1"/>
    <b v="1"/>
    <b v="0"/>
    <n v="0"/>
    <n v="0"/>
    <b v="0"/>
    <b v="0"/>
    <n v="0"/>
    <n v="1"/>
    <n v="0"/>
    <b v="0"/>
    <b v="0"/>
    <b v="0"/>
    <b v="0"/>
    <x v="0"/>
    <n v="0"/>
  </r>
  <r>
    <x v="1"/>
    <m/>
    <n v="73"/>
    <s v="M"/>
    <m/>
    <n v="1"/>
    <n v="0"/>
    <n v="0"/>
    <n v="0"/>
    <s v="Clinic - Clean Data"/>
    <n v="1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1"/>
    <m/>
    <n v="79"/>
    <s v="M"/>
    <s v="Insomnia, nocturia (no PSG)"/>
    <n v="1"/>
    <n v="1"/>
    <n v="1"/>
    <n v="0"/>
    <s v="Clinic - Clean Data"/>
    <n v="1"/>
    <n v="1"/>
    <n v="1"/>
    <n v="0"/>
    <b v="1"/>
    <b v="1"/>
    <n v="1"/>
    <n v="0"/>
    <b v="1"/>
    <b v="0"/>
    <n v="0"/>
    <n v="1"/>
    <n v="0"/>
    <b v="1"/>
    <b v="0"/>
    <b v="0"/>
    <b v="1"/>
    <x v="0"/>
    <n v="0"/>
  </r>
  <r>
    <x v="1"/>
    <m/>
    <n v="70"/>
    <s v="M"/>
    <s v="OSA, depression, anxiety"/>
    <n v="1"/>
    <n v="0"/>
    <n v="0"/>
    <n v="0"/>
    <s v="Clinic - Clean Data"/>
    <n v="1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1"/>
    <m/>
    <n v="75"/>
    <s v="F"/>
    <s v="OSA"/>
    <n v="1"/>
    <n v="1"/>
    <n v="0"/>
    <n v="0"/>
    <s v="Clinic - Clean Data"/>
    <n v="1"/>
    <n v="1"/>
    <n v="0"/>
    <n v="0"/>
    <b v="1"/>
    <b v="1"/>
    <n v="1"/>
    <n v="0"/>
    <b v="0"/>
    <b v="0"/>
    <n v="0"/>
    <n v="1"/>
    <n v="0"/>
    <b v="0"/>
    <b v="0"/>
    <b v="0"/>
    <b v="0"/>
    <x v="0"/>
    <n v="0"/>
  </r>
  <r>
    <x v="0"/>
    <m/>
    <n v="46"/>
    <s v="F"/>
    <s v="Exessive daytime sleepiness, insomnia, OSA"/>
    <n v="1"/>
    <n v="0.5"/>
    <n v="0"/>
    <n v="1"/>
    <s v="Clinic - Clean Data"/>
    <n v="1"/>
    <n v="0"/>
    <n v="0"/>
    <n v="1"/>
    <b v="1"/>
    <b v="1"/>
    <n v="1"/>
    <n v="0"/>
    <b v="0"/>
    <b v="0"/>
    <n v="0"/>
    <n v="1"/>
    <n v="0"/>
    <b v="0"/>
    <b v="0"/>
    <b v="0"/>
    <b v="0"/>
    <x v="0"/>
    <n v="0"/>
  </r>
  <r>
    <x v="1"/>
    <m/>
    <n v="79"/>
    <s v="M"/>
    <m/>
    <n v="1"/>
    <n v="0"/>
    <n v="1"/>
    <n v="0"/>
    <s v="Clinic - Clean Data"/>
    <n v="1"/>
    <n v="0"/>
    <n v="1"/>
    <n v="0"/>
    <b v="1"/>
    <b v="1"/>
    <n v="1"/>
    <n v="0"/>
    <b v="0"/>
    <b v="0"/>
    <n v="0"/>
    <n v="1"/>
    <n v="0"/>
    <b v="0"/>
    <b v="0"/>
    <b v="0"/>
    <b v="0"/>
    <x v="0"/>
    <n v="0"/>
  </r>
  <r>
    <x v="1"/>
    <m/>
    <n v="78"/>
    <s v="M"/>
    <m/>
    <n v="1"/>
    <n v="1"/>
    <n v="1"/>
    <n v="0"/>
    <s v="Clinic - Clean Data"/>
    <n v="1"/>
    <n v="1"/>
    <n v="1"/>
    <n v="0"/>
    <b v="1"/>
    <b v="1"/>
    <n v="1"/>
    <n v="0"/>
    <b v="1"/>
    <b v="0"/>
    <n v="0"/>
    <n v="1"/>
    <n v="0"/>
    <b v="1"/>
    <b v="0"/>
    <b v="0"/>
    <b v="1"/>
    <x v="0"/>
    <n v="0"/>
  </r>
  <r>
    <x v="1"/>
    <m/>
    <n v="70"/>
    <s v="F"/>
    <s v="RLS, depression, OSA"/>
    <n v="0"/>
    <n v="0"/>
    <n v="1"/>
    <n v="1"/>
    <s v="Clinic - Clean Data"/>
    <n v="0"/>
    <n v="0"/>
    <n v="1"/>
    <n v="1"/>
    <b v="1"/>
    <b v="0"/>
    <n v="0"/>
    <n v="0"/>
    <b v="0"/>
    <b v="0"/>
    <n v="0"/>
    <n v="1"/>
    <n v="0"/>
    <b v="0"/>
    <b v="0"/>
    <b v="1"/>
    <b v="1"/>
    <x v="0"/>
    <n v="0"/>
  </r>
  <r>
    <x v="1"/>
    <m/>
    <n v="82"/>
    <s v="M"/>
    <s v="Positional OSA"/>
    <n v="1"/>
    <n v="0"/>
    <n v="0"/>
    <n v="0"/>
    <s v="Clinic - Clean Data"/>
    <n v="1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1"/>
    <m/>
    <n v="70"/>
    <s v="F"/>
    <s v="Maintenance insomnia, depression"/>
    <n v="0"/>
    <n v="0"/>
    <n v="1"/>
    <n v="0"/>
    <s v="Clinic - Clean Data"/>
    <n v="0"/>
    <n v="0"/>
    <n v="1"/>
    <n v="0"/>
    <b v="1"/>
    <b v="0"/>
    <n v="0"/>
    <n v="0"/>
    <b v="0"/>
    <b v="0"/>
    <n v="0"/>
    <n v="1"/>
    <n v="0"/>
    <b v="0"/>
    <b v="0"/>
    <b v="0"/>
    <b v="0"/>
    <x v="0"/>
    <n v="0"/>
  </r>
  <r>
    <x v="1"/>
    <m/>
    <n v="71"/>
    <s v="F"/>
    <s v="Depression"/>
    <n v="0.5"/>
    <n v="1"/>
    <n v="1"/>
    <n v="0.5"/>
    <s v="Clinic - Clean Data"/>
    <n v="0"/>
    <n v="1"/>
    <n v="1"/>
    <n v="0"/>
    <b v="1"/>
    <b v="0"/>
    <n v="0"/>
    <n v="1"/>
    <b v="1"/>
    <b v="1"/>
    <n v="1"/>
    <n v="1"/>
    <n v="1"/>
    <b v="1"/>
    <b v="0"/>
    <b v="0"/>
    <b v="1"/>
    <x v="1"/>
    <n v="1"/>
  </r>
  <r>
    <x v="1"/>
    <m/>
    <n v="85"/>
    <s v="M"/>
    <s v="pRBD, depression"/>
    <n v="1"/>
    <n v="0"/>
    <n v="0"/>
    <n v="0.5"/>
    <s v="Clinic - Clean Data"/>
    <n v="1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1"/>
    <m/>
    <n v="74"/>
    <s v="F"/>
    <m/>
    <n v="1"/>
    <n v="0"/>
    <n v="0.5"/>
    <n v="0"/>
    <s v="Clinic - Clean Data"/>
    <n v="1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1"/>
    <m/>
    <n v="73"/>
    <s v="F"/>
    <s v="OSA, RLS, insomnia"/>
    <n v="1"/>
    <n v="0"/>
    <n v="0"/>
    <n v="1"/>
    <s v="Clinic - Clean Data"/>
    <n v="1"/>
    <n v="0"/>
    <n v="0"/>
    <n v="1"/>
    <b v="1"/>
    <b v="1"/>
    <n v="1"/>
    <n v="0"/>
    <b v="0"/>
    <b v="0"/>
    <n v="0"/>
    <n v="1"/>
    <n v="0"/>
    <b v="0"/>
    <b v="0"/>
    <b v="0"/>
    <b v="0"/>
    <x v="0"/>
    <n v="0"/>
  </r>
  <r>
    <x v="1"/>
    <m/>
    <n v="77"/>
    <s v="F"/>
    <s v="OSA, cognitive impairment"/>
    <n v="1"/>
    <n v="1"/>
    <n v="1"/>
    <n v="1"/>
    <s v="Clinic - Clean Data"/>
    <n v="1"/>
    <n v="1"/>
    <n v="1"/>
    <n v="1"/>
    <b v="1"/>
    <b v="1"/>
    <n v="1"/>
    <n v="0"/>
    <b v="1"/>
    <b v="0"/>
    <n v="0"/>
    <n v="1"/>
    <n v="0"/>
    <b v="1"/>
    <b v="1"/>
    <b v="1"/>
    <b v="1"/>
    <x v="0"/>
    <n v="0"/>
  </r>
  <r>
    <x v="1"/>
    <m/>
    <n v="72"/>
    <s v="M"/>
    <s v="OSA"/>
    <n v="1"/>
    <n v="1"/>
    <n v="0"/>
    <n v="0"/>
    <s v="Clinic - Clean Data"/>
    <n v="1"/>
    <n v="1"/>
    <n v="0"/>
    <n v="0"/>
    <b v="1"/>
    <b v="1"/>
    <n v="1"/>
    <n v="0"/>
    <b v="0"/>
    <b v="0"/>
    <n v="0"/>
    <n v="1"/>
    <n v="0"/>
    <b v="0"/>
    <b v="0"/>
    <b v="0"/>
    <b v="0"/>
    <x v="0"/>
    <n v="0"/>
  </r>
  <r>
    <x v="1"/>
    <m/>
    <n v="63"/>
    <s v="F"/>
    <m/>
    <n v="1"/>
    <n v="0.5"/>
    <n v="1"/>
    <n v="1"/>
    <s v="Clinic - Clean Data"/>
    <n v="1"/>
    <n v="0"/>
    <n v="1"/>
    <n v="1"/>
    <b v="1"/>
    <b v="1"/>
    <n v="1"/>
    <n v="0"/>
    <b v="0"/>
    <b v="0"/>
    <n v="0"/>
    <n v="1"/>
    <n v="0"/>
    <b v="0"/>
    <b v="0"/>
    <b v="1"/>
    <b v="1"/>
    <x v="0"/>
    <n v="0"/>
  </r>
  <r>
    <x v="1"/>
    <m/>
    <n v="79"/>
    <s v="M"/>
    <s v="OSA"/>
    <n v="1"/>
    <n v="1"/>
    <n v="1"/>
    <n v="0"/>
    <s v="Clinic - Clean Data"/>
    <n v="1"/>
    <n v="1"/>
    <n v="1"/>
    <n v="0"/>
    <b v="1"/>
    <b v="1"/>
    <n v="1"/>
    <n v="0"/>
    <b v="1"/>
    <b v="0"/>
    <n v="0"/>
    <n v="1"/>
    <n v="0"/>
    <b v="1"/>
    <b v="0"/>
    <b v="0"/>
    <b v="1"/>
    <x v="0"/>
    <n v="0"/>
  </r>
  <r>
    <x v="0"/>
    <n v="5.1647340570000004"/>
    <n v="54"/>
    <s v="M"/>
    <s v="nREM parasomnias"/>
    <n v="0.5"/>
    <n v="0"/>
    <n v="0"/>
    <n v="1"/>
    <s v="SHAS"/>
    <n v="0"/>
    <n v="0"/>
    <n v="0"/>
    <n v="1"/>
    <b v="1"/>
    <b v="0"/>
    <n v="0"/>
    <n v="1"/>
    <b v="0"/>
    <b v="0"/>
    <n v="0"/>
    <n v="1"/>
    <n v="1"/>
    <b v="0"/>
    <b v="0"/>
    <b v="0"/>
    <b v="0"/>
    <x v="0"/>
    <n v="0"/>
  </r>
  <r>
    <x v="0"/>
    <n v="-2.3457297750000001"/>
    <n v="53"/>
    <s v="M"/>
    <s v="RLS, PLM"/>
    <n v="0.5"/>
    <n v="1"/>
    <n v="0"/>
    <n v="0"/>
    <s v="SHAS"/>
    <n v="0"/>
    <n v="1"/>
    <n v="0"/>
    <n v="0"/>
    <b v="1"/>
    <b v="0"/>
    <n v="0"/>
    <n v="1"/>
    <b v="0"/>
    <b v="0"/>
    <n v="0"/>
    <n v="1"/>
    <n v="1"/>
    <b v="0"/>
    <b v="0"/>
    <b v="0"/>
    <b v="0"/>
    <x v="0"/>
    <n v="0"/>
  </r>
  <r>
    <x v="0"/>
    <m/>
    <n v="62"/>
    <s v="F"/>
    <s v="Insomnia"/>
    <n v="0"/>
    <n v="0"/>
    <n v="0"/>
    <n v="0"/>
    <s v="SHAS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n v="-2.700108095"/>
    <n v="55"/>
    <s v="M"/>
    <s v="OSA, other parasomnias (no RSWA)"/>
    <n v="1"/>
    <n v="0"/>
    <n v="0"/>
    <n v="1"/>
    <s v="SHAS"/>
    <n v="1"/>
    <n v="0"/>
    <n v="0"/>
    <n v="1"/>
    <b v="1"/>
    <b v="1"/>
    <n v="1"/>
    <n v="0"/>
    <b v="0"/>
    <b v="0"/>
    <n v="0"/>
    <n v="1"/>
    <n v="0"/>
    <b v="0"/>
    <b v="0"/>
    <b v="0"/>
    <b v="0"/>
    <x v="0"/>
    <n v="0"/>
  </r>
  <r>
    <x v="0"/>
    <n v="7.0801831970000002"/>
    <n v="85"/>
    <s v="F"/>
    <m/>
    <n v="0"/>
    <n v="1"/>
    <n v="0"/>
    <n v="0"/>
    <s v="SHAS"/>
    <n v="0"/>
    <n v="1"/>
    <n v="0"/>
    <n v="0"/>
    <b v="1"/>
    <b v="0"/>
    <n v="0"/>
    <n v="0"/>
    <b v="0"/>
    <b v="0"/>
    <n v="0"/>
    <n v="1"/>
    <n v="0"/>
    <b v="0"/>
    <b v="0"/>
    <b v="0"/>
    <b v="0"/>
    <x v="0"/>
    <n v="0"/>
  </r>
  <r>
    <x v="0"/>
    <n v="-1.1691594750000001"/>
    <n v="75"/>
    <s v="M"/>
    <s v="OSA, no RSWA"/>
    <n v="1"/>
    <n v="0"/>
    <n v="0"/>
    <n v="0"/>
    <s v="SHAS"/>
    <n v="1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m/>
    <n v="60"/>
    <s v="M"/>
    <s v="OSA"/>
    <n v="0"/>
    <n v="0"/>
    <n v="0"/>
    <n v="0"/>
    <s v="SHAS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n v="-3.4536265410000002"/>
    <n v="55"/>
    <s v="F"/>
    <m/>
    <n v="0"/>
    <n v="0"/>
    <n v="0"/>
    <n v="0"/>
    <s v="SHAS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n v="1.123105215"/>
    <n v="63"/>
    <s v="M"/>
    <s v="OSA, insomnia"/>
    <n v="0"/>
    <n v="0"/>
    <n v="0"/>
    <n v="0"/>
    <s v="SHAS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m/>
    <n v="67"/>
    <s v="F"/>
    <m/>
    <n v="0"/>
    <n v="0"/>
    <n v="0"/>
    <n v="0"/>
    <s v="SHAS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m/>
    <n v="78"/>
    <s v="F"/>
    <s v="OSA"/>
    <n v="0"/>
    <n v="0"/>
    <n v="0"/>
    <n v="0"/>
    <s v="SHAS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n v="-5.3426761110000003"/>
    <n v="68"/>
    <s v="M"/>
    <s v="OSA"/>
    <n v="0"/>
    <n v="0"/>
    <n v="0"/>
    <n v="0"/>
    <s v="SHAS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n v="4.1871186180000004"/>
    <n v="81"/>
    <s v="F"/>
    <s v="RLS, sleepwalks, anxiety, depression"/>
    <n v="0"/>
    <n v="1"/>
    <n v="0.5"/>
    <n v="1"/>
    <s v="SHAS"/>
    <n v="0"/>
    <n v="1"/>
    <n v="0"/>
    <n v="1"/>
    <b v="1"/>
    <b v="0"/>
    <n v="0"/>
    <n v="0"/>
    <b v="0"/>
    <b v="0"/>
    <n v="0"/>
    <n v="1"/>
    <n v="0"/>
    <b v="0"/>
    <b v="1"/>
    <b v="0"/>
    <b v="1"/>
    <x v="0"/>
    <n v="0"/>
  </r>
  <r>
    <x v="0"/>
    <n v="-0.40979335099999997"/>
    <n v="57"/>
    <s v="F"/>
    <s v="RLS, anxiety, depression, migraines"/>
    <n v="0"/>
    <n v="0"/>
    <n v="0.5"/>
    <n v="0"/>
    <s v="SHAS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m/>
    <n v="75"/>
    <s v="M"/>
    <s v="RLS"/>
    <n v="0.5"/>
    <n v="0"/>
    <n v="0.5"/>
    <n v="0"/>
    <s v="SHAS"/>
    <n v="0"/>
    <n v="0"/>
    <n v="0"/>
    <n v="0"/>
    <b v="0"/>
    <b v="0"/>
    <n v="0"/>
    <n v="1"/>
    <b v="0"/>
    <b v="0"/>
    <n v="0"/>
    <n v="1"/>
    <n v="1"/>
    <b v="0"/>
    <b v="0"/>
    <b v="0"/>
    <b v="0"/>
    <x v="0"/>
    <n v="0"/>
  </r>
  <r>
    <x v="0"/>
    <m/>
    <n v="54"/>
    <s v="F"/>
    <m/>
    <n v="0"/>
    <n v="0"/>
    <n v="0"/>
    <n v="0"/>
    <s v="SHAS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n v="-1.760162252"/>
    <n v="82"/>
    <s v="F"/>
    <s v="Insomnia"/>
    <n v="0"/>
    <n v="0"/>
    <n v="0"/>
    <n v="0"/>
    <s v="SHAS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n v="3.7033907999999997E-2"/>
    <n v="72"/>
    <s v="F"/>
    <m/>
    <n v="0"/>
    <n v="0"/>
    <n v="0"/>
    <n v="0"/>
    <s v="SHAS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m/>
    <n v="79"/>
    <s v="M"/>
    <s v="Insomnia, OSA"/>
    <n v="0"/>
    <n v="0"/>
    <n v="0"/>
    <n v="0"/>
    <s v="SHAS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1"/>
    <n v="-0.90226366999999996"/>
    <n v="68"/>
    <s v="M"/>
    <s v="Depression, mild sleep apnea"/>
    <n v="0"/>
    <n v="0"/>
    <n v="0"/>
    <n v="0"/>
    <s v="SHAS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1"/>
    <m/>
    <n v="74"/>
    <s v="F"/>
    <m/>
    <n v="1"/>
    <n v="0"/>
    <n v="0"/>
    <n v="0"/>
    <s v="SHAS"/>
    <n v="1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1"/>
    <n v="1.3878249060000001"/>
    <n v="80"/>
    <s v="M"/>
    <m/>
    <n v="0"/>
    <n v="0"/>
    <n v="0"/>
    <n v="0"/>
    <s v="SHAS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1"/>
    <n v="4.5387679140000001"/>
    <n v="80"/>
    <s v="M"/>
    <s v="OSA, anxiety"/>
    <n v="1"/>
    <n v="0"/>
    <n v="0"/>
    <n v="0"/>
    <s v="SHAS"/>
    <n v="1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1"/>
    <n v="5.0120282610000002"/>
    <n v="72"/>
    <s v="F"/>
    <s v="Borderline to mild OSA"/>
    <n v="0.5"/>
    <n v="1"/>
    <n v="0"/>
    <n v="0"/>
    <s v="SHAS"/>
    <n v="0"/>
    <n v="1"/>
    <n v="0"/>
    <n v="0"/>
    <b v="1"/>
    <b v="0"/>
    <n v="0"/>
    <n v="1"/>
    <b v="0"/>
    <b v="0"/>
    <n v="0"/>
    <n v="1"/>
    <n v="1"/>
    <b v="0"/>
    <b v="0"/>
    <b v="0"/>
    <b v="0"/>
    <x v="0"/>
    <n v="0"/>
  </r>
  <r>
    <x v="1"/>
    <n v="-3.407220857"/>
    <n v="67"/>
    <s v="F"/>
    <m/>
    <n v="0"/>
    <n v="0"/>
    <n v="0"/>
    <n v="0"/>
    <s v="SHAS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1"/>
    <n v="5.694318312"/>
    <n v="70"/>
    <s v="M"/>
    <m/>
    <n v="1"/>
    <n v="1"/>
    <n v="0"/>
    <n v="0"/>
    <s v="SHAS"/>
    <n v="1"/>
    <n v="1"/>
    <n v="0"/>
    <n v="0"/>
    <b v="1"/>
    <b v="1"/>
    <n v="1"/>
    <n v="0"/>
    <b v="0"/>
    <b v="0"/>
    <n v="0"/>
    <n v="1"/>
    <n v="0"/>
    <b v="0"/>
    <b v="0"/>
    <b v="0"/>
    <b v="0"/>
    <x v="0"/>
    <n v="0"/>
  </r>
  <r>
    <x v="1"/>
    <m/>
    <n v="67"/>
    <s v="M"/>
    <s v="OSA, depression"/>
    <n v="1"/>
    <n v="0"/>
    <n v="0"/>
    <n v="0"/>
    <s v="SHAS"/>
    <n v="1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1"/>
    <m/>
    <n v="67"/>
    <s v="M"/>
    <m/>
    <n v="1"/>
    <n v="1"/>
    <n v="0"/>
    <n v="1"/>
    <s v="SHAS"/>
    <n v="1"/>
    <n v="1"/>
    <n v="0"/>
    <n v="1"/>
    <b v="1"/>
    <b v="1"/>
    <n v="1"/>
    <n v="0"/>
    <b v="0"/>
    <b v="0"/>
    <n v="0"/>
    <n v="1"/>
    <n v="0"/>
    <b v="0"/>
    <b v="1"/>
    <b v="0"/>
    <b v="1"/>
    <x v="0"/>
    <n v="0"/>
  </r>
  <r>
    <x v="1"/>
    <n v="5.5261576589999999"/>
    <n v="70"/>
    <s v="M"/>
    <s v="Mild depression, RLS"/>
    <n v="0"/>
    <n v="0.5"/>
    <n v="0"/>
    <n v="1"/>
    <s v="SHAS"/>
    <n v="0"/>
    <n v="0"/>
    <n v="0"/>
    <n v="1"/>
    <b v="1"/>
    <b v="0"/>
    <n v="0"/>
    <n v="0"/>
    <b v="0"/>
    <b v="0"/>
    <n v="0"/>
    <n v="1"/>
    <n v="0"/>
    <b v="0"/>
    <b v="0"/>
    <b v="0"/>
    <b v="0"/>
    <x v="0"/>
    <n v="0"/>
  </r>
  <r>
    <x v="1"/>
    <m/>
    <n v="81"/>
    <s v="F"/>
    <s v="Depression, anxiety, insomnia"/>
    <n v="0"/>
    <n v="1"/>
    <n v="0.5"/>
    <n v="1"/>
    <s v="SHAS"/>
    <n v="0"/>
    <n v="1"/>
    <n v="0"/>
    <n v="1"/>
    <b v="1"/>
    <b v="0"/>
    <n v="0"/>
    <n v="0"/>
    <b v="0"/>
    <b v="0"/>
    <n v="0"/>
    <n v="1"/>
    <n v="0"/>
    <b v="0"/>
    <b v="1"/>
    <b v="0"/>
    <b v="1"/>
    <x v="0"/>
    <n v="0"/>
  </r>
  <r>
    <x v="1"/>
    <n v="4.3556225550000001"/>
    <n v="72"/>
    <s v="F"/>
    <m/>
    <n v="1"/>
    <n v="0"/>
    <n v="1"/>
    <n v="0"/>
    <s v="SHAS"/>
    <n v="1"/>
    <n v="0"/>
    <n v="1"/>
    <n v="0"/>
    <b v="1"/>
    <b v="1"/>
    <n v="1"/>
    <n v="0"/>
    <b v="0"/>
    <b v="0"/>
    <n v="0"/>
    <n v="1"/>
    <n v="0"/>
    <b v="0"/>
    <b v="0"/>
    <b v="0"/>
    <b v="0"/>
    <x v="0"/>
    <n v="0"/>
  </r>
  <r>
    <x v="1"/>
    <n v="5.2547727159999997"/>
    <n v="67"/>
    <s v="M"/>
    <s v="Depression, anxiety, PTSD"/>
    <n v="1"/>
    <n v="1"/>
    <n v="1"/>
    <n v="0"/>
    <s v="SHAS"/>
    <n v="1"/>
    <n v="1"/>
    <n v="1"/>
    <n v="0"/>
    <b v="1"/>
    <b v="1"/>
    <n v="1"/>
    <n v="0"/>
    <b v="1"/>
    <b v="0"/>
    <n v="0"/>
    <n v="1"/>
    <n v="0"/>
    <b v="1"/>
    <b v="0"/>
    <b v="0"/>
    <b v="1"/>
    <x v="0"/>
    <n v="0"/>
  </r>
  <r>
    <x v="1"/>
    <n v="5.8859385939999997"/>
    <n v="69"/>
    <s v="M"/>
    <m/>
    <n v="1"/>
    <n v="1"/>
    <n v="0.5"/>
    <n v="0"/>
    <s v="SHAS"/>
    <n v="1"/>
    <n v="1"/>
    <n v="0"/>
    <n v="0"/>
    <b v="1"/>
    <b v="1"/>
    <n v="1"/>
    <n v="0"/>
    <b v="0"/>
    <b v="0"/>
    <n v="0"/>
    <n v="1"/>
    <n v="0"/>
    <b v="0"/>
    <b v="0"/>
    <b v="0"/>
    <b v="0"/>
    <x v="0"/>
    <n v="0"/>
  </r>
  <r>
    <x v="1"/>
    <n v="4.1546924509999998"/>
    <n v="72"/>
    <s v="M"/>
    <s v="Mild-moderate OSA, insomnia, nocturia"/>
    <n v="1"/>
    <n v="0"/>
    <n v="0.5"/>
    <n v="1"/>
    <s v="SHAS"/>
    <n v="1"/>
    <n v="0"/>
    <n v="0"/>
    <n v="1"/>
    <b v="1"/>
    <b v="1"/>
    <n v="1"/>
    <n v="0"/>
    <b v="0"/>
    <b v="0"/>
    <n v="0"/>
    <n v="1"/>
    <n v="0"/>
    <b v="0"/>
    <b v="0"/>
    <b v="0"/>
    <b v="0"/>
    <x v="0"/>
    <n v="0"/>
  </r>
  <r>
    <x v="1"/>
    <n v="-3.9642169869999999"/>
    <n v="61"/>
    <s v="F"/>
    <s v="Depression, migraines"/>
    <n v="1"/>
    <n v="0.5"/>
    <n v="1"/>
    <n v="0"/>
    <s v="SHAS"/>
    <n v="1"/>
    <n v="0"/>
    <n v="1"/>
    <n v="0"/>
    <b v="1"/>
    <b v="1"/>
    <n v="1"/>
    <n v="0"/>
    <b v="0"/>
    <b v="0"/>
    <n v="0"/>
    <n v="1"/>
    <n v="0"/>
    <b v="0"/>
    <b v="0"/>
    <b v="0"/>
    <b v="0"/>
    <x v="0"/>
    <n v="0"/>
  </r>
  <r>
    <x v="1"/>
    <n v="5.3135809820000004"/>
    <n v="76"/>
    <s v="F"/>
    <s v="Depression, anxiety"/>
    <n v="1"/>
    <n v="1"/>
    <n v="1"/>
    <n v="1"/>
    <s v="SHAS"/>
    <n v="1"/>
    <n v="1"/>
    <n v="1"/>
    <n v="1"/>
    <b v="1"/>
    <b v="1"/>
    <n v="1"/>
    <n v="0"/>
    <b v="1"/>
    <b v="0"/>
    <n v="0"/>
    <n v="1"/>
    <n v="0"/>
    <b v="1"/>
    <b v="1"/>
    <b v="1"/>
    <b v="1"/>
    <x v="0"/>
    <n v="0"/>
  </r>
  <r>
    <x v="1"/>
    <n v="-1.274989098"/>
    <n v="65"/>
    <s v="F"/>
    <s v="Insomnia, anxiety"/>
    <n v="0"/>
    <n v="0"/>
    <n v="0"/>
    <n v="0"/>
    <s v="SHAS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1"/>
    <n v="6.8392871980000001"/>
    <n v="73"/>
    <s v="F"/>
    <s v="OSA, MCI, depression"/>
    <n v="0"/>
    <n v="0"/>
    <n v="0"/>
    <n v="0"/>
    <s v="SHAS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1"/>
    <n v="1.0274295120000001"/>
    <n v="53"/>
    <s v="M"/>
    <s v="OSA"/>
    <n v="1"/>
    <n v="0.5"/>
    <n v="0.5"/>
    <n v="1"/>
    <s v="SHAS"/>
    <n v="1"/>
    <n v="0"/>
    <n v="0"/>
    <n v="1"/>
    <b v="1"/>
    <b v="1"/>
    <n v="1"/>
    <n v="0"/>
    <b v="0"/>
    <b v="0"/>
    <n v="0"/>
    <n v="1"/>
    <n v="0"/>
    <b v="0"/>
    <b v="0"/>
    <b v="0"/>
    <b v="0"/>
    <x v="0"/>
    <n v="0"/>
  </r>
  <r>
    <x v="1"/>
    <n v="0.45891792199999998"/>
    <n v="68"/>
    <s v="M"/>
    <s v="Nightmare disorder, OSA, CSA, RLS, depression"/>
    <n v="0.5"/>
    <n v="1"/>
    <n v="0.5"/>
    <n v="1"/>
    <s v="SHAS"/>
    <n v="0"/>
    <n v="1"/>
    <n v="0"/>
    <n v="1"/>
    <b v="1"/>
    <b v="0"/>
    <n v="0"/>
    <n v="1"/>
    <b v="0"/>
    <b v="0"/>
    <n v="0"/>
    <n v="1"/>
    <n v="1"/>
    <b v="0"/>
    <b v="1"/>
    <b v="0"/>
    <b v="1"/>
    <x v="1"/>
    <n v="1"/>
  </r>
  <r>
    <x v="1"/>
    <m/>
    <n v="70"/>
    <s v="F"/>
    <m/>
    <n v="1"/>
    <n v="1"/>
    <n v="1"/>
    <n v="0"/>
    <s v="SHAS"/>
    <n v="1"/>
    <n v="1"/>
    <n v="1"/>
    <n v="0"/>
    <b v="1"/>
    <b v="1"/>
    <n v="1"/>
    <n v="0"/>
    <b v="1"/>
    <b v="0"/>
    <n v="0"/>
    <n v="1"/>
    <n v="0"/>
    <b v="1"/>
    <b v="0"/>
    <b v="0"/>
    <b v="1"/>
    <x v="0"/>
    <n v="0"/>
  </r>
  <r>
    <x v="1"/>
    <n v="0.66475001899999997"/>
    <n v="79"/>
    <s v="M"/>
    <s v="OSA"/>
    <n v="1"/>
    <n v="0"/>
    <n v="1"/>
    <n v="0"/>
    <s v="SHAS"/>
    <n v="1"/>
    <n v="0"/>
    <n v="1"/>
    <n v="0"/>
    <b v="1"/>
    <b v="1"/>
    <n v="1"/>
    <n v="0"/>
    <b v="0"/>
    <b v="0"/>
    <n v="0"/>
    <n v="1"/>
    <n v="0"/>
    <b v="0"/>
    <b v="0"/>
    <b v="0"/>
    <b v="0"/>
    <x v="0"/>
    <n v="0"/>
  </r>
  <r>
    <x v="1"/>
    <n v="6.3362845170000002"/>
    <n v="64"/>
    <s v="M"/>
    <m/>
    <n v="1"/>
    <n v="0.5"/>
    <n v="1"/>
    <n v="0"/>
    <s v="SHAS"/>
    <n v="1"/>
    <n v="0"/>
    <n v="1"/>
    <n v="0"/>
    <b v="1"/>
    <b v="1"/>
    <n v="1"/>
    <n v="0"/>
    <b v="0"/>
    <b v="0"/>
    <n v="0"/>
    <n v="1"/>
    <n v="0"/>
    <b v="0"/>
    <b v="0"/>
    <b v="0"/>
    <b v="0"/>
    <x v="0"/>
    <n v="0"/>
  </r>
  <r>
    <x v="1"/>
    <m/>
    <n v="55"/>
    <s v="M"/>
    <m/>
    <n v="1"/>
    <n v="1"/>
    <n v="0"/>
    <n v="0"/>
    <s v="SHAS"/>
    <n v="1"/>
    <n v="1"/>
    <n v="0"/>
    <n v="0"/>
    <b v="1"/>
    <b v="1"/>
    <n v="1"/>
    <n v="0"/>
    <b v="0"/>
    <b v="0"/>
    <n v="0"/>
    <n v="1"/>
    <n v="0"/>
    <b v="0"/>
    <b v="0"/>
    <b v="0"/>
    <b v="0"/>
    <x v="0"/>
    <n v="0"/>
  </r>
  <r>
    <x v="1"/>
    <n v="2.0803639129999998"/>
    <n v="76"/>
    <s v="F"/>
    <m/>
    <n v="1"/>
    <n v="1"/>
    <n v="1"/>
    <n v="0"/>
    <s v="Stanford"/>
    <n v="1"/>
    <n v="1"/>
    <n v="1"/>
    <n v="0"/>
    <b v="1"/>
    <b v="1"/>
    <n v="1"/>
    <n v="0"/>
    <b v="1"/>
    <b v="0"/>
    <n v="0"/>
    <n v="1"/>
    <n v="0"/>
    <b v="1"/>
    <b v="0"/>
    <b v="0"/>
    <b v="1"/>
    <x v="0"/>
    <n v="0"/>
  </r>
  <r>
    <x v="1"/>
    <n v="0.737372896"/>
    <n v="63"/>
    <s v="M"/>
    <m/>
    <n v="1"/>
    <n v="0"/>
    <n v="0"/>
    <n v="0"/>
    <s v="Stanford"/>
    <n v="1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1"/>
    <n v="4.5332755569999996"/>
    <n v="59"/>
    <s v="M"/>
    <m/>
    <n v="1"/>
    <n v="0"/>
    <n v="1"/>
    <n v="1"/>
    <s v="Stanford"/>
    <n v="1"/>
    <n v="0"/>
    <n v="1"/>
    <n v="1"/>
    <b v="1"/>
    <b v="1"/>
    <n v="1"/>
    <n v="0"/>
    <b v="0"/>
    <b v="0"/>
    <n v="0"/>
    <n v="1"/>
    <n v="0"/>
    <b v="0"/>
    <b v="0"/>
    <b v="1"/>
    <b v="1"/>
    <x v="0"/>
    <n v="0"/>
  </r>
  <r>
    <x v="1"/>
    <n v="-4.9148882719999998"/>
    <n v="65"/>
    <s v="F"/>
    <m/>
    <n v="1"/>
    <n v="0"/>
    <n v="0"/>
    <n v="0"/>
    <s v="Stanford"/>
    <n v="1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1"/>
    <n v="6.1564291280000001"/>
    <n v="63"/>
    <s v="M"/>
    <m/>
    <n v="1"/>
    <n v="0"/>
    <n v="0"/>
    <n v="0"/>
    <s v="Stanford"/>
    <n v="1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1"/>
    <n v="-0.96570313910000005"/>
    <n v="74"/>
    <s v="M"/>
    <m/>
    <n v="1"/>
    <n v="1"/>
    <n v="0"/>
    <n v="0"/>
    <s v="Stanford"/>
    <n v="1"/>
    <n v="1"/>
    <n v="0"/>
    <n v="0"/>
    <b v="1"/>
    <b v="1"/>
    <n v="1"/>
    <n v="0"/>
    <b v="0"/>
    <b v="0"/>
    <n v="0"/>
    <n v="1"/>
    <n v="0"/>
    <b v="0"/>
    <b v="0"/>
    <b v="0"/>
    <b v="0"/>
    <x v="0"/>
    <n v="0"/>
  </r>
  <r>
    <x v="1"/>
    <n v="7.6217001560000002"/>
    <n v="75"/>
    <s v="M"/>
    <m/>
    <n v="1"/>
    <n v="0.5"/>
    <n v="0"/>
    <n v="0.5"/>
    <s v="Stanford"/>
    <n v="1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1"/>
    <n v="4.2917910519999998"/>
    <n v="62"/>
    <s v="F"/>
    <m/>
    <n v="1"/>
    <n v="0"/>
    <n v="0"/>
    <n v="1"/>
    <s v="Stanford"/>
    <n v="1"/>
    <n v="0"/>
    <n v="0"/>
    <n v="1"/>
    <b v="1"/>
    <b v="1"/>
    <n v="1"/>
    <n v="0"/>
    <b v="0"/>
    <b v="0"/>
    <n v="0"/>
    <n v="1"/>
    <n v="0"/>
    <b v="0"/>
    <b v="0"/>
    <b v="0"/>
    <b v="0"/>
    <x v="0"/>
    <n v="0"/>
  </r>
  <r>
    <x v="1"/>
    <n v="7.2552489189999996"/>
    <n v="62"/>
    <s v="M"/>
    <m/>
    <n v="1"/>
    <n v="0"/>
    <n v="0"/>
    <n v="0"/>
    <s v="Stanford"/>
    <n v="1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1"/>
    <n v="4.4798871480000004"/>
    <n v="60"/>
    <s v="M"/>
    <m/>
    <n v="1"/>
    <n v="1"/>
    <n v="0"/>
    <n v="1"/>
    <s v="Stanford"/>
    <n v="1"/>
    <n v="1"/>
    <n v="0"/>
    <n v="1"/>
    <b v="1"/>
    <b v="1"/>
    <n v="1"/>
    <n v="0"/>
    <b v="0"/>
    <b v="0"/>
    <n v="0"/>
    <n v="1"/>
    <n v="0"/>
    <b v="0"/>
    <b v="1"/>
    <b v="0"/>
    <b v="1"/>
    <x v="0"/>
    <n v="0"/>
  </r>
  <r>
    <x v="1"/>
    <n v="4.4268055569999998"/>
    <n v="78"/>
    <s v="M"/>
    <m/>
    <n v="1"/>
    <n v="1"/>
    <n v="0"/>
    <n v="1"/>
    <s v="Stanford"/>
    <n v="1"/>
    <n v="1"/>
    <n v="0"/>
    <n v="1"/>
    <b v="1"/>
    <b v="1"/>
    <n v="1"/>
    <n v="0"/>
    <b v="0"/>
    <b v="0"/>
    <n v="0"/>
    <n v="1"/>
    <n v="0"/>
    <b v="0"/>
    <b v="1"/>
    <b v="0"/>
    <b v="1"/>
    <x v="0"/>
    <n v="0"/>
  </r>
  <r>
    <x v="1"/>
    <n v="4.9676454559999996"/>
    <n v="67"/>
    <s v="M"/>
    <m/>
    <n v="1"/>
    <n v="0"/>
    <n v="1"/>
    <n v="1"/>
    <s v="Stanford"/>
    <n v="1"/>
    <n v="0"/>
    <n v="1"/>
    <n v="1"/>
    <b v="1"/>
    <b v="1"/>
    <n v="1"/>
    <n v="0"/>
    <b v="0"/>
    <b v="0"/>
    <n v="0"/>
    <n v="1"/>
    <n v="0"/>
    <b v="0"/>
    <b v="0"/>
    <b v="1"/>
    <b v="1"/>
    <x v="0"/>
    <n v="0"/>
  </r>
  <r>
    <x v="1"/>
    <n v="7.4490138779999997"/>
    <n v="66"/>
    <s v="M"/>
    <m/>
    <n v="1"/>
    <n v="0"/>
    <n v="1"/>
    <n v="1"/>
    <s v="Stanford"/>
    <n v="1"/>
    <n v="0"/>
    <n v="1"/>
    <n v="1"/>
    <b v="1"/>
    <b v="1"/>
    <n v="1"/>
    <n v="0"/>
    <b v="0"/>
    <b v="0"/>
    <n v="0"/>
    <n v="1"/>
    <n v="0"/>
    <b v="0"/>
    <b v="0"/>
    <b v="1"/>
    <b v="1"/>
    <x v="0"/>
    <n v="0"/>
  </r>
  <r>
    <x v="1"/>
    <n v="4.0073969509999996"/>
    <n v="75"/>
    <s v="M"/>
    <m/>
    <n v="1"/>
    <n v="0"/>
    <n v="1"/>
    <n v="1"/>
    <s v="Stanford"/>
    <n v="1"/>
    <n v="0"/>
    <n v="1"/>
    <n v="1"/>
    <b v="1"/>
    <b v="1"/>
    <n v="1"/>
    <n v="0"/>
    <b v="0"/>
    <b v="0"/>
    <n v="0"/>
    <n v="1"/>
    <n v="0"/>
    <b v="0"/>
    <b v="0"/>
    <b v="1"/>
    <b v="1"/>
    <x v="0"/>
    <n v="0"/>
  </r>
  <r>
    <x v="1"/>
    <n v="10.04713289"/>
    <n v="67"/>
    <s v="M"/>
    <m/>
    <n v="1"/>
    <n v="1"/>
    <n v="1"/>
    <n v="1"/>
    <s v="Stanford"/>
    <n v="1"/>
    <n v="1"/>
    <n v="1"/>
    <n v="1"/>
    <b v="1"/>
    <b v="1"/>
    <n v="1"/>
    <n v="0"/>
    <b v="1"/>
    <b v="0"/>
    <n v="0"/>
    <n v="1"/>
    <n v="0"/>
    <b v="1"/>
    <b v="1"/>
    <b v="1"/>
    <b v="1"/>
    <x v="0"/>
    <n v="0"/>
  </r>
  <r>
    <x v="1"/>
    <n v="6.5036704729999997"/>
    <n v="77"/>
    <s v="M"/>
    <m/>
    <n v="1"/>
    <n v="1"/>
    <n v="1"/>
    <n v="1"/>
    <s v="Stanford"/>
    <n v="1"/>
    <n v="1"/>
    <n v="1"/>
    <n v="1"/>
    <b v="1"/>
    <b v="1"/>
    <n v="1"/>
    <n v="0"/>
    <b v="1"/>
    <b v="0"/>
    <n v="0"/>
    <n v="1"/>
    <n v="0"/>
    <b v="1"/>
    <b v="1"/>
    <b v="1"/>
    <b v="1"/>
    <x v="0"/>
    <n v="0"/>
  </r>
  <r>
    <x v="1"/>
    <n v="3.3723491669999999"/>
    <n v="73"/>
    <s v="M"/>
    <m/>
    <n v="1"/>
    <n v="1"/>
    <n v="1"/>
    <n v="1"/>
    <s v="Stanford"/>
    <n v="1"/>
    <n v="1"/>
    <n v="1"/>
    <n v="1"/>
    <b v="1"/>
    <b v="1"/>
    <n v="1"/>
    <n v="0"/>
    <b v="1"/>
    <b v="0"/>
    <n v="0"/>
    <n v="1"/>
    <n v="0"/>
    <b v="1"/>
    <b v="1"/>
    <b v="1"/>
    <b v="1"/>
    <x v="0"/>
    <n v="0"/>
  </r>
  <r>
    <x v="1"/>
    <n v="4.2871140130000001"/>
    <n v="63"/>
    <s v="M"/>
    <m/>
    <n v="1"/>
    <n v="1"/>
    <n v="1"/>
    <n v="1"/>
    <s v="Stanford"/>
    <n v="1"/>
    <n v="1"/>
    <n v="1"/>
    <n v="1"/>
    <b v="1"/>
    <b v="1"/>
    <n v="1"/>
    <n v="0"/>
    <b v="1"/>
    <b v="0"/>
    <n v="0"/>
    <n v="1"/>
    <n v="0"/>
    <b v="1"/>
    <b v="1"/>
    <b v="1"/>
    <b v="1"/>
    <x v="0"/>
    <n v="0"/>
  </r>
  <r>
    <x v="1"/>
    <n v="8.4718958880000006"/>
    <n v="69"/>
    <s v="M"/>
    <m/>
    <n v="1"/>
    <n v="1"/>
    <n v="1"/>
    <n v="1"/>
    <s v="Stanford"/>
    <n v="1"/>
    <n v="1"/>
    <n v="1"/>
    <n v="1"/>
    <b v="1"/>
    <b v="1"/>
    <n v="1"/>
    <n v="0"/>
    <b v="1"/>
    <b v="0"/>
    <n v="0"/>
    <n v="1"/>
    <n v="0"/>
    <b v="1"/>
    <b v="1"/>
    <b v="1"/>
    <b v="1"/>
    <x v="0"/>
    <n v="0"/>
  </r>
  <r>
    <x v="1"/>
    <n v="6.7906220670000002"/>
    <n v="70"/>
    <s v="M"/>
    <m/>
    <n v="1"/>
    <n v="1"/>
    <n v="1"/>
    <n v="1"/>
    <s v="Stanford"/>
    <n v="1"/>
    <n v="1"/>
    <n v="1"/>
    <n v="1"/>
    <b v="1"/>
    <b v="1"/>
    <n v="1"/>
    <n v="0"/>
    <b v="1"/>
    <b v="0"/>
    <n v="0"/>
    <n v="1"/>
    <n v="0"/>
    <b v="1"/>
    <b v="1"/>
    <b v="1"/>
    <b v="1"/>
    <x v="0"/>
    <n v="0"/>
  </r>
  <r>
    <x v="1"/>
    <n v="4.6497392319999999"/>
    <n v="60"/>
    <s v="M"/>
    <m/>
    <n v="1"/>
    <n v="0"/>
    <n v="0"/>
    <n v="0"/>
    <s v="Stanford"/>
    <n v="1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1"/>
    <n v="4.461746335"/>
    <n v="60"/>
    <s v="F"/>
    <m/>
    <n v="1"/>
    <n v="0"/>
    <n v="0"/>
    <n v="0"/>
    <s v="Stanford"/>
    <n v="1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1"/>
    <n v="3.8612132610000001"/>
    <n v="70"/>
    <s v="F"/>
    <m/>
    <n v="1"/>
    <n v="0"/>
    <n v="0"/>
    <n v="0"/>
    <s v="Stanford"/>
    <n v="1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1"/>
    <n v="8.2499133800000006"/>
    <n v="61"/>
    <s v="M"/>
    <m/>
    <n v="1"/>
    <n v="0"/>
    <n v="0"/>
    <n v="0"/>
    <s v="Stanford"/>
    <n v="1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1"/>
    <n v="10.48810585"/>
    <n v="77"/>
    <s v="M"/>
    <m/>
    <n v="1"/>
    <n v="0"/>
    <n v="0"/>
    <n v="0"/>
    <s v="Stanford"/>
    <n v="1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1"/>
    <n v="3.9732898780000001"/>
    <n v="71"/>
    <s v="M"/>
    <m/>
    <n v="1"/>
    <n v="1"/>
    <n v="0"/>
    <n v="0"/>
    <s v="Stanford"/>
    <n v="1"/>
    <n v="1"/>
    <n v="0"/>
    <n v="0"/>
    <b v="1"/>
    <b v="1"/>
    <n v="1"/>
    <n v="0"/>
    <b v="0"/>
    <b v="0"/>
    <n v="0"/>
    <n v="1"/>
    <n v="0"/>
    <b v="0"/>
    <b v="0"/>
    <b v="0"/>
    <b v="0"/>
    <x v="0"/>
    <n v="0"/>
  </r>
  <r>
    <x v="1"/>
    <n v="7.9504351340000001"/>
    <n v="67"/>
    <s v="M"/>
    <m/>
    <n v="1"/>
    <n v="1"/>
    <n v="0"/>
    <n v="0"/>
    <s v="Stanford"/>
    <n v="1"/>
    <n v="1"/>
    <n v="0"/>
    <n v="0"/>
    <b v="1"/>
    <b v="1"/>
    <n v="1"/>
    <n v="0"/>
    <b v="0"/>
    <b v="0"/>
    <n v="0"/>
    <n v="1"/>
    <n v="0"/>
    <b v="0"/>
    <b v="0"/>
    <b v="0"/>
    <b v="0"/>
    <x v="0"/>
    <n v="0"/>
  </r>
  <r>
    <x v="1"/>
    <n v="7.7607998289999998"/>
    <n v="70"/>
    <s v="M"/>
    <m/>
    <n v="1"/>
    <n v="0"/>
    <n v="1"/>
    <n v="0"/>
    <s v="Stanford"/>
    <n v="1"/>
    <n v="0"/>
    <n v="1"/>
    <n v="0"/>
    <b v="1"/>
    <b v="1"/>
    <n v="1"/>
    <n v="0"/>
    <b v="0"/>
    <b v="0"/>
    <n v="0"/>
    <n v="1"/>
    <n v="0"/>
    <b v="0"/>
    <b v="0"/>
    <b v="0"/>
    <b v="0"/>
    <x v="0"/>
    <n v="0"/>
  </r>
  <r>
    <x v="1"/>
    <n v="8.1570566610000004"/>
    <n v="56"/>
    <s v="M"/>
    <m/>
    <n v="1"/>
    <n v="0"/>
    <n v="1"/>
    <n v="0"/>
    <s v="Stanford"/>
    <n v="1"/>
    <n v="0"/>
    <n v="1"/>
    <n v="0"/>
    <b v="1"/>
    <b v="1"/>
    <n v="1"/>
    <n v="0"/>
    <b v="0"/>
    <b v="0"/>
    <n v="0"/>
    <n v="1"/>
    <n v="0"/>
    <b v="0"/>
    <b v="0"/>
    <b v="0"/>
    <b v="0"/>
    <x v="0"/>
    <n v="0"/>
  </r>
  <r>
    <x v="1"/>
    <n v="8.5528064770000007"/>
    <n v="71"/>
    <s v="M"/>
    <m/>
    <n v="1"/>
    <n v="0"/>
    <n v="1"/>
    <n v="0"/>
    <s v="Stanford"/>
    <n v="1"/>
    <n v="0"/>
    <n v="1"/>
    <n v="0"/>
    <b v="1"/>
    <b v="1"/>
    <n v="1"/>
    <n v="0"/>
    <b v="0"/>
    <b v="0"/>
    <n v="0"/>
    <n v="1"/>
    <n v="0"/>
    <b v="0"/>
    <b v="0"/>
    <b v="0"/>
    <b v="0"/>
    <x v="0"/>
    <n v="0"/>
  </r>
  <r>
    <x v="1"/>
    <n v="1.4660633679999999"/>
    <n v="69"/>
    <s v="M"/>
    <m/>
    <n v="1"/>
    <n v="1"/>
    <n v="1"/>
    <n v="0"/>
    <s v="Stanford"/>
    <n v="1"/>
    <n v="1"/>
    <n v="1"/>
    <n v="0"/>
    <b v="1"/>
    <b v="1"/>
    <n v="1"/>
    <n v="0"/>
    <b v="1"/>
    <b v="0"/>
    <n v="0"/>
    <n v="1"/>
    <n v="0"/>
    <b v="1"/>
    <b v="0"/>
    <b v="0"/>
    <b v="1"/>
    <x v="0"/>
    <n v="0"/>
  </r>
  <r>
    <x v="1"/>
    <n v="6.4650967499999998"/>
    <n v="71"/>
    <s v="M"/>
    <m/>
    <n v="1"/>
    <n v="1"/>
    <n v="1"/>
    <n v="0"/>
    <s v="Stanford"/>
    <n v="1"/>
    <n v="1"/>
    <n v="1"/>
    <n v="0"/>
    <b v="1"/>
    <b v="1"/>
    <n v="1"/>
    <n v="0"/>
    <b v="1"/>
    <b v="0"/>
    <n v="0"/>
    <n v="1"/>
    <n v="0"/>
    <b v="1"/>
    <b v="0"/>
    <b v="0"/>
    <b v="1"/>
    <x v="0"/>
    <n v="0"/>
  </r>
  <r>
    <x v="1"/>
    <n v="5.9654922040000002"/>
    <n v="56"/>
    <s v="F"/>
    <m/>
    <n v="1"/>
    <n v="1"/>
    <n v="1"/>
    <n v="0"/>
    <s v="Stanford"/>
    <n v="1"/>
    <n v="1"/>
    <n v="1"/>
    <n v="0"/>
    <b v="1"/>
    <b v="1"/>
    <n v="1"/>
    <n v="0"/>
    <b v="1"/>
    <b v="0"/>
    <n v="0"/>
    <n v="1"/>
    <n v="0"/>
    <b v="1"/>
    <b v="0"/>
    <b v="0"/>
    <b v="1"/>
    <x v="0"/>
    <n v="0"/>
  </r>
  <r>
    <x v="1"/>
    <n v="6.6762195039999996"/>
    <n v="65"/>
    <s v="F"/>
    <s v="Parasomnia"/>
    <n v="1"/>
    <n v="1"/>
    <n v="1"/>
    <n v="0"/>
    <s v="Stanford"/>
    <n v="1"/>
    <n v="1"/>
    <n v="1"/>
    <n v="0"/>
    <b v="1"/>
    <b v="1"/>
    <n v="1"/>
    <n v="0"/>
    <b v="1"/>
    <b v="0"/>
    <n v="0"/>
    <n v="1"/>
    <n v="0"/>
    <b v="1"/>
    <b v="0"/>
    <b v="0"/>
    <b v="1"/>
    <x v="0"/>
    <n v="0"/>
  </r>
  <r>
    <x v="1"/>
    <n v="6.7622398209999997"/>
    <n v="74"/>
    <s v="F"/>
    <m/>
    <n v="1"/>
    <n v="1"/>
    <n v="1"/>
    <n v="0"/>
    <s v="Stanford"/>
    <n v="1"/>
    <n v="1"/>
    <n v="1"/>
    <n v="0"/>
    <b v="1"/>
    <b v="1"/>
    <n v="1"/>
    <n v="0"/>
    <b v="1"/>
    <b v="0"/>
    <n v="0"/>
    <n v="1"/>
    <n v="0"/>
    <b v="1"/>
    <b v="0"/>
    <b v="0"/>
    <b v="1"/>
    <x v="0"/>
    <n v="0"/>
  </r>
  <r>
    <x v="1"/>
    <n v="7.0950900639999999"/>
    <n v="59"/>
    <s v="M"/>
    <m/>
    <n v="1"/>
    <n v="1"/>
    <n v="1"/>
    <n v="0"/>
    <s v="Stanford"/>
    <n v="1"/>
    <n v="1"/>
    <n v="1"/>
    <n v="0"/>
    <b v="1"/>
    <b v="1"/>
    <n v="1"/>
    <n v="0"/>
    <b v="1"/>
    <b v="0"/>
    <n v="0"/>
    <n v="1"/>
    <n v="0"/>
    <b v="1"/>
    <b v="0"/>
    <b v="0"/>
    <b v="1"/>
    <x v="0"/>
    <n v="0"/>
  </r>
  <r>
    <x v="1"/>
    <n v="10.709139990000001"/>
    <n v="76"/>
    <s v="M"/>
    <m/>
    <n v="1"/>
    <n v="1"/>
    <n v="1"/>
    <n v="0"/>
    <s v="Stanford"/>
    <n v="1"/>
    <n v="1"/>
    <n v="1"/>
    <n v="0"/>
    <b v="1"/>
    <b v="1"/>
    <n v="1"/>
    <n v="0"/>
    <b v="1"/>
    <b v="0"/>
    <n v="0"/>
    <n v="1"/>
    <n v="0"/>
    <b v="1"/>
    <b v="0"/>
    <b v="0"/>
    <b v="1"/>
    <x v="0"/>
    <n v="0"/>
  </r>
  <r>
    <x v="1"/>
    <n v="5.5567184239999996"/>
    <n v="62"/>
    <s v="M"/>
    <m/>
    <n v="1"/>
    <n v="1"/>
    <n v="1"/>
    <n v="0"/>
    <s v="Stanford"/>
    <n v="1"/>
    <n v="1"/>
    <n v="1"/>
    <n v="0"/>
    <b v="1"/>
    <b v="1"/>
    <n v="1"/>
    <n v="0"/>
    <b v="1"/>
    <b v="0"/>
    <n v="0"/>
    <n v="1"/>
    <n v="0"/>
    <b v="1"/>
    <b v="0"/>
    <b v="0"/>
    <b v="1"/>
    <x v="0"/>
    <n v="0"/>
  </r>
  <r>
    <x v="1"/>
    <n v="8.1022803109999995"/>
    <n v="68"/>
    <s v="F"/>
    <m/>
    <n v="1"/>
    <n v="1"/>
    <n v="1"/>
    <n v="0"/>
    <s v="Stanford"/>
    <n v="1"/>
    <n v="1"/>
    <n v="1"/>
    <n v="0"/>
    <b v="1"/>
    <b v="1"/>
    <n v="1"/>
    <n v="0"/>
    <b v="1"/>
    <b v="0"/>
    <n v="0"/>
    <n v="1"/>
    <n v="0"/>
    <b v="1"/>
    <b v="0"/>
    <b v="0"/>
    <b v="1"/>
    <x v="0"/>
    <n v="0"/>
  </r>
  <r>
    <x v="1"/>
    <n v="5.0905679749999999"/>
    <n v="76"/>
    <s v="M"/>
    <m/>
    <n v="1"/>
    <n v="1"/>
    <n v="1"/>
    <n v="0"/>
    <s v="Stanford"/>
    <n v="1"/>
    <n v="1"/>
    <n v="1"/>
    <n v="0"/>
    <b v="1"/>
    <b v="1"/>
    <n v="1"/>
    <n v="0"/>
    <b v="1"/>
    <b v="0"/>
    <n v="0"/>
    <n v="1"/>
    <n v="0"/>
    <b v="1"/>
    <b v="0"/>
    <b v="0"/>
    <b v="1"/>
    <x v="0"/>
    <n v="0"/>
  </r>
  <r>
    <x v="1"/>
    <n v="4.3324332099999996"/>
    <n v="52"/>
    <s v="M"/>
    <m/>
    <n v="1"/>
    <n v="0.5"/>
    <n v="1"/>
    <n v="0"/>
    <s v="Stanford"/>
    <n v="1"/>
    <n v="0"/>
    <n v="1"/>
    <n v="0"/>
    <b v="1"/>
    <b v="1"/>
    <n v="1"/>
    <n v="0"/>
    <b v="0"/>
    <b v="0"/>
    <n v="0"/>
    <n v="1"/>
    <n v="0"/>
    <b v="0"/>
    <b v="0"/>
    <b v="0"/>
    <b v="0"/>
    <x v="0"/>
    <n v="0"/>
  </r>
  <r>
    <x v="1"/>
    <n v="2.9167801550000001"/>
    <n v="71"/>
    <s v="M"/>
    <m/>
    <n v="1"/>
    <n v="0.5"/>
    <n v="1"/>
    <n v="1"/>
    <s v="Stanford"/>
    <n v="1"/>
    <n v="0"/>
    <n v="1"/>
    <n v="1"/>
    <b v="1"/>
    <b v="1"/>
    <n v="1"/>
    <n v="0"/>
    <b v="0"/>
    <b v="0"/>
    <n v="0"/>
    <n v="1"/>
    <n v="0"/>
    <b v="0"/>
    <b v="0"/>
    <b v="1"/>
    <b v="1"/>
    <x v="0"/>
    <n v="0"/>
  </r>
  <r>
    <x v="0"/>
    <n v="-8.0569572209999993"/>
    <n v="45"/>
    <s v="M"/>
    <m/>
    <n v="0"/>
    <n v="0"/>
    <n v="0"/>
    <n v="0"/>
    <s v="Stanford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n v="-7.1855940269999996"/>
    <n v="65"/>
    <s v="M"/>
    <m/>
    <n v="0"/>
    <n v="0"/>
    <n v="0"/>
    <n v="0"/>
    <s v="Stanford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n v="-7.161543633"/>
    <n v="70"/>
    <s v="F"/>
    <m/>
    <n v="0"/>
    <n v="0"/>
    <n v="0"/>
    <n v="0"/>
    <s v="Stanford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n v="-7.0927508330000002"/>
    <n v="58"/>
    <s v="M"/>
    <m/>
    <n v="0"/>
    <n v="0"/>
    <n v="0"/>
    <n v="0"/>
    <s v="Stanford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n v="-6.7442457180000002"/>
    <n v="66"/>
    <s v="M"/>
    <m/>
    <n v="0"/>
    <n v="0"/>
    <n v="0"/>
    <n v="0"/>
    <s v="Stanford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n v="-6.0728324950000001"/>
    <n v="53"/>
    <s v="M"/>
    <m/>
    <n v="0"/>
    <n v="0"/>
    <n v="0"/>
    <n v="0"/>
    <s v="Stanford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n v="-5.8477109399999998"/>
    <n v="72"/>
    <s v="F"/>
    <m/>
    <n v="0"/>
    <n v="0"/>
    <n v="0"/>
    <n v="0"/>
    <s v="Stanford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n v="-5.6646109559999998"/>
    <n v="61"/>
    <s v="M"/>
    <m/>
    <n v="0"/>
    <n v="0"/>
    <n v="0"/>
    <n v="0"/>
    <s v="Stanford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n v="-5.4816198849999997"/>
    <n v="80"/>
    <s v="M"/>
    <m/>
    <n v="0"/>
    <n v="0"/>
    <n v="0"/>
    <n v="0"/>
    <s v="Stanford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n v="-5.3751686689999998"/>
    <n v="62"/>
    <s v="F"/>
    <m/>
    <n v="0"/>
    <n v="0"/>
    <n v="0"/>
    <n v="0"/>
    <s v="Stanford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n v="-5.3183706559999999"/>
    <n v="60"/>
    <s v="M"/>
    <m/>
    <n v="0"/>
    <n v="0"/>
    <n v="0"/>
    <n v="0"/>
    <s v="Stanford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n v="-4.9671237980000003"/>
    <n v="64"/>
    <s v="M"/>
    <m/>
    <n v="0"/>
    <n v="0"/>
    <n v="0"/>
    <n v="0"/>
    <s v="Stanford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n v="-4.8526087950000001"/>
    <n v="77"/>
    <s v="F"/>
    <m/>
    <n v="0"/>
    <n v="0"/>
    <n v="0"/>
    <n v="0"/>
    <s v="Stanford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n v="-4.5812398910000001"/>
    <n v="74"/>
    <s v="M"/>
    <m/>
    <n v="0"/>
    <n v="0"/>
    <n v="0"/>
    <n v="0"/>
    <s v="Stanford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n v="-4.4213471929999999"/>
    <n v="66"/>
    <s v="M"/>
    <m/>
    <n v="0"/>
    <n v="0"/>
    <n v="0"/>
    <n v="0"/>
    <s v="Stanford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n v="-4.3677041909999996"/>
    <n v="68"/>
    <s v="M"/>
    <m/>
    <n v="0"/>
    <n v="0"/>
    <n v="0"/>
    <n v="0"/>
    <s v="Stanford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n v="-4.3485170799999997"/>
    <n v="74"/>
    <s v="M"/>
    <m/>
    <n v="0"/>
    <n v="0"/>
    <n v="0"/>
    <n v="0"/>
    <s v="Stanford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n v="-3.7640566149999999"/>
    <n v="62"/>
    <s v="M"/>
    <m/>
    <n v="0"/>
    <n v="0"/>
    <n v="0"/>
    <n v="0"/>
    <s v="Stanford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n v="-3.5628620519999998"/>
    <n v="73"/>
    <s v="F"/>
    <m/>
    <n v="0"/>
    <n v="0"/>
    <n v="0"/>
    <n v="0"/>
    <s v="Stanford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n v="-3.0625151339999999"/>
    <n v="74"/>
    <s v="F"/>
    <m/>
    <n v="0"/>
    <n v="0"/>
    <n v="0"/>
    <n v="0"/>
    <s v="Stanford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n v="-2.9571440099999999"/>
    <n v="76"/>
    <s v="F"/>
    <m/>
    <n v="0"/>
    <n v="0"/>
    <n v="0"/>
    <n v="0"/>
    <s v="Stanford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n v="-2.5948541490000001"/>
    <n v="65"/>
    <s v="M"/>
    <m/>
    <n v="0"/>
    <n v="0"/>
    <n v="0"/>
    <n v="0"/>
    <s v="Stanford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n v="-2.14175468"/>
    <n v="71"/>
    <s v="F"/>
    <m/>
    <n v="0"/>
    <n v="0"/>
    <n v="0"/>
    <n v="0"/>
    <s v="Stanford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n v="-1.7900054729999999"/>
    <n v="79"/>
    <s v="M"/>
    <m/>
    <n v="0"/>
    <n v="0"/>
    <n v="0"/>
    <n v="0"/>
    <s v="Stanford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n v="-1.459569605"/>
    <n v="57"/>
    <s v="M"/>
    <m/>
    <n v="0"/>
    <n v="0"/>
    <n v="0"/>
    <n v="0"/>
    <s v="Stanford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n v="-5.1303870600000002E-2"/>
    <n v="72"/>
    <s v="M"/>
    <m/>
    <n v="0"/>
    <n v="0"/>
    <n v="0"/>
    <n v="0"/>
    <s v="Stanford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n v="6.9434791679999996E-2"/>
    <n v="61"/>
    <s v="M"/>
    <m/>
    <n v="0"/>
    <n v="0"/>
    <n v="0"/>
    <n v="0"/>
    <s v="Stanford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n v="0.91961745130000005"/>
    <n v="60"/>
    <s v="M"/>
    <s v="REM-related OSA"/>
    <n v="0"/>
    <n v="0"/>
    <n v="0"/>
    <n v="0"/>
    <s v="Stanford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n v="2.1386801129999999"/>
    <n v="71"/>
    <s v="F"/>
    <m/>
    <n v="0"/>
    <n v="0"/>
    <n v="0"/>
    <n v="0"/>
    <s v="Stanford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n v="-5.9610876189999997"/>
    <n v="60"/>
    <s v="F"/>
    <m/>
    <n v="0"/>
    <n v="0"/>
    <n v="1"/>
    <n v="0"/>
    <s v="Stanford"/>
    <n v="0"/>
    <n v="0"/>
    <n v="1"/>
    <n v="0"/>
    <b v="1"/>
    <b v="0"/>
    <n v="0"/>
    <n v="0"/>
    <b v="0"/>
    <b v="0"/>
    <n v="0"/>
    <n v="1"/>
    <n v="0"/>
    <b v="0"/>
    <b v="0"/>
    <b v="0"/>
    <b v="0"/>
    <x v="0"/>
    <n v="0"/>
  </r>
  <r>
    <x v="0"/>
    <n v="-1.679247124"/>
    <n v="70"/>
    <s v="M"/>
    <m/>
    <n v="0"/>
    <n v="1"/>
    <n v="1"/>
    <n v="0"/>
    <s v="Stanford"/>
    <n v="0"/>
    <n v="1"/>
    <n v="1"/>
    <n v="0"/>
    <b v="1"/>
    <b v="0"/>
    <n v="0"/>
    <n v="0"/>
    <b v="1"/>
    <b v="0"/>
    <n v="0"/>
    <n v="1"/>
    <n v="0"/>
    <b v="1"/>
    <b v="0"/>
    <b v="0"/>
    <b v="1"/>
    <x v="0"/>
    <n v="0"/>
  </r>
  <r>
    <x v="0"/>
    <n v="-7.7915592770000002"/>
    <n v="62"/>
    <s v="M"/>
    <m/>
    <n v="0"/>
    <n v="0"/>
    <n v="0"/>
    <n v="1"/>
    <s v="Stanford"/>
    <n v="0"/>
    <n v="0"/>
    <n v="0"/>
    <n v="1"/>
    <b v="1"/>
    <b v="0"/>
    <n v="0"/>
    <n v="0"/>
    <b v="0"/>
    <b v="0"/>
    <n v="0"/>
    <n v="1"/>
    <n v="0"/>
    <b v="0"/>
    <b v="0"/>
    <b v="0"/>
    <b v="0"/>
    <x v="0"/>
    <n v="0"/>
  </r>
  <r>
    <x v="0"/>
    <n v="-7.2821115900000004"/>
    <n v="76"/>
    <s v="M"/>
    <m/>
    <n v="0"/>
    <n v="0"/>
    <n v="0"/>
    <n v="1"/>
    <s v="Stanford"/>
    <n v="0"/>
    <n v="0"/>
    <n v="0"/>
    <n v="1"/>
    <b v="1"/>
    <b v="0"/>
    <n v="0"/>
    <n v="0"/>
    <b v="0"/>
    <b v="0"/>
    <n v="0"/>
    <n v="1"/>
    <n v="0"/>
    <b v="0"/>
    <b v="0"/>
    <b v="0"/>
    <b v="0"/>
    <x v="0"/>
    <n v="0"/>
  </r>
  <r>
    <x v="0"/>
    <n v="-2.5812651959999999"/>
    <n v="74"/>
    <s v="F"/>
    <s v="REM-related OSA"/>
    <n v="0"/>
    <n v="0"/>
    <n v="0"/>
    <n v="1"/>
    <s v="Stanford"/>
    <n v="0"/>
    <n v="0"/>
    <n v="0"/>
    <n v="1"/>
    <b v="1"/>
    <b v="0"/>
    <n v="0"/>
    <n v="0"/>
    <b v="0"/>
    <b v="0"/>
    <n v="0"/>
    <n v="1"/>
    <n v="0"/>
    <b v="0"/>
    <b v="0"/>
    <b v="0"/>
    <b v="0"/>
    <x v="0"/>
    <n v="0"/>
  </r>
  <r>
    <x v="0"/>
    <n v="3.9730297220000002"/>
    <n v="73"/>
    <s v="M"/>
    <m/>
    <n v="0"/>
    <n v="0"/>
    <n v="0"/>
    <n v="1"/>
    <s v="Stanford"/>
    <n v="0"/>
    <n v="0"/>
    <n v="0"/>
    <n v="1"/>
    <b v="1"/>
    <b v="0"/>
    <n v="0"/>
    <n v="0"/>
    <b v="0"/>
    <b v="0"/>
    <n v="0"/>
    <n v="1"/>
    <n v="0"/>
    <b v="0"/>
    <b v="0"/>
    <b v="0"/>
    <b v="0"/>
    <x v="0"/>
    <n v="0"/>
  </r>
  <r>
    <x v="0"/>
    <n v="-3.7593996189999999"/>
    <n v="60"/>
    <s v="F"/>
    <m/>
    <n v="0"/>
    <n v="1"/>
    <n v="1"/>
    <n v="1"/>
    <s v="Stanford"/>
    <n v="0"/>
    <n v="1"/>
    <n v="1"/>
    <n v="1"/>
    <b v="1"/>
    <b v="0"/>
    <n v="0"/>
    <n v="0"/>
    <b v="1"/>
    <b v="0"/>
    <n v="0"/>
    <n v="1"/>
    <n v="0"/>
    <b v="1"/>
    <b v="1"/>
    <b v="1"/>
    <b v="1"/>
    <x v="0"/>
    <n v="0"/>
  </r>
  <r>
    <x v="0"/>
    <n v="-5.7719640390000002"/>
    <n v="51"/>
    <s v="F"/>
    <m/>
    <n v="0"/>
    <n v="0"/>
    <n v="0"/>
    <n v="0"/>
    <s v="Stanford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n v="-2.495419778"/>
    <n v="52"/>
    <s v="M"/>
    <m/>
    <n v="0"/>
    <n v="0"/>
    <n v="0"/>
    <n v="0"/>
    <s v="Stanford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n v="-1.575004608"/>
    <n v="62"/>
    <s v="M"/>
    <s v="Pseudo-RBD"/>
    <n v="0"/>
    <n v="0"/>
    <n v="0"/>
    <n v="0"/>
    <s v="Stanford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n v="-0.23647876609999999"/>
    <n v="41"/>
    <s v="M"/>
    <s v="Delayed PLMs"/>
    <n v="0"/>
    <n v="0"/>
    <n v="0"/>
    <n v="0"/>
    <s v="Stanford"/>
    <n v="0"/>
    <n v="0"/>
    <n v="0"/>
    <n v="0"/>
    <b v="0"/>
    <b v="0"/>
    <n v="0"/>
    <n v="0"/>
    <b v="0"/>
    <b v="0"/>
    <n v="0"/>
    <n v="1"/>
    <n v="0"/>
    <b v="0"/>
    <b v="0"/>
    <b v="0"/>
    <b v="0"/>
    <x v="0"/>
    <n v="0"/>
  </r>
  <r>
    <x v="0"/>
    <n v="-6.9253468600000003"/>
    <n v="43"/>
    <s v="M"/>
    <m/>
    <n v="0"/>
    <n v="0"/>
    <n v="1"/>
    <n v="0"/>
    <s v="Stanford"/>
    <n v="0"/>
    <n v="0"/>
    <n v="1"/>
    <n v="0"/>
    <b v="1"/>
    <b v="0"/>
    <n v="0"/>
    <n v="0"/>
    <b v="0"/>
    <b v="0"/>
    <n v="0"/>
    <n v="1"/>
    <n v="0"/>
    <b v="0"/>
    <b v="0"/>
    <b v="0"/>
    <b v="0"/>
    <x v="0"/>
    <n v="0"/>
  </r>
  <r>
    <x v="0"/>
    <n v="-3.858069446"/>
    <n v="40"/>
    <s v="M"/>
    <m/>
    <n v="0"/>
    <n v="1"/>
    <n v="1"/>
    <n v="0"/>
    <s v="Stanford"/>
    <n v="0"/>
    <n v="1"/>
    <n v="1"/>
    <n v="0"/>
    <b v="1"/>
    <b v="0"/>
    <n v="0"/>
    <n v="0"/>
    <b v="1"/>
    <b v="0"/>
    <n v="0"/>
    <n v="1"/>
    <n v="0"/>
    <b v="1"/>
    <b v="0"/>
    <b v="0"/>
    <b v="1"/>
    <x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7">
  <r>
    <x v="0"/>
    <m/>
    <n v="72"/>
    <s v="M"/>
    <s v="Sleep apnea"/>
    <n v="0"/>
    <n v="1"/>
    <n v="0"/>
    <n v="0"/>
    <s v="May Clinic Data"/>
    <b v="1"/>
    <b v="0"/>
    <x v="0"/>
    <n v="1"/>
  </r>
  <r>
    <x v="0"/>
    <m/>
    <n v="79"/>
    <s v="M"/>
    <s v="Insomnia"/>
    <n v="0"/>
    <n v="0"/>
    <n v="0"/>
    <n v="0"/>
    <s v="May Clinic Data"/>
    <b v="1"/>
    <b v="1"/>
    <x v="1"/>
    <n v="1"/>
  </r>
  <r>
    <x v="0"/>
    <m/>
    <n v="55"/>
    <s v="M"/>
    <s v="Sleep apnea"/>
    <n v="0.5"/>
    <n v="1"/>
    <n v="0"/>
    <n v="1"/>
    <s v="May Clinic Data"/>
    <b v="0"/>
    <b v="0"/>
    <x v="0"/>
    <n v="1"/>
  </r>
  <r>
    <x v="0"/>
    <m/>
    <n v="61"/>
    <s v="M"/>
    <s v="Sleep apnea"/>
    <n v="0"/>
    <n v="1"/>
    <n v="0"/>
    <n v="1"/>
    <s v="May Clinic Data"/>
    <b v="1"/>
    <b v="0"/>
    <x v="0"/>
    <n v="1"/>
  </r>
  <r>
    <x v="0"/>
    <m/>
    <n v="46"/>
    <s v="F"/>
    <s v="Chronic fatigue"/>
    <n v="0"/>
    <n v="0"/>
    <n v="0"/>
    <n v="0"/>
    <s v="May Clinic Data"/>
    <b v="1"/>
    <b v="1"/>
    <x v="1"/>
    <n v="1"/>
  </r>
  <r>
    <x v="0"/>
    <m/>
    <n v="80"/>
    <s v="M"/>
    <s v="OSA"/>
    <n v="0"/>
    <n v="1"/>
    <n v="0"/>
    <n v="0"/>
    <s v="May Clinic Data"/>
    <b v="1"/>
    <b v="0"/>
    <x v="0"/>
    <n v="1"/>
  </r>
  <r>
    <x v="0"/>
    <m/>
    <n v="70"/>
    <s v="F"/>
    <s v="OSA"/>
    <n v="0"/>
    <n v="0"/>
    <n v="0"/>
    <n v="0"/>
    <s v="May Clinic Data"/>
    <b v="1"/>
    <b v="1"/>
    <x v="1"/>
    <n v="1"/>
  </r>
  <r>
    <x v="0"/>
    <m/>
    <n v="87"/>
    <s v="F"/>
    <s v="Sleep apnea"/>
    <n v="0"/>
    <n v="1"/>
    <n v="1"/>
    <n v="0"/>
    <s v="May Clinic Data"/>
    <b v="1"/>
    <b v="0"/>
    <x v="0"/>
    <n v="1"/>
  </r>
  <r>
    <x v="1"/>
    <m/>
    <n v="76"/>
    <s v="M"/>
    <m/>
    <n v="0.5"/>
    <n v="1"/>
    <n v="1"/>
    <n v="0"/>
    <s v="May Clinic Data"/>
    <b v="0"/>
    <b v="0"/>
    <x v="0"/>
    <n v="1"/>
  </r>
  <r>
    <x v="1"/>
    <m/>
    <n v="67"/>
    <s v="M"/>
    <m/>
    <n v="1"/>
    <n v="0.5"/>
    <n v="0"/>
    <n v="0"/>
    <s v="May Clinic Data"/>
    <b v="0"/>
    <b v="0"/>
    <x v="0"/>
    <n v="1"/>
  </r>
  <r>
    <x v="1"/>
    <m/>
    <n v="67"/>
    <s v="M"/>
    <m/>
    <n v="1"/>
    <n v="0"/>
    <n v="0"/>
    <n v="0"/>
    <s v="May Clinic Data"/>
    <b v="0"/>
    <b v="1"/>
    <x v="0"/>
    <n v="1"/>
  </r>
  <r>
    <x v="1"/>
    <m/>
    <n v="55"/>
    <s v="M"/>
    <m/>
    <n v="1"/>
    <n v="1"/>
    <n v="1"/>
    <n v="1"/>
    <s v="May Clinic Data"/>
    <b v="0"/>
    <b v="0"/>
    <x v="0"/>
    <n v="1"/>
  </r>
  <r>
    <x v="1"/>
    <m/>
    <n v="67"/>
    <s v="M"/>
    <s v="Depression"/>
    <n v="1"/>
    <n v="0"/>
    <n v="1"/>
    <n v="0"/>
    <s v="May Clinic Data"/>
    <b v="0"/>
    <b v="0"/>
    <x v="0"/>
    <n v="1"/>
  </r>
  <r>
    <x v="1"/>
    <m/>
    <n v="72"/>
    <s v="M"/>
    <m/>
    <n v="1"/>
    <n v="1"/>
    <n v="1"/>
    <n v="1"/>
    <s v="April Cinic Data"/>
    <b v="0"/>
    <b v="0"/>
    <x v="0"/>
    <n v="1"/>
  </r>
  <r>
    <x v="0"/>
    <m/>
    <n v="67"/>
    <s v="M"/>
    <s v="RLS"/>
    <n v="0"/>
    <n v="0"/>
    <n v="0"/>
    <n v="0"/>
    <s v="April Cinic Data"/>
    <b v="1"/>
    <b v="1"/>
    <x v="1"/>
    <n v="1"/>
  </r>
  <r>
    <x v="0"/>
    <m/>
    <n v="74"/>
    <s v="F"/>
    <s v="Insomnia"/>
    <n v="0"/>
    <n v="0"/>
    <n v="0"/>
    <n v="0.5"/>
    <s v="April Cinic Data"/>
    <b v="1"/>
    <b v="0"/>
    <x v="0"/>
    <n v="1"/>
  </r>
  <r>
    <x v="1"/>
    <m/>
    <n v="54"/>
    <s v="F"/>
    <s v="DM2, depression"/>
    <n v="1"/>
    <n v="0"/>
    <n v="0"/>
    <n v="0"/>
    <s v="April Cinic Data"/>
    <b v="0"/>
    <b v="1"/>
    <x v="0"/>
    <n v="1"/>
  </r>
  <r>
    <x v="0"/>
    <m/>
    <n v="65"/>
    <s v="F"/>
    <s v="Diabetes, heart failure"/>
    <n v="0"/>
    <n v="0"/>
    <n v="1"/>
    <n v="1"/>
    <s v="April Cinic Data"/>
    <b v="1"/>
    <b v="0"/>
    <x v="0"/>
    <n v="1"/>
  </r>
  <r>
    <x v="0"/>
    <m/>
    <n v="73"/>
    <s v="F"/>
    <s v="Insomnia, anxiety, migraines"/>
    <n v="0"/>
    <n v="0"/>
    <n v="1"/>
    <n v="0"/>
    <s v="April Cinic Data"/>
    <b v="1"/>
    <b v="0"/>
    <x v="0"/>
    <n v="1"/>
  </r>
  <r>
    <x v="0"/>
    <m/>
    <n v="77"/>
    <s v="F"/>
    <m/>
    <n v="0.5"/>
    <n v="1"/>
    <n v="0"/>
    <n v="0.5"/>
    <s v="April Cinic Data"/>
    <b v="0"/>
    <b v="0"/>
    <x v="0"/>
    <n v="1"/>
  </r>
  <r>
    <x v="0"/>
    <m/>
    <n v="53"/>
    <s v="F"/>
    <s v="Insomnia"/>
    <n v="0"/>
    <n v="1"/>
    <n v="1"/>
    <n v="0"/>
    <s v="April Cinic Data"/>
    <b v="1"/>
    <b v="0"/>
    <x v="0"/>
    <n v="1"/>
  </r>
  <r>
    <x v="0"/>
    <m/>
    <n v="76"/>
    <s v="F"/>
    <s v="Hypersomnia"/>
    <n v="0"/>
    <n v="0"/>
    <n v="0"/>
    <n v="0"/>
    <s v="April Cinic Data"/>
    <b v="1"/>
    <b v="1"/>
    <x v="1"/>
    <n v="1"/>
  </r>
  <r>
    <x v="1"/>
    <m/>
    <n v="49"/>
    <s v="F"/>
    <s v="Anxiety"/>
    <n v="1"/>
    <n v="0.5"/>
    <n v="1"/>
    <n v="1"/>
    <s v="April Cinic Data"/>
    <b v="0"/>
    <b v="0"/>
    <x v="0"/>
    <n v="1"/>
  </r>
  <r>
    <x v="0"/>
    <m/>
    <n v="53"/>
    <s v="F"/>
    <s v="Insomnia, depression, sleep apnea"/>
    <n v="0"/>
    <n v="0"/>
    <n v="0"/>
    <n v="1"/>
    <s v="April Cinic Data"/>
    <b v="1"/>
    <b v="0"/>
    <x v="0"/>
    <n v="1"/>
  </r>
  <r>
    <x v="0"/>
    <m/>
    <n v="83"/>
    <s v="F"/>
    <s v="AD-MCi and OSA"/>
    <n v="0"/>
    <n v="0"/>
    <n v="0"/>
    <n v="0"/>
    <s v="April Cinic Data"/>
    <b v="1"/>
    <b v="1"/>
    <x v="1"/>
    <n v="1"/>
  </r>
  <r>
    <x v="0"/>
    <m/>
    <n v="65"/>
    <s v="M"/>
    <s v="RLS"/>
    <n v="0.5"/>
    <n v="0"/>
    <n v="0"/>
    <n v="0"/>
    <s v="April Cinic Data"/>
    <b v="0"/>
    <b v="1"/>
    <x v="0"/>
    <n v="1"/>
  </r>
  <r>
    <x v="0"/>
    <m/>
    <n v="80"/>
    <s v="F"/>
    <s v="RLS"/>
    <n v="0"/>
    <n v="0"/>
    <n v="1"/>
    <n v="0"/>
    <s v="April Cinic Data"/>
    <b v="1"/>
    <b v="0"/>
    <x v="0"/>
    <n v="1"/>
  </r>
  <r>
    <x v="0"/>
    <m/>
    <n v="67"/>
    <s v="F"/>
    <s v="Migraines, OSA"/>
    <n v="0.5"/>
    <n v="0"/>
    <n v="0"/>
    <n v="0"/>
    <s v="April Cinic Data"/>
    <b v="0"/>
    <b v="1"/>
    <x v="0"/>
    <n v="1"/>
  </r>
  <r>
    <x v="1"/>
    <m/>
    <n v="80"/>
    <s v="M"/>
    <m/>
    <n v="0"/>
    <n v="1"/>
    <n v="1"/>
    <n v="0"/>
    <s v="April Cinic Data"/>
    <b v="1"/>
    <b v="0"/>
    <x v="0"/>
    <n v="1"/>
  </r>
  <r>
    <x v="1"/>
    <m/>
    <n v="64"/>
    <s v="M"/>
    <s v="Depression, diabetes"/>
    <n v="1"/>
    <n v="0"/>
    <n v="0"/>
    <n v="0"/>
    <s v="April Cinic Data"/>
    <b v="0"/>
    <b v="1"/>
    <x v="0"/>
    <n v="1"/>
  </r>
  <r>
    <x v="0"/>
    <m/>
    <n v="53"/>
    <s v="F"/>
    <s v="OSA, RLS, depression"/>
    <n v="0.5"/>
    <n v="1"/>
    <n v="0"/>
    <n v="0"/>
    <s v="Clinic - Clean Data"/>
    <b v="0"/>
    <b v="0"/>
    <x v="0"/>
    <n v="1"/>
  </r>
  <r>
    <x v="0"/>
    <m/>
    <n v="64"/>
    <s v="F"/>
    <s v="Central sleep apnea, circadian disorder"/>
    <n v="0.5"/>
    <n v="0"/>
    <n v="1"/>
    <n v="0"/>
    <s v="Clinic - Clean Data"/>
    <b v="0"/>
    <b v="0"/>
    <x v="0"/>
    <n v="1"/>
  </r>
  <r>
    <x v="0"/>
    <m/>
    <n v="67"/>
    <s v="F"/>
    <s v="OSA"/>
    <n v="0.5"/>
    <n v="1"/>
    <n v="1"/>
    <n v="0"/>
    <s v="Clinic - Clean Data"/>
    <b v="0"/>
    <b v="0"/>
    <x v="0"/>
    <n v="1"/>
  </r>
  <r>
    <x v="0"/>
    <m/>
    <n v="61"/>
    <s v="M"/>
    <s v="OSA, no RSWA"/>
    <n v="0.5"/>
    <n v="1"/>
    <n v="0"/>
    <n v="1"/>
    <s v="Clinic - Clean Data"/>
    <b v="0"/>
    <b v="0"/>
    <x v="0"/>
    <n v="1"/>
  </r>
  <r>
    <x v="0"/>
    <m/>
    <n v="53"/>
    <s v="F"/>
    <s v="OSA, anxiety, depression"/>
    <n v="0.5"/>
    <n v="1"/>
    <n v="1"/>
    <n v="1"/>
    <s v="Clinic - Clean Data"/>
    <b v="0"/>
    <b v="0"/>
    <x v="0"/>
    <n v="1"/>
  </r>
  <r>
    <x v="0"/>
    <m/>
    <n v="43"/>
    <s v="F"/>
    <s v="OSA, shift work disorder"/>
    <n v="0.5"/>
    <n v="0"/>
    <n v="1"/>
    <n v="0"/>
    <s v="Clinic - Clean Data"/>
    <b v="0"/>
    <b v="0"/>
    <x v="0"/>
    <n v="1"/>
  </r>
  <r>
    <x v="0"/>
    <m/>
    <n v="43"/>
    <s v="M"/>
    <s v="RLS, insomnia, mild OSA"/>
    <n v="0.5"/>
    <n v="0"/>
    <n v="0"/>
    <n v="1"/>
    <s v="Clinic - Clean Data"/>
    <b v="0"/>
    <b v="0"/>
    <x v="0"/>
    <n v="1"/>
  </r>
  <r>
    <x v="0"/>
    <m/>
    <n v="73"/>
    <s v="F"/>
    <s v="OSA sx, sleeptalking, initiation insomnia, RLS, low Fe"/>
    <n v="0.5"/>
    <n v="0.5"/>
    <n v="1"/>
    <n v="1"/>
    <s v="Clinic - Clean Data"/>
    <b v="0"/>
    <b v="0"/>
    <x v="0"/>
    <n v="1"/>
  </r>
  <r>
    <x v="0"/>
    <m/>
    <n v="68"/>
    <s v="M"/>
    <s v="Hypersomnia, tachycarida, constipation, l. thalamic lacunar lesion"/>
    <n v="0.5"/>
    <n v="0.5"/>
    <n v="1"/>
    <n v="1"/>
    <s v="Clinic - Clean Data"/>
    <b v="0"/>
    <b v="0"/>
    <x v="0"/>
    <n v="1"/>
  </r>
  <r>
    <x v="0"/>
    <m/>
    <n v="64"/>
    <s v="F"/>
    <s v="OSA, insomnia, excessive daytime sleepiness, cognitive concerns"/>
    <n v="0.5"/>
    <n v="0.5"/>
    <n v="0"/>
    <n v="1"/>
    <s v="Clinic - Clean Data"/>
    <b v="0"/>
    <b v="0"/>
    <x v="0"/>
    <n v="1"/>
  </r>
  <r>
    <x v="0"/>
    <m/>
    <n v="41"/>
    <s v="M"/>
    <s v="OSA"/>
    <n v="0.5"/>
    <n v="0"/>
    <n v="0"/>
    <n v="0.5"/>
    <s v="Clinic - Clean Data"/>
    <b v="0"/>
    <b v="0"/>
    <x v="0"/>
    <n v="1"/>
  </r>
  <r>
    <x v="0"/>
    <m/>
    <n v="68"/>
    <s v="F"/>
    <s v="OSA, migraines"/>
    <n v="0.5"/>
    <n v="0"/>
    <n v="0"/>
    <n v="0"/>
    <s v="Clinic - Clean Data"/>
    <b v="0"/>
    <b v="1"/>
    <x v="0"/>
    <n v="1"/>
  </r>
  <r>
    <x v="0"/>
    <m/>
    <n v="45"/>
    <s v="M"/>
    <s v="Tbi, sleep apnea, migraines, PTSD + GAD"/>
    <n v="0.5"/>
    <n v="0.5"/>
    <n v="1"/>
    <n v="1"/>
    <s v="Clinic - Clean Data"/>
    <b v="0"/>
    <b v="0"/>
    <x v="0"/>
    <n v="1"/>
  </r>
  <r>
    <x v="0"/>
    <m/>
    <n v="56"/>
    <s v="M"/>
    <s v="OSA, excessive daytime sleepiness"/>
    <n v="0.5"/>
    <n v="0"/>
    <n v="0"/>
    <n v="1"/>
    <s v="Clinic - Clean Data"/>
    <b v="0"/>
    <b v="0"/>
    <x v="0"/>
    <n v="1"/>
  </r>
  <r>
    <x v="0"/>
    <m/>
    <n v="45"/>
    <s v="F"/>
    <s v="Lupus, sleep apnea"/>
    <n v="0.5"/>
    <n v="0"/>
    <n v="0.5"/>
    <n v="0"/>
    <s v="Clinic - Clean Data"/>
    <b v="0"/>
    <b v="0"/>
    <x v="0"/>
    <n v="1"/>
  </r>
  <r>
    <x v="0"/>
    <m/>
    <n v="65"/>
    <s v="M"/>
    <s v="OSA, RLS"/>
    <n v="0.5"/>
    <n v="0"/>
    <n v="1"/>
    <n v="0"/>
    <s v="Clinic - Clean Data"/>
    <b v="0"/>
    <b v="0"/>
    <x v="0"/>
    <n v="1"/>
  </r>
  <r>
    <x v="0"/>
    <m/>
    <n v="63"/>
    <s v="M"/>
    <s v="OSA"/>
    <n v="0"/>
    <n v="0"/>
    <n v="1"/>
    <n v="0.5"/>
    <s v="Clinic - Clean Data"/>
    <b v="1"/>
    <b v="0"/>
    <x v="0"/>
    <n v="1"/>
  </r>
  <r>
    <x v="0"/>
    <m/>
    <n v="60"/>
    <s v="M"/>
    <s v="OSA"/>
    <n v="0"/>
    <n v="0"/>
    <n v="0"/>
    <n v="0"/>
    <s v="Clinic - Clean Data"/>
    <b v="1"/>
    <b v="1"/>
    <x v="1"/>
    <n v="1"/>
  </r>
  <r>
    <x v="0"/>
    <m/>
    <n v="81"/>
    <s v="M"/>
    <s v="OSA"/>
    <n v="0"/>
    <n v="0"/>
    <n v="0"/>
    <n v="0"/>
    <s v="Clinic - Clean Data"/>
    <b v="1"/>
    <b v="1"/>
    <x v="1"/>
    <n v="1"/>
  </r>
  <r>
    <x v="0"/>
    <m/>
    <n v="66"/>
    <s v="M"/>
    <s v="RLS"/>
    <n v="0"/>
    <n v="0"/>
    <n v="0"/>
    <n v="0"/>
    <s v="Clinic - Clean Data"/>
    <b v="1"/>
    <b v="1"/>
    <x v="1"/>
    <n v="1"/>
  </r>
  <r>
    <x v="0"/>
    <m/>
    <n v="64"/>
    <s v="F"/>
    <s v="OSA"/>
    <n v="0"/>
    <n v="0"/>
    <n v="1"/>
    <n v="0.5"/>
    <s v="Clinic - Clean Data"/>
    <b v="1"/>
    <b v="0"/>
    <x v="0"/>
    <n v="1"/>
  </r>
  <r>
    <x v="0"/>
    <m/>
    <n v="68"/>
    <s v="M"/>
    <s v="OSA"/>
    <n v="0"/>
    <n v="1"/>
    <n v="0"/>
    <n v="0"/>
    <s v="Clinic - Clean Data"/>
    <b v="1"/>
    <b v="0"/>
    <x v="0"/>
    <n v="1"/>
  </r>
  <r>
    <x v="0"/>
    <m/>
    <n v="56"/>
    <s v="F"/>
    <s v="Insomnia, anxiety"/>
    <n v="0"/>
    <n v="0"/>
    <n v="1"/>
    <n v="0.5"/>
    <s v="Clinic - Clean Data"/>
    <b v="1"/>
    <b v="0"/>
    <x v="0"/>
    <n v="1"/>
  </r>
  <r>
    <x v="0"/>
    <m/>
    <n v="87"/>
    <s v="F"/>
    <s v="OSA, RLS"/>
    <n v="0"/>
    <n v="0"/>
    <n v="0"/>
    <n v="0"/>
    <s v="Clinic - Clean Data"/>
    <b v="1"/>
    <b v="1"/>
    <x v="1"/>
    <n v="1"/>
  </r>
  <r>
    <x v="0"/>
    <m/>
    <n v="48"/>
    <s v="M"/>
    <s v="OSA, insomnia, distal sensory neuropathy"/>
    <n v="0"/>
    <n v="0"/>
    <n v="0"/>
    <n v="0"/>
    <s v="Clinic - Clean Data"/>
    <b v="1"/>
    <b v="1"/>
    <x v="1"/>
    <n v="1"/>
  </r>
  <r>
    <x v="0"/>
    <m/>
    <n v="78"/>
    <s v="M"/>
    <s v="Hypersomnia, OSA"/>
    <n v="0"/>
    <n v="0"/>
    <n v="0"/>
    <n v="0.5"/>
    <s v="Clinic - Clean Data"/>
    <b v="1"/>
    <b v="0"/>
    <x v="0"/>
    <n v="1"/>
  </r>
  <r>
    <x v="0"/>
    <m/>
    <n v="72"/>
    <s v="F"/>
    <s v="Insomnia"/>
    <n v="0"/>
    <n v="0.5"/>
    <n v="0"/>
    <n v="0"/>
    <s v="Clinic - Clean Data"/>
    <b v="1"/>
    <b v="0"/>
    <x v="0"/>
    <n v="1"/>
  </r>
  <r>
    <x v="0"/>
    <m/>
    <n v="63"/>
    <s v="F"/>
    <s v="MCl, althdileale, LVPPA"/>
    <n v="0"/>
    <n v="0"/>
    <n v="0"/>
    <n v="0"/>
    <s v="Clinic - Clean Data"/>
    <b v="1"/>
    <b v="1"/>
    <x v="1"/>
    <n v="1"/>
  </r>
  <r>
    <x v="0"/>
    <m/>
    <n v="51"/>
    <s v="F"/>
    <s v="OSA, RLS, excessive daytime sleepiness, lupus"/>
    <n v="0"/>
    <n v="0"/>
    <n v="0"/>
    <n v="0"/>
    <s v="Clinic - Clean Data"/>
    <b v="1"/>
    <b v="1"/>
    <x v="1"/>
    <n v="1"/>
  </r>
  <r>
    <x v="0"/>
    <m/>
    <n v="78"/>
    <s v="M"/>
    <s v="RBD mimic"/>
    <n v="0"/>
    <n v="0"/>
    <n v="0"/>
    <n v="0"/>
    <s v="Clinic - Clean Data"/>
    <b v="1"/>
    <b v="1"/>
    <x v="1"/>
    <n v="1"/>
  </r>
  <r>
    <x v="0"/>
    <m/>
    <n v="48"/>
    <s v="M"/>
    <s v="Spinal cerebellar ataxia 2, nocturia"/>
    <n v="0"/>
    <n v="0"/>
    <n v="1"/>
    <n v="0.5"/>
    <s v="Clinic - Clean Data"/>
    <b v="1"/>
    <b v="0"/>
    <x v="0"/>
    <n v="1"/>
  </r>
  <r>
    <x v="0"/>
    <m/>
    <n v="82"/>
    <s v="M"/>
    <s v="OSA"/>
    <n v="0"/>
    <n v="0"/>
    <n v="1"/>
    <n v="0"/>
    <s v="Clinic - Clean Data"/>
    <b v="1"/>
    <b v="0"/>
    <x v="0"/>
    <n v="1"/>
  </r>
  <r>
    <x v="0"/>
    <m/>
    <n v="87"/>
    <s v="M"/>
    <s v="RLS"/>
    <n v="0"/>
    <n v="0"/>
    <n v="1"/>
    <n v="1"/>
    <s v="Clinic - Clean Data"/>
    <b v="1"/>
    <b v="0"/>
    <x v="0"/>
    <n v="1"/>
  </r>
  <r>
    <x v="0"/>
    <m/>
    <n v="76"/>
    <s v="M"/>
    <s v="OSA, sleep maintenance insomnia, nocturia"/>
    <n v="0"/>
    <n v="0"/>
    <n v="0"/>
    <n v="0"/>
    <s v="Clinic - Clean Data"/>
    <b v="1"/>
    <b v="1"/>
    <x v="1"/>
    <n v="1"/>
  </r>
  <r>
    <x v="0"/>
    <m/>
    <n v="47"/>
    <s v="M"/>
    <s v="OSA, insomnia"/>
    <n v="0"/>
    <n v="0"/>
    <n v="0"/>
    <n v="0"/>
    <s v="Clinic - Clean Data"/>
    <b v="1"/>
    <b v="1"/>
    <x v="1"/>
    <n v="1"/>
  </r>
  <r>
    <x v="0"/>
    <m/>
    <n v="77"/>
    <s v="F"/>
    <s v="OSA, anxiety, depression"/>
    <n v="0"/>
    <n v="1"/>
    <n v="0"/>
    <n v="0"/>
    <s v="Clinic - Clean Data"/>
    <b v="1"/>
    <b v="0"/>
    <x v="0"/>
    <n v="1"/>
  </r>
  <r>
    <x v="0"/>
    <m/>
    <n v="62"/>
    <s v="F"/>
    <s v="Sleep apnea, migraines, I. ica aneurysm, s/p embolization (2020)"/>
    <n v="0"/>
    <n v="0"/>
    <n v="0"/>
    <n v="0.5"/>
    <s v="Clinic - Clean Data"/>
    <b v="1"/>
    <b v="0"/>
    <x v="0"/>
    <n v="1"/>
  </r>
  <r>
    <x v="0"/>
    <m/>
    <n v="73"/>
    <s v="M"/>
    <s v="RLS, OSA, depression"/>
    <n v="0"/>
    <n v="1"/>
    <n v="0"/>
    <n v="0"/>
    <s v="Clinic - Clean Data"/>
    <b v="1"/>
    <b v="0"/>
    <x v="0"/>
    <n v="1"/>
  </r>
  <r>
    <x v="0"/>
    <m/>
    <n v="71"/>
    <s v="M"/>
    <s v="OSA, depression, nocturia"/>
    <n v="0"/>
    <n v="0"/>
    <n v="0"/>
    <n v="0"/>
    <s v="Clinic - Clean Data"/>
    <b v="1"/>
    <b v="1"/>
    <x v="1"/>
    <n v="1"/>
  </r>
  <r>
    <x v="0"/>
    <m/>
    <n v="61"/>
    <s v="F"/>
    <s v="OSA, cognitive concerns"/>
    <n v="0"/>
    <n v="0"/>
    <n v="0"/>
    <n v="0"/>
    <s v="Clinic - Clean Data"/>
    <b v="1"/>
    <b v="1"/>
    <x v="1"/>
    <n v="1"/>
  </r>
  <r>
    <x v="0"/>
    <m/>
    <n v="84"/>
    <s v="M"/>
    <s v="OSA"/>
    <n v="0"/>
    <n v="1"/>
    <n v="1"/>
    <n v="0"/>
    <s v="Clinic - Clean Data"/>
    <b v="1"/>
    <b v="0"/>
    <x v="0"/>
    <n v="1"/>
  </r>
  <r>
    <x v="0"/>
    <m/>
    <n v="75"/>
    <s v="M"/>
    <s v="PLMD, RLS, depression"/>
    <n v="0"/>
    <n v="0"/>
    <n v="0"/>
    <n v="0"/>
    <s v="Clinic - Clean Data"/>
    <b v="1"/>
    <b v="1"/>
    <x v="1"/>
    <n v="1"/>
  </r>
  <r>
    <x v="0"/>
    <m/>
    <n v="56"/>
    <s v="M"/>
    <s v="OSA"/>
    <n v="0"/>
    <n v="0"/>
    <n v="0"/>
    <n v="0"/>
    <s v="Clinic - Clean Data"/>
    <b v="1"/>
    <b v="1"/>
    <x v="1"/>
    <n v="1"/>
  </r>
  <r>
    <x v="0"/>
    <m/>
    <n v="45"/>
    <s v="M"/>
    <s v="OSA, insomnia, chronic fatigue"/>
    <n v="0"/>
    <n v="0"/>
    <n v="1"/>
    <n v="0"/>
    <s v="Clinic - Clean Data"/>
    <b v="1"/>
    <b v="0"/>
    <x v="0"/>
    <n v="1"/>
  </r>
  <r>
    <x v="0"/>
    <m/>
    <n v="72"/>
    <s v="M"/>
    <s v="Severe depression, OSA"/>
    <n v="0"/>
    <n v="0"/>
    <n v="1"/>
    <n v="0"/>
    <s v="Clinic - Clean Data"/>
    <b v="1"/>
    <b v="0"/>
    <x v="0"/>
    <n v="1"/>
  </r>
  <r>
    <x v="0"/>
    <m/>
    <n v="40"/>
    <s v="F"/>
    <s v="OSA"/>
    <n v="0"/>
    <n v="0"/>
    <n v="0"/>
    <n v="1"/>
    <s v="Clinic - Clean Data"/>
    <b v="1"/>
    <b v="0"/>
    <x v="0"/>
    <n v="1"/>
  </r>
  <r>
    <x v="0"/>
    <m/>
    <n v="50"/>
    <s v="M"/>
    <s v="OSA"/>
    <n v="0"/>
    <n v="0"/>
    <n v="0"/>
    <n v="1"/>
    <s v="Clinic - Clean Data"/>
    <b v="1"/>
    <b v="0"/>
    <x v="0"/>
    <n v="1"/>
  </r>
  <r>
    <x v="0"/>
    <m/>
    <n v="57"/>
    <s v="F"/>
    <s v="RLS"/>
    <n v="0"/>
    <n v="0"/>
    <n v="0"/>
    <n v="0"/>
    <s v="Clinic - Clean Data"/>
    <b v="1"/>
    <b v="1"/>
    <x v="1"/>
    <n v="1"/>
  </r>
  <r>
    <x v="0"/>
    <m/>
    <n v="68"/>
    <s v="M"/>
    <s v="RLS"/>
    <n v="0"/>
    <n v="0"/>
    <n v="0"/>
    <n v="1"/>
    <s v="Clinic - Clean Data"/>
    <b v="1"/>
    <b v="0"/>
    <x v="0"/>
    <n v="1"/>
  </r>
  <r>
    <x v="0"/>
    <m/>
    <n v="51"/>
    <s v="F"/>
    <s v="Lupus, sleep apnea, RLS"/>
    <n v="0"/>
    <n v="0"/>
    <n v="0"/>
    <n v="1"/>
    <s v="Clinic - Clean Data"/>
    <b v="1"/>
    <b v="0"/>
    <x v="0"/>
    <n v="1"/>
  </r>
  <r>
    <x v="0"/>
    <m/>
    <n v="54"/>
    <s v="F"/>
    <s v="RLS, insomnia"/>
    <n v="0"/>
    <n v="0"/>
    <n v="0"/>
    <n v="1"/>
    <s v="Clinic - Clean Data"/>
    <b v="1"/>
    <b v="0"/>
    <x v="0"/>
    <n v="1"/>
  </r>
  <r>
    <x v="1"/>
    <m/>
    <n v="73"/>
    <s v="M"/>
    <m/>
    <n v="1"/>
    <n v="0"/>
    <n v="0"/>
    <n v="0"/>
    <s v="Clinic - Clean Data"/>
    <b v="0"/>
    <b v="1"/>
    <x v="0"/>
    <n v="1"/>
  </r>
  <r>
    <x v="1"/>
    <m/>
    <n v="79"/>
    <s v="M"/>
    <s v="Insomnia, nocturia (no PSG)"/>
    <n v="1"/>
    <n v="1"/>
    <n v="1"/>
    <n v="0"/>
    <s v="Clinic - Clean Data"/>
    <b v="0"/>
    <b v="0"/>
    <x v="0"/>
    <n v="1"/>
  </r>
  <r>
    <x v="1"/>
    <m/>
    <n v="70"/>
    <s v="M"/>
    <s v="OSA, depression, anxiety"/>
    <n v="1"/>
    <n v="0"/>
    <n v="0"/>
    <n v="0"/>
    <s v="Clinic - Clean Data"/>
    <b v="0"/>
    <b v="1"/>
    <x v="0"/>
    <n v="1"/>
  </r>
  <r>
    <x v="1"/>
    <m/>
    <n v="75"/>
    <s v="F"/>
    <s v="OSA"/>
    <n v="1"/>
    <n v="1"/>
    <n v="0"/>
    <n v="0"/>
    <s v="Clinic - Clean Data"/>
    <b v="0"/>
    <b v="0"/>
    <x v="0"/>
    <n v="1"/>
  </r>
  <r>
    <x v="0"/>
    <m/>
    <n v="46"/>
    <s v="F"/>
    <s v="Exessive daytime sleepiness, insomnia, OSA"/>
    <n v="1"/>
    <n v="0.5"/>
    <n v="0"/>
    <n v="1"/>
    <s v="Clinic - Clean Data"/>
    <b v="0"/>
    <b v="0"/>
    <x v="0"/>
    <n v="1"/>
  </r>
  <r>
    <x v="1"/>
    <m/>
    <n v="79"/>
    <s v="M"/>
    <m/>
    <n v="1"/>
    <n v="0"/>
    <n v="1"/>
    <n v="0"/>
    <s v="Clinic - Clean Data"/>
    <b v="0"/>
    <b v="0"/>
    <x v="0"/>
    <n v="1"/>
  </r>
  <r>
    <x v="1"/>
    <m/>
    <n v="78"/>
    <s v="M"/>
    <m/>
    <n v="1"/>
    <n v="1"/>
    <n v="1"/>
    <n v="0"/>
    <s v="Clinic - Clean Data"/>
    <b v="0"/>
    <b v="0"/>
    <x v="0"/>
    <n v="1"/>
  </r>
  <r>
    <x v="1"/>
    <m/>
    <n v="70"/>
    <s v="F"/>
    <s v="RLS, depression, OSA"/>
    <n v="0"/>
    <n v="0"/>
    <n v="1"/>
    <n v="1"/>
    <s v="Clinic - Clean Data"/>
    <b v="1"/>
    <b v="0"/>
    <x v="0"/>
    <n v="1"/>
  </r>
  <r>
    <x v="1"/>
    <m/>
    <n v="82"/>
    <s v="M"/>
    <s v="Positional OSA"/>
    <n v="1"/>
    <n v="0"/>
    <n v="0"/>
    <n v="0"/>
    <s v="Clinic - Clean Data"/>
    <b v="0"/>
    <b v="1"/>
    <x v="0"/>
    <n v="1"/>
  </r>
  <r>
    <x v="1"/>
    <m/>
    <n v="70"/>
    <s v="F"/>
    <s v="Maintenance insomnia, depression"/>
    <n v="0"/>
    <n v="0"/>
    <n v="1"/>
    <n v="0"/>
    <s v="Clinic - Clean Data"/>
    <b v="1"/>
    <b v="0"/>
    <x v="0"/>
    <n v="1"/>
  </r>
  <r>
    <x v="1"/>
    <m/>
    <n v="71"/>
    <s v="F"/>
    <s v="Depression"/>
    <n v="0.5"/>
    <n v="1"/>
    <n v="1"/>
    <n v="0.5"/>
    <s v="Clinic - Clean Data"/>
    <b v="0"/>
    <b v="0"/>
    <x v="0"/>
    <n v="1"/>
  </r>
  <r>
    <x v="1"/>
    <m/>
    <n v="85"/>
    <s v="M"/>
    <s v="pRBD, depression"/>
    <n v="1"/>
    <n v="0"/>
    <n v="0"/>
    <n v="0.5"/>
    <s v="Clinic - Clean Data"/>
    <b v="0"/>
    <b v="0"/>
    <x v="0"/>
    <n v="1"/>
  </r>
  <r>
    <x v="1"/>
    <m/>
    <n v="74"/>
    <s v="F"/>
    <m/>
    <n v="1"/>
    <n v="0"/>
    <n v="0.5"/>
    <n v="0"/>
    <s v="Clinic - Clean Data"/>
    <b v="0"/>
    <b v="0"/>
    <x v="0"/>
    <n v="1"/>
  </r>
  <r>
    <x v="1"/>
    <m/>
    <n v="73"/>
    <s v="F"/>
    <s v="OSA, RLS, insomnia"/>
    <n v="1"/>
    <n v="0"/>
    <n v="0"/>
    <n v="1"/>
    <s v="Clinic - Clean Data"/>
    <b v="0"/>
    <b v="0"/>
    <x v="0"/>
    <n v="1"/>
  </r>
  <r>
    <x v="1"/>
    <m/>
    <n v="77"/>
    <s v="F"/>
    <s v="OSA, cognitive impairment"/>
    <n v="1"/>
    <n v="1"/>
    <n v="1"/>
    <n v="1"/>
    <s v="Clinic - Clean Data"/>
    <b v="0"/>
    <b v="0"/>
    <x v="0"/>
    <n v="1"/>
  </r>
  <r>
    <x v="1"/>
    <m/>
    <n v="72"/>
    <s v="M"/>
    <s v="OSA"/>
    <n v="1"/>
    <n v="1"/>
    <n v="0"/>
    <n v="0"/>
    <s v="Clinic - Clean Data"/>
    <b v="0"/>
    <b v="0"/>
    <x v="0"/>
    <n v="1"/>
  </r>
  <r>
    <x v="1"/>
    <m/>
    <n v="63"/>
    <s v="F"/>
    <m/>
    <n v="1"/>
    <n v="0.5"/>
    <n v="1"/>
    <n v="1"/>
    <s v="Clinic - Clean Data"/>
    <b v="0"/>
    <b v="0"/>
    <x v="0"/>
    <n v="1"/>
  </r>
  <r>
    <x v="1"/>
    <m/>
    <n v="79"/>
    <s v="M"/>
    <s v="OSA"/>
    <n v="1"/>
    <n v="1"/>
    <n v="1"/>
    <n v="0"/>
    <s v="Clinic - Clean Data"/>
    <b v="0"/>
    <b v="0"/>
    <x v="0"/>
    <n v="1"/>
  </r>
  <r>
    <x v="0"/>
    <n v="5.1647340570000004"/>
    <n v="54"/>
    <s v="M"/>
    <s v="nREM parasomnias"/>
    <n v="0.5"/>
    <n v="0"/>
    <n v="0"/>
    <n v="1"/>
    <s v="SHAS"/>
    <b v="0"/>
    <b v="0"/>
    <x v="0"/>
    <n v="1"/>
  </r>
  <r>
    <x v="0"/>
    <n v="-2.3457297750000001"/>
    <n v="53"/>
    <s v="M"/>
    <s v="RLS, PLM"/>
    <n v="0.5"/>
    <n v="1"/>
    <n v="0"/>
    <n v="0"/>
    <s v="SHAS"/>
    <b v="0"/>
    <b v="0"/>
    <x v="0"/>
    <n v="1"/>
  </r>
  <r>
    <x v="0"/>
    <m/>
    <n v="62"/>
    <s v="F"/>
    <s v="Insomnia"/>
    <n v="0"/>
    <n v="0"/>
    <n v="0"/>
    <n v="0"/>
    <s v="SHAS"/>
    <b v="1"/>
    <b v="1"/>
    <x v="1"/>
    <n v="1"/>
  </r>
  <r>
    <x v="0"/>
    <n v="-2.700108095"/>
    <n v="55"/>
    <s v="M"/>
    <s v="OSA, other parasomnias (no RSWA)"/>
    <n v="1"/>
    <n v="0"/>
    <n v="0"/>
    <n v="1"/>
    <s v="SHAS"/>
    <b v="0"/>
    <b v="0"/>
    <x v="0"/>
    <n v="1"/>
  </r>
  <r>
    <x v="0"/>
    <n v="7.0801831970000002"/>
    <n v="85"/>
    <s v="F"/>
    <m/>
    <n v="0"/>
    <n v="1"/>
    <n v="0"/>
    <n v="0"/>
    <s v="SHAS"/>
    <b v="1"/>
    <b v="0"/>
    <x v="0"/>
    <n v="1"/>
  </r>
  <r>
    <x v="0"/>
    <n v="-1.1691594750000001"/>
    <n v="75"/>
    <s v="M"/>
    <s v="OSA, no RSWA"/>
    <n v="1"/>
    <n v="0"/>
    <n v="0"/>
    <n v="0"/>
    <s v="SHAS"/>
    <b v="0"/>
    <b v="1"/>
    <x v="0"/>
    <n v="1"/>
  </r>
  <r>
    <x v="0"/>
    <m/>
    <n v="60"/>
    <s v="M"/>
    <s v="OSA"/>
    <n v="0"/>
    <n v="0"/>
    <n v="0"/>
    <n v="0"/>
    <s v="SHAS"/>
    <b v="1"/>
    <b v="1"/>
    <x v="1"/>
    <n v="1"/>
  </r>
  <r>
    <x v="0"/>
    <n v="-3.4536265410000002"/>
    <n v="55"/>
    <s v="F"/>
    <m/>
    <n v="0"/>
    <n v="0"/>
    <n v="0"/>
    <n v="0"/>
    <s v="SHAS"/>
    <b v="1"/>
    <b v="1"/>
    <x v="1"/>
    <n v="1"/>
  </r>
  <r>
    <x v="0"/>
    <n v="1.123105215"/>
    <n v="63"/>
    <s v="M"/>
    <s v="OSA, insomnia"/>
    <n v="0"/>
    <n v="0"/>
    <n v="0"/>
    <n v="0"/>
    <s v="SHAS"/>
    <b v="1"/>
    <b v="1"/>
    <x v="1"/>
    <n v="1"/>
  </r>
  <r>
    <x v="0"/>
    <m/>
    <n v="67"/>
    <s v="F"/>
    <m/>
    <n v="0"/>
    <n v="0"/>
    <n v="0"/>
    <n v="0"/>
    <s v="SHAS"/>
    <b v="1"/>
    <b v="1"/>
    <x v="1"/>
    <n v="1"/>
  </r>
  <r>
    <x v="0"/>
    <m/>
    <n v="78"/>
    <s v="F"/>
    <s v="OSA"/>
    <n v="0"/>
    <n v="0"/>
    <n v="0"/>
    <n v="0"/>
    <s v="SHAS"/>
    <b v="1"/>
    <b v="1"/>
    <x v="1"/>
    <n v="1"/>
  </r>
  <r>
    <x v="0"/>
    <n v="-5.3426761110000003"/>
    <n v="68"/>
    <s v="M"/>
    <s v="OSA"/>
    <n v="0"/>
    <n v="0"/>
    <n v="0"/>
    <n v="0"/>
    <s v="SHAS"/>
    <b v="1"/>
    <b v="1"/>
    <x v="1"/>
    <n v="1"/>
  </r>
  <r>
    <x v="0"/>
    <n v="4.1871186180000004"/>
    <n v="81"/>
    <s v="F"/>
    <s v="RLS, sleepwalks, anxiety, depression"/>
    <n v="0"/>
    <n v="1"/>
    <n v="0.5"/>
    <n v="1"/>
    <s v="SHAS"/>
    <b v="1"/>
    <b v="0"/>
    <x v="0"/>
    <n v="1"/>
  </r>
  <r>
    <x v="0"/>
    <n v="-0.40979335099999997"/>
    <n v="57"/>
    <s v="F"/>
    <s v="RLS, anxiety, depression, migraines"/>
    <n v="0"/>
    <n v="0"/>
    <n v="0.5"/>
    <n v="0"/>
    <s v="SHAS"/>
    <b v="1"/>
    <b v="0"/>
    <x v="0"/>
    <n v="1"/>
  </r>
  <r>
    <x v="0"/>
    <m/>
    <n v="75"/>
    <s v="M"/>
    <s v="RLS"/>
    <n v="0.5"/>
    <n v="0"/>
    <n v="0.5"/>
    <n v="0"/>
    <s v="SHAS"/>
    <b v="0"/>
    <b v="0"/>
    <x v="0"/>
    <n v="1"/>
  </r>
  <r>
    <x v="0"/>
    <m/>
    <n v="54"/>
    <s v="F"/>
    <m/>
    <n v="0"/>
    <n v="0"/>
    <n v="0"/>
    <n v="0"/>
    <s v="SHAS"/>
    <b v="1"/>
    <b v="1"/>
    <x v="1"/>
    <n v="1"/>
  </r>
  <r>
    <x v="0"/>
    <n v="-1.760162252"/>
    <n v="82"/>
    <s v="F"/>
    <s v="Insomnia"/>
    <n v="0"/>
    <n v="0"/>
    <n v="0"/>
    <n v="0"/>
    <s v="SHAS"/>
    <b v="1"/>
    <b v="1"/>
    <x v="1"/>
    <n v="1"/>
  </r>
  <r>
    <x v="0"/>
    <n v="3.7033907999999997E-2"/>
    <n v="72"/>
    <s v="F"/>
    <m/>
    <n v="0"/>
    <n v="0"/>
    <n v="0"/>
    <n v="0"/>
    <s v="SHAS"/>
    <b v="1"/>
    <b v="1"/>
    <x v="1"/>
    <n v="1"/>
  </r>
  <r>
    <x v="0"/>
    <m/>
    <n v="79"/>
    <s v="M"/>
    <s v="Insomnia, OSA"/>
    <n v="0"/>
    <n v="0"/>
    <n v="0"/>
    <n v="0"/>
    <s v="SHAS"/>
    <b v="1"/>
    <b v="1"/>
    <x v="1"/>
    <n v="1"/>
  </r>
  <r>
    <x v="1"/>
    <n v="-0.90226366999999996"/>
    <n v="68"/>
    <s v="M"/>
    <s v="Depression, mild sleep apnea"/>
    <n v="0"/>
    <n v="0"/>
    <n v="0"/>
    <n v="0"/>
    <s v="SHAS"/>
    <b v="1"/>
    <b v="1"/>
    <x v="1"/>
    <n v="1"/>
  </r>
  <r>
    <x v="1"/>
    <m/>
    <n v="74"/>
    <s v="F"/>
    <m/>
    <n v="1"/>
    <n v="0"/>
    <n v="0"/>
    <n v="0"/>
    <s v="SHAS"/>
    <b v="0"/>
    <b v="1"/>
    <x v="0"/>
    <n v="1"/>
  </r>
  <r>
    <x v="1"/>
    <n v="1.3878249060000001"/>
    <n v="80"/>
    <s v="M"/>
    <m/>
    <n v="0"/>
    <n v="0"/>
    <n v="0"/>
    <n v="0"/>
    <s v="SHAS"/>
    <b v="1"/>
    <b v="1"/>
    <x v="1"/>
    <n v="1"/>
  </r>
  <r>
    <x v="1"/>
    <n v="4.5387679140000001"/>
    <n v="80"/>
    <s v="M"/>
    <s v="OSA, anxiety"/>
    <n v="1"/>
    <n v="0"/>
    <n v="0"/>
    <n v="0"/>
    <s v="SHAS"/>
    <b v="0"/>
    <b v="1"/>
    <x v="0"/>
    <n v="1"/>
  </r>
  <r>
    <x v="1"/>
    <n v="5.0120282610000002"/>
    <n v="72"/>
    <s v="F"/>
    <s v="Borderline to mild OSA"/>
    <n v="0.5"/>
    <n v="1"/>
    <n v="0"/>
    <n v="0"/>
    <s v="SHAS"/>
    <b v="0"/>
    <b v="0"/>
    <x v="0"/>
    <n v="1"/>
  </r>
  <r>
    <x v="1"/>
    <n v="-3.407220857"/>
    <n v="67"/>
    <s v="F"/>
    <m/>
    <n v="0"/>
    <n v="0"/>
    <n v="0"/>
    <n v="0"/>
    <s v="SHAS"/>
    <b v="1"/>
    <b v="1"/>
    <x v="1"/>
    <n v="1"/>
  </r>
  <r>
    <x v="1"/>
    <n v="5.694318312"/>
    <n v="70"/>
    <s v="M"/>
    <m/>
    <n v="1"/>
    <n v="1"/>
    <n v="0"/>
    <n v="0"/>
    <s v="SHAS"/>
    <b v="0"/>
    <b v="0"/>
    <x v="0"/>
    <n v="1"/>
  </r>
  <r>
    <x v="1"/>
    <m/>
    <n v="67"/>
    <s v="M"/>
    <s v="OSA, depression"/>
    <n v="1"/>
    <n v="0"/>
    <n v="0"/>
    <n v="0"/>
    <s v="SHAS"/>
    <b v="0"/>
    <b v="1"/>
    <x v="0"/>
    <n v="1"/>
  </r>
  <r>
    <x v="1"/>
    <m/>
    <n v="67"/>
    <s v="M"/>
    <m/>
    <n v="1"/>
    <n v="1"/>
    <n v="0"/>
    <n v="1"/>
    <s v="SHAS"/>
    <b v="0"/>
    <b v="0"/>
    <x v="0"/>
    <n v="1"/>
  </r>
  <r>
    <x v="1"/>
    <n v="5.5261576589999999"/>
    <n v="70"/>
    <s v="M"/>
    <s v="Mild depression, RLS"/>
    <n v="0"/>
    <n v="0.5"/>
    <n v="0"/>
    <n v="1"/>
    <s v="SHAS"/>
    <b v="1"/>
    <b v="0"/>
    <x v="0"/>
    <n v="1"/>
  </r>
  <r>
    <x v="1"/>
    <m/>
    <n v="81"/>
    <s v="F"/>
    <s v="Depression, anxiety, insomnia"/>
    <n v="0"/>
    <n v="1"/>
    <n v="0.5"/>
    <n v="1"/>
    <s v="SHAS"/>
    <b v="1"/>
    <b v="0"/>
    <x v="0"/>
    <n v="1"/>
  </r>
  <r>
    <x v="1"/>
    <n v="4.3556225550000001"/>
    <n v="72"/>
    <s v="F"/>
    <m/>
    <n v="1"/>
    <n v="0"/>
    <n v="1"/>
    <n v="0"/>
    <s v="SHAS"/>
    <b v="0"/>
    <b v="0"/>
    <x v="0"/>
    <n v="1"/>
  </r>
  <r>
    <x v="1"/>
    <n v="5.2547727159999997"/>
    <n v="67"/>
    <s v="M"/>
    <s v="Depression, anxiety, PTSD"/>
    <n v="1"/>
    <n v="1"/>
    <n v="1"/>
    <n v="0"/>
    <s v="SHAS"/>
    <b v="0"/>
    <b v="0"/>
    <x v="0"/>
    <n v="1"/>
  </r>
  <r>
    <x v="1"/>
    <n v="5.8859385939999997"/>
    <n v="69"/>
    <s v="M"/>
    <m/>
    <n v="1"/>
    <n v="1"/>
    <n v="0.5"/>
    <n v="0"/>
    <s v="SHAS"/>
    <b v="0"/>
    <b v="0"/>
    <x v="0"/>
    <n v="1"/>
  </r>
  <r>
    <x v="1"/>
    <n v="4.1546924509999998"/>
    <n v="72"/>
    <s v="M"/>
    <s v="Mild-moderate OSA, insomnia, nocturia"/>
    <n v="1"/>
    <n v="0"/>
    <n v="0.5"/>
    <n v="1"/>
    <s v="SHAS"/>
    <b v="0"/>
    <b v="0"/>
    <x v="0"/>
    <n v="1"/>
  </r>
  <r>
    <x v="1"/>
    <n v="-3.9642169869999999"/>
    <n v="61"/>
    <s v="F"/>
    <s v="Depression, migraines"/>
    <n v="1"/>
    <n v="0.5"/>
    <n v="1"/>
    <n v="0"/>
    <s v="SHAS"/>
    <b v="0"/>
    <b v="0"/>
    <x v="0"/>
    <n v="1"/>
  </r>
  <r>
    <x v="1"/>
    <n v="5.3135809820000004"/>
    <n v="76"/>
    <s v="F"/>
    <s v="Depression, anxiety"/>
    <n v="1"/>
    <n v="1"/>
    <n v="1"/>
    <n v="1"/>
    <s v="SHAS"/>
    <b v="0"/>
    <b v="0"/>
    <x v="0"/>
    <n v="1"/>
  </r>
  <r>
    <x v="1"/>
    <n v="-1.274989098"/>
    <n v="65"/>
    <s v="F"/>
    <s v="Insomnia, anxiety"/>
    <n v="0"/>
    <n v="0"/>
    <n v="0"/>
    <n v="0"/>
    <s v="SHAS"/>
    <b v="1"/>
    <b v="1"/>
    <x v="1"/>
    <n v="1"/>
  </r>
  <r>
    <x v="1"/>
    <n v="6.8392871980000001"/>
    <n v="73"/>
    <s v="F"/>
    <s v="OSA, MCI, depression"/>
    <n v="0"/>
    <n v="0"/>
    <n v="0"/>
    <n v="0"/>
    <s v="SHAS"/>
    <b v="1"/>
    <b v="1"/>
    <x v="1"/>
    <n v="1"/>
  </r>
  <r>
    <x v="1"/>
    <n v="1.0274295120000001"/>
    <n v="53"/>
    <s v="M"/>
    <s v="OSA"/>
    <n v="1"/>
    <n v="0.5"/>
    <n v="0.5"/>
    <n v="1"/>
    <s v="SHAS"/>
    <b v="0"/>
    <b v="0"/>
    <x v="0"/>
    <n v="1"/>
  </r>
  <r>
    <x v="1"/>
    <n v="0.45891792199999998"/>
    <n v="68"/>
    <s v="M"/>
    <s v="Nightmare disorder, OSA, CSA, RLS, depression"/>
    <n v="0.5"/>
    <n v="1"/>
    <n v="0.5"/>
    <n v="1"/>
    <s v="SHAS"/>
    <b v="0"/>
    <b v="0"/>
    <x v="0"/>
    <n v="1"/>
  </r>
  <r>
    <x v="1"/>
    <m/>
    <n v="70"/>
    <s v="F"/>
    <m/>
    <n v="1"/>
    <n v="1"/>
    <n v="1"/>
    <n v="0"/>
    <s v="SHAS"/>
    <b v="0"/>
    <b v="0"/>
    <x v="0"/>
    <n v="1"/>
  </r>
  <r>
    <x v="1"/>
    <n v="0.66475001899999997"/>
    <n v="79"/>
    <s v="M"/>
    <s v="OSA"/>
    <n v="1"/>
    <n v="0"/>
    <n v="1"/>
    <n v="0"/>
    <s v="SHAS"/>
    <b v="0"/>
    <b v="0"/>
    <x v="0"/>
    <n v="1"/>
  </r>
  <r>
    <x v="1"/>
    <n v="6.3362845170000002"/>
    <n v="64"/>
    <s v="M"/>
    <m/>
    <n v="1"/>
    <n v="0.5"/>
    <n v="1"/>
    <n v="0"/>
    <s v="SHAS"/>
    <b v="0"/>
    <b v="0"/>
    <x v="0"/>
    <n v="1"/>
  </r>
  <r>
    <x v="1"/>
    <m/>
    <n v="55"/>
    <s v="M"/>
    <m/>
    <n v="1"/>
    <n v="1"/>
    <n v="0"/>
    <n v="0"/>
    <s v="SHAS"/>
    <b v="0"/>
    <b v="0"/>
    <x v="0"/>
    <n v="1"/>
  </r>
  <r>
    <x v="1"/>
    <n v="2.0803639129999998"/>
    <n v="76"/>
    <s v="F"/>
    <m/>
    <n v="1"/>
    <n v="1"/>
    <n v="1"/>
    <n v="0"/>
    <s v="Stanford"/>
    <b v="0"/>
    <b v="0"/>
    <x v="0"/>
    <n v="1"/>
  </r>
  <r>
    <x v="1"/>
    <n v="0.737372896"/>
    <n v="63"/>
    <s v="M"/>
    <m/>
    <n v="1"/>
    <n v="0"/>
    <n v="0"/>
    <n v="0"/>
    <s v="Stanford"/>
    <b v="0"/>
    <b v="1"/>
    <x v="0"/>
    <n v="1"/>
  </r>
  <r>
    <x v="1"/>
    <n v="4.5332755569999996"/>
    <n v="59"/>
    <s v="M"/>
    <m/>
    <n v="1"/>
    <n v="0"/>
    <n v="1"/>
    <n v="1"/>
    <s v="Stanford"/>
    <b v="0"/>
    <b v="0"/>
    <x v="0"/>
    <n v="1"/>
  </r>
  <r>
    <x v="1"/>
    <n v="-4.9148882719999998"/>
    <n v="65"/>
    <s v="F"/>
    <m/>
    <n v="1"/>
    <n v="0"/>
    <n v="0"/>
    <n v="0"/>
    <s v="Stanford"/>
    <b v="0"/>
    <b v="1"/>
    <x v="0"/>
    <n v="1"/>
  </r>
  <r>
    <x v="1"/>
    <n v="6.1564291280000001"/>
    <n v="63"/>
    <s v="M"/>
    <m/>
    <n v="1"/>
    <n v="0"/>
    <n v="0"/>
    <n v="0"/>
    <s v="Stanford"/>
    <b v="0"/>
    <b v="1"/>
    <x v="0"/>
    <n v="1"/>
  </r>
  <r>
    <x v="1"/>
    <n v="-0.96570313910000005"/>
    <n v="74"/>
    <s v="M"/>
    <m/>
    <n v="1"/>
    <n v="1"/>
    <n v="0"/>
    <n v="0"/>
    <s v="Stanford"/>
    <b v="0"/>
    <b v="0"/>
    <x v="0"/>
    <n v="1"/>
  </r>
  <r>
    <x v="1"/>
    <n v="7.6217001560000002"/>
    <n v="75"/>
    <s v="M"/>
    <m/>
    <n v="1"/>
    <n v="0.5"/>
    <n v="0"/>
    <n v="0.5"/>
    <s v="Stanford"/>
    <b v="0"/>
    <b v="0"/>
    <x v="0"/>
    <n v="1"/>
  </r>
  <r>
    <x v="1"/>
    <n v="4.2917910519999998"/>
    <n v="62"/>
    <s v="F"/>
    <m/>
    <n v="1"/>
    <n v="0"/>
    <n v="0"/>
    <n v="1"/>
    <s v="Stanford"/>
    <b v="0"/>
    <b v="0"/>
    <x v="0"/>
    <n v="1"/>
  </r>
  <r>
    <x v="1"/>
    <n v="7.2552489189999996"/>
    <n v="62"/>
    <s v="M"/>
    <m/>
    <n v="1"/>
    <n v="0"/>
    <n v="0"/>
    <n v="0"/>
    <s v="Stanford"/>
    <b v="0"/>
    <b v="1"/>
    <x v="0"/>
    <n v="1"/>
  </r>
  <r>
    <x v="1"/>
    <n v="4.4798871480000004"/>
    <n v="60"/>
    <s v="M"/>
    <m/>
    <n v="1"/>
    <n v="1"/>
    <n v="0"/>
    <n v="1"/>
    <s v="Stanford"/>
    <b v="0"/>
    <b v="0"/>
    <x v="0"/>
    <n v="1"/>
  </r>
  <r>
    <x v="1"/>
    <n v="4.4268055569999998"/>
    <n v="78"/>
    <s v="M"/>
    <m/>
    <n v="1"/>
    <n v="1"/>
    <n v="0"/>
    <n v="1"/>
    <s v="Stanford"/>
    <b v="0"/>
    <b v="0"/>
    <x v="0"/>
    <n v="1"/>
  </r>
  <r>
    <x v="1"/>
    <n v="4.9676454559999996"/>
    <n v="67"/>
    <s v="M"/>
    <m/>
    <n v="1"/>
    <n v="0"/>
    <n v="1"/>
    <n v="1"/>
    <s v="Stanford"/>
    <b v="0"/>
    <b v="0"/>
    <x v="0"/>
    <n v="1"/>
  </r>
  <r>
    <x v="1"/>
    <n v="7.4490138779999997"/>
    <n v="66"/>
    <s v="M"/>
    <m/>
    <n v="1"/>
    <n v="0"/>
    <n v="1"/>
    <n v="1"/>
    <s v="Stanford"/>
    <b v="0"/>
    <b v="0"/>
    <x v="0"/>
    <n v="1"/>
  </r>
  <r>
    <x v="1"/>
    <n v="4.0073969509999996"/>
    <n v="75"/>
    <s v="M"/>
    <m/>
    <n v="1"/>
    <n v="0"/>
    <n v="1"/>
    <n v="1"/>
    <s v="Stanford"/>
    <b v="0"/>
    <b v="0"/>
    <x v="0"/>
    <n v="1"/>
  </r>
  <r>
    <x v="1"/>
    <n v="10.04713289"/>
    <n v="67"/>
    <s v="M"/>
    <m/>
    <n v="1"/>
    <n v="1"/>
    <n v="1"/>
    <n v="1"/>
    <s v="Stanford"/>
    <b v="0"/>
    <b v="0"/>
    <x v="0"/>
    <n v="1"/>
  </r>
  <r>
    <x v="1"/>
    <n v="6.5036704729999997"/>
    <n v="77"/>
    <s v="M"/>
    <m/>
    <n v="1"/>
    <n v="1"/>
    <n v="1"/>
    <n v="1"/>
    <s v="Stanford"/>
    <b v="0"/>
    <b v="0"/>
    <x v="0"/>
    <n v="1"/>
  </r>
  <r>
    <x v="1"/>
    <n v="3.3723491669999999"/>
    <n v="73"/>
    <s v="M"/>
    <m/>
    <n v="1"/>
    <n v="1"/>
    <n v="1"/>
    <n v="1"/>
    <s v="Stanford"/>
    <b v="0"/>
    <b v="0"/>
    <x v="0"/>
    <n v="1"/>
  </r>
  <r>
    <x v="1"/>
    <n v="4.2871140130000001"/>
    <n v="63"/>
    <s v="M"/>
    <m/>
    <n v="1"/>
    <n v="1"/>
    <n v="1"/>
    <n v="1"/>
    <s v="Stanford"/>
    <b v="0"/>
    <b v="0"/>
    <x v="0"/>
    <n v="1"/>
  </r>
  <r>
    <x v="1"/>
    <n v="8.4718958880000006"/>
    <n v="69"/>
    <s v="M"/>
    <m/>
    <n v="1"/>
    <n v="1"/>
    <n v="1"/>
    <n v="1"/>
    <s v="Stanford"/>
    <b v="0"/>
    <b v="0"/>
    <x v="0"/>
    <n v="1"/>
  </r>
  <r>
    <x v="1"/>
    <n v="6.7906220670000002"/>
    <n v="70"/>
    <s v="M"/>
    <m/>
    <n v="1"/>
    <n v="1"/>
    <n v="1"/>
    <n v="1"/>
    <s v="Stanford"/>
    <b v="0"/>
    <b v="0"/>
    <x v="0"/>
    <n v="1"/>
  </r>
  <r>
    <x v="1"/>
    <n v="4.6497392319999999"/>
    <n v="60"/>
    <s v="M"/>
    <m/>
    <n v="1"/>
    <n v="0"/>
    <n v="0"/>
    <n v="0"/>
    <s v="Stanford"/>
    <b v="0"/>
    <b v="1"/>
    <x v="0"/>
    <n v="1"/>
  </r>
  <r>
    <x v="1"/>
    <n v="4.461746335"/>
    <n v="60"/>
    <s v="F"/>
    <m/>
    <n v="1"/>
    <n v="0"/>
    <n v="0"/>
    <n v="0"/>
    <s v="Stanford"/>
    <b v="0"/>
    <b v="1"/>
    <x v="0"/>
    <n v="1"/>
  </r>
  <r>
    <x v="1"/>
    <n v="3.8612132610000001"/>
    <n v="70"/>
    <s v="F"/>
    <m/>
    <n v="1"/>
    <n v="0"/>
    <n v="0"/>
    <n v="0"/>
    <s v="Stanford"/>
    <b v="0"/>
    <b v="1"/>
    <x v="0"/>
    <n v="1"/>
  </r>
  <r>
    <x v="1"/>
    <n v="8.2499133800000006"/>
    <n v="61"/>
    <s v="M"/>
    <m/>
    <n v="1"/>
    <n v="0"/>
    <n v="0"/>
    <n v="0"/>
    <s v="Stanford"/>
    <b v="0"/>
    <b v="1"/>
    <x v="0"/>
    <n v="1"/>
  </r>
  <r>
    <x v="1"/>
    <n v="10.48810585"/>
    <n v="77"/>
    <s v="M"/>
    <m/>
    <n v="1"/>
    <n v="0"/>
    <n v="0"/>
    <n v="0"/>
    <s v="Stanford"/>
    <b v="0"/>
    <b v="1"/>
    <x v="0"/>
    <n v="1"/>
  </r>
  <r>
    <x v="1"/>
    <n v="3.9732898780000001"/>
    <n v="71"/>
    <s v="M"/>
    <m/>
    <n v="1"/>
    <n v="1"/>
    <n v="0"/>
    <n v="0"/>
    <s v="Stanford"/>
    <b v="0"/>
    <b v="0"/>
    <x v="0"/>
    <n v="1"/>
  </r>
  <r>
    <x v="1"/>
    <n v="7.9504351340000001"/>
    <n v="67"/>
    <s v="M"/>
    <m/>
    <n v="1"/>
    <n v="1"/>
    <n v="0"/>
    <n v="0"/>
    <s v="Stanford"/>
    <b v="0"/>
    <b v="0"/>
    <x v="0"/>
    <n v="1"/>
  </r>
  <r>
    <x v="1"/>
    <n v="7.7607998289999998"/>
    <n v="70"/>
    <s v="M"/>
    <m/>
    <n v="1"/>
    <n v="0"/>
    <n v="1"/>
    <n v="0"/>
    <s v="Stanford"/>
    <b v="0"/>
    <b v="0"/>
    <x v="0"/>
    <n v="1"/>
  </r>
  <r>
    <x v="1"/>
    <n v="8.1570566610000004"/>
    <n v="56"/>
    <s v="M"/>
    <m/>
    <n v="1"/>
    <n v="0"/>
    <n v="1"/>
    <n v="0"/>
    <s v="Stanford"/>
    <b v="0"/>
    <b v="0"/>
    <x v="0"/>
    <n v="1"/>
  </r>
  <r>
    <x v="1"/>
    <n v="8.5528064770000007"/>
    <n v="71"/>
    <s v="M"/>
    <m/>
    <n v="1"/>
    <n v="0"/>
    <n v="1"/>
    <n v="0"/>
    <s v="Stanford"/>
    <b v="0"/>
    <b v="0"/>
    <x v="0"/>
    <n v="1"/>
  </r>
  <r>
    <x v="1"/>
    <n v="1.4660633679999999"/>
    <n v="69"/>
    <s v="M"/>
    <m/>
    <n v="1"/>
    <n v="1"/>
    <n v="1"/>
    <n v="0"/>
    <s v="Stanford"/>
    <b v="0"/>
    <b v="0"/>
    <x v="0"/>
    <n v="1"/>
  </r>
  <r>
    <x v="1"/>
    <n v="6.4650967499999998"/>
    <n v="71"/>
    <s v="M"/>
    <m/>
    <n v="1"/>
    <n v="1"/>
    <n v="1"/>
    <n v="0"/>
    <s v="Stanford"/>
    <b v="0"/>
    <b v="0"/>
    <x v="0"/>
    <n v="1"/>
  </r>
  <r>
    <x v="1"/>
    <n v="5.9654922040000002"/>
    <n v="56"/>
    <s v="F"/>
    <m/>
    <n v="1"/>
    <n v="1"/>
    <n v="1"/>
    <n v="0"/>
    <s v="Stanford"/>
    <b v="0"/>
    <b v="0"/>
    <x v="0"/>
    <n v="1"/>
  </r>
  <r>
    <x v="1"/>
    <n v="6.6762195039999996"/>
    <n v="65"/>
    <s v="F"/>
    <s v="Parasomnia"/>
    <n v="1"/>
    <n v="1"/>
    <n v="1"/>
    <n v="0"/>
    <s v="Stanford"/>
    <b v="0"/>
    <b v="0"/>
    <x v="0"/>
    <n v="1"/>
  </r>
  <r>
    <x v="1"/>
    <n v="6.7622398209999997"/>
    <n v="74"/>
    <s v="F"/>
    <m/>
    <n v="1"/>
    <n v="1"/>
    <n v="1"/>
    <n v="0"/>
    <s v="Stanford"/>
    <b v="0"/>
    <b v="0"/>
    <x v="0"/>
    <n v="1"/>
  </r>
  <r>
    <x v="1"/>
    <n v="7.0950900639999999"/>
    <n v="59"/>
    <s v="M"/>
    <m/>
    <n v="1"/>
    <n v="1"/>
    <n v="1"/>
    <n v="0"/>
    <s v="Stanford"/>
    <b v="0"/>
    <b v="0"/>
    <x v="0"/>
    <n v="1"/>
  </r>
  <r>
    <x v="1"/>
    <n v="10.709139990000001"/>
    <n v="76"/>
    <s v="M"/>
    <m/>
    <n v="1"/>
    <n v="1"/>
    <n v="1"/>
    <n v="0"/>
    <s v="Stanford"/>
    <b v="0"/>
    <b v="0"/>
    <x v="0"/>
    <n v="1"/>
  </r>
  <r>
    <x v="1"/>
    <n v="5.5567184239999996"/>
    <n v="62"/>
    <s v="M"/>
    <m/>
    <n v="1"/>
    <n v="1"/>
    <n v="1"/>
    <n v="0"/>
    <s v="Stanford"/>
    <b v="0"/>
    <b v="0"/>
    <x v="0"/>
    <n v="1"/>
  </r>
  <r>
    <x v="1"/>
    <n v="8.1022803109999995"/>
    <n v="68"/>
    <s v="F"/>
    <m/>
    <n v="1"/>
    <n v="1"/>
    <n v="1"/>
    <n v="0"/>
    <s v="Stanford"/>
    <b v="0"/>
    <b v="0"/>
    <x v="0"/>
    <n v="1"/>
  </r>
  <r>
    <x v="1"/>
    <n v="5.0905679749999999"/>
    <n v="76"/>
    <s v="M"/>
    <m/>
    <n v="1"/>
    <n v="1"/>
    <n v="1"/>
    <n v="0"/>
    <s v="Stanford"/>
    <b v="0"/>
    <b v="0"/>
    <x v="0"/>
    <n v="1"/>
  </r>
  <r>
    <x v="1"/>
    <n v="4.3324332099999996"/>
    <n v="52"/>
    <s v="M"/>
    <m/>
    <n v="1"/>
    <n v="0.5"/>
    <n v="1"/>
    <n v="0"/>
    <s v="Stanford"/>
    <b v="0"/>
    <b v="0"/>
    <x v="0"/>
    <n v="1"/>
  </r>
  <r>
    <x v="1"/>
    <n v="2.9167801550000001"/>
    <n v="71"/>
    <s v="M"/>
    <m/>
    <n v="1"/>
    <n v="0.5"/>
    <n v="1"/>
    <n v="1"/>
    <s v="Stanford"/>
    <b v="0"/>
    <b v="0"/>
    <x v="0"/>
    <n v="1"/>
  </r>
  <r>
    <x v="0"/>
    <n v="-8.0569572209999993"/>
    <n v="45"/>
    <s v="M"/>
    <m/>
    <n v="0"/>
    <n v="0"/>
    <n v="0"/>
    <n v="0"/>
    <s v="Stanford"/>
    <b v="1"/>
    <b v="1"/>
    <x v="1"/>
    <n v="1"/>
  </r>
  <r>
    <x v="0"/>
    <n v="-7.1855940269999996"/>
    <n v="65"/>
    <s v="M"/>
    <m/>
    <n v="0"/>
    <n v="0"/>
    <n v="0"/>
    <n v="0"/>
    <s v="Stanford"/>
    <b v="1"/>
    <b v="1"/>
    <x v="1"/>
    <n v="1"/>
  </r>
  <r>
    <x v="0"/>
    <n v="-7.161543633"/>
    <n v="70"/>
    <s v="F"/>
    <m/>
    <n v="0"/>
    <n v="0"/>
    <n v="0"/>
    <n v="0"/>
    <s v="Stanford"/>
    <b v="1"/>
    <b v="1"/>
    <x v="1"/>
    <n v="1"/>
  </r>
  <r>
    <x v="0"/>
    <n v="-7.0927508330000002"/>
    <n v="58"/>
    <s v="M"/>
    <m/>
    <n v="0"/>
    <n v="0"/>
    <n v="0"/>
    <n v="0"/>
    <s v="Stanford"/>
    <b v="1"/>
    <b v="1"/>
    <x v="1"/>
    <n v="1"/>
  </r>
  <r>
    <x v="0"/>
    <n v="-6.7442457180000002"/>
    <n v="66"/>
    <s v="M"/>
    <m/>
    <n v="0"/>
    <n v="0"/>
    <n v="0"/>
    <n v="0"/>
    <s v="Stanford"/>
    <b v="1"/>
    <b v="1"/>
    <x v="1"/>
    <n v="1"/>
  </r>
  <r>
    <x v="0"/>
    <n v="-6.0728324950000001"/>
    <n v="53"/>
    <s v="M"/>
    <m/>
    <n v="0"/>
    <n v="0"/>
    <n v="0"/>
    <n v="0"/>
    <s v="Stanford"/>
    <b v="1"/>
    <b v="1"/>
    <x v="1"/>
    <n v="1"/>
  </r>
  <r>
    <x v="0"/>
    <n v="-5.8477109399999998"/>
    <n v="72"/>
    <s v="F"/>
    <m/>
    <n v="0"/>
    <n v="0"/>
    <n v="0"/>
    <n v="0"/>
    <s v="Stanford"/>
    <b v="1"/>
    <b v="1"/>
    <x v="1"/>
    <n v="1"/>
  </r>
  <r>
    <x v="0"/>
    <n v="-5.6646109559999998"/>
    <n v="61"/>
    <s v="M"/>
    <m/>
    <n v="0"/>
    <n v="0"/>
    <n v="0"/>
    <n v="0"/>
    <s v="Stanford"/>
    <b v="1"/>
    <b v="1"/>
    <x v="1"/>
    <n v="1"/>
  </r>
  <r>
    <x v="0"/>
    <n v="-5.4816198849999997"/>
    <n v="80"/>
    <s v="M"/>
    <m/>
    <n v="0"/>
    <n v="0"/>
    <n v="0"/>
    <n v="0"/>
    <s v="Stanford"/>
    <b v="1"/>
    <b v="1"/>
    <x v="1"/>
    <n v="1"/>
  </r>
  <r>
    <x v="0"/>
    <n v="-5.3751686689999998"/>
    <n v="62"/>
    <s v="F"/>
    <m/>
    <n v="0"/>
    <n v="0"/>
    <n v="0"/>
    <n v="0"/>
    <s v="Stanford"/>
    <b v="1"/>
    <b v="1"/>
    <x v="1"/>
    <n v="1"/>
  </r>
  <r>
    <x v="0"/>
    <n v="-5.3183706559999999"/>
    <n v="60"/>
    <s v="M"/>
    <m/>
    <n v="0"/>
    <n v="0"/>
    <n v="0"/>
    <n v="0"/>
    <s v="Stanford"/>
    <b v="1"/>
    <b v="1"/>
    <x v="1"/>
    <n v="1"/>
  </r>
  <r>
    <x v="0"/>
    <n v="-4.9671237980000003"/>
    <n v="64"/>
    <s v="M"/>
    <m/>
    <n v="0"/>
    <n v="0"/>
    <n v="0"/>
    <n v="0"/>
    <s v="Stanford"/>
    <b v="1"/>
    <b v="1"/>
    <x v="1"/>
    <n v="1"/>
  </r>
  <r>
    <x v="0"/>
    <n v="-4.8526087950000001"/>
    <n v="77"/>
    <s v="F"/>
    <m/>
    <n v="0"/>
    <n v="0"/>
    <n v="0"/>
    <n v="0"/>
    <s v="Stanford"/>
    <b v="1"/>
    <b v="1"/>
    <x v="1"/>
    <n v="1"/>
  </r>
  <r>
    <x v="0"/>
    <n v="-4.5812398910000001"/>
    <n v="74"/>
    <s v="M"/>
    <m/>
    <n v="0"/>
    <n v="0"/>
    <n v="0"/>
    <n v="0"/>
    <s v="Stanford"/>
    <b v="1"/>
    <b v="1"/>
    <x v="1"/>
    <n v="1"/>
  </r>
  <r>
    <x v="0"/>
    <n v="-4.4213471929999999"/>
    <n v="66"/>
    <s v="M"/>
    <m/>
    <n v="0"/>
    <n v="0"/>
    <n v="0"/>
    <n v="0"/>
    <s v="Stanford"/>
    <b v="1"/>
    <b v="1"/>
    <x v="1"/>
    <n v="1"/>
  </r>
  <r>
    <x v="0"/>
    <n v="-4.3677041909999996"/>
    <n v="68"/>
    <s v="M"/>
    <m/>
    <n v="0"/>
    <n v="0"/>
    <n v="0"/>
    <n v="0"/>
    <s v="Stanford"/>
    <b v="1"/>
    <b v="1"/>
    <x v="1"/>
    <n v="1"/>
  </r>
  <r>
    <x v="0"/>
    <n v="-4.3485170799999997"/>
    <n v="74"/>
    <s v="M"/>
    <m/>
    <n v="0"/>
    <n v="0"/>
    <n v="0"/>
    <n v="0"/>
    <s v="Stanford"/>
    <b v="1"/>
    <b v="1"/>
    <x v="1"/>
    <n v="1"/>
  </r>
  <r>
    <x v="0"/>
    <n v="-3.7640566149999999"/>
    <n v="62"/>
    <s v="M"/>
    <m/>
    <n v="0"/>
    <n v="0"/>
    <n v="0"/>
    <n v="0"/>
    <s v="Stanford"/>
    <b v="1"/>
    <b v="1"/>
    <x v="1"/>
    <n v="1"/>
  </r>
  <r>
    <x v="0"/>
    <n v="-3.5628620519999998"/>
    <n v="73"/>
    <s v="F"/>
    <m/>
    <n v="0"/>
    <n v="0"/>
    <n v="0"/>
    <n v="0"/>
    <s v="Stanford"/>
    <b v="1"/>
    <b v="1"/>
    <x v="1"/>
    <n v="1"/>
  </r>
  <r>
    <x v="0"/>
    <n v="-3.0625151339999999"/>
    <n v="74"/>
    <s v="F"/>
    <m/>
    <n v="0"/>
    <n v="0"/>
    <n v="0"/>
    <n v="0"/>
    <s v="Stanford"/>
    <b v="1"/>
    <b v="1"/>
    <x v="1"/>
    <n v="1"/>
  </r>
  <r>
    <x v="0"/>
    <n v="-2.9571440099999999"/>
    <n v="76"/>
    <s v="F"/>
    <m/>
    <n v="0"/>
    <n v="0"/>
    <n v="0"/>
    <n v="0"/>
    <s v="Stanford"/>
    <b v="1"/>
    <b v="1"/>
    <x v="1"/>
    <n v="1"/>
  </r>
  <r>
    <x v="0"/>
    <n v="-2.5948541490000001"/>
    <n v="65"/>
    <s v="M"/>
    <m/>
    <n v="0"/>
    <n v="0"/>
    <n v="0"/>
    <n v="0"/>
    <s v="Stanford"/>
    <b v="1"/>
    <b v="1"/>
    <x v="1"/>
    <n v="1"/>
  </r>
  <r>
    <x v="0"/>
    <n v="-2.14175468"/>
    <n v="71"/>
    <s v="F"/>
    <m/>
    <n v="0"/>
    <n v="0"/>
    <n v="0"/>
    <n v="0"/>
    <s v="Stanford"/>
    <b v="1"/>
    <b v="1"/>
    <x v="1"/>
    <n v="1"/>
  </r>
  <r>
    <x v="0"/>
    <n v="-1.7900054729999999"/>
    <n v="79"/>
    <s v="M"/>
    <m/>
    <n v="0"/>
    <n v="0"/>
    <n v="0"/>
    <n v="0"/>
    <s v="Stanford"/>
    <b v="1"/>
    <b v="1"/>
    <x v="1"/>
    <n v="1"/>
  </r>
  <r>
    <x v="0"/>
    <n v="-1.459569605"/>
    <n v="57"/>
    <s v="M"/>
    <m/>
    <n v="0"/>
    <n v="0"/>
    <n v="0"/>
    <n v="0"/>
    <s v="Stanford"/>
    <b v="1"/>
    <b v="1"/>
    <x v="1"/>
    <n v="1"/>
  </r>
  <r>
    <x v="0"/>
    <n v="-5.1303870600000002E-2"/>
    <n v="72"/>
    <s v="M"/>
    <m/>
    <n v="0"/>
    <n v="0"/>
    <n v="0"/>
    <n v="0"/>
    <s v="Stanford"/>
    <b v="1"/>
    <b v="1"/>
    <x v="1"/>
    <n v="1"/>
  </r>
  <r>
    <x v="0"/>
    <n v="6.9434791679999996E-2"/>
    <n v="61"/>
    <s v="M"/>
    <m/>
    <n v="0"/>
    <n v="0"/>
    <n v="0"/>
    <n v="0"/>
    <s v="Stanford"/>
    <b v="1"/>
    <b v="1"/>
    <x v="1"/>
    <n v="1"/>
  </r>
  <r>
    <x v="0"/>
    <n v="0.91961745130000005"/>
    <n v="60"/>
    <s v="M"/>
    <s v="REM-related OSA"/>
    <n v="0"/>
    <n v="0"/>
    <n v="0"/>
    <n v="0"/>
    <s v="Stanford"/>
    <b v="1"/>
    <b v="1"/>
    <x v="1"/>
    <n v="1"/>
  </r>
  <r>
    <x v="0"/>
    <n v="2.1386801129999999"/>
    <n v="71"/>
    <s v="F"/>
    <m/>
    <n v="0"/>
    <n v="0"/>
    <n v="0"/>
    <n v="0"/>
    <s v="Stanford"/>
    <b v="1"/>
    <b v="1"/>
    <x v="1"/>
    <n v="1"/>
  </r>
  <r>
    <x v="0"/>
    <n v="-5.9610876189999997"/>
    <n v="60"/>
    <s v="F"/>
    <m/>
    <n v="0"/>
    <n v="0"/>
    <n v="1"/>
    <n v="0"/>
    <s v="Stanford"/>
    <b v="1"/>
    <b v="0"/>
    <x v="0"/>
    <n v="1"/>
  </r>
  <r>
    <x v="0"/>
    <n v="-1.679247124"/>
    <n v="70"/>
    <s v="M"/>
    <m/>
    <n v="0"/>
    <n v="1"/>
    <n v="1"/>
    <n v="0"/>
    <s v="Stanford"/>
    <b v="1"/>
    <b v="0"/>
    <x v="0"/>
    <n v="1"/>
  </r>
  <r>
    <x v="0"/>
    <n v="-7.7915592770000002"/>
    <n v="62"/>
    <s v="M"/>
    <m/>
    <n v="0"/>
    <n v="0"/>
    <n v="0"/>
    <n v="1"/>
    <s v="Stanford"/>
    <b v="1"/>
    <b v="0"/>
    <x v="0"/>
    <n v="1"/>
  </r>
  <r>
    <x v="0"/>
    <n v="-7.2821115900000004"/>
    <n v="76"/>
    <s v="M"/>
    <m/>
    <n v="0"/>
    <n v="0"/>
    <n v="0"/>
    <n v="1"/>
    <s v="Stanford"/>
    <b v="1"/>
    <b v="0"/>
    <x v="0"/>
    <n v="1"/>
  </r>
  <r>
    <x v="0"/>
    <n v="-2.5812651959999999"/>
    <n v="74"/>
    <s v="F"/>
    <s v="REM-related OSA"/>
    <n v="0"/>
    <n v="0"/>
    <n v="0"/>
    <n v="1"/>
    <s v="Stanford"/>
    <b v="1"/>
    <b v="0"/>
    <x v="0"/>
    <n v="1"/>
  </r>
  <r>
    <x v="0"/>
    <n v="3.9730297220000002"/>
    <n v="73"/>
    <s v="M"/>
    <m/>
    <n v="0"/>
    <n v="0"/>
    <n v="0"/>
    <n v="1"/>
    <s v="Stanford"/>
    <b v="1"/>
    <b v="0"/>
    <x v="0"/>
    <n v="1"/>
  </r>
  <r>
    <x v="0"/>
    <n v="-3.7593996189999999"/>
    <n v="60"/>
    <s v="F"/>
    <m/>
    <n v="0"/>
    <n v="1"/>
    <n v="1"/>
    <n v="1"/>
    <s v="Stanford"/>
    <b v="1"/>
    <b v="0"/>
    <x v="0"/>
    <n v="1"/>
  </r>
  <r>
    <x v="0"/>
    <n v="-5.7719640390000002"/>
    <n v="51"/>
    <s v="F"/>
    <m/>
    <n v="0"/>
    <n v="0"/>
    <n v="0"/>
    <n v="0"/>
    <s v="Stanford"/>
    <b v="1"/>
    <b v="1"/>
    <x v="1"/>
    <n v="1"/>
  </r>
  <r>
    <x v="0"/>
    <n v="-2.495419778"/>
    <n v="52"/>
    <s v="M"/>
    <m/>
    <n v="0"/>
    <n v="0"/>
    <n v="0"/>
    <n v="0"/>
    <s v="Stanford"/>
    <b v="1"/>
    <b v="1"/>
    <x v="1"/>
    <n v="1"/>
  </r>
  <r>
    <x v="0"/>
    <n v="-1.575004608"/>
    <n v="62"/>
    <s v="M"/>
    <s v="Pseudo-RBD"/>
    <n v="0"/>
    <n v="0"/>
    <n v="0"/>
    <n v="0"/>
    <s v="Stanford"/>
    <b v="1"/>
    <b v="1"/>
    <x v="1"/>
    <n v="1"/>
  </r>
  <r>
    <x v="0"/>
    <n v="-0.23647876609999999"/>
    <n v="41"/>
    <s v="M"/>
    <s v="Delayed PLMs"/>
    <n v="0"/>
    <n v="0"/>
    <n v="0"/>
    <n v="0"/>
    <s v="Stanford"/>
    <b v="1"/>
    <b v="1"/>
    <x v="1"/>
    <n v="1"/>
  </r>
  <r>
    <x v="0"/>
    <n v="-6.9253468600000003"/>
    <n v="43"/>
    <s v="M"/>
    <m/>
    <n v="0"/>
    <n v="0"/>
    <n v="1"/>
    <n v="0"/>
    <s v="Stanford"/>
    <b v="1"/>
    <b v="0"/>
    <x v="0"/>
    <n v="1"/>
  </r>
  <r>
    <x v="0"/>
    <n v="-3.858069446"/>
    <n v="40"/>
    <s v="M"/>
    <m/>
    <n v="0"/>
    <n v="1"/>
    <n v="1"/>
    <n v="0"/>
    <s v="Stanford"/>
    <b v="1"/>
    <b v="0"/>
    <x v="0"/>
    <n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7">
  <r>
    <x v="0"/>
    <m/>
    <n v="72"/>
    <s v="M"/>
    <s v="Sleep apnea"/>
    <n v="0"/>
    <n v="1"/>
    <n v="0"/>
    <n v="0"/>
    <s v="May Clinic Data"/>
    <b v="1"/>
    <b v="0"/>
    <b v="0"/>
    <n v="1"/>
    <b v="0"/>
    <x v="0"/>
  </r>
  <r>
    <x v="0"/>
    <m/>
    <n v="79"/>
    <s v="M"/>
    <s v="Insomnia"/>
    <n v="0"/>
    <n v="0"/>
    <n v="0"/>
    <n v="0"/>
    <s v="May Clinic Data"/>
    <b v="1"/>
    <b v="1"/>
    <b v="1"/>
    <n v="1"/>
    <b v="0"/>
    <x v="0"/>
  </r>
  <r>
    <x v="0"/>
    <m/>
    <n v="55"/>
    <s v="M"/>
    <s v="Sleep apnea"/>
    <n v="0.5"/>
    <n v="1"/>
    <n v="0"/>
    <n v="1"/>
    <s v="May Clinic Data"/>
    <b v="0"/>
    <b v="0"/>
    <b v="0"/>
    <n v="1"/>
    <b v="1"/>
    <x v="0"/>
  </r>
  <r>
    <x v="0"/>
    <m/>
    <n v="61"/>
    <s v="M"/>
    <s v="Sleep apnea"/>
    <n v="0"/>
    <n v="1"/>
    <n v="0"/>
    <n v="1"/>
    <s v="May Clinic Data"/>
    <b v="1"/>
    <b v="0"/>
    <b v="0"/>
    <n v="1"/>
    <b v="0"/>
    <x v="0"/>
  </r>
  <r>
    <x v="0"/>
    <m/>
    <n v="46"/>
    <s v="F"/>
    <s v="Chronic fatigue"/>
    <n v="0"/>
    <n v="0"/>
    <n v="0"/>
    <n v="0"/>
    <s v="May Clinic Data"/>
    <b v="1"/>
    <b v="1"/>
    <b v="1"/>
    <n v="1"/>
    <b v="0"/>
    <x v="0"/>
  </r>
  <r>
    <x v="0"/>
    <m/>
    <n v="80"/>
    <s v="M"/>
    <s v="OSA"/>
    <n v="0"/>
    <n v="1"/>
    <n v="0"/>
    <n v="0"/>
    <s v="May Clinic Data"/>
    <b v="1"/>
    <b v="0"/>
    <b v="0"/>
    <n v="1"/>
    <b v="0"/>
    <x v="0"/>
  </r>
  <r>
    <x v="0"/>
    <m/>
    <n v="70"/>
    <s v="F"/>
    <s v="OSA"/>
    <n v="0"/>
    <n v="0"/>
    <n v="0"/>
    <n v="0"/>
    <s v="May Clinic Data"/>
    <b v="1"/>
    <b v="1"/>
    <b v="1"/>
    <n v="1"/>
    <b v="0"/>
    <x v="0"/>
  </r>
  <r>
    <x v="0"/>
    <m/>
    <n v="87"/>
    <s v="F"/>
    <s v="Sleep apnea"/>
    <n v="0"/>
    <n v="1"/>
    <n v="1"/>
    <n v="0"/>
    <s v="May Clinic Data"/>
    <b v="1"/>
    <b v="0"/>
    <b v="0"/>
    <n v="1"/>
    <b v="0"/>
    <x v="0"/>
  </r>
  <r>
    <x v="1"/>
    <m/>
    <n v="76"/>
    <s v="M"/>
    <m/>
    <n v="0.5"/>
    <n v="1"/>
    <n v="1"/>
    <n v="0"/>
    <s v="May Clinic Data"/>
    <b v="0"/>
    <b v="0"/>
    <b v="0"/>
    <n v="1"/>
    <b v="1"/>
    <x v="0"/>
  </r>
  <r>
    <x v="1"/>
    <m/>
    <n v="67"/>
    <s v="M"/>
    <m/>
    <n v="1"/>
    <n v="0.5"/>
    <n v="0"/>
    <n v="0"/>
    <s v="May Clinic Data"/>
    <b v="0"/>
    <b v="0"/>
    <b v="0"/>
    <n v="1"/>
    <b v="0"/>
    <x v="1"/>
  </r>
  <r>
    <x v="1"/>
    <m/>
    <n v="67"/>
    <s v="M"/>
    <m/>
    <n v="1"/>
    <n v="0"/>
    <n v="0"/>
    <n v="0"/>
    <s v="May Clinic Data"/>
    <b v="0"/>
    <b v="1"/>
    <b v="0"/>
    <n v="1"/>
    <b v="0"/>
    <x v="1"/>
  </r>
  <r>
    <x v="1"/>
    <m/>
    <n v="55"/>
    <s v="M"/>
    <m/>
    <n v="1"/>
    <n v="1"/>
    <n v="1"/>
    <n v="1"/>
    <s v="May Clinic Data"/>
    <b v="0"/>
    <b v="0"/>
    <b v="0"/>
    <n v="1"/>
    <b v="0"/>
    <x v="1"/>
  </r>
  <r>
    <x v="1"/>
    <m/>
    <n v="67"/>
    <s v="M"/>
    <s v="Depression"/>
    <n v="1"/>
    <n v="0"/>
    <n v="1"/>
    <n v="0"/>
    <s v="May Clinic Data"/>
    <b v="0"/>
    <b v="0"/>
    <b v="0"/>
    <n v="1"/>
    <b v="0"/>
    <x v="1"/>
  </r>
  <r>
    <x v="1"/>
    <m/>
    <n v="72"/>
    <s v="M"/>
    <m/>
    <n v="1"/>
    <n v="1"/>
    <n v="1"/>
    <n v="1"/>
    <s v="April Cinic Data"/>
    <b v="0"/>
    <b v="0"/>
    <b v="0"/>
    <n v="1"/>
    <b v="0"/>
    <x v="1"/>
  </r>
  <r>
    <x v="0"/>
    <m/>
    <n v="67"/>
    <s v="M"/>
    <s v="RLS"/>
    <n v="0"/>
    <n v="0"/>
    <n v="0"/>
    <n v="0"/>
    <s v="April Cinic Data"/>
    <b v="1"/>
    <b v="1"/>
    <b v="1"/>
    <n v="1"/>
    <b v="0"/>
    <x v="0"/>
  </r>
  <r>
    <x v="0"/>
    <m/>
    <n v="74"/>
    <s v="F"/>
    <s v="Insomnia"/>
    <n v="0"/>
    <n v="0"/>
    <n v="0"/>
    <n v="0.5"/>
    <s v="April Cinic Data"/>
    <b v="1"/>
    <b v="0"/>
    <b v="0"/>
    <n v="1"/>
    <b v="0"/>
    <x v="0"/>
  </r>
  <r>
    <x v="1"/>
    <m/>
    <n v="54"/>
    <s v="F"/>
    <s v="DM2, depression"/>
    <n v="1"/>
    <n v="0"/>
    <n v="0"/>
    <n v="0"/>
    <s v="April Cinic Data"/>
    <b v="0"/>
    <b v="1"/>
    <b v="0"/>
    <n v="1"/>
    <b v="0"/>
    <x v="1"/>
  </r>
  <r>
    <x v="0"/>
    <m/>
    <n v="65"/>
    <s v="F"/>
    <s v="Diabetes, heart failure"/>
    <n v="0"/>
    <n v="0"/>
    <n v="1"/>
    <n v="1"/>
    <s v="April Cinic Data"/>
    <b v="1"/>
    <b v="0"/>
    <b v="0"/>
    <n v="1"/>
    <b v="0"/>
    <x v="0"/>
  </r>
  <r>
    <x v="0"/>
    <m/>
    <n v="73"/>
    <s v="F"/>
    <s v="Insomnia, anxiety, migraines"/>
    <n v="0"/>
    <n v="0"/>
    <n v="1"/>
    <n v="0"/>
    <s v="April Cinic Data"/>
    <b v="1"/>
    <b v="0"/>
    <b v="0"/>
    <n v="1"/>
    <b v="0"/>
    <x v="0"/>
  </r>
  <r>
    <x v="0"/>
    <m/>
    <n v="77"/>
    <s v="F"/>
    <m/>
    <n v="0.5"/>
    <n v="1"/>
    <n v="0"/>
    <n v="0.5"/>
    <s v="April Cinic Data"/>
    <b v="0"/>
    <b v="0"/>
    <b v="0"/>
    <n v="1"/>
    <b v="1"/>
    <x v="0"/>
  </r>
  <r>
    <x v="0"/>
    <m/>
    <n v="53"/>
    <s v="F"/>
    <s v="Insomnia"/>
    <n v="0"/>
    <n v="1"/>
    <n v="1"/>
    <n v="0"/>
    <s v="April Cinic Data"/>
    <b v="1"/>
    <b v="0"/>
    <b v="0"/>
    <n v="1"/>
    <b v="0"/>
    <x v="0"/>
  </r>
  <r>
    <x v="0"/>
    <m/>
    <n v="76"/>
    <s v="F"/>
    <s v="Hypersomnia"/>
    <n v="0"/>
    <n v="0"/>
    <n v="0"/>
    <n v="0"/>
    <s v="April Cinic Data"/>
    <b v="1"/>
    <b v="1"/>
    <b v="1"/>
    <n v="1"/>
    <b v="0"/>
    <x v="0"/>
  </r>
  <r>
    <x v="1"/>
    <m/>
    <n v="49"/>
    <s v="F"/>
    <s v="Anxiety"/>
    <n v="1"/>
    <n v="0.5"/>
    <n v="1"/>
    <n v="1"/>
    <s v="April Cinic Data"/>
    <b v="0"/>
    <b v="0"/>
    <b v="0"/>
    <n v="1"/>
    <b v="0"/>
    <x v="1"/>
  </r>
  <r>
    <x v="0"/>
    <m/>
    <n v="53"/>
    <s v="F"/>
    <s v="Insomnia, depression, sleep apnea"/>
    <n v="0"/>
    <n v="0"/>
    <n v="0"/>
    <n v="1"/>
    <s v="April Cinic Data"/>
    <b v="1"/>
    <b v="0"/>
    <b v="0"/>
    <n v="1"/>
    <b v="0"/>
    <x v="0"/>
  </r>
  <r>
    <x v="0"/>
    <m/>
    <n v="83"/>
    <s v="F"/>
    <s v="AD-MCi and OSA"/>
    <n v="0"/>
    <n v="0"/>
    <n v="0"/>
    <n v="0"/>
    <s v="April Cinic Data"/>
    <b v="1"/>
    <b v="1"/>
    <b v="1"/>
    <n v="1"/>
    <b v="0"/>
    <x v="0"/>
  </r>
  <r>
    <x v="0"/>
    <m/>
    <n v="65"/>
    <s v="M"/>
    <s v="RLS"/>
    <n v="0.5"/>
    <n v="0"/>
    <n v="0"/>
    <n v="0"/>
    <s v="April Cinic Data"/>
    <b v="0"/>
    <b v="1"/>
    <b v="0"/>
    <n v="1"/>
    <b v="1"/>
    <x v="0"/>
  </r>
  <r>
    <x v="0"/>
    <m/>
    <n v="80"/>
    <s v="F"/>
    <s v="RLS"/>
    <n v="0"/>
    <n v="0"/>
    <n v="1"/>
    <n v="0"/>
    <s v="April Cinic Data"/>
    <b v="1"/>
    <b v="0"/>
    <b v="0"/>
    <n v="1"/>
    <b v="0"/>
    <x v="0"/>
  </r>
  <r>
    <x v="0"/>
    <m/>
    <n v="67"/>
    <s v="F"/>
    <s v="Migraines, OSA"/>
    <n v="0.5"/>
    <n v="0"/>
    <n v="0"/>
    <n v="0"/>
    <s v="April Cinic Data"/>
    <b v="0"/>
    <b v="1"/>
    <b v="0"/>
    <n v="1"/>
    <b v="1"/>
    <x v="0"/>
  </r>
  <r>
    <x v="1"/>
    <m/>
    <n v="80"/>
    <s v="M"/>
    <m/>
    <n v="0"/>
    <n v="1"/>
    <n v="1"/>
    <n v="0"/>
    <s v="April Cinic Data"/>
    <b v="1"/>
    <b v="0"/>
    <b v="0"/>
    <n v="1"/>
    <b v="0"/>
    <x v="0"/>
  </r>
  <r>
    <x v="1"/>
    <m/>
    <n v="64"/>
    <s v="M"/>
    <s v="Depression, diabetes"/>
    <n v="1"/>
    <n v="0"/>
    <n v="0"/>
    <n v="0"/>
    <s v="April Cinic Data"/>
    <b v="0"/>
    <b v="1"/>
    <b v="0"/>
    <n v="1"/>
    <b v="0"/>
    <x v="1"/>
  </r>
  <r>
    <x v="0"/>
    <m/>
    <n v="53"/>
    <s v="F"/>
    <s v="OSA, RLS, depression"/>
    <n v="0.5"/>
    <n v="1"/>
    <n v="0"/>
    <n v="0"/>
    <s v="Clinic - Clean Data"/>
    <b v="0"/>
    <b v="0"/>
    <b v="0"/>
    <n v="1"/>
    <b v="1"/>
    <x v="0"/>
  </r>
  <r>
    <x v="0"/>
    <m/>
    <n v="64"/>
    <s v="F"/>
    <s v="Central sleep apnea, circadian disorder"/>
    <n v="0.5"/>
    <n v="0"/>
    <n v="1"/>
    <n v="0"/>
    <s v="Clinic - Clean Data"/>
    <b v="0"/>
    <b v="0"/>
    <b v="0"/>
    <n v="1"/>
    <b v="1"/>
    <x v="0"/>
  </r>
  <r>
    <x v="0"/>
    <m/>
    <n v="67"/>
    <s v="F"/>
    <s v="OSA"/>
    <n v="0.5"/>
    <n v="1"/>
    <n v="1"/>
    <n v="0"/>
    <s v="Clinic - Clean Data"/>
    <b v="0"/>
    <b v="0"/>
    <b v="0"/>
    <n v="1"/>
    <b v="1"/>
    <x v="0"/>
  </r>
  <r>
    <x v="0"/>
    <m/>
    <n v="61"/>
    <s v="M"/>
    <s v="OSA, no RSWA"/>
    <n v="0.5"/>
    <n v="1"/>
    <n v="0"/>
    <n v="1"/>
    <s v="Clinic - Clean Data"/>
    <b v="0"/>
    <b v="0"/>
    <b v="0"/>
    <n v="1"/>
    <b v="1"/>
    <x v="0"/>
  </r>
  <r>
    <x v="0"/>
    <m/>
    <n v="53"/>
    <s v="F"/>
    <s v="OSA, anxiety, depression"/>
    <n v="0.5"/>
    <n v="1"/>
    <n v="1"/>
    <n v="1"/>
    <s v="Clinic - Clean Data"/>
    <b v="0"/>
    <b v="0"/>
    <b v="0"/>
    <n v="1"/>
    <b v="1"/>
    <x v="0"/>
  </r>
  <r>
    <x v="0"/>
    <m/>
    <n v="43"/>
    <s v="F"/>
    <s v="OSA, shift work disorder"/>
    <n v="0.5"/>
    <n v="0"/>
    <n v="1"/>
    <n v="0"/>
    <s v="Clinic - Clean Data"/>
    <b v="0"/>
    <b v="0"/>
    <b v="0"/>
    <n v="1"/>
    <b v="1"/>
    <x v="0"/>
  </r>
  <r>
    <x v="0"/>
    <m/>
    <n v="43"/>
    <s v="M"/>
    <s v="RLS, insomnia, mild OSA"/>
    <n v="0.5"/>
    <n v="0"/>
    <n v="0"/>
    <n v="1"/>
    <s v="Clinic - Clean Data"/>
    <b v="0"/>
    <b v="0"/>
    <b v="0"/>
    <n v="1"/>
    <b v="1"/>
    <x v="0"/>
  </r>
  <r>
    <x v="0"/>
    <m/>
    <n v="73"/>
    <s v="F"/>
    <s v="OSA sx, sleeptalking, initiation insomnia, RLS, low Fe"/>
    <n v="0.5"/>
    <n v="0.5"/>
    <n v="1"/>
    <n v="1"/>
    <s v="Clinic - Clean Data"/>
    <b v="0"/>
    <b v="0"/>
    <b v="0"/>
    <n v="1"/>
    <b v="1"/>
    <x v="0"/>
  </r>
  <r>
    <x v="0"/>
    <m/>
    <n v="68"/>
    <s v="M"/>
    <s v="Hypersomnia, tachycarida, constipation, l. thalamic lacunar lesion"/>
    <n v="0.5"/>
    <n v="0.5"/>
    <n v="1"/>
    <n v="1"/>
    <s v="Clinic - Clean Data"/>
    <b v="0"/>
    <b v="0"/>
    <b v="0"/>
    <n v="1"/>
    <b v="1"/>
    <x v="0"/>
  </r>
  <r>
    <x v="0"/>
    <m/>
    <n v="64"/>
    <s v="F"/>
    <s v="OSA, insomnia, excessive daytime sleepiness, cognitive concerns"/>
    <n v="0.5"/>
    <n v="0.5"/>
    <n v="0"/>
    <n v="1"/>
    <s v="Clinic - Clean Data"/>
    <b v="0"/>
    <b v="0"/>
    <b v="0"/>
    <n v="1"/>
    <b v="1"/>
    <x v="0"/>
  </r>
  <r>
    <x v="0"/>
    <m/>
    <n v="41"/>
    <s v="M"/>
    <s v="OSA"/>
    <n v="0.5"/>
    <n v="0"/>
    <n v="0"/>
    <n v="0.5"/>
    <s v="Clinic - Clean Data"/>
    <b v="0"/>
    <b v="0"/>
    <b v="0"/>
    <n v="1"/>
    <b v="1"/>
    <x v="0"/>
  </r>
  <r>
    <x v="0"/>
    <m/>
    <n v="68"/>
    <s v="F"/>
    <s v="OSA, migraines"/>
    <n v="0.5"/>
    <n v="0"/>
    <n v="0"/>
    <n v="0"/>
    <s v="Clinic - Clean Data"/>
    <b v="0"/>
    <b v="1"/>
    <b v="0"/>
    <n v="1"/>
    <b v="1"/>
    <x v="0"/>
  </r>
  <r>
    <x v="0"/>
    <m/>
    <n v="45"/>
    <s v="M"/>
    <s v="Tbi, sleep apnea, migraines, PTSD + GAD"/>
    <n v="0.5"/>
    <n v="0.5"/>
    <n v="1"/>
    <n v="1"/>
    <s v="Clinic - Clean Data"/>
    <b v="0"/>
    <b v="0"/>
    <b v="0"/>
    <n v="1"/>
    <b v="1"/>
    <x v="0"/>
  </r>
  <r>
    <x v="0"/>
    <m/>
    <n v="56"/>
    <s v="M"/>
    <s v="OSA, excessive daytime sleepiness"/>
    <n v="0.5"/>
    <n v="0"/>
    <n v="0"/>
    <n v="1"/>
    <s v="Clinic - Clean Data"/>
    <b v="0"/>
    <b v="0"/>
    <b v="0"/>
    <n v="1"/>
    <b v="1"/>
    <x v="0"/>
  </r>
  <r>
    <x v="0"/>
    <m/>
    <n v="45"/>
    <s v="F"/>
    <s v="Lupus, sleep apnea"/>
    <n v="0.5"/>
    <n v="0"/>
    <n v="0.5"/>
    <n v="0"/>
    <s v="Clinic - Clean Data"/>
    <b v="0"/>
    <b v="0"/>
    <b v="0"/>
    <n v="1"/>
    <b v="1"/>
    <x v="0"/>
  </r>
  <r>
    <x v="0"/>
    <m/>
    <n v="65"/>
    <s v="M"/>
    <s v="OSA, RLS"/>
    <n v="0.5"/>
    <n v="0"/>
    <n v="1"/>
    <n v="0"/>
    <s v="Clinic - Clean Data"/>
    <b v="0"/>
    <b v="0"/>
    <b v="0"/>
    <n v="1"/>
    <b v="1"/>
    <x v="0"/>
  </r>
  <r>
    <x v="0"/>
    <m/>
    <n v="63"/>
    <s v="M"/>
    <s v="OSA"/>
    <n v="0"/>
    <n v="0"/>
    <n v="1"/>
    <n v="0.5"/>
    <s v="Clinic - Clean Data"/>
    <b v="1"/>
    <b v="0"/>
    <b v="0"/>
    <n v="1"/>
    <b v="0"/>
    <x v="0"/>
  </r>
  <r>
    <x v="0"/>
    <m/>
    <n v="60"/>
    <s v="M"/>
    <s v="OSA"/>
    <n v="0"/>
    <n v="0"/>
    <n v="0"/>
    <n v="0"/>
    <s v="Clinic - Clean Data"/>
    <b v="1"/>
    <b v="1"/>
    <b v="1"/>
    <n v="1"/>
    <b v="0"/>
    <x v="0"/>
  </r>
  <r>
    <x v="0"/>
    <m/>
    <n v="81"/>
    <s v="M"/>
    <s v="OSA"/>
    <n v="0"/>
    <n v="0"/>
    <n v="0"/>
    <n v="0"/>
    <s v="Clinic - Clean Data"/>
    <b v="1"/>
    <b v="1"/>
    <b v="1"/>
    <n v="1"/>
    <b v="0"/>
    <x v="0"/>
  </r>
  <r>
    <x v="0"/>
    <m/>
    <n v="66"/>
    <s v="M"/>
    <s v="RLS"/>
    <n v="0"/>
    <n v="0"/>
    <n v="0"/>
    <n v="0"/>
    <s v="Clinic - Clean Data"/>
    <b v="1"/>
    <b v="1"/>
    <b v="1"/>
    <n v="1"/>
    <b v="0"/>
    <x v="0"/>
  </r>
  <r>
    <x v="0"/>
    <m/>
    <n v="64"/>
    <s v="F"/>
    <s v="OSA"/>
    <n v="0"/>
    <n v="0"/>
    <n v="1"/>
    <n v="0.5"/>
    <s v="Clinic - Clean Data"/>
    <b v="1"/>
    <b v="0"/>
    <b v="0"/>
    <n v="1"/>
    <b v="0"/>
    <x v="0"/>
  </r>
  <r>
    <x v="0"/>
    <m/>
    <n v="68"/>
    <s v="M"/>
    <s v="OSA"/>
    <n v="0"/>
    <n v="1"/>
    <n v="0"/>
    <n v="0"/>
    <s v="Clinic - Clean Data"/>
    <b v="1"/>
    <b v="0"/>
    <b v="0"/>
    <n v="1"/>
    <b v="0"/>
    <x v="0"/>
  </r>
  <r>
    <x v="0"/>
    <m/>
    <n v="56"/>
    <s v="F"/>
    <s v="Insomnia, anxiety"/>
    <n v="0"/>
    <n v="0"/>
    <n v="1"/>
    <n v="0.5"/>
    <s v="Clinic - Clean Data"/>
    <b v="1"/>
    <b v="0"/>
    <b v="0"/>
    <n v="1"/>
    <b v="0"/>
    <x v="0"/>
  </r>
  <r>
    <x v="0"/>
    <m/>
    <n v="87"/>
    <s v="F"/>
    <s v="OSA, RLS"/>
    <n v="0"/>
    <n v="0"/>
    <n v="0"/>
    <n v="0"/>
    <s v="Clinic - Clean Data"/>
    <b v="1"/>
    <b v="1"/>
    <b v="1"/>
    <n v="1"/>
    <b v="0"/>
    <x v="0"/>
  </r>
  <r>
    <x v="0"/>
    <m/>
    <n v="48"/>
    <s v="M"/>
    <s v="OSA, insomnia, distal sensory neuropathy"/>
    <n v="0"/>
    <n v="0"/>
    <n v="0"/>
    <n v="0"/>
    <s v="Clinic - Clean Data"/>
    <b v="1"/>
    <b v="1"/>
    <b v="1"/>
    <n v="1"/>
    <b v="0"/>
    <x v="0"/>
  </r>
  <r>
    <x v="0"/>
    <m/>
    <n v="78"/>
    <s v="M"/>
    <s v="Hypersomnia, OSA"/>
    <n v="0"/>
    <n v="0"/>
    <n v="0"/>
    <n v="0.5"/>
    <s v="Clinic - Clean Data"/>
    <b v="1"/>
    <b v="0"/>
    <b v="0"/>
    <n v="1"/>
    <b v="0"/>
    <x v="0"/>
  </r>
  <r>
    <x v="0"/>
    <m/>
    <n v="72"/>
    <s v="F"/>
    <s v="Insomnia"/>
    <n v="0"/>
    <n v="0.5"/>
    <n v="0"/>
    <n v="0"/>
    <s v="Clinic - Clean Data"/>
    <b v="1"/>
    <b v="0"/>
    <b v="0"/>
    <n v="1"/>
    <b v="0"/>
    <x v="0"/>
  </r>
  <r>
    <x v="0"/>
    <m/>
    <n v="63"/>
    <s v="F"/>
    <s v="MCl, althdileale, LVPPA"/>
    <n v="0"/>
    <n v="0"/>
    <n v="0"/>
    <n v="0"/>
    <s v="Clinic - Clean Data"/>
    <b v="1"/>
    <b v="1"/>
    <b v="1"/>
    <n v="1"/>
    <b v="0"/>
    <x v="0"/>
  </r>
  <r>
    <x v="0"/>
    <m/>
    <n v="51"/>
    <s v="F"/>
    <s v="OSA, RLS, excessive daytime sleepiness, lupus"/>
    <n v="0"/>
    <n v="0"/>
    <n v="0"/>
    <n v="0"/>
    <s v="Clinic - Clean Data"/>
    <b v="1"/>
    <b v="1"/>
    <b v="1"/>
    <n v="1"/>
    <b v="0"/>
    <x v="0"/>
  </r>
  <r>
    <x v="0"/>
    <m/>
    <n v="78"/>
    <s v="M"/>
    <s v="RBD mimic"/>
    <n v="0"/>
    <n v="0"/>
    <n v="0"/>
    <n v="0"/>
    <s v="Clinic - Clean Data"/>
    <b v="1"/>
    <b v="1"/>
    <b v="1"/>
    <n v="1"/>
    <b v="0"/>
    <x v="0"/>
  </r>
  <r>
    <x v="0"/>
    <m/>
    <n v="48"/>
    <s v="M"/>
    <s v="Spinal cerebellar ataxia 2, nocturia"/>
    <n v="0"/>
    <n v="0"/>
    <n v="1"/>
    <n v="0.5"/>
    <s v="Clinic - Clean Data"/>
    <b v="1"/>
    <b v="0"/>
    <b v="0"/>
    <n v="1"/>
    <b v="0"/>
    <x v="0"/>
  </r>
  <r>
    <x v="0"/>
    <m/>
    <n v="82"/>
    <s v="M"/>
    <s v="OSA"/>
    <n v="0"/>
    <n v="0"/>
    <n v="1"/>
    <n v="0"/>
    <s v="Clinic - Clean Data"/>
    <b v="1"/>
    <b v="0"/>
    <b v="0"/>
    <n v="1"/>
    <b v="0"/>
    <x v="0"/>
  </r>
  <r>
    <x v="0"/>
    <m/>
    <n v="87"/>
    <s v="M"/>
    <s v="RLS"/>
    <n v="0"/>
    <n v="0"/>
    <n v="1"/>
    <n v="1"/>
    <s v="Clinic - Clean Data"/>
    <b v="1"/>
    <b v="0"/>
    <b v="0"/>
    <n v="1"/>
    <b v="0"/>
    <x v="0"/>
  </r>
  <r>
    <x v="0"/>
    <m/>
    <n v="76"/>
    <s v="M"/>
    <s v="OSA, sleep maintenance insomnia, nocturia"/>
    <n v="0"/>
    <n v="0"/>
    <n v="0"/>
    <n v="0"/>
    <s v="Clinic - Clean Data"/>
    <b v="1"/>
    <b v="1"/>
    <b v="1"/>
    <n v="1"/>
    <b v="0"/>
    <x v="0"/>
  </r>
  <r>
    <x v="0"/>
    <m/>
    <n v="47"/>
    <s v="M"/>
    <s v="OSA, insomnia"/>
    <n v="0"/>
    <n v="0"/>
    <n v="0"/>
    <n v="0"/>
    <s v="Clinic - Clean Data"/>
    <b v="1"/>
    <b v="1"/>
    <b v="1"/>
    <n v="1"/>
    <b v="0"/>
    <x v="0"/>
  </r>
  <r>
    <x v="0"/>
    <m/>
    <n v="77"/>
    <s v="F"/>
    <s v="OSA, anxiety, depression"/>
    <n v="0"/>
    <n v="1"/>
    <n v="0"/>
    <n v="0"/>
    <s v="Clinic - Clean Data"/>
    <b v="1"/>
    <b v="0"/>
    <b v="0"/>
    <n v="1"/>
    <b v="0"/>
    <x v="0"/>
  </r>
  <r>
    <x v="0"/>
    <m/>
    <n v="62"/>
    <s v="F"/>
    <s v="Sleep apnea, migraines, I. ica aneurysm, s/p embolization (2020)"/>
    <n v="0"/>
    <n v="0"/>
    <n v="0"/>
    <n v="0.5"/>
    <s v="Clinic - Clean Data"/>
    <b v="1"/>
    <b v="0"/>
    <b v="0"/>
    <n v="1"/>
    <b v="0"/>
    <x v="0"/>
  </r>
  <r>
    <x v="0"/>
    <m/>
    <n v="73"/>
    <s v="M"/>
    <s v="RLS, OSA, depression"/>
    <n v="0"/>
    <n v="1"/>
    <n v="0"/>
    <n v="0"/>
    <s v="Clinic - Clean Data"/>
    <b v="1"/>
    <b v="0"/>
    <b v="0"/>
    <n v="1"/>
    <b v="0"/>
    <x v="0"/>
  </r>
  <r>
    <x v="0"/>
    <m/>
    <n v="71"/>
    <s v="M"/>
    <s v="OSA, depression, nocturia"/>
    <n v="0"/>
    <n v="0"/>
    <n v="0"/>
    <n v="0"/>
    <s v="Clinic - Clean Data"/>
    <b v="1"/>
    <b v="1"/>
    <b v="1"/>
    <n v="1"/>
    <b v="0"/>
    <x v="0"/>
  </r>
  <r>
    <x v="0"/>
    <m/>
    <n v="61"/>
    <s v="F"/>
    <s v="OSA, cognitive concerns"/>
    <n v="0"/>
    <n v="0"/>
    <n v="0"/>
    <n v="0"/>
    <s v="Clinic - Clean Data"/>
    <b v="1"/>
    <b v="1"/>
    <b v="1"/>
    <n v="1"/>
    <b v="0"/>
    <x v="0"/>
  </r>
  <r>
    <x v="0"/>
    <m/>
    <n v="84"/>
    <s v="M"/>
    <s v="OSA"/>
    <n v="0"/>
    <n v="1"/>
    <n v="1"/>
    <n v="0"/>
    <s v="Clinic - Clean Data"/>
    <b v="1"/>
    <b v="0"/>
    <b v="0"/>
    <n v="1"/>
    <b v="0"/>
    <x v="0"/>
  </r>
  <r>
    <x v="0"/>
    <m/>
    <n v="75"/>
    <s v="M"/>
    <s v="PLMD, RLS, depression"/>
    <n v="0"/>
    <n v="0"/>
    <n v="0"/>
    <n v="0"/>
    <s v="Clinic - Clean Data"/>
    <b v="1"/>
    <b v="1"/>
    <b v="1"/>
    <n v="1"/>
    <b v="0"/>
    <x v="0"/>
  </r>
  <r>
    <x v="0"/>
    <m/>
    <n v="56"/>
    <s v="M"/>
    <s v="OSA"/>
    <n v="0"/>
    <n v="0"/>
    <n v="0"/>
    <n v="0"/>
    <s v="Clinic - Clean Data"/>
    <b v="1"/>
    <b v="1"/>
    <b v="1"/>
    <n v="1"/>
    <b v="0"/>
    <x v="0"/>
  </r>
  <r>
    <x v="0"/>
    <m/>
    <n v="45"/>
    <s v="M"/>
    <s v="OSA, insomnia, chronic fatigue"/>
    <n v="0"/>
    <n v="0"/>
    <n v="1"/>
    <n v="0"/>
    <s v="Clinic - Clean Data"/>
    <b v="1"/>
    <b v="0"/>
    <b v="0"/>
    <n v="1"/>
    <b v="0"/>
    <x v="0"/>
  </r>
  <r>
    <x v="0"/>
    <m/>
    <n v="72"/>
    <s v="M"/>
    <s v="Severe depression, OSA"/>
    <n v="0"/>
    <n v="0"/>
    <n v="1"/>
    <n v="0"/>
    <s v="Clinic - Clean Data"/>
    <b v="1"/>
    <b v="0"/>
    <b v="0"/>
    <n v="1"/>
    <b v="0"/>
    <x v="0"/>
  </r>
  <r>
    <x v="0"/>
    <m/>
    <n v="40"/>
    <s v="F"/>
    <s v="OSA"/>
    <n v="0"/>
    <n v="0"/>
    <n v="0"/>
    <n v="1"/>
    <s v="Clinic - Clean Data"/>
    <b v="1"/>
    <b v="0"/>
    <b v="0"/>
    <n v="1"/>
    <b v="0"/>
    <x v="0"/>
  </r>
  <r>
    <x v="0"/>
    <m/>
    <n v="50"/>
    <s v="M"/>
    <s v="OSA"/>
    <n v="0"/>
    <n v="0"/>
    <n v="0"/>
    <n v="1"/>
    <s v="Clinic - Clean Data"/>
    <b v="1"/>
    <b v="0"/>
    <b v="0"/>
    <n v="1"/>
    <b v="0"/>
    <x v="0"/>
  </r>
  <r>
    <x v="0"/>
    <m/>
    <n v="57"/>
    <s v="F"/>
    <s v="RLS"/>
    <n v="0"/>
    <n v="0"/>
    <n v="0"/>
    <n v="0"/>
    <s v="Clinic - Clean Data"/>
    <b v="1"/>
    <b v="1"/>
    <b v="1"/>
    <n v="1"/>
    <b v="0"/>
    <x v="0"/>
  </r>
  <r>
    <x v="0"/>
    <m/>
    <n v="68"/>
    <s v="M"/>
    <s v="RLS"/>
    <n v="0"/>
    <n v="0"/>
    <n v="0"/>
    <n v="1"/>
    <s v="Clinic - Clean Data"/>
    <b v="1"/>
    <b v="0"/>
    <b v="0"/>
    <n v="1"/>
    <b v="0"/>
    <x v="0"/>
  </r>
  <r>
    <x v="0"/>
    <m/>
    <n v="51"/>
    <s v="F"/>
    <s v="Lupus, sleep apnea, RLS"/>
    <n v="0"/>
    <n v="0"/>
    <n v="0"/>
    <n v="1"/>
    <s v="Clinic - Clean Data"/>
    <b v="1"/>
    <b v="0"/>
    <b v="0"/>
    <n v="1"/>
    <b v="0"/>
    <x v="0"/>
  </r>
  <r>
    <x v="0"/>
    <m/>
    <n v="54"/>
    <s v="F"/>
    <s v="RLS, insomnia"/>
    <n v="0"/>
    <n v="0"/>
    <n v="0"/>
    <n v="1"/>
    <s v="Clinic - Clean Data"/>
    <b v="1"/>
    <b v="0"/>
    <b v="0"/>
    <n v="1"/>
    <b v="0"/>
    <x v="0"/>
  </r>
  <r>
    <x v="1"/>
    <m/>
    <n v="73"/>
    <s v="M"/>
    <m/>
    <n v="1"/>
    <n v="0"/>
    <n v="0"/>
    <n v="0"/>
    <s v="Clinic - Clean Data"/>
    <b v="0"/>
    <b v="1"/>
    <b v="0"/>
    <n v="1"/>
    <b v="0"/>
    <x v="1"/>
  </r>
  <r>
    <x v="1"/>
    <m/>
    <n v="79"/>
    <s v="M"/>
    <s v="Insomnia, nocturia (no PSG)"/>
    <n v="1"/>
    <n v="1"/>
    <n v="1"/>
    <n v="0"/>
    <s v="Clinic - Clean Data"/>
    <b v="0"/>
    <b v="0"/>
    <b v="0"/>
    <n v="1"/>
    <b v="0"/>
    <x v="1"/>
  </r>
  <r>
    <x v="1"/>
    <m/>
    <n v="70"/>
    <s v="M"/>
    <s v="OSA, depression, anxiety"/>
    <n v="1"/>
    <n v="0"/>
    <n v="0"/>
    <n v="0"/>
    <s v="Clinic - Clean Data"/>
    <b v="0"/>
    <b v="1"/>
    <b v="0"/>
    <n v="1"/>
    <b v="0"/>
    <x v="1"/>
  </r>
  <r>
    <x v="1"/>
    <m/>
    <n v="75"/>
    <s v="F"/>
    <s v="OSA"/>
    <n v="1"/>
    <n v="1"/>
    <n v="0"/>
    <n v="0"/>
    <s v="Clinic - Clean Data"/>
    <b v="0"/>
    <b v="0"/>
    <b v="0"/>
    <n v="1"/>
    <b v="0"/>
    <x v="1"/>
  </r>
  <r>
    <x v="0"/>
    <m/>
    <n v="46"/>
    <s v="F"/>
    <s v="Exessive daytime sleepiness, insomnia, OSA"/>
    <n v="1"/>
    <n v="0.5"/>
    <n v="0"/>
    <n v="1"/>
    <s v="Clinic - Clean Data"/>
    <b v="0"/>
    <b v="0"/>
    <b v="0"/>
    <n v="1"/>
    <b v="0"/>
    <x v="1"/>
  </r>
  <r>
    <x v="1"/>
    <m/>
    <n v="79"/>
    <s v="M"/>
    <m/>
    <n v="1"/>
    <n v="0"/>
    <n v="1"/>
    <n v="0"/>
    <s v="Clinic - Clean Data"/>
    <b v="0"/>
    <b v="0"/>
    <b v="0"/>
    <n v="1"/>
    <b v="0"/>
    <x v="1"/>
  </r>
  <r>
    <x v="1"/>
    <m/>
    <n v="78"/>
    <s v="M"/>
    <m/>
    <n v="1"/>
    <n v="1"/>
    <n v="1"/>
    <n v="0"/>
    <s v="Clinic - Clean Data"/>
    <b v="0"/>
    <b v="0"/>
    <b v="0"/>
    <n v="1"/>
    <b v="0"/>
    <x v="1"/>
  </r>
  <r>
    <x v="1"/>
    <m/>
    <n v="70"/>
    <s v="F"/>
    <s v="RLS, depression, OSA"/>
    <n v="0"/>
    <n v="0"/>
    <n v="1"/>
    <n v="1"/>
    <s v="Clinic - Clean Data"/>
    <b v="1"/>
    <b v="0"/>
    <b v="0"/>
    <n v="1"/>
    <b v="0"/>
    <x v="0"/>
  </r>
  <r>
    <x v="1"/>
    <m/>
    <n v="82"/>
    <s v="M"/>
    <s v="Positional OSA"/>
    <n v="1"/>
    <n v="0"/>
    <n v="0"/>
    <n v="0"/>
    <s v="Clinic - Clean Data"/>
    <b v="0"/>
    <b v="1"/>
    <b v="0"/>
    <n v="1"/>
    <b v="0"/>
    <x v="1"/>
  </r>
  <r>
    <x v="1"/>
    <m/>
    <n v="70"/>
    <s v="F"/>
    <s v="Maintenance insomnia, depression"/>
    <n v="0"/>
    <n v="0"/>
    <n v="1"/>
    <n v="0"/>
    <s v="Clinic - Clean Data"/>
    <b v="1"/>
    <b v="0"/>
    <b v="0"/>
    <n v="1"/>
    <b v="0"/>
    <x v="0"/>
  </r>
  <r>
    <x v="1"/>
    <m/>
    <n v="71"/>
    <s v="F"/>
    <s v="Depression"/>
    <n v="0.5"/>
    <n v="1"/>
    <n v="1"/>
    <n v="0.5"/>
    <s v="Clinic - Clean Data"/>
    <b v="0"/>
    <b v="0"/>
    <b v="0"/>
    <n v="1"/>
    <b v="1"/>
    <x v="0"/>
  </r>
  <r>
    <x v="1"/>
    <m/>
    <n v="85"/>
    <s v="M"/>
    <s v="pRBD, depression"/>
    <n v="1"/>
    <n v="0"/>
    <n v="0"/>
    <n v="0.5"/>
    <s v="Clinic - Clean Data"/>
    <b v="0"/>
    <b v="0"/>
    <b v="0"/>
    <n v="1"/>
    <b v="0"/>
    <x v="1"/>
  </r>
  <r>
    <x v="1"/>
    <m/>
    <n v="74"/>
    <s v="F"/>
    <m/>
    <n v="1"/>
    <n v="0"/>
    <n v="0.5"/>
    <n v="0"/>
    <s v="Clinic - Clean Data"/>
    <b v="0"/>
    <b v="0"/>
    <b v="0"/>
    <n v="1"/>
    <b v="0"/>
    <x v="1"/>
  </r>
  <r>
    <x v="1"/>
    <m/>
    <n v="73"/>
    <s v="F"/>
    <s v="OSA, RLS, insomnia"/>
    <n v="1"/>
    <n v="0"/>
    <n v="0"/>
    <n v="1"/>
    <s v="Clinic - Clean Data"/>
    <b v="0"/>
    <b v="0"/>
    <b v="0"/>
    <n v="1"/>
    <b v="0"/>
    <x v="1"/>
  </r>
  <r>
    <x v="1"/>
    <m/>
    <n v="77"/>
    <s v="F"/>
    <s v="OSA, cognitive impairment"/>
    <n v="1"/>
    <n v="1"/>
    <n v="1"/>
    <n v="1"/>
    <s v="Clinic - Clean Data"/>
    <b v="0"/>
    <b v="0"/>
    <b v="0"/>
    <n v="1"/>
    <b v="0"/>
    <x v="1"/>
  </r>
  <r>
    <x v="1"/>
    <m/>
    <n v="72"/>
    <s v="M"/>
    <s v="OSA"/>
    <n v="1"/>
    <n v="1"/>
    <n v="0"/>
    <n v="0"/>
    <s v="Clinic - Clean Data"/>
    <b v="0"/>
    <b v="0"/>
    <b v="0"/>
    <n v="1"/>
    <b v="0"/>
    <x v="1"/>
  </r>
  <r>
    <x v="1"/>
    <m/>
    <n v="63"/>
    <s v="F"/>
    <m/>
    <n v="1"/>
    <n v="0.5"/>
    <n v="1"/>
    <n v="1"/>
    <s v="Clinic - Clean Data"/>
    <b v="0"/>
    <b v="0"/>
    <b v="0"/>
    <n v="1"/>
    <b v="0"/>
    <x v="1"/>
  </r>
  <r>
    <x v="1"/>
    <m/>
    <n v="79"/>
    <s v="M"/>
    <s v="OSA"/>
    <n v="1"/>
    <n v="1"/>
    <n v="1"/>
    <n v="0"/>
    <s v="Clinic - Clean Data"/>
    <b v="0"/>
    <b v="0"/>
    <b v="0"/>
    <n v="1"/>
    <b v="0"/>
    <x v="1"/>
  </r>
  <r>
    <x v="0"/>
    <n v="5.1647340570000004"/>
    <n v="54"/>
    <s v="M"/>
    <s v="nREM parasomnias"/>
    <n v="0.5"/>
    <n v="0"/>
    <n v="0"/>
    <n v="1"/>
    <s v="SHAS"/>
    <b v="0"/>
    <b v="0"/>
    <b v="0"/>
    <n v="1"/>
    <b v="1"/>
    <x v="0"/>
  </r>
  <r>
    <x v="0"/>
    <n v="-2.3457297750000001"/>
    <n v="53"/>
    <s v="M"/>
    <s v="RLS, PLM"/>
    <n v="0.5"/>
    <n v="1"/>
    <n v="0"/>
    <n v="0"/>
    <s v="SHAS"/>
    <b v="0"/>
    <b v="0"/>
    <b v="0"/>
    <n v="1"/>
    <b v="1"/>
    <x v="0"/>
  </r>
  <r>
    <x v="0"/>
    <m/>
    <n v="62"/>
    <s v="F"/>
    <s v="Insomnia"/>
    <n v="0"/>
    <n v="0"/>
    <n v="0"/>
    <n v="0"/>
    <s v="SHAS"/>
    <b v="1"/>
    <b v="1"/>
    <b v="1"/>
    <n v="1"/>
    <b v="0"/>
    <x v="0"/>
  </r>
  <r>
    <x v="0"/>
    <n v="-2.700108095"/>
    <n v="55"/>
    <s v="M"/>
    <s v="OSA, other parasomnias (no RSWA)"/>
    <n v="1"/>
    <n v="0"/>
    <n v="0"/>
    <n v="1"/>
    <s v="SHAS"/>
    <b v="0"/>
    <b v="0"/>
    <b v="0"/>
    <n v="1"/>
    <b v="0"/>
    <x v="1"/>
  </r>
  <r>
    <x v="0"/>
    <n v="7.0801831970000002"/>
    <n v="85"/>
    <s v="F"/>
    <m/>
    <n v="0"/>
    <n v="1"/>
    <n v="0"/>
    <n v="0"/>
    <s v="SHAS"/>
    <b v="1"/>
    <b v="0"/>
    <b v="0"/>
    <n v="1"/>
    <b v="0"/>
    <x v="0"/>
  </r>
  <r>
    <x v="0"/>
    <n v="-1.1691594750000001"/>
    <n v="75"/>
    <s v="M"/>
    <s v="OSA, no RSWA"/>
    <n v="1"/>
    <n v="0"/>
    <n v="0"/>
    <n v="0"/>
    <s v="SHAS"/>
    <b v="0"/>
    <b v="1"/>
    <b v="0"/>
    <n v="1"/>
    <b v="0"/>
    <x v="1"/>
  </r>
  <r>
    <x v="0"/>
    <m/>
    <n v="60"/>
    <s v="M"/>
    <s v="OSA"/>
    <n v="0"/>
    <n v="0"/>
    <n v="0"/>
    <n v="0"/>
    <s v="SHAS"/>
    <b v="1"/>
    <b v="1"/>
    <b v="1"/>
    <n v="1"/>
    <b v="0"/>
    <x v="0"/>
  </r>
  <r>
    <x v="0"/>
    <n v="-3.4536265410000002"/>
    <n v="55"/>
    <s v="F"/>
    <m/>
    <n v="0"/>
    <n v="0"/>
    <n v="0"/>
    <n v="0"/>
    <s v="SHAS"/>
    <b v="1"/>
    <b v="1"/>
    <b v="1"/>
    <n v="1"/>
    <b v="0"/>
    <x v="0"/>
  </r>
  <r>
    <x v="0"/>
    <n v="1.123105215"/>
    <n v="63"/>
    <s v="M"/>
    <s v="OSA, insomnia"/>
    <n v="0"/>
    <n v="0"/>
    <n v="0"/>
    <n v="0"/>
    <s v="SHAS"/>
    <b v="1"/>
    <b v="1"/>
    <b v="1"/>
    <n v="1"/>
    <b v="0"/>
    <x v="0"/>
  </r>
  <r>
    <x v="0"/>
    <m/>
    <n v="67"/>
    <s v="F"/>
    <m/>
    <n v="0"/>
    <n v="0"/>
    <n v="0"/>
    <n v="0"/>
    <s v="SHAS"/>
    <b v="1"/>
    <b v="1"/>
    <b v="1"/>
    <n v="1"/>
    <b v="0"/>
    <x v="0"/>
  </r>
  <r>
    <x v="0"/>
    <m/>
    <n v="78"/>
    <s v="F"/>
    <s v="OSA"/>
    <n v="0"/>
    <n v="0"/>
    <n v="0"/>
    <n v="0"/>
    <s v="SHAS"/>
    <b v="1"/>
    <b v="1"/>
    <b v="1"/>
    <n v="1"/>
    <b v="0"/>
    <x v="0"/>
  </r>
  <r>
    <x v="0"/>
    <n v="-5.3426761110000003"/>
    <n v="68"/>
    <s v="M"/>
    <s v="OSA"/>
    <n v="0"/>
    <n v="0"/>
    <n v="0"/>
    <n v="0"/>
    <s v="SHAS"/>
    <b v="1"/>
    <b v="1"/>
    <b v="1"/>
    <n v="1"/>
    <b v="0"/>
    <x v="0"/>
  </r>
  <r>
    <x v="0"/>
    <n v="4.1871186180000004"/>
    <n v="81"/>
    <s v="F"/>
    <s v="RLS, sleepwalks, anxiety, depression"/>
    <n v="0"/>
    <n v="1"/>
    <n v="0.5"/>
    <n v="1"/>
    <s v="SHAS"/>
    <b v="1"/>
    <b v="0"/>
    <b v="0"/>
    <n v="1"/>
    <b v="0"/>
    <x v="0"/>
  </r>
  <r>
    <x v="0"/>
    <n v="-0.40979335099999997"/>
    <n v="57"/>
    <s v="F"/>
    <s v="RLS, anxiety, depression, migraines"/>
    <n v="0"/>
    <n v="0"/>
    <n v="0.5"/>
    <n v="0"/>
    <s v="SHAS"/>
    <b v="1"/>
    <b v="0"/>
    <b v="0"/>
    <n v="1"/>
    <b v="0"/>
    <x v="0"/>
  </r>
  <r>
    <x v="0"/>
    <m/>
    <n v="75"/>
    <s v="M"/>
    <s v="RLS"/>
    <n v="0.5"/>
    <n v="0"/>
    <n v="0.5"/>
    <n v="0"/>
    <s v="SHAS"/>
    <b v="0"/>
    <b v="0"/>
    <b v="0"/>
    <n v="1"/>
    <b v="1"/>
    <x v="0"/>
  </r>
  <r>
    <x v="0"/>
    <m/>
    <n v="54"/>
    <s v="F"/>
    <m/>
    <n v="0"/>
    <n v="0"/>
    <n v="0"/>
    <n v="0"/>
    <s v="SHAS"/>
    <b v="1"/>
    <b v="1"/>
    <b v="1"/>
    <n v="1"/>
    <b v="0"/>
    <x v="0"/>
  </r>
  <r>
    <x v="0"/>
    <n v="-1.760162252"/>
    <n v="82"/>
    <s v="F"/>
    <s v="Insomnia"/>
    <n v="0"/>
    <n v="0"/>
    <n v="0"/>
    <n v="0"/>
    <s v="SHAS"/>
    <b v="1"/>
    <b v="1"/>
    <b v="1"/>
    <n v="1"/>
    <b v="0"/>
    <x v="0"/>
  </r>
  <r>
    <x v="0"/>
    <n v="3.7033907999999997E-2"/>
    <n v="72"/>
    <s v="F"/>
    <m/>
    <n v="0"/>
    <n v="0"/>
    <n v="0"/>
    <n v="0"/>
    <s v="SHAS"/>
    <b v="1"/>
    <b v="1"/>
    <b v="1"/>
    <n v="1"/>
    <b v="0"/>
    <x v="0"/>
  </r>
  <r>
    <x v="0"/>
    <m/>
    <n v="79"/>
    <s v="M"/>
    <s v="Insomnia, OSA"/>
    <n v="0"/>
    <n v="0"/>
    <n v="0"/>
    <n v="0"/>
    <s v="SHAS"/>
    <b v="1"/>
    <b v="1"/>
    <b v="1"/>
    <n v="1"/>
    <b v="0"/>
    <x v="0"/>
  </r>
  <r>
    <x v="1"/>
    <n v="-0.90226366999999996"/>
    <n v="68"/>
    <s v="M"/>
    <s v="Depression, mild sleep apnea"/>
    <n v="0"/>
    <n v="0"/>
    <n v="0"/>
    <n v="0"/>
    <s v="SHAS"/>
    <b v="1"/>
    <b v="1"/>
    <b v="1"/>
    <n v="1"/>
    <b v="0"/>
    <x v="0"/>
  </r>
  <r>
    <x v="1"/>
    <m/>
    <n v="74"/>
    <s v="F"/>
    <m/>
    <n v="1"/>
    <n v="0"/>
    <n v="0"/>
    <n v="0"/>
    <s v="SHAS"/>
    <b v="0"/>
    <b v="1"/>
    <b v="0"/>
    <n v="1"/>
    <b v="0"/>
    <x v="1"/>
  </r>
  <r>
    <x v="1"/>
    <n v="1.3878249060000001"/>
    <n v="80"/>
    <s v="M"/>
    <m/>
    <n v="0"/>
    <n v="0"/>
    <n v="0"/>
    <n v="0"/>
    <s v="SHAS"/>
    <b v="1"/>
    <b v="1"/>
    <b v="1"/>
    <n v="1"/>
    <b v="0"/>
    <x v="0"/>
  </r>
  <r>
    <x v="1"/>
    <n v="4.5387679140000001"/>
    <n v="80"/>
    <s v="M"/>
    <s v="OSA, anxiety"/>
    <n v="1"/>
    <n v="0"/>
    <n v="0"/>
    <n v="0"/>
    <s v="SHAS"/>
    <b v="0"/>
    <b v="1"/>
    <b v="0"/>
    <n v="1"/>
    <b v="0"/>
    <x v="1"/>
  </r>
  <r>
    <x v="1"/>
    <n v="5.0120282610000002"/>
    <n v="72"/>
    <s v="F"/>
    <s v="Borderline to mild OSA"/>
    <n v="0.5"/>
    <n v="1"/>
    <n v="0"/>
    <n v="0"/>
    <s v="SHAS"/>
    <b v="0"/>
    <b v="0"/>
    <b v="0"/>
    <n v="1"/>
    <b v="1"/>
    <x v="0"/>
  </r>
  <r>
    <x v="1"/>
    <n v="-3.407220857"/>
    <n v="67"/>
    <s v="F"/>
    <m/>
    <n v="0"/>
    <n v="0"/>
    <n v="0"/>
    <n v="0"/>
    <s v="SHAS"/>
    <b v="1"/>
    <b v="1"/>
    <b v="1"/>
    <n v="1"/>
    <b v="0"/>
    <x v="0"/>
  </r>
  <r>
    <x v="1"/>
    <n v="5.694318312"/>
    <n v="70"/>
    <s v="M"/>
    <m/>
    <n v="1"/>
    <n v="1"/>
    <n v="0"/>
    <n v="0"/>
    <s v="SHAS"/>
    <b v="0"/>
    <b v="0"/>
    <b v="0"/>
    <n v="1"/>
    <b v="0"/>
    <x v="1"/>
  </r>
  <r>
    <x v="1"/>
    <m/>
    <n v="67"/>
    <s v="M"/>
    <s v="OSA, depression"/>
    <n v="1"/>
    <n v="0"/>
    <n v="0"/>
    <n v="0"/>
    <s v="SHAS"/>
    <b v="0"/>
    <b v="1"/>
    <b v="0"/>
    <n v="1"/>
    <b v="0"/>
    <x v="1"/>
  </r>
  <r>
    <x v="1"/>
    <m/>
    <n v="67"/>
    <s v="M"/>
    <m/>
    <n v="1"/>
    <n v="1"/>
    <n v="0"/>
    <n v="1"/>
    <s v="SHAS"/>
    <b v="0"/>
    <b v="0"/>
    <b v="0"/>
    <n v="1"/>
    <b v="0"/>
    <x v="1"/>
  </r>
  <r>
    <x v="1"/>
    <n v="5.5261576589999999"/>
    <n v="70"/>
    <s v="M"/>
    <s v="Mild depression, RLS"/>
    <n v="0"/>
    <n v="0.5"/>
    <n v="0"/>
    <n v="1"/>
    <s v="SHAS"/>
    <b v="1"/>
    <b v="0"/>
    <b v="0"/>
    <n v="1"/>
    <b v="0"/>
    <x v="0"/>
  </r>
  <r>
    <x v="1"/>
    <m/>
    <n v="81"/>
    <s v="F"/>
    <s v="Depression, anxiety, insomnia"/>
    <n v="0"/>
    <n v="1"/>
    <n v="0.5"/>
    <n v="1"/>
    <s v="SHAS"/>
    <b v="1"/>
    <b v="0"/>
    <b v="0"/>
    <n v="1"/>
    <b v="0"/>
    <x v="0"/>
  </r>
  <r>
    <x v="1"/>
    <n v="4.3556225550000001"/>
    <n v="72"/>
    <s v="F"/>
    <m/>
    <n v="1"/>
    <n v="0"/>
    <n v="1"/>
    <n v="0"/>
    <s v="SHAS"/>
    <b v="0"/>
    <b v="0"/>
    <b v="0"/>
    <n v="1"/>
    <b v="0"/>
    <x v="1"/>
  </r>
  <r>
    <x v="1"/>
    <n v="5.2547727159999997"/>
    <n v="67"/>
    <s v="M"/>
    <s v="Depression, anxiety, PTSD"/>
    <n v="1"/>
    <n v="1"/>
    <n v="1"/>
    <n v="0"/>
    <s v="SHAS"/>
    <b v="0"/>
    <b v="0"/>
    <b v="0"/>
    <n v="1"/>
    <b v="0"/>
    <x v="1"/>
  </r>
  <r>
    <x v="1"/>
    <n v="5.8859385939999997"/>
    <n v="69"/>
    <s v="M"/>
    <m/>
    <n v="1"/>
    <n v="1"/>
    <n v="0.5"/>
    <n v="0"/>
    <s v="SHAS"/>
    <b v="0"/>
    <b v="0"/>
    <b v="0"/>
    <n v="1"/>
    <b v="0"/>
    <x v="1"/>
  </r>
  <r>
    <x v="1"/>
    <n v="4.1546924509999998"/>
    <n v="72"/>
    <s v="M"/>
    <s v="Mild-moderate OSA, insomnia, nocturia"/>
    <n v="1"/>
    <n v="0"/>
    <n v="0.5"/>
    <n v="1"/>
    <s v="SHAS"/>
    <b v="0"/>
    <b v="0"/>
    <b v="0"/>
    <n v="1"/>
    <b v="0"/>
    <x v="1"/>
  </r>
  <r>
    <x v="1"/>
    <n v="-3.9642169869999999"/>
    <n v="61"/>
    <s v="F"/>
    <s v="Depression, migraines"/>
    <n v="1"/>
    <n v="0.5"/>
    <n v="1"/>
    <n v="0"/>
    <s v="SHAS"/>
    <b v="0"/>
    <b v="0"/>
    <b v="0"/>
    <n v="1"/>
    <b v="0"/>
    <x v="1"/>
  </r>
  <r>
    <x v="1"/>
    <n v="5.3135809820000004"/>
    <n v="76"/>
    <s v="F"/>
    <s v="Depression, anxiety"/>
    <n v="1"/>
    <n v="1"/>
    <n v="1"/>
    <n v="1"/>
    <s v="SHAS"/>
    <b v="0"/>
    <b v="0"/>
    <b v="0"/>
    <n v="1"/>
    <b v="0"/>
    <x v="1"/>
  </r>
  <r>
    <x v="1"/>
    <n v="-1.274989098"/>
    <n v="65"/>
    <s v="F"/>
    <s v="Insomnia, anxiety"/>
    <n v="0"/>
    <n v="0"/>
    <n v="0"/>
    <n v="0"/>
    <s v="SHAS"/>
    <b v="1"/>
    <b v="1"/>
    <b v="1"/>
    <n v="1"/>
    <b v="0"/>
    <x v="0"/>
  </r>
  <r>
    <x v="1"/>
    <n v="6.8392871980000001"/>
    <n v="73"/>
    <s v="F"/>
    <s v="OSA, MCI, depression"/>
    <n v="0"/>
    <n v="0"/>
    <n v="0"/>
    <n v="0"/>
    <s v="SHAS"/>
    <b v="1"/>
    <b v="1"/>
    <b v="1"/>
    <n v="1"/>
    <b v="0"/>
    <x v="0"/>
  </r>
  <r>
    <x v="1"/>
    <n v="1.0274295120000001"/>
    <n v="53"/>
    <s v="M"/>
    <s v="OSA"/>
    <n v="1"/>
    <n v="0.5"/>
    <n v="0.5"/>
    <n v="1"/>
    <s v="SHAS"/>
    <b v="0"/>
    <b v="0"/>
    <b v="0"/>
    <n v="1"/>
    <b v="0"/>
    <x v="1"/>
  </r>
  <r>
    <x v="1"/>
    <n v="0.45891792199999998"/>
    <n v="68"/>
    <s v="M"/>
    <s v="Nightmare disorder, OSA, CSA, RLS, depression"/>
    <n v="0.5"/>
    <n v="1"/>
    <n v="0.5"/>
    <n v="1"/>
    <s v="SHAS"/>
    <b v="0"/>
    <b v="0"/>
    <b v="0"/>
    <n v="1"/>
    <b v="1"/>
    <x v="0"/>
  </r>
  <r>
    <x v="1"/>
    <m/>
    <n v="70"/>
    <s v="F"/>
    <m/>
    <n v="1"/>
    <n v="1"/>
    <n v="1"/>
    <n v="0"/>
    <s v="SHAS"/>
    <b v="0"/>
    <b v="0"/>
    <b v="0"/>
    <n v="1"/>
    <b v="0"/>
    <x v="1"/>
  </r>
  <r>
    <x v="1"/>
    <n v="0.66475001899999997"/>
    <n v="79"/>
    <s v="M"/>
    <s v="OSA"/>
    <n v="1"/>
    <n v="0"/>
    <n v="1"/>
    <n v="0"/>
    <s v="SHAS"/>
    <b v="0"/>
    <b v="0"/>
    <b v="0"/>
    <n v="1"/>
    <b v="0"/>
    <x v="1"/>
  </r>
  <r>
    <x v="1"/>
    <n v="6.3362845170000002"/>
    <n v="64"/>
    <s v="M"/>
    <m/>
    <n v="1"/>
    <n v="0.5"/>
    <n v="1"/>
    <n v="0"/>
    <s v="SHAS"/>
    <b v="0"/>
    <b v="0"/>
    <b v="0"/>
    <n v="1"/>
    <b v="0"/>
    <x v="1"/>
  </r>
  <r>
    <x v="1"/>
    <m/>
    <n v="55"/>
    <s v="M"/>
    <m/>
    <n v="1"/>
    <n v="1"/>
    <n v="0"/>
    <n v="0"/>
    <s v="SHAS"/>
    <b v="0"/>
    <b v="0"/>
    <b v="0"/>
    <n v="1"/>
    <b v="0"/>
    <x v="1"/>
  </r>
  <r>
    <x v="1"/>
    <n v="2.0803639129999998"/>
    <n v="76"/>
    <s v="F"/>
    <m/>
    <n v="1"/>
    <n v="1"/>
    <n v="1"/>
    <n v="0"/>
    <s v="Stanford"/>
    <b v="0"/>
    <b v="0"/>
    <b v="0"/>
    <n v="1"/>
    <b v="0"/>
    <x v="1"/>
  </r>
  <r>
    <x v="1"/>
    <n v="0.737372896"/>
    <n v="63"/>
    <s v="M"/>
    <m/>
    <n v="1"/>
    <n v="0"/>
    <n v="0"/>
    <n v="0"/>
    <s v="Stanford"/>
    <b v="0"/>
    <b v="1"/>
    <b v="0"/>
    <n v="1"/>
    <b v="0"/>
    <x v="1"/>
  </r>
  <r>
    <x v="1"/>
    <n v="4.5332755569999996"/>
    <n v="59"/>
    <s v="M"/>
    <m/>
    <n v="1"/>
    <n v="0"/>
    <n v="1"/>
    <n v="1"/>
    <s v="Stanford"/>
    <b v="0"/>
    <b v="0"/>
    <b v="0"/>
    <n v="1"/>
    <b v="0"/>
    <x v="1"/>
  </r>
  <r>
    <x v="1"/>
    <n v="-4.9148882719999998"/>
    <n v="65"/>
    <s v="F"/>
    <m/>
    <n v="1"/>
    <n v="0"/>
    <n v="0"/>
    <n v="0"/>
    <s v="Stanford"/>
    <b v="0"/>
    <b v="1"/>
    <b v="0"/>
    <n v="1"/>
    <b v="0"/>
    <x v="1"/>
  </r>
  <r>
    <x v="1"/>
    <n v="6.1564291280000001"/>
    <n v="63"/>
    <s v="M"/>
    <m/>
    <n v="1"/>
    <n v="0"/>
    <n v="0"/>
    <n v="0"/>
    <s v="Stanford"/>
    <b v="0"/>
    <b v="1"/>
    <b v="0"/>
    <n v="1"/>
    <b v="0"/>
    <x v="1"/>
  </r>
  <r>
    <x v="1"/>
    <n v="-0.96570313910000005"/>
    <n v="74"/>
    <s v="M"/>
    <m/>
    <n v="1"/>
    <n v="1"/>
    <n v="0"/>
    <n v="0"/>
    <s v="Stanford"/>
    <b v="0"/>
    <b v="0"/>
    <b v="0"/>
    <n v="1"/>
    <b v="0"/>
    <x v="1"/>
  </r>
  <r>
    <x v="1"/>
    <n v="7.6217001560000002"/>
    <n v="75"/>
    <s v="M"/>
    <m/>
    <n v="1"/>
    <n v="0.5"/>
    <n v="0"/>
    <n v="0.5"/>
    <s v="Stanford"/>
    <b v="0"/>
    <b v="0"/>
    <b v="0"/>
    <n v="1"/>
    <b v="0"/>
    <x v="1"/>
  </r>
  <r>
    <x v="1"/>
    <n v="4.2917910519999998"/>
    <n v="62"/>
    <s v="F"/>
    <m/>
    <n v="1"/>
    <n v="0"/>
    <n v="0"/>
    <n v="1"/>
    <s v="Stanford"/>
    <b v="0"/>
    <b v="0"/>
    <b v="0"/>
    <n v="1"/>
    <b v="0"/>
    <x v="1"/>
  </r>
  <r>
    <x v="1"/>
    <n v="7.2552489189999996"/>
    <n v="62"/>
    <s v="M"/>
    <m/>
    <n v="1"/>
    <n v="0"/>
    <n v="0"/>
    <n v="0"/>
    <s v="Stanford"/>
    <b v="0"/>
    <b v="1"/>
    <b v="0"/>
    <n v="1"/>
    <b v="0"/>
    <x v="1"/>
  </r>
  <r>
    <x v="1"/>
    <n v="4.4798871480000004"/>
    <n v="60"/>
    <s v="M"/>
    <m/>
    <n v="1"/>
    <n v="1"/>
    <n v="0"/>
    <n v="1"/>
    <s v="Stanford"/>
    <b v="0"/>
    <b v="0"/>
    <b v="0"/>
    <n v="1"/>
    <b v="0"/>
    <x v="1"/>
  </r>
  <r>
    <x v="1"/>
    <n v="4.4268055569999998"/>
    <n v="78"/>
    <s v="M"/>
    <m/>
    <n v="1"/>
    <n v="1"/>
    <n v="0"/>
    <n v="1"/>
    <s v="Stanford"/>
    <b v="0"/>
    <b v="0"/>
    <b v="0"/>
    <n v="1"/>
    <b v="0"/>
    <x v="1"/>
  </r>
  <r>
    <x v="1"/>
    <n v="4.9676454559999996"/>
    <n v="67"/>
    <s v="M"/>
    <m/>
    <n v="1"/>
    <n v="0"/>
    <n v="1"/>
    <n v="1"/>
    <s v="Stanford"/>
    <b v="0"/>
    <b v="0"/>
    <b v="0"/>
    <n v="1"/>
    <b v="0"/>
    <x v="1"/>
  </r>
  <r>
    <x v="1"/>
    <n v="7.4490138779999997"/>
    <n v="66"/>
    <s v="M"/>
    <m/>
    <n v="1"/>
    <n v="0"/>
    <n v="1"/>
    <n v="1"/>
    <s v="Stanford"/>
    <b v="0"/>
    <b v="0"/>
    <b v="0"/>
    <n v="1"/>
    <b v="0"/>
    <x v="1"/>
  </r>
  <r>
    <x v="1"/>
    <n v="4.0073969509999996"/>
    <n v="75"/>
    <s v="M"/>
    <m/>
    <n v="1"/>
    <n v="0"/>
    <n v="1"/>
    <n v="1"/>
    <s v="Stanford"/>
    <b v="0"/>
    <b v="0"/>
    <b v="0"/>
    <n v="1"/>
    <b v="0"/>
    <x v="1"/>
  </r>
  <r>
    <x v="1"/>
    <n v="10.04713289"/>
    <n v="67"/>
    <s v="M"/>
    <m/>
    <n v="1"/>
    <n v="1"/>
    <n v="1"/>
    <n v="1"/>
    <s v="Stanford"/>
    <b v="0"/>
    <b v="0"/>
    <b v="0"/>
    <n v="1"/>
    <b v="0"/>
    <x v="1"/>
  </r>
  <r>
    <x v="1"/>
    <n v="6.5036704729999997"/>
    <n v="77"/>
    <s v="M"/>
    <m/>
    <n v="1"/>
    <n v="1"/>
    <n v="1"/>
    <n v="1"/>
    <s v="Stanford"/>
    <b v="0"/>
    <b v="0"/>
    <b v="0"/>
    <n v="1"/>
    <b v="0"/>
    <x v="1"/>
  </r>
  <r>
    <x v="1"/>
    <n v="3.3723491669999999"/>
    <n v="73"/>
    <s v="M"/>
    <m/>
    <n v="1"/>
    <n v="1"/>
    <n v="1"/>
    <n v="1"/>
    <s v="Stanford"/>
    <b v="0"/>
    <b v="0"/>
    <b v="0"/>
    <n v="1"/>
    <b v="0"/>
    <x v="1"/>
  </r>
  <r>
    <x v="1"/>
    <n v="4.2871140130000001"/>
    <n v="63"/>
    <s v="M"/>
    <m/>
    <n v="1"/>
    <n v="1"/>
    <n v="1"/>
    <n v="1"/>
    <s v="Stanford"/>
    <b v="0"/>
    <b v="0"/>
    <b v="0"/>
    <n v="1"/>
    <b v="0"/>
    <x v="1"/>
  </r>
  <r>
    <x v="1"/>
    <n v="8.4718958880000006"/>
    <n v="69"/>
    <s v="M"/>
    <m/>
    <n v="1"/>
    <n v="1"/>
    <n v="1"/>
    <n v="1"/>
    <s v="Stanford"/>
    <b v="0"/>
    <b v="0"/>
    <b v="0"/>
    <n v="1"/>
    <b v="0"/>
    <x v="1"/>
  </r>
  <r>
    <x v="1"/>
    <n v="6.7906220670000002"/>
    <n v="70"/>
    <s v="M"/>
    <m/>
    <n v="1"/>
    <n v="1"/>
    <n v="1"/>
    <n v="1"/>
    <s v="Stanford"/>
    <b v="0"/>
    <b v="0"/>
    <b v="0"/>
    <n v="1"/>
    <b v="0"/>
    <x v="1"/>
  </r>
  <r>
    <x v="1"/>
    <n v="4.6497392319999999"/>
    <n v="60"/>
    <s v="M"/>
    <m/>
    <n v="1"/>
    <n v="0"/>
    <n v="0"/>
    <n v="0"/>
    <s v="Stanford"/>
    <b v="0"/>
    <b v="1"/>
    <b v="0"/>
    <n v="1"/>
    <b v="0"/>
    <x v="1"/>
  </r>
  <r>
    <x v="1"/>
    <n v="4.461746335"/>
    <n v="60"/>
    <s v="F"/>
    <m/>
    <n v="1"/>
    <n v="0"/>
    <n v="0"/>
    <n v="0"/>
    <s v="Stanford"/>
    <b v="0"/>
    <b v="1"/>
    <b v="0"/>
    <n v="1"/>
    <b v="0"/>
    <x v="1"/>
  </r>
  <r>
    <x v="1"/>
    <n v="3.8612132610000001"/>
    <n v="70"/>
    <s v="F"/>
    <m/>
    <n v="1"/>
    <n v="0"/>
    <n v="0"/>
    <n v="0"/>
    <s v="Stanford"/>
    <b v="0"/>
    <b v="1"/>
    <b v="0"/>
    <n v="1"/>
    <b v="0"/>
    <x v="1"/>
  </r>
  <r>
    <x v="1"/>
    <n v="8.2499133800000006"/>
    <n v="61"/>
    <s v="M"/>
    <m/>
    <n v="1"/>
    <n v="0"/>
    <n v="0"/>
    <n v="0"/>
    <s v="Stanford"/>
    <b v="0"/>
    <b v="1"/>
    <b v="0"/>
    <n v="1"/>
    <b v="0"/>
    <x v="1"/>
  </r>
  <r>
    <x v="1"/>
    <n v="10.48810585"/>
    <n v="77"/>
    <s v="M"/>
    <m/>
    <n v="1"/>
    <n v="0"/>
    <n v="0"/>
    <n v="0"/>
    <s v="Stanford"/>
    <b v="0"/>
    <b v="1"/>
    <b v="0"/>
    <n v="1"/>
    <b v="0"/>
    <x v="1"/>
  </r>
  <r>
    <x v="1"/>
    <n v="3.9732898780000001"/>
    <n v="71"/>
    <s v="M"/>
    <m/>
    <n v="1"/>
    <n v="1"/>
    <n v="0"/>
    <n v="0"/>
    <s v="Stanford"/>
    <b v="0"/>
    <b v="0"/>
    <b v="0"/>
    <n v="1"/>
    <b v="0"/>
    <x v="1"/>
  </r>
  <r>
    <x v="1"/>
    <n v="7.9504351340000001"/>
    <n v="67"/>
    <s v="M"/>
    <m/>
    <n v="1"/>
    <n v="1"/>
    <n v="0"/>
    <n v="0"/>
    <s v="Stanford"/>
    <b v="0"/>
    <b v="0"/>
    <b v="0"/>
    <n v="1"/>
    <b v="0"/>
    <x v="1"/>
  </r>
  <r>
    <x v="1"/>
    <n v="7.7607998289999998"/>
    <n v="70"/>
    <s v="M"/>
    <m/>
    <n v="1"/>
    <n v="0"/>
    <n v="1"/>
    <n v="0"/>
    <s v="Stanford"/>
    <b v="0"/>
    <b v="0"/>
    <b v="0"/>
    <n v="1"/>
    <b v="0"/>
    <x v="1"/>
  </r>
  <r>
    <x v="1"/>
    <n v="8.1570566610000004"/>
    <n v="56"/>
    <s v="M"/>
    <m/>
    <n v="1"/>
    <n v="0"/>
    <n v="1"/>
    <n v="0"/>
    <s v="Stanford"/>
    <b v="0"/>
    <b v="0"/>
    <b v="0"/>
    <n v="1"/>
    <b v="0"/>
    <x v="1"/>
  </r>
  <r>
    <x v="1"/>
    <n v="8.5528064770000007"/>
    <n v="71"/>
    <s v="M"/>
    <m/>
    <n v="1"/>
    <n v="0"/>
    <n v="1"/>
    <n v="0"/>
    <s v="Stanford"/>
    <b v="0"/>
    <b v="0"/>
    <b v="0"/>
    <n v="1"/>
    <b v="0"/>
    <x v="1"/>
  </r>
  <r>
    <x v="1"/>
    <n v="1.4660633679999999"/>
    <n v="69"/>
    <s v="M"/>
    <m/>
    <n v="1"/>
    <n v="1"/>
    <n v="1"/>
    <n v="0"/>
    <s v="Stanford"/>
    <b v="0"/>
    <b v="0"/>
    <b v="0"/>
    <n v="1"/>
    <b v="0"/>
    <x v="1"/>
  </r>
  <r>
    <x v="1"/>
    <n v="6.4650967499999998"/>
    <n v="71"/>
    <s v="M"/>
    <m/>
    <n v="1"/>
    <n v="1"/>
    <n v="1"/>
    <n v="0"/>
    <s v="Stanford"/>
    <b v="0"/>
    <b v="0"/>
    <b v="0"/>
    <n v="1"/>
    <b v="0"/>
    <x v="1"/>
  </r>
  <r>
    <x v="1"/>
    <n v="5.9654922040000002"/>
    <n v="56"/>
    <s v="F"/>
    <m/>
    <n v="1"/>
    <n v="1"/>
    <n v="1"/>
    <n v="0"/>
    <s v="Stanford"/>
    <b v="0"/>
    <b v="0"/>
    <b v="0"/>
    <n v="1"/>
    <b v="0"/>
    <x v="1"/>
  </r>
  <r>
    <x v="1"/>
    <n v="6.6762195039999996"/>
    <n v="65"/>
    <s v="F"/>
    <s v="Parasomnia"/>
    <n v="1"/>
    <n v="1"/>
    <n v="1"/>
    <n v="0"/>
    <s v="Stanford"/>
    <b v="0"/>
    <b v="0"/>
    <b v="0"/>
    <n v="1"/>
    <b v="0"/>
    <x v="1"/>
  </r>
  <r>
    <x v="1"/>
    <n v="6.7622398209999997"/>
    <n v="74"/>
    <s v="F"/>
    <m/>
    <n v="1"/>
    <n v="1"/>
    <n v="1"/>
    <n v="0"/>
    <s v="Stanford"/>
    <b v="0"/>
    <b v="0"/>
    <b v="0"/>
    <n v="1"/>
    <b v="0"/>
    <x v="1"/>
  </r>
  <r>
    <x v="1"/>
    <n v="7.0950900639999999"/>
    <n v="59"/>
    <s v="M"/>
    <m/>
    <n v="1"/>
    <n v="1"/>
    <n v="1"/>
    <n v="0"/>
    <s v="Stanford"/>
    <b v="0"/>
    <b v="0"/>
    <b v="0"/>
    <n v="1"/>
    <b v="0"/>
    <x v="1"/>
  </r>
  <r>
    <x v="1"/>
    <n v="10.709139990000001"/>
    <n v="76"/>
    <s v="M"/>
    <m/>
    <n v="1"/>
    <n v="1"/>
    <n v="1"/>
    <n v="0"/>
    <s v="Stanford"/>
    <b v="0"/>
    <b v="0"/>
    <b v="0"/>
    <n v="1"/>
    <b v="0"/>
    <x v="1"/>
  </r>
  <r>
    <x v="1"/>
    <n v="5.5567184239999996"/>
    <n v="62"/>
    <s v="M"/>
    <m/>
    <n v="1"/>
    <n v="1"/>
    <n v="1"/>
    <n v="0"/>
    <s v="Stanford"/>
    <b v="0"/>
    <b v="0"/>
    <b v="0"/>
    <n v="1"/>
    <b v="0"/>
    <x v="1"/>
  </r>
  <r>
    <x v="1"/>
    <n v="8.1022803109999995"/>
    <n v="68"/>
    <s v="F"/>
    <m/>
    <n v="1"/>
    <n v="1"/>
    <n v="1"/>
    <n v="0"/>
    <s v="Stanford"/>
    <b v="0"/>
    <b v="0"/>
    <b v="0"/>
    <n v="1"/>
    <b v="0"/>
    <x v="1"/>
  </r>
  <r>
    <x v="1"/>
    <n v="5.0905679749999999"/>
    <n v="76"/>
    <s v="M"/>
    <m/>
    <n v="1"/>
    <n v="1"/>
    <n v="1"/>
    <n v="0"/>
    <s v="Stanford"/>
    <b v="0"/>
    <b v="0"/>
    <b v="0"/>
    <n v="1"/>
    <b v="0"/>
    <x v="1"/>
  </r>
  <r>
    <x v="1"/>
    <n v="4.3324332099999996"/>
    <n v="52"/>
    <s v="M"/>
    <m/>
    <n v="1"/>
    <n v="0.5"/>
    <n v="1"/>
    <n v="0"/>
    <s v="Stanford"/>
    <b v="0"/>
    <b v="0"/>
    <b v="0"/>
    <n v="1"/>
    <b v="0"/>
    <x v="1"/>
  </r>
  <r>
    <x v="1"/>
    <n v="2.9167801550000001"/>
    <n v="71"/>
    <s v="M"/>
    <m/>
    <n v="1"/>
    <n v="0.5"/>
    <n v="1"/>
    <n v="1"/>
    <s v="Stanford"/>
    <b v="0"/>
    <b v="0"/>
    <b v="0"/>
    <n v="1"/>
    <b v="0"/>
    <x v="1"/>
  </r>
  <r>
    <x v="0"/>
    <n v="-8.0569572209999993"/>
    <n v="45"/>
    <s v="M"/>
    <m/>
    <n v="0"/>
    <n v="0"/>
    <n v="0"/>
    <n v="0"/>
    <s v="Stanford"/>
    <b v="1"/>
    <b v="1"/>
    <b v="1"/>
    <n v="1"/>
    <b v="0"/>
    <x v="0"/>
  </r>
  <r>
    <x v="0"/>
    <n v="-7.1855940269999996"/>
    <n v="65"/>
    <s v="M"/>
    <m/>
    <n v="0"/>
    <n v="0"/>
    <n v="0"/>
    <n v="0"/>
    <s v="Stanford"/>
    <b v="1"/>
    <b v="1"/>
    <b v="1"/>
    <n v="1"/>
    <b v="0"/>
    <x v="0"/>
  </r>
  <r>
    <x v="0"/>
    <n v="-7.161543633"/>
    <n v="70"/>
    <s v="F"/>
    <m/>
    <n v="0"/>
    <n v="0"/>
    <n v="0"/>
    <n v="0"/>
    <s v="Stanford"/>
    <b v="1"/>
    <b v="1"/>
    <b v="1"/>
    <n v="1"/>
    <b v="0"/>
    <x v="0"/>
  </r>
  <r>
    <x v="0"/>
    <n v="-7.0927508330000002"/>
    <n v="58"/>
    <s v="M"/>
    <m/>
    <n v="0"/>
    <n v="0"/>
    <n v="0"/>
    <n v="0"/>
    <s v="Stanford"/>
    <b v="1"/>
    <b v="1"/>
    <b v="1"/>
    <n v="1"/>
    <b v="0"/>
    <x v="0"/>
  </r>
  <r>
    <x v="0"/>
    <n v="-6.7442457180000002"/>
    <n v="66"/>
    <s v="M"/>
    <m/>
    <n v="0"/>
    <n v="0"/>
    <n v="0"/>
    <n v="0"/>
    <s v="Stanford"/>
    <b v="1"/>
    <b v="1"/>
    <b v="1"/>
    <n v="1"/>
    <b v="0"/>
    <x v="0"/>
  </r>
  <r>
    <x v="0"/>
    <n v="-6.0728324950000001"/>
    <n v="53"/>
    <s v="M"/>
    <m/>
    <n v="0"/>
    <n v="0"/>
    <n v="0"/>
    <n v="0"/>
    <s v="Stanford"/>
    <b v="1"/>
    <b v="1"/>
    <b v="1"/>
    <n v="1"/>
    <b v="0"/>
    <x v="0"/>
  </r>
  <r>
    <x v="0"/>
    <n v="-5.8477109399999998"/>
    <n v="72"/>
    <s v="F"/>
    <m/>
    <n v="0"/>
    <n v="0"/>
    <n v="0"/>
    <n v="0"/>
    <s v="Stanford"/>
    <b v="1"/>
    <b v="1"/>
    <b v="1"/>
    <n v="1"/>
    <b v="0"/>
    <x v="0"/>
  </r>
  <r>
    <x v="0"/>
    <n v="-5.6646109559999998"/>
    <n v="61"/>
    <s v="M"/>
    <m/>
    <n v="0"/>
    <n v="0"/>
    <n v="0"/>
    <n v="0"/>
    <s v="Stanford"/>
    <b v="1"/>
    <b v="1"/>
    <b v="1"/>
    <n v="1"/>
    <b v="0"/>
    <x v="0"/>
  </r>
  <r>
    <x v="0"/>
    <n v="-5.4816198849999997"/>
    <n v="80"/>
    <s v="M"/>
    <m/>
    <n v="0"/>
    <n v="0"/>
    <n v="0"/>
    <n v="0"/>
    <s v="Stanford"/>
    <b v="1"/>
    <b v="1"/>
    <b v="1"/>
    <n v="1"/>
    <b v="0"/>
    <x v="0"/>
  </r>
  <r>
    <x v="0"/>
    <n v="-5.3751686689999998"/>
    <n v="62"/>
    <s v="F"/>
    <m/>
    <n v="0"/>
    <n v="0"/>
    <n v="0"/>
    <n v="0"/>
    <s v="Stanford"/>
    <b v="1"/>
    <b v="1"/>
    <b v="1"/>
    <n v="1"/>
    <b v="0"/>
    <x v="0"/>
  </r>
  <r>
    <x v="0"/>
    <n v="-5.3183706559999999"/>
    <n v="60"/>
    <s v="M"/>
    <m/>
    <n v="0"/>
    <n v="0"/>
    <n v="0"/>
    <n v="0"/>
    <s v="Stanford"/>
    <b v="1"/>
    <b v="1"/>
    <b v="1"/>
    <n v="1"/>
    <b v="0"/>
    <x v="0"/>
  </r>
  <r>
    <x v="0"/>
    <n v="-4.9671237980000003"/>
    <n v="64"/>
    <s v="M"/>
    <m/>
    <n v="0"/>
    <n v="0"/>
    <n v="0"/>
    <n v="0"/>
    <s v="Stanford"/>
    <b v="1"/>
    <b v="1"/>
    <b v="1"/>
    <n v="1"/>
    <b v="0"/>
    <x v="0"/>
  </r>
  <r>
    <x v="0"/>
    <n v="-4.8526087950000001"/>
    <n v="77"/>
    <s v="F"/>
    <m/>
    <n v="0"/>
    <n v="0"/>
    <n v="0"/>
    <n v="0"/>
    <s v="Stanford"/>
    <b v="1"/>
    <b v="1"/>
    <b v="1"/>
    <n v="1"/>
    <b v="0"/>
    <x v="0"/>
  </r>
  <r>
    <x v="0"/>
    <n v="-4.5812398910000001"/>
    <n v="74"/>
    <s v="M"/>
    <m/>
    <n v="0"/>
    <n v="0"/>
    <n v="0"/>
    <n v="0"/>
    <s v="Stanford"/>
    <b v="1"/>
    <b v="1"/>
    <b v="1"/>
    <n v="1"/>
    <b v="0"/>
    <x v="0"/>
  </r>
  <r>
    <x v="0"/>
    <n v="-4.4213471929999999"/>
    <n v="66"/>
    <s v="M"/>
    <m/>
    <n v="0"/>
    <n v="0"/>
    <n v="0"/>
    <n v="0"/>
    <s v="Stanford"/>
    <b v="1"/>
    <b v="1"/>
    <b v="1"/>
    <n v="1"/>
    <b v="0"/>
    <x v="0"/>
  </r>
  <r>
    <x v="0"/>
    <n v="-4.3677041909999996"/>
    <n v="68"/>
    <s v="M"/>
    <m/>
    <n v="0"/>
    <n v="0"/>
    <n v="0"/>
    <n v="0"/>
    <s v="Stanford"/>
    <b v="1"/>
    <b v="1"/>
    <b v="1"/>
    <n v="1"/>
    <b v="0"/>
    <x v="0"/>
  </r>
  <r>
    <x v="0"/>
    <n v="-4.3485170799999997"/>
    <n v="74"/>
    <s v="M"/>
    <m/>
    <n v="0"/>
    <n v="0"/>
    <n v="0"/>
    <n v="0"/>
    <s v="Stanford"/>
    <b v="1"/>
    <b v="1"/>
    <b v="1"/>
    <n v="1"/>
    <b v="0"/>
    <x v="0"/>
  </r>
  <r>
    <x v="0"/>
    <n v="-3.7640566149999999"/>
    <n v="62"/>
    <s v="M"/>
    <m/>
    <n v="0"/>
    <n v="0"/>
    <n v="0"/>
    <n v="0"/>
    <s v="Stanford"/>
    <b v="1"/>
    <b v="1"/>
    <b v="1"/>
    <n v="1"/>
    <b v="0"/>
    <x v="0"/>
  </r>
  <r>
    <x v="0"/>
    <n v="-3.5628620519999998"/>
    <n v="73"/>
    <s v="F"/>
    <m/>
    <n v="0"/>
    <n v="0"/>
    <n v="0"/>
    <n v="0"/>
    <s v="Stanford"/>
    <b v="1"/>
    <b v="1"/>
    <b v="1"/>
    <n v="1"/>
    <b v="0"/>
    <x v="0"/>
  </r>
  <r>
    <x v="0"/>
    <n v="-3.0625151339999999"/>
    <n v="74"/>
    <s v="F"/>
    <m/>
    <n v="0"/>
    <n v="0"/>
    <n v="0"/>
    <n v="0"/>
    <s v="Stanford"/>
    <b v="1"/>
    <b v="1"/>
    <b v="1"/>
    <n v="1"/>
    <b v="0"/>
    <x v="0"/>
  </r>
  <r>
    <x v="0"/>
    <n v="-2.9571440099999999"/>
    <n v="76"/>
    <s v="F"/>
    <m/>
    <n v="0"/>
    <n v="0"/>
    <n v="0"/>
    <n v="0"/>
    <s v="Stanford"/>
    <b v="1"/>
    <b v="1"/>
    <b v="1"/>
    <n v="1"/>
    <b v="0"/>
    <x v="0"/>
  </r>
  <r>
    <x v="0"/>
    <n v="-2.5948541490000001"/>
    <n v="65"/>
    <s v="M"/>
    <m/>
    <n v="0"/>
    <n v="0"/>
    <n v="0"/>
    <n v="0"/>
    <s v="Stanford"/>
    <b v="1"/>
    <b v="1"/>
    <b v="1"/>
    <n v="1"/>
    <b v="0"/>
    <x v="0"/>
  </r>
  <r>
    <x v="0"/>
    <n v="-2.14175468"/>
    <n v="71"/>
    <s v="F"/>
    <m/>
    <n v="0"/>
    <n v="0"/>
    <n v="0"/>
    <n v="0"/>
    <s v="Stanford"/>
    <b v="1"/>
    <b v="1"/>
    <b v="1"/>
    <n v="1"/>
    <b v="0"/>
    <x v="0"/>
  </r>
  <r>
    <x v="0"/>
    <n v="-1.7900054729999999"/>
    <n v="79"/>
    <s v="M"/>
    <m/>
    <n v="0"/>
    <n v="0"/>
    <n v="0"/>
    <n v="0"/>
    <s v="Stanford"/>
    <b v="1"/>
    <b v="1"/>
    <b v="1"/>
    <n v="1"/>
    <b v="0"/>
    <x v="0"/>
  </r>
  <r>
    <x v="0"/>
    <n v="-1.459569605"/>
    <n v="57"/>
    <s v="M"/>
    <m/>
    <n v="0"/>
    <n v="0"/>
    <n v="0"/>
    <n v="0"/>
    <s v="Stanford"/>
    <b v="1"/>
    <b v="1"/>
    <b v="1"/>
    <n v="1"/>
    <b v="0"/>
    <x v="0"/>
  </r>
  <r>
    <x v="0"/>
    <n v="-5.1303870600000002E-2"/>
    <n v="72"/>
    <s v="M"/>
    <m/>
    <n v="0"/>
    <n v="0"/>
    <n v="0"/>
    <n v="0"/>
    <s v="Stanford"/>
    <b v="1"/>
    <b v="1"/>
    <b v="1"/>
    <n v="1"/>
    <b v="0"/>
    <x v="0"/>
  </r>
  <r>
    <x v="0"/>
    <n v="6.9434791679999996E-2"/>
    <n v="61"/>
    <s v="M"/>
    <m/>
    <n v="0"/>
    <n v="0"/>
    <n v="0"/>
    <n v="0"/>
    <s v="Stanford"/>
    <b v="1"/>
    <b v="1"/>
    <b v="1"/>
    <n v="1"/>
    <b v="0"/>
    <x v="0"/>
  </r>
  <r>
    <x v="0"/>
    <n v="0.91961745130000005"/>
    <n v="60"/>
    <s v="M"/>
    <s v="REM-related OSA"/>
    <n v="0"/>
    <n v="0"/>
    <n v="0"/>
    <n v="0"/>
    <s v="Stanford"/>
    <b v="1"/>
    <b v="1"/>
    <b v="1"/>
    <n v="1"/>
    <b v="0"/>
    <x v="0"/>
  </r>
  <r>
    <x v="0"/>
    <n v="2.1386801129999999"/>
    <n v="71"/>
    <s v="F"/>
    <m/>
    <n v="0"/>
    <n v="0"/>
    <n v="0"/>
    <n v="0"/>
    <s v="Stanford"/>
    <b v="1"/>
    <b v="1"/>
    <b v="1"/>
    <n v="1"/>
    <b v="0"/>
    <x v="0"/>
  </r>
  <r>
    <x v="0"/>
    <n v="-5.9610876189999997"/>
    <n v="60"/>
    <s v="F"/>
    <m/>
    <n v="0"/>
    <n v="0"/>
    <n v="1"/>
    <n v="0"/>
    <s v="Stanford"/>
    <b v="1"/>
    <b v="0"/>
    <b v="0"/>
    <n v="1"/>
    <b v="0"/>
    <x v="0"/>
  </r>
  <r>
    <x v="0"/>
    <n v="-1.679247124"/>
    <n v="70"/>
    <s v="M"/>
    <m/>
    <n v="0"/>
    <n v="1"/>
    <n v="1"/>
    <n v="0"/>
    <s v="Stanford"/>
    <b v="1"/>
    <b v="0"/>
    <b v="0"/>
    <n v="1"/>
    <b v="0"/>
    <x v="0"/>
  </r>
  <r>
    <x v="0"/>
    <n v="-7.7915592770000002"/>
    <n v="62"/>
    <s v="M"/>
    <m/>
    <n v="0"/>
    <n v="0"/>
    <n v="0"/>
    <n v="1"/>
    <s v="Stanford"/>
    <b v="1"/>
    <b v="0"/>
    <b v="0"/>
    <n v="1"/>
    <b v="0"/>
    <x v="0"/>
  </r>
  <r>
    <x v="0"/>
    <n v="-7.2821115900000004"/>
    <n v="76"/>
    <s v="M"/>
    <m/>
    <n v="0"/>
    <n v="0"/>
    <n v="0"/>
    <n v="1"/>
    <s v="Stanford"/>
    <b v="1"/>
    <b v="0"/>
    <b v="0"/>
    <n v="1"/>
    <b v="0"/>
    <x v="0"/>
  </r>
  <r>
    <x v="0"/>
    <n v="-2.5812651959999999"/>
    <n v="74"/>
    <s v="F"/>
    <s v="REM-related OSA"/>
    <n v="0"/>
    <n v="0"/>
    <n v="0"/>
    <n v="1"/>
    <s v="Stanford"/>
    <b v="1"/>
    <b v="0"/>
    <b v="0"/>
    <n v="1"/>
    <b v="0"/>
    <x v="0"/>
  </r>
  <r>
    <x v="0"/>
    <n v="3.9730297220000002"/>
    <n v="73"/>
    <s v="M"/>
    <m/>
    <n v="0"/>
    <n v="0"/>
    <n v="0"/>
    <n v="1"/>
    <s v="Stanford"/>
    <b v="1"/>
    <b v="0"/>
    <b v="0"/>
    <n v="1"/>
    <b v="0"/>
    <x v="0"/>
  </r>
  <r>
    <x v="0"/>
    <n v="-3.7593996189999999"/>
    <n v="60"/>
    <s v="F"/>
    <m/>
    <n v="0"/>
    <n v="1"/>
    <n v="1"/>
    <n v="1"/>
    <s v="Stanford"/>
    <b v="1"/>
    <b v="0"/>
    <b v="0"/>
    <n v="1"/>
    <b v="0"/>
    <x v="0"/>
  </r>
  <r>
    <x v="0"/>
    <n v="-5.7719640390000002"/>
    <n v="51"/>
    <s v="F"/>
    <m/>
    <n v="0"/>
    <n v="0"/>
    <n v="0"/>
    <n v="0"/>
    <s v="Stanford"/>
    <b v="1"/>
    <b v="1"/>
    <b v="1"/>
    <n v="1"/>
    <b v="0"/>
    <x v="0"/>
  </r>
  <r>
    <x v="0"/>
    <n v="-2.495419778"/>
    <n v="52"/>
    <s v="M"/>
    <m/>
    <n v="0"/>
    <n v="0"/>
    <n v="0"/>
    <n v="0"/>
    <s v="Stanford"/>
    <b v="1"/>
    <b v="1"/>
    <b v="1"/>
    <n v="1"/>
    <b v="0"/>
    <x v="0"/>
  </r>
  <r>
    <x v="0"/>
    <n v="-1.575004608"/>
    <n v="62"/>
    <s v="M"/>
    <s v="Pseudo-RBD"/>
    <n v="0"/>
    <n v="0"/>
    <n v="0"/>
    <n v="0"/>
    <s v="Stanford"/>
    <b v="1"/>
    <b v="1"/>
    <b v="1"/>
    <n v="1"/>
    <b v="0"/>
    <x v="0"/>
  </r>
  <r>
    <x v="0"/>
    <n v="-0.23647876609999999"/>
    <n v="41"/>
    <s v="M"/>
    <s v="Delayed PLMs"/>
    <n v="0"/>
    <n v="0"/>
    <n v="0"/>
    <n v="0"/>
    <s v="Stanford"/>
    <b v="1"/>
    <b v="1"/>
    <b v="1"/>
    <n v="1"/>
    <b v="0"/>
    <x v="0"/>
  </r>
  <r>
    <x v="0"/>
    <n v="-6.9253468600000003"/>
    <n v="43"/>
    <s v="M"/>
    <m/>
    <n v="0"/>
    <n v="0"/>
    <n v="1"/>
    <n v="0"/>
    <s v="Stanford"/>
    <b v="1"/>
    <b v="0"/>
    <b v="0"/>
    <n v="1"/>
    <b v="0"/>
    <x v="0"/>
  </r>
  <r>
    <x v="0"/>
    <n v="-3.858069446"/>
    <n v="40"/>
    <s v="M"/>
    <m/>
    <n v="0"/>
    <n v="1"/>
    <n v="1"/>
    <n v="0"/>
    <s v="Stanford"/>
    <b v="1"/>
    <b v="0"/>
    <b v="0"/>
    <n v="1"/>
    <b v="0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7">
  <r>
    <x v="0"/>
    <m/>
    <n v="72"/>
    <s v="M"/>
    <s v="Sleep apnea"/>
    <n v="0"/>
    <n v="1"/>
    <n v="0"/>
    <n v="0"/>
    <s v="May Clinic Data"/>
    <b v="1"/>
    <b v="0"/>
    <b v="0"/>
    <n v="1"/>
    <b v="0"/>
    <b v="1"/>
    <b v="1"/>
    <x v="0"/>
  </r>
  <r>
    <x v="0"/>
    <m/>
    <n v="79"/>
    <s v="M"/>
    <s v="Insomnia"/>
    <n v="0"/>
    <n v="0"/>
    <n v="0"/>
    <n v="0"/>
    <s v="May Clinic Data"/>
    <b v="1"/>
    <b v="1"/>
    <b v="1"/>
    <n v="1"/>
    <b v="0"/>
    <b v="1"/>
    <b v="0"/>
    <x v="1"/>
  </r>
  <r>
    <x v="0"/>
    <m/>
    <n v="55"/>
    <s v="M"/>
    <s v="Sleep apnea"/>
    <n v="0.5"/>
    <n v="1"/>
    <n v="0"/>
    <n v="1"/>
    <s v="May Clinic Data"/>
    <b v="0"/>
    <b v="0"/>
    <b v="0"/>
    <n v="1"/>
    <b v="1"/>
    <b v="1"/>
    <b v="1"/>
    <x v="0"/>
  </r>
  <r>
    <x v="0"/>
    <m/>
    <n v="61"/>
    <s v="M"/>
    <s v="Sleep apnea"/>
    <n v="0"/>
    <n v="1"/>
    <n v="0"/>
    <n v="1"/>
    <s v="May Clinic Data"/>
    <b v="1"/>
    <b v="0"/>
    <b v="0"/>
    <n v="1"/>
    <b v="0"/>
    <b v="1"/>
    <b v="1"/>
    <x v="0"/>
  </r>
  <r>
    <x v="0"/>
    <m/>
    <n v="46"/>
    <s v="F"/>
    <s v="Chronic fatigue"/>
    <n v="0"/>
    <n v="0"/>
    <n v="0"/>
    <n v="0"/>
    <s v="May Clinic Data"/>
    <b v="1"/>
    <b v="1"/>
    <b v="1"/>
    <n v="1"/>
    <b v="0"/>
    <b v="1"/>
    <b v="0"/>
    <x v="1"/>
  </r>
  <r>
    <x v="0"/>
    <m/>
    <n v="80"/>
    <s v="M"/>
    <s v="OSA"/>
    <n v="0"/>
    <n v="1"/>
    <n v="0"/>
    <n v="0"/>
    <s v="May Clinic Data"/>
    <b v="1"/>
    <b v="0"/>
    <b v="0"/>
    <n v="1"/>
    <b v="0"/>
    <b v="1"/>
    <b v="1"/>
    <x v="0"/>
  </r>
  <r>
    <x v="0"/>
    <m/>
    <n v="70"/>
    <s v="F"/>
    <s v="OSA"/>
    <n v="0"/>
    <n v="0"/>
    <n v="0"/>
    <n v="0"/>
    <s v="May Clinic Data"/>
    <b v="1"/>
    <b v="1"/>
    <b v="1"/>
    <n v="1"/>
    <b v="0"/>
    <b v="1"/>
    <b v="0"/>
    <x v="1"/>
  </r>
  <r>
    <x v="0"/>
    <m/>
    <n v="87"/>
    <s v="F"/>
    <s v="Sleep apnea"/>
    <n v="0"/>
    <n v="1"/>
    <n v="1"/>
    <n v="0"/>
    <s v="May Clinic Data"/>
    <b v="1"/>
    <b v="0"/>
    <b v="0"/>
    <n v="1"/>
    <b v="0"/>
    <b v="1"/>
    <b v="1"/>
    <x v="0"/>
  </r>
  <r>
    <x v="1"/>
    <m/>
    <n v="76"/>
    <s v="M"/>
    <m/>
    <n v="0.5"/>
    <n v="1"/>
    <n v="1"/>
    <n v="0"/>
    <s v="May Clinic Data"/>
    <b v="0"/>
    <b v="0"/>
    <b v="0"/>
    <n v="1"/>
    <b v="1"/>
    <b v="1"/>
    <b v="1"/>
    <x v="0"/>
  </r>
  <r>
    <x v="1"/>
    <m/>
    <n v="67"/>
    <s v="M"/>
    <m/>
    <n v="1"/>
    <n v="0.5"/>
    <n v="0"/>
    <n v="0"/>
    <s v="May Clinic Data"/>
    <b v="0"/>
    <b v="0"/>
    <b v="0"/>
    <n v="1"/>
    <b v="0"/>
    <b v="0"/>
    <b v="0"/>
    <x v="1"/>
  </r>
  <r>
    <x v="1"/>
    <m/>
    <n v="67"/>
    <s v="M"/>
    <m/>
    <n v="1"/>
    <n v="0"/>
    <n v="0"/>
    <n v="0"/>
    <s v="May Clinic Data"/>
    <b v="0"/>
    <b v="1"/>
    <b v="0"/>
    <n v="1"/>
    <b v="0"/>
    <b v="0"/>
    <b v="0"/>
    <x v="1"/>
  </r>
  <r>
    <x v="1"/>
    <m/>
    <n v="55"/>
    <s v="M"/>
    <m/>
    <n v="1"/>
    <n v="1"/>
    <n v="1"/>
    <n v="1"/>
    <s v="May Clinic Data"/>
    <b v="0"/>
    <b v="0"/>
    <b v="0"/>
    <n v="1"/>
    <b v="0"/>
    <b v="0"/>
    <b v="1"/>
    <x v="1"/>
  </r>
  <r>
    <x v="1"/>
    <m/>
    <n v="67"/>
    <s v="M"/>
    <s v="Depression"/>
    <n v="1"/>
    <n v="0"/>
    <n v="1"/>
    <n v="0"/>
    <s v="May Clinic Data"/>
    <b v="0"/>
    <b v="0"/>
    <b v="0"/>
    <n v="1"/>
    <b v="0"/>
    <b v="0"/>
    <b v="1"/>
    <x v="1"/>
  </r>
  <r>
    <x v="1"/>
    <m/>
    <n v="72"/>
    <s v="M"/>
    <m/>
    <n v="1"/>
    <n v="1"/>
    <n v="1"/>
    <n v="1"/>
    <s v="April Cinic Data"/>
    <b v="0"/>
    <b v="0"/>
    <b v="0"/>
    <n v="1"/>
    <b v="0"/>
    <b v="0"/>
    <b v="1"/>
    <x v="1"/>
  </r>
  <r>
    <x v="0"/>
    <m/>
    <n v="67"/>
    <s v="M"/>
    <s v="RLS"/>
    <n v="0"/>
    <n v="0"/>
    <n v="0"/>
    <n v="0"/>
    <s v="April Cinic Data"/>
    <b v="1"/>
    <b v="1"/>
    <b v="1"/>
    <n v="1"/>
    <b v="0"/>
    <b v="1"/>
    <b v="0"/>
    <x v="1"/>
  </r>
  <r>
    <x v="0"/>
    <m/>
    <n v="74"/>
    <s v="F"/>
    <s v="Insomnia"/>
    <n v="0"/>
    <n v="0"/>
    <n v="0"/>
    <n v="0.5"/>
    <s v="April Cinic Data"/>
    <b v="1"/>
    <b v="0"/>
    <b v="0"/>
    <n v="1"/>
    <b v="0"/>
    <b v="1"/>
    <b v="0"/>
    <x v="1"/>
  </r>
  <r>
    <x v="1"/>
    <m/>
    <n v="54"/>
    <s v="F"/>
    <s v="DM2, depression"/>
    <n v="1"/>
    <n v="0"/>
    <n v="0"/>
    <n v="0"/>
    <s v="April Cinic Data"/>
    <b v="0"/>
    <b v="1"/>
    <b v="0"/>
    <n v="1"/>
    <b v="0"/>
    <b v="0"/>
    <b v="0"/>
    <x v="1"/>
  </r>
  <r>
    <x v="0"/>
    <m/>
    <n v="65"/>
    <s v="F"/>
    <s v="Diabetes, heart failure"/>
    <n v="0"/>
    <n v="0"/>
    <n v="1"/>
    <n v="1"/>
    <s v="April Cinic Data"/>
    <b v="1"/>
    <b v="0"/>
    <b v="0"/>
    <n v="1"/>
    <b v="0"/>
    <b v="1"/>
    <b v="1"/>
    <x v="0"/>
  </r>
  <r>
    <x v="0"/>
    <m/>
    <n v="73"/>
    <s v="F"/>
    <s v="Insomnia, anxiety, migraines"/>
    <n v="0"/>
    <n v="0"/>
    <n v="1"/>
    <n v="0"/>
    <s v="April Cinic Data"/>
    <b v="1"/>
    <b v="0"/>
    <b v="0"/>
    <n v="1"/>
    <b v="0"/>
    <b v="1"/>
    <b v="1"/>
    <x v="0"/>
  </r>
  <r>
    <x v="0"/>
    <m/>
    <n v="77"/>
    <s v="F"/>
    <m/>
    <n v="0.5"/>
    <n v="1"/>
    <n v="0"/>
    <n v="0.5"/>
    <s v="April Cinic Data"/>
    <b v="0"/>
    <b v="0"/>
    <b v="0"/>
    <n v="1"/>
    <b v="1"/>
    <b v="1"/>
    <b v="1"/>
    <x v="0"/>
  </r>
  <r>
    <x v="0"/>
    <m/>
    <n v="53"/>
    <s v="F"/>
    <s v="Insomnia"/>
    <n v="0"/>
    <n v="1"/>
    <n v="1"/>
    <n v="0"/>
    <s v="April Cinic Data"/>
    <b v="1"/>
    <b v="0"/>
    <b v="0"/>
    <n v="1"/>
    <b v="0"/>
    <b v="1"/>
    <b v="1"/>
    <x v="0"/>
  </r>
  <r>
    <x v="0"/>
    <m/>
    <n v="76"/>
    <s v="F"/>
    <s v="Hypersomnia"/>
    <n v="0"/>
    <n v="0"/>
    <n v="0"/>
    <n v="0"/>
    <s v="April Cinic Data"/>
    <b v="1"/>
    <b v="1"/>
    <b v="1"/>
    <n v="1"/>
    <b v="0"/>
    <b v="1"/>
    <b v="0"/>
    <x v="1"/>
  </r>
  <r>
    <x v="1"/>
    <m/>
    <n v="49"/>
    <s v="F"/>
    <s v="Anxiety"/>
    <n v="1"/>
    <n v="0.5"/>
    <n v="1"/>
    <n v="1"/>
    <s v="April Cinic Data"/>
    <b v="0"/>
    <b v="0"/>
    <b v="0"/>
    <n v="1"/>
    <b v="0"/>
    <b v="0"/>
    <b v="1"/>
    <x v="1"/>
  </r>
  <r>
    <x v="0"/>
    <m/>
    <n v="53"/>
    <s v="F"/>
    <s v="Insomnia, depression, sleep apnea"/>
    <n v="0"/>
    <n v="0"/>
    <n v="0"/>
    <n v="1"/>
    <s v="April Cinic Data"/>
    <b v="1"/>
    <b v="0"/>
    <b v="0"/>
    <n v="1"/>
    <b v="0"/>
    <b v="1"/>
    <b v="1"/>
    <x v="0"/>
  </r>
  <r>
    <x v="0"/>
    <m/>
    <n v="83"/>
    <s v="F"/>
    <s v="AD-MCi and OSA"/>
    <n v="0"/>
    <n v="0"/>
    <n v="0"/>
    <n v="0"/>
    <s v="April Cinic Data"/>
    <b v="1"/>
    <b v="1"/>
    <b v="1"/>
    <n v="1"/>
    <b v="0"/>
    <b v="1"/>
    <b v="0"/>
    <x v="1"/>
  </r>
  <r>
    <x v="0"/>
    <m/>
    <n v="65"/>
    <s v="M"/>
    <s v="RLS"/>
    <n v="0.5"/>
    <n v="0"/>
    <n v="0"/>
    <n v="0"/>
    <s v="April Cinic Data"/>
    <b v="0"/>
    <b v="1"/>
    <b v="0"/>
    <n v="1"/>
    <b v="1"/>
    <b v="1"/>
    <b v="0"/>
    <x v="1"/>
  </r>
  <r>
    <x v="0"/>
    <m/>
    <n v="80"/>
    <s v="F"/>
    <s v="RLS"/>
    <n v="0"/>
    <n v="0"/>
    <n v="1"/>
    <n v="0"/>
    <s v="April Cinic Data"/>
    <b v="1"/>
    <b v="0"/>
    <b v="0"/>
    <n v="1"/>
    <b v="0"/>
    <b v="1"/>
    <b v="1"/>
    <x v="0"/>
  </r>
  <r>
    <x v="0"/>
    <m/>
    <n v="67"/>
    <s v="F"/>
    <s v="Migraines, OSA"/>
    <n v="0.5"/>
    <n v="0"/>
    <n v="0"/>
    <n v="0"/>
    <s v="April Cinic Data"/>
    <b v="0"/>
    <b v="1"/>
    <b v="0"/>
    <n v="1"/>
    <b v="1"/>
    <b v="1"/>
    <b v="0"/>
    <x v="1"/>
  </r>
  <r>
    <x v="1"/>
    <m/>
    <n v="80"/>
    <s v="M"/>
    <m/>
    <n v="0"/>
    <n v="1"/>
    <n v="1"/>
    <n v="0"/>
    <s v="April Cinic Data"/>
    <b v="1"/>
    <b v="0"/>
    <b v="0"/>
    <n v="1"/>
    <b v="0"/>
    <b v="1"/>
    <b v="1"/>
    <x v="0"/>
  </r>
  <r>
    <x v="1"/>
    <m/>
    <n v="64"/>
    <s v="M"/>
    <s v="Depression, diabetes"/>
    <n v="1"/>
    <n v="0"/>
    <n v="0"/>
    <n v="0"/>
    <s v="April Cinic Data"/>
    <b v="0"/>
    <b v="1"/>
    <b v="0"/>
    <n v="1"/>
    <b v="0"/>
    <b v="0"/>
    <b v="0"/>
    <x v="1"/>
  </r>
  <r>
    <x v="0"/>
    <m/>
    <n v="53"/>
    <s v="F"/>
    <s v="OSA, RLS, depression"/>
    <n v="0.5"/>
    <n v="1"/>
    <n v="0"/>
    <n v="0"/>
    <s v="Clinic - Clean Data"/>
    <b v="0"/>
    <b v="0"/>
    <b v="0"/>
    <n v="1"/>
    <b v="1"/>
    <b v="1"/>
    <b v="1"/>
    <x v="0"/>
  </r>
  <r>
    <x v="0"/>
    <m/>
    <n v="64"/>
    <s v="F"/>
    <s v="Central sleep apnea, circadian disorder"/>
    <n v="0.5"/>
    <n v="0"/>
    <n v="1"/>
    <n v="0"/>
    <s v="Clinic - Clean Data"/>
    <b v="0"/>
    <b v="0"/>
    <b v="0"/>
    <n v="1"/>
    <b v="1"/>
    <b v="1"/>
    <b v="1"/>
    <x v="0"/>
  </r>
  <r>
    <x v="0"/>
    <m/>
    <n v="67"/>
    <s v="F"/>
    <s v="OSA"/>
    <n v="0.5"/>
    <n v="1"/>
    <n v="1"/>
    <n v="0"/>
    <s v="Clinic - Clean Data"/>
    <b v="0"/>
    <b v="0"/>
    <b v="0"/>
    <n v="1"/>
    <b v="1"/>
    <b v="1"/>
    <b v="1"/>
    <x v="0"/>
  </r>
  <r>
    <x v="0"/>
    <m/>
    <n v="61"/>
    <s v="M"/>
    <s v="OSA, no RSWA"/>
    <n v="0.5"/>
    <n v="1"/>
    <n v="0"/>
    <n v="1"/>
    <s v="Clinic - Clean Data"/>
    <b v="0"/>
    <b v="0"/>
    <b v="0"/>
    <n v="1"/>
    <b v="1"/>
    <b v="1"/>
    <b v="1"/>
    <x v="0"/>
  </r>
  <r>
    <x v="0"/>
    <m/>
    <n v="53"/>
    <s v="F"/>
    <s v="OSA, anxiety, depression"/>
    <n v="0.5"/>
    <n v="1"/>
    <n v="1"/>
    <n v="1"/>
    <s v="Clinic - Clean Data"/>
    <b v="0"/>
    <b v="0"/>
    <b v="0"/>
    <n v="1"/>
    <b v="1"/>
    <b v="1"/>
    <b v="1"/>
    <x v="0"/>
  </r>
  <r>
    <x v="0"/>
    <m/>
    <n v="43"/>
    <s v="F"/>
    <s v="OSA, shift work disorder"/>
    <n v="0.5"/>
    <n v="0"/>
    <n v="1"/>
    <n v="0"/>
    <s v="Clinic - Clean Data"/>
    <b v="0"/>
    <b v="0"/>
    <b v="0"/>
    <n v="1"/>
    <b v="1"/>
    <b v="1"/>
    <b v="1"/>
    <x v="0"/>
  </r>
  <r>
    <x v="0"/>
    <m/>
    <n v="43"/>
    <s v="M"/>
    <s v="RLS, insomnia, mild OSA"/>
    <n v="0.5"/>
    <n v="0"/>
    <n v="0"/>
    <n v="1"/>
    <s v="Clinic - Clean Data"/>
    <b v="0"/>
    <b v="0"/>
    <b v="0"/>
    <n v="1"/>
    <b v="1"/>
    <b v="1"/>
    <b v="1"/>
    <x v="0"/>
  </r>
  <r>
    <x v="0"/>
    <m/>
    <n v="73"/>
    <s v="F"/>
    <s v="OSA sx, sleeptalking, initiation insomnia, RLS, low Fe"/>
    <n v="0.5"/>
    <n v="0.5"/>
    <n v="1"/>
    <n v="1"/>
    <s v="Clinic - Clean Data"/>
    <b v="0"/>
    <b v="0"/>
    <b v="0"/>
    <n v="1"/>
    <b v="1"/>
    <b v="1"/>
    <b v="1"/>
    <x v="0"/>
  </r>
  <r>
    <x v="0"/>
    <m/>
    <n v="68"/>
    <s v="M"/>
    <s v="Hypersomnia, tachycarida, constipation, l. thalamic lacunar lesion"/>
    <n v="0.5"/>
    <n v="0.5"/>
    <n v="1"/>
    <n v="1"/>
    <s v="Clinic - Clean Data"/>
    <b v="0"/>
    <b v="0"/>
    <b v="0"/>
    <n v="1"/>
    <b v="1"/>
    <b v="1"/>
    <b v="1"/>
    <x v="0"/>
  </r>
  <r>
    <x v="0"/>
    <m/>
    <n v="64"/>
    <s v="F"/>
    <s v="OSA, insomnia, excessive daytime sleepiness, cognitive concerns"/>
    <n v="0.5"/>
    <n v="0.5"/>
    <n v="0"/>
    <n v="1"/>
    <s v="Clinic - Clean Data"/>
    <b v="0"/>
    <b v="0"/>
    <b v="0"/>
    <n v="1"/>
    <b v="1"/>
    <b v="1"/>
    <b v="1"/>
    <x v="0"/>
  </r>
  <r>
    <x v="0"/>
    <m/>
    <n v="41"/>
    <s v="M"/>
    <s v="OSA"/>
    <n v="0.5"/>
    <n v="0"/>
    <n v="0"/>
    <n v="0.5"/>
    <s v="Clinic - Clean Data"/>
    <b v="0"/>
    <b v="0"/>
    <b v="0"/>
    <n v="1"/>
    <b v="1"/>
    <b v="1"/>
    <b v="0"/>
    <x v="1"/>
  </r>
  <r>
    <x v="0"/>
    <m/>
    <n v="68"/>
    <s v="F"/>
    <s v="OSA, migraines"/>
    <n v="0.5"/>
    <n v="0"/>
    <n v="0"/>
    <n v="0"/>
    <s v="Clinic - Clean Data"/>
    <b v="0"/>
    <b v="1"/>
    <b v="0"/>
    <n v="1"/>
    <b v="1"/>
    <b v="1"/>
    <b v="0"/>
    <x v="1"/>
  </r>
  <r>
    <x v="0"/>
    <m/>
    <n v="45"/>
    <s v="M"/>
    <s v="Tbi, sleep apnea, migraines, PTSD + GAD"/>
    <n v="0.5"/>
    <n v="0.5"/>
    <n v="1"/>
    <n v="1"/>
    <s v="Clinic - Clean Data"/>
    <b v="0"/>
    <b v="0"/>
    <b v="0"/>
    <n v="1"/>
    <b v="1"/>
    <b v="1"/>
    <b v="1"/>
    <x v="0"/>
  </r>
  <r>
    <x v="0"/>
    <m/>
    <n v="56"/>
    <s v="M"/>
    <s v="OSA, excessive daytime sleepiness"/>
    <n v="0.5"/>
    <n v="0"/>
    <n v="0"/>
    <n v="1"/>
    <s v="Clinic - Clean Data"/>
    <b v="0"/>
    <b v="0"/>
    <b v="0"/>
    <n v="1"/>
    <b v="1"/>
    <b v="1"/>
    <b v="1"/>
    <x v="0"/>
  </r>
  <r>
    <x v="0"/>
    <m/>
    <n v="45"/>
    <s v="F"/>
    <s v="Lupus, sleep apnea"/>
    <n v="0.5"/>
    <n v="0"/>
    <n v="0.5"/>
    <n v="0"/>
    <s v="Clinic - Clean Data"/>
    <b v="0"/>
    <b v="0"/>
    <b v="0"/>
    <n v="1"/>
    <b v="1"/>
    <b v="1"/>
    <b v="0"/>
    <x v="1"/>
  </r>
  <r>
    <x v="0"/>
    <m/>
    <n v="65"/>
    <s v="M"/>
    <s v="OSA, RLS"/>
    <n v="0.5"/>
    <n v="0"/>
    <n v="1"/>
    <n v="0"/>
    <s v="Clinic - Clean Data"/>
    <b v="0"/>
    <b v="0"/>
    <b v="0"/>
    <n v="1"/>
    <b v="1"/>
    <b v="1"/>
    <b v="1"/>
    <x v="0"/>
  </r>
  <r>
    <x v="0"/>
    <m/>
    <n v="63"/>
    <s v="M"/>
    <s v="OSA"/>
    <n v="0"/>
    <n v="0"/>
    <n v="1"/>
    <n v="0.5"/>
    <s v="Clinic - Clean Data"/>
    <b v="1"/>
    <b v="0"/>
    <b v="0"/>
    <n v="1"/>
    <b v="0"/>
    <b v="1"/>
    <b v="1"/>
    <x v="0"/>
  </r>
  <r>
    <x v="0"/>
    <m/>
    <n v="60"/>
    <s v="M"/>
    <s v="OSA"/>
    <n v="0"/>
    <n v="0"/>
    <n v="0"/>
    <n v="0"/>
    <s v="Clinic - Clean Data"/>
    <b v="1"/>
    <b v="1"/>
    <b v="1"/>
    <n v="1"/>
    <b v="0"/>
    <b v="1"/>
    <b v="0"/>
    <x v="1"/>
  </r>
  <r>
    <x v="0"/>
    <m/>
    <n v="81"/>
    <s v="M"/>
    <s v="OSA"/>
    <n v="0"/>
    <n v="0"/>
    <n v="0"/>
    <n v="0"/>
    <s v="Clinic - Clean Data"/>
    <b v="1"/>
    <b v="1"/>
    <b v="1"/>
    <n v="1"/>
    <b v="0"/>
    <b v="1"/>
    <b v="0"/>
    <x v="1"/>
  </r>
  <r>
    <x v="0"/>
    <m/>
    <n v="66"/>
    <s v="M"/>
    <s v="RLS"/>
    <n v="0"/>
    <n v="0"/>
    <n v="0"/>
    <n v="0"/>
    <s v="Clinic - Clean Data"/>
    <b v="1"/>
    <b v="1"/>
    <b v="1"/>
    <n v="1"/>
    <b v="0"/>
    <b v="1"/>
    <b v="0"/>
    <x v="1"/>
  </r>
  <r>
    <x v="0"/>
    <m/>
    <n v="64"/>
    <s v="F"/>
    <s v="OSA"/>
    <n v="0"/>
    <n v="0"/>
    <n v="1"/>
    <n v="0.5"/>
    <s v="Clinic - Clean Data"/>
    <b v="1"/>
    <b v="0"/>
    <b v="0"/>
    <n v="1"/>
    <b v="0"/>
    <b v="1"/>
    <b v="1"/>
    <x v="0"/>
  </r>
  <r>
    <x v="0"/>
    <m/>
    <n v="68"/>
    <s v="M"/>
    <s v="OSA"/>
    <n v="0"/>
    <n v="1"/>
    <n v="0"/>
    <n v="0"/>
    <s v="Clinic - Clean Data"/>
    <b v="1"/>
    <b v="0"/>
    <b v="0"/>
    <n v="1"/>
    <b v="0"/>
    <b v="1"/>
    <b v="1"/>
    <x v="0"/>
  </r>
  <r>
    <x v="0"/>
    <m/>
    <n v="56"/>
    <s v="F"/>
    <s v="Insomnia, anxiety"/>
    <n v="0"/>
    <n v="0"/>
    <n v="1"/>
    <n v="0.5"/>
    <s v="Clinic - Clean Data"/>
    <b v="1"/>
    <b v="0"/>
    <b v="0"/>
    <n v="1"/>
    <b v="0"/>
    <b v="1"/>
    <b v="1"/>
    <x v="0"/>
  </r>
  <r>
    <x v="0"/>
    <m/>
    <n v="87"/>
    <s v="F"/>
    <s v="OSA, RLS"/>
    <n v="0"/>
    <n v="0"/>
    <n v="0"/>
    <n v="0"/>
    <s v="Clinic - Clean Data"/>
    <b v="1"/>
    <b v="1"/>
    <b v="1"/>
    <n v="1"/>
    <b v="0"/>
    <b v="1"/>
    <b v="0"/>
    <x v="1"/>
  </r>
  <r>
    <x v="0"/>
    <m/>
    <n v="48"/>
    <s v="M"/>
    <s v="OSA, insomnia, distal sensory neuropathy"/>
    <n v="0"/>
    <n v="0"/>
    <n v="0"/>
    <n v="0"/>
    <s v="Clinic - Clean Data"/>
    <b v="1"/>
    <b v="1"/>
    <b v="1"/>
    <n v="1"/>
    <b v="0"/>
    <b v="1"/>
    <b v="0"/>
    <x v="1"/>
  </r>
  <r>
    <x v="0"/>
    <m/>
    <n v="78"/>
    <s v="M"/>
    <s v="Hypersomnia, OSA"/>
    <n v="0"/>
    <n v="0"/>
    <n v="0"/>
    <n v="0.5"/>
    <s v="Clinic - Clean Data"/>
    <b v="1"/>
    <b v="0"/>
    <b v="0"/>
    <n v="1"/>
    <b v="0"/>
    <b v="1"/>
    <b v="0"/>
    <x v="1"/>
  </r>
  <r>
    <x v="0"/>
    <m/>
    <n v="72"/>
    <s v="F"/>
    <s v="Insomnia"/>
    <n v="0"/>
    <n v="0.5"/>
    <n v="0"/>
    <n v="0"/>
    <s v="Clinic - Clean Data"/>
    <b v="1"/>
    <b v="0"/>
    <b v="0"/>
    <n v="1"/>
    <b v="0"/>
    <b v="1"/>
    <b v="0"/>
    <x v="1"/>
  </r>
  <r>
    <x v="0"/>
    <m/>
    <n v="63"/>
    <s v="F"/>
    <s v="MCl, althdileale, LVPPA"/>
    <n v="0"/>
    <n v="0"/>
    <n v="0"/>
    <n v="0"/>
    <s v="Clinic - Clean Data"/>
    <b v="1"/>
    <b v="1"/>
    <b v="1"/>
    <n v="1"/>
    <b v="0"/>
    <b v="1"/>
    <b v="0"/>
    <x v="1"/>
  </r>
  <r>
    <x v="0"/>
    <m/>
    <n v="51"/>
    <s v="F"/>
    <s v="OSA, RLS, excessive daytime sleepiness, lupus"/>
    <n v="0"/>
    <n v="0"/>
    <n v="0"/>
    <n v="0"/>
    <s v="Clinic - Clean Data"/>
    <b v="1"/>
    <b v="1"/>
    <b v="1"/>
    <n v="1"/>
    <b v="0"/>
    <b v="1"/>
    <b v="0"/>
    <x v="1"/>
  </r>
  <r>
    <x v="0"/>
    <m/>
    <n v="78"/>
    <s v="M"/>
    <s v="RBD mimic"/>
    <n v="0"/>
    <n v="0"/>
    <n v="0"/>
    <n v="0"/>
    <s v="Clinic - Clean Data"/>
    <b v="1"/>
    <b v="1"/>
    <b v="1"/>
    <n v="1"/>
    <b v="0"/>
    <b v="1"/>
    <b v="0"/>
    <x v="1"/>
  </r>
  <r>
    <x v="0"/>
    <m/>
    <n v="48"/>
    <s v="M"/>
    <s v="Spinal cerebellar ataxia 2, nocturia"/>
    <n v="0"/>
    <n v="0"/>
    <n v="1"/>
    <n v="0.5"/>
    <s v="Clinic - Clean Data"/>
    <b v="1"/>
    <b v="0"/>
    <b v="0"/>
    <n v="1"/>
    <b v="0"/>
    <b v="1"/>
    <b v="1"/>
    <x v="0"/>
  </r>
  <r>
    <x v="0"/>
    <m/>
    <n v="82"/>
    <s v="M"/>
    <s v="OSA"/>
    <n v="0"/>
    <n v="0"/>
    <n v="1"/>
    <n v="0"/>
    <s v="Clinic - Clean Data"/>
    <b v="1"/>
    <b v="0"/>
    <b v="0"/>
    <n v="1"/>
    <b v="0"/>
    <b v="1"/>
    <b v="1"/>
    <x v="0"/>
  </r>
  <r>
    <x v="0"/>
    <m/>
    <n v="87"/>
    <s v="M"/>
    <s v="RLS"/>
    <n v="0"/>
    <n v="0"/>
    <n v="1"/>
    <n v="1"/>
    <s v="Clinic - Clean Data"/>
    <b v="1"/>
    <b v="0"/>
    <b v="0"/>
    <n v="1"/>
    <b v="0"/>
    <b v="1"/>
    <b v="1"/>
    <x v="0"/>
  </r>
  <r>
    <x v="0"/>
    <m/>
    <n v="76"/>
    <s v="M"/>
    <s v="OSA, sleep maintenance insomnia, nocturia"/>
    <n v="0"/>
    <n v="0"/>
    <n v="0"/>
    <n v="0"/>
    <s v="Clinic - Clean Data"/>
    <b v="1"/>
    <b v="1"/>
    <b v="1"/>
    <n v="1"/>
    <b v="0"/>
    <b v="1"/>
    <b v="0"/>
    <x v="1"/>
  </r>
  <r>
    <x v="0"/>
    <m/>
    <n v="47"/>
    <s v="M"/>
    <s v="OSA, insomnia"/>
    <n v="0"/>
    <n v="0"/>
    <n v="0"/>
    <n v="0"/>
    <s v="Clinic - Clean Data"/>
    <b v="1"/>
    <b v="1"/>
    <b v="1"/>
    <n v="1"/>
    <b v="0"/>
    <b v="1"/>
    <b v="0"/>
    <x v="1"/>
  </r>
  <r>
    <x v="0"/>
    <m/>
    <n v="77"/>
    <s v="F"/>
    <s v="OSA, anxiety, depression"/>
    <n v="0"/>
    <n v="1"/>
    <n v="0"/>
    <n v="0"/>
    <s v="Clinic - Clean Data"/>
    <b v="1"/>
    <b v="0"/>
    <b v="0"/>
    <n v="1"/>
    <b v="0"/>
    <b v="1"/>
    <b v="1"/>
    <x v="0"/>
  </r>
  <r>
    <x v="0"/>
    <m/>
    <n v="62"/>
    <s v="F"/>
    <s v="Sleep apnea, migraines, I. ica aneurysm, s/p embolization (2020)"/>
    <n v="0"/>
    <n v="0"/>
    <n v="0"/>
    <n v="0.5"/>
    <s v="Clinic - Clean Data"/>
    <b v="1"/>
    <b v="0"/>
    <b v="0"/>
    <n v="1"/>
    <b v="0"/>
    <b v="1"/>
    <b v="0"/>
    <x v="1"/>
  </r>
  <r>
    <x v="0"/>
    <m/>
    <n v="73"/>
    <s v="M"/>
    <s v="RLS, OSA, depression"/>
    <n v="0"/>
    <n v="1"/>
    <n v="0"/>
    <n v="0"/>
    <s v="Clinic - Clean Data"/>
    <b v="1"/>
    <b v="0"/>
    <b v="0"/>
    <n v="1"/>
    <b v="0"/>
    <b v="1"/>
    <b v="1"/>
    <x v="0"/>
  </r>
  <r>
    <x v="0"/>
    <m/>
    <n v="71"/>
    <s v="M"/>
    <s v="OSA, depression, nocturia"/>
    <n v="0"/>
    <n v="0"/>
    <n v="0"/>
    <n v="0"/>
    <s v="Clinic - Clean Data"/>
    <b v="1"/>
    <b v="1"/>
    <b v="1"/>
    <n v="1"/>
    <b v="0"/>
    <b v="1"/>
    <b v="0"/>
    <x v="1"/>
  </r>
  <r>
    <x v="0"/>
    <m/>
    <n v="61"/>
    <s v="F"/>
    <s v="OSA, cognitive concerns"/>
    <n v="0"/>
    <n v="0"/>
    <n v="0"/>
    <n v="0"/>
    <s v="Clinic - Clean Data"/>
    <b v="1"/>
    <b v="1"/>
    <b v="1"/>
    <n v="1"/>
    <b v="0"/>
    <b v="1"/>
    <b v="0"/>
    <x v="1"/>
  </r>
  <r>
    <x v="0"/>
    <m/>
    <n v="84"/>
    <s v="M"/>
    <s v="OSA"/>
    <n v="0"/>
    <n v="1"/>
    <n v="1"/>
    <n v="0"/>
    <s v="Clinic - Clean Data"/>
    <b v="1"/>
    <b v="0"/>
    <b v="0"/>
    <n v="1"/>
    <b v="0"/>
    <b v="1"/>
    <b v="1"/>
    <x v="0"/>
  </r>
  <r>
    <x v="0"/>
    <m/>
    <n v="75"/>
    <s v="M"/>
    <s v="PLMD, RLS, depression"/>
    <n v="0"/>
    <n v="0"/>
    <n v="0"/>
    <n v="0"/>
    <s v="Clinic - Clean Data"/>
    <b v="1"/>
    <b v="1"/>
    <b v="1"/>
    <n v="1"/>
    <b v="0"/>
    <b v="1"/>
    <b v="0"/>
    <x v="1"/>
  </r>
  <r>
    <x v="0"/>
    <m/>
    <n v="56"/>
    <s v="M"/>
    <s v="OSA"/>
    <n v="0"/>
    <n v="0"/>
    <n v="0"/>
    <n v="0"/>
    <s v="Clinic - Clean Data"/>
    <b v="1"/>
    <b v="1"/>
    <b v="1"/>
    <n v="1"/>
    <b v="0"/>
    <b v="1"/>
    <b v="0"/>
    <x v="1"/>
  </r>
  <r>
    <x v="0"/>
    <m/>
    <n v="45"/>
    <s v="M"/>
    <s v="OSA, insomnia, chronic fatigue"/>
    <n v="0"/>
    <n v="0"/>
    <n v="1"/>
    <n v="0"/>
    <s v="Clinic - Clean Data"/>
    <b v="1"/>
    <b v="0"/>
    <b v="0"/>
    <n v="1"/>
    <b v="0"/>
    <b v="1"/>
    <b v="1"/>
    <x v="0"/>
  </r>
  <r>
    <x v="0"/>
    <m/>
    <n v="72"/>
    <s v="M"/>
    <s v="Severe depression, OSA"/>
    <n v="0"/>
    <n v="0"/>
    <n v="1"/>
    <n v="0"/>
    <s v="Clinic - Clean Data"/>
    <b v="1"/>
    <b v="0"/>
    <b v="0"/>
    <n v="1"/>
    <b v="0"/>
    <b v="1"/>
    <b v="1"/>
    <x v="0"/>
  </r>
  <r>
    <x v="0"/>
    <m/>
    <n v="40"/>
    <s v="F"/>
    <s v="OSA"/>
    <n v="0"/>
    <n v="0"/>
    <n v="0"/>
    <n v="1"/>
    <s v="Clinic - Clean Data"/>
    <b v="1"/>
    <b v="0"/>
    <b v="0"/>
    <n v="1"/>
    <b v="0"/>
    <b v="1"/>
    <b v="1"/>
    <x v="0"/>
  </r>
  <r>
    <x v="0"/>
    <m/>
    <n v="50"/>
    <s v="M"/>
    <s v="OSA"/>
    <n v="0"/>
    <n v="0"/>
    <n v="0"/>
    <n v="1"/>
    <s v="Clinic - Clean Data"/>
    <b v="1"/>
    <b v="0"/>
    <b v="0"/>
    <n v="1"/>
    <b v="0"/>
    <b v="1"/>
    <b v="1"/>
    <x v="0"/>
  </r>
  <r>
    <x v="0"/>
    <m/>
    <n v="57"/>
    <s v="F"/>
    <s v="RLS"/>
    <n v="0"/>
    <n v="0"/>
    <n v="0"/>
    <n v="0"/>
    <s v="Clinic - Clean Data"/>
    <b v="1"/>
    <b v="1"/>
    <b v="1"/>
    <n v="1"/>
    <b v="0"/>
    <b v="1"/>
    <b v="0"/>
    <x v="1"/>
  </r>
  <r>
    <x v="0"/>
    <m/>
    <n v="68"/>
    <s v="M"/>
    <s v="RLS"/>
    <n v="0"/>
    <n v="0"/>
    <n v="0"/>
    <n v="1"/>
    <s v="Clinic - Clean Data"/>
    <b v="1"/>
    <b v="0"/>
    <b v="0"/>
    <n v="1"/>
    <b v="0"/>
    <b v="1"/>
    <b v="1"/>
    <x v="0"/>
  </r>
  <r>
    <x v="0"/>
    <m/>
    <n v="51"/>
    <s v="F"/>
    <s v="Lupus, sleep apnea, RLS"/>
    <n v="0"/>
    <n v="0"/>
    <n v="0"/>
    <n v="1"/>
    <s v="Clinic - Clean Data"/>
    <b v="1"/>
    <b v="0"/>
    <b v="0"/>
    <n v="1"/>
    <b v="0"/>
    <b v="1"/>
    <b v="1"/>
    <x v="0"/>
  </r>
  <r>
    <x v="0"/>
    <m/>
    <n v="54"/>
    <s v="F"/>
    <s v="RLS, insomnia"/>
    <n v="0"/>
    <n v="0"/>
    <n v="0"/>
    <n v="1"/>
    <s v="Clinic - Clean Data"/>
    <b v="1"/>
    <b v="0"/>
    <b v="0"/>
    <n v="1"/>
    <b v="0"/>
    <b v="1"/>
    <b v="1"/>
    <x v="0"/>
  </r>
  <r>
    <x v="1"/>
    <m/>
    <n v="73"/>
    <s v="M"/>
    <m/>
    <n v="1"/>
    <n v="0"/>
    <n v="0"/>
    <n v="0"/>
    <s v="Clinic - Clean Data"/>
    <b v="0"/>
    <b v="1"/>
    <b v="0"/>
    <n v="1"/>
    <b v="0"/>
    <b v="0"/>
    <b v="0"/>
    <x v="1"/>
  </r>
  <r>
    <x v="1"/>
    <m/>
    <n v="79"/>
    <s v="M"/>
    <s v="Insomnia, nocturia (no PSG)"/>
    <n v="1"/>
    <n v="1"/>
    <n v="1"/>
    <n v="0"/>
    <s v="Clinic - Clean Data"/>
    <b v="0"/>
    <b v="0"/>
    <b v="0"/>
    <n v="1"/>
    <b v="0"/>
    <b v="0"/>
    <b v="1"/>
    <x v="1"/>
  </r>
  <r>
    <x v="1"/>
    <m/>
    <n v="70"/>
    <s v="M"/>
    <s v="OSA, depression, anxiety"/>
    <n v="1"/>
    <n v="0"/>
    <n v="0"/>
    <n v="0"/>
    <s v="Clinic - Clean Data"/>
    <b v="0"/>
    <b v="1"/>
    <b v="0"/>
    <n v="1"/>
    <b v="0"/>
    <b v="0"/>
    <b v="0"/>
    <x v="1"/>
  </r>
  <r>
    <x v="1"/>
    <m/>
    <n v="75"/>
    <s v="F"/>
    <s v="OSA"/>
    <n v="1"/>
    <n v="1"/>
    <n v="0"/>
    <n v="0"/>
    <s v="Clinic - Clean Data"/>
    <b v="0"/>
    <b v="0"/>
    <b v="0"/>
    <n v="1"/>
    <b v="0"/>
    <b v="0"/>
    <b v="1"/>
    <x v="1"/>
  </r>
  <r>
    <x v="0"/>
    <m/>
    <n v="46"/>
    <s v="F"/>
    <s v="Exessive daytime sleepiness, insomnia, OSA"/>
    <n v="1"/>
    <n v="0.5"/>
    <n v="0"/>
    <n v="1"/>
    <s v="Clinic - Clean Data"/>
    <b v="0"/>
    <b v="0"/>
    <b v="0"/>
    <n v="1"/>
    <b v="0"/>
    <b v="0"/>
    <b v="1"/>
    <x v="1"/>
  </r>
  <r>
    <x v="1"/>
    <m/>
    <n v="79"/>
    <s v="M"/>
    <m/>
    <n v="1"/>
    <n v="0"/>
    <n v="1"/>
    <n v="0"/>
    <s v="Clinic - Clean Data"/>
    <b v="0"/>
    <b v="0"/>
    <b v="0"/>
    <n v="1"/>
    <b v="0"/>
    <b v="0"/>
    <b v="1"/>
    <x v="1"/>
  </r>
  <r>
    <x v="1"/>
    <m/>
    <n v="78"/>
    <s v="M"/>
    <m/>
    <n v="1"/>
    <n v="1"/>
    <n v="1"/>
    <n v="0"/>
    <s v="Clinic - Clean Data"/>
    <b v="0"/>
    <b v="0"/>
    <b v="0"/>
    <n v="1"/>
    <b v="0"/>
    <b v="0"/>
    <b v="1"/>
    <x v="1"/>
  </r>
  <r>
    <x v="1"/>
    <m/>
    <n v="70"/>
    <s v="F"/>
    <s v="RLS, depression, OSA"/>
    <n v="0"/>
    <n v="0"/>
    <n v="1"/>
    <n v="1"/>
    <s v="Clinic - Clean Data"/>
    <b v="1"/>
    <b v="0"/>
    <b v="0"/>
    <n v="1"/>
    <b v="0"/>
    <b v="1"/>
    <b v="1"/>
    <x v="0"/>
  </r>
  <r>
    <x v="1"/>
    <m/>
    <n v="82"/>
    <s v="M"/>
    <s v="Positional OSA"/>
    <n v="1"/>
    <n v="0"/>
    <n v="0"/>
    <n v="0"/>
    <s v="Clinic - Clean Data"/>
    <b v="0"/>
    <b v="1"/>
    <b v="0"/>
    <n v="1"/>
    <b v="0"/>
    <b v="0"/>
    <b v="0"/>
    <x v="1"/>
  </r>
  <r>
    <x v="1"/>
    <m/>
    <n v="70"/>
    <s v="F"/>
    <s v="Maintenance insomnia, depression"/>
    <n v="0"/>
    <n v="0"/>
    <n v="1"/>
    <n v="0"/>
    <s v="Clinic - Clean Data"/>
    <b v="1"/>
    <b v="0"/>
    <b v="0"/>
    <n v="1"/>
    <b v="0"/>
    <b v="1"/>
    <b v="1"/>
    <x v="0"/>
  </r>
  <r>
    <x v="1"/>
    <m/>
    <n v="71"/>
    <s v="F"/>
    <s v="Depression"/>
    <n v="0.5"/>
    <n v="1"/>
    <n v="1"/>
    <n v="0.5"/>
    <s v="Clinic - Clean Data"/>
    <b v="0"/>
    <b v="0"/>
    <b v="0"/>
    <n v="1"/>
    <b v="1"/>
    <b v="1"/>
    <b v="1"/>
    <x v="0"/>
  </r>
  <r>
    <x v="1"/>
    <m/>
    <n v="85"/>
    <s v="M"/>
    <s v="pRBD, depression"/>
    <n v="1"/>
    <n v="0"/>
    <n v="0"/>
    <n v="0.5"/>
    <s v="Clinic - Clean Data"/>
    <b v="0"/>
    <b v="0"/>
    <b v="0"/>
    <n v="1"/>
    <b v="0"/>
    <b v="0"/>
    <b v="0"/>
    <x v="1"/>
  </r>
  <r>
    <x v="1"/>
    <m/>
    <n v="74"/>
    <s v="F"/>
    <m/>
    <n v="1"/>
    <n v="0"/>
    <n v="0.5"/>
    <n v="0"/>
    <s v="Clinic - Clean Data"/>
    <b v="0"/>
    <b v="0"/>
    <b v="0"/>
    <n v="1"/>
    <b v="0"/>
    <b v="0"/>
    <b v="0"/>
    <x v="1"/>
  </r>
  <r>
    <x v="1"/>
    <m/>
    <n v="73"/>
    <s v="F"/>
    <s v="OSA, RLS, insomnia"/>
    <n v="1"/>
    <n v="0"/>
    <n v="0"/>
    <n v="1"/>
    <s v="Clinic - Clean Data"/>
    <b v="0"/>
    <b v="0"/>
    <b v="0"/>
    <n v="1"/>
    <b v="0"/>
    <b v="0"/>
    <b v="1"/>
    <x v="1"/>
  </r>
  <r>
    <x v="1"/>
    <m/>
    <n v="77"/>
    <s v="F"/>
    <s v="OSA, cognitive impairment"/>
    <n v="1"/>
    <n v="1"/>
    <n v="1"/>
    <n v="1"/>
    <s v="Clinic - Clean Data"/>
    <b v="0"/>
    <b v="0"/>
    <b v="0"/>
    <n v="1"/>
    <b v="0"/>
    <b v="0"/>
    <b v="1"/>
    <x v="1"/>
  </r>
  <r>
    <x v="1"/>
    <m/>
    <n v="72"/>
    <s v="M"/>
    <s v="OSA"/>
    <n v="1"/>
    <n v="1"/>
    <n v="0"/>
    <n v="0"/>
    <s v="Clinic - Clean Data"/>
    <b v="0"/>
    <b v="0"/>
    <b v="0"/>
    <n v="1"/>
    <b v="0"/>
    <b v="0"/>
    <b v="1"/>
    <x v="1"/>
  </r>
  <r>
    <x v="1"/>
    <m/>
    <n v="63"/>
    <s v="F"/>
    <m/>
    <n v="1"/>
    <n v="0.5"/>
    <n v="1"/>
    <n v="1"/>
    <s v="Clinic - Clean Data"/>
    <b v="0"/>
    <b v="0"/>
    <b v="0"/>
    <n v="1"/>
    <b v="0"/>
    <b v="0"/>
    <b v="1"/>
    <x v="1"/>
  </r>
  <r>
    <x v="1"/>
    <m/>
    <n v="79"/>
    <s v="M"/>
    <s v="OSA"/>
    <n v="1"/>
    <n v="1"/>
    <n v="1"/>
    <n v="0"/>
    <s v="Clinic - Clean Data"/>
    <b v="0"/>
    <b v="0"/>
    <b v="0"/>
    <n v="1"/>
    <b v="0"/>
    <b v="0"/>
    <b v="1"/>
    <x v="1"/>
  </r>
  <r>
    <x v="0"/>
    <n v="5.1647340570000004"/>
    <n v="54"/>
    <s v="M"/>
    <s v="nREM parasomnias"/>
    <n v="0.5"/>
    <n v="0"/>
    <n v="0"/>
    <n v="1"/>
    <s v="SHAS"/>
    <b v="0"/>
    <b v="0"/>
    <b v="0"/>
    <n v="1"/>
    <b v="1"/>
    <b v="1"/>
    <b v="1"/>
    <x v="0"/>
  </r>
  <r>
    <x v="0"/>
    <n v="-2.3457297750000001"/>
    <n v="53"/>
    <s v="M"/>
    <s v="RLS, PLM"/>
    <n v="0.5"/>
    <n v="1"/>
    <n v="0"/>
    <n v="0"/>
    <s v="SHAS"/>
    <b v="0"/>
    <b v="0"/>
    <b v="0"/>
    <n v="1"/>
    <b v="1"/>
    <b v="1"/>
    <b v="1"/>
    <x v="0"/>
  </r>
  <r>
    <x v="0"/>
    <m/>
    <n v="62"/>
    <s v="F"/>
    <s v="Insomnia"/>
    <n v="0"/>
    <n v="0"/>
    <n v="0"/>
    <n v="0"/>
    <s v="SHAS"/>
    <b v="1"/>
    <b v="1"/>
    <b v="1"/>
    <n v="1"/>
    <b v="0"/>
    <b v="1"/>
    <b v="0"/>
    <x v="1"/>
  </r>
  <r>
    <x v="0"/>
    <n v="-2.700108095"/>
    <n v="55"/>
    <s v="M"/>
    <s v="OSA, other parasomnias (no RSWA)"/>
    <n v="1"/>
    <n v="0"/>
    <n v="0"/>
    <n v="1"/>
    <s v="SHAS"/>
    <b v="0"/>
    <b v="0"/>
    <b v="0"/>
    <n v="1"/>
    <b v="0"/>
    <b v="0"/>
    <b v="1"/>
    <x v="1"/>
  </r>
  <r>
    <x v="0"/>
    <n v="7.0801831970000002"/>
    <n v="85"/>
    <s v="F"/>
    <m/>
    <n v="0"/>
    <n v="1"/>
    <n v="0"/>
    <n v="0"/>
    <s v="SHAS"/>
    <b v="1"/>
    <b v="0"/>
    <b v="0"/>
    <n v="1"/>
    <b v="0"/>
    <b v="1"/>
    <b v="1"/>
    <x v="0"/>
  </r>
  <r>
    <x v="0"/>
    <n v="-1.1691594750000001"/>
    <n v="75"/>
    <s v="M"/>
    <s v="OSA, no RSWA"/>
    <n v="1"/>
    <n v="0"/>
    <n v="0"/>
    <n v="0"/>
    <s v="SHAS"/>
    <b v="0"/>
    <b v="1"/>
    <b v="0"/>
    <n v="1"/>
    <b v="0"/>
    <b v="0"/>
    <b v="0"/>
    <x v="1"/>
  </r>
  <r>
    <x v="0"/>
    <m/>
    <n v="60"/>
    <s v="M"/>
    <s v="OSA"/>
    <n v="0"/>
    <n v="0"/>
    <n v="0"/>
    <n v="0"/>
    <s v="SHAS"/>
    <b v="1"/>
    <b v="1"/>
    <b v="1"/>
    <n v="1"/>
    <b v="0"/>
    <b v="1"/>
    <b v="0"/>
    <x v="1"/>
  </r>
  <r>
    <x v="0"/>
    <n v="-3.4536265410000002"/>
    <n v="55"/>
    <s v="F"/>
    <m/>
    <n v="0"/>
    <n v="0"/>
    <n v="0"/>
    <n v="0"/>
    <s v="SHAS"/>
    <b v="1"/>
    <b v="1"/>
    <b v="1"/>
    <n v="1"/>
    <b v="0"/>
    <b v="1"/>
    <b v="0"/>
    <x v="1"/>
  </r>
  <r>
    <x v="0"/>
    <n v="1.123105215"/>
    <n v="63"/>
    <s v="M"/>
    <s v="OSA, insomnia"/>
    <n v="0"/>
    <n v="0"/>
    <n v="0"/>
    <n v="0"/>
    <s v="SHAS"/>
    <b v="1"/>
    <b v="1"/>
    <b v="1"/>
    <n v="1"/>
    <b v="0"/>
    <b v="1"/>
    <b v="0"/>
    <x v="1"/>
  </r>
  <r>
    <x v="0"/>
    <m/>
    <n v="67"/>
    <s v="F"/>
    <m/>
    <n v="0"/>
    <n v="0"/>
    <n v="0"/>
    <n v="0"/>
    <s v="SHAS"/>
    <b v="1"/>
    <b v="1"/>
    <b v="1"/>
    <n v="1"/>
    <b v="0"/>
    <b v="1"/>
    <b v="0"/>
    <x v="1"/>
  </r>
  <r>
    <x v="0"/>
    <m/>
    <n v="78"/>
    <s v="F"/>
    <s v="OSA"/>
    <n v="0"/>
    <n v="0"/>
    <n v="0"/>
    <n v="0"/>
    <s v="SHAS"/>
    <b v="1"/>
    <b v="1"/>
    <b v="1"/>
    <n v="1"/>
    <b v="0"/>
    <b v="1"/>
    <b v="0"/>
    <x v="1"/>
  </r>
  <r>
    <x v="0"/>
    <n v="-5.3426761110000003"/>
    <n v="68"/>
    <s v="M"/>
    <s v="OSA"/>
    <n v="0"/>
    <n v="0"/>
    <n v="0"/>
    <n v="0"/>
    <s v="SHAS"/>
    <b v="1"/>
    <b v="1"/>
    <b v="1"/>
    <n v="1"/>
    <b v="0"/>
    <b v="1"/>
    <b v="0"/>
    <x v="1"/>
  </r>
  <r>
    <x v="0"/>
    <n v="4.1871186180000004"/>
    <n v="81"/>
    <s v="F"/>
    <s v="RLS, sleepwalks, anxiety, depression"/>
    <n v="0"/>
    <n v="1"/>
    <n v="0.5"/>
    <n v="1"/>
    <s v="SHAS"/>
    <b v="1"/>
    <b v="0"/>
    <b v="0"/>
    <n v="1"/>
    <b v="0"/>
    <b v="1"/>
    <b v="1"/>
    <x v="0"/>
  </r>
  <r>
    <x v="0"/>
    <n v="-0.40979335099999997"/>
    <n v="57"/>
    <s v="F"/>
    <s v="RLS, anxiety, depression, migraines"/>
    <n v="0"/>
    <n v="0"/>
    <n v="0.5"/>
    <n v="0"/>
    <s v="SHAS"/>
    <b v="1"/>
    <b v="0"/>
    <b v="0"/>
    <n v="1"/>
    <b v="0"/>
    <b v="1"/>
    <b v="0"/>
    <x v="1"/>
  </r>
  <r>
    <x v="0"/>
    <m/>
    <n v="75"/>
    <s v="M"/>
    <s v="RLS"/>
    <n v="0.5"/>
    <n v="0"/>
    <n v="0.5"/>
    <n v="0"/>
    <s v="SHAS"/>
    <b v="0"/>
    <b v="0"/>
    <b v="0"/>
    <n v="1"/>
    <b v="1"/>
    <b v="1"/>
    <b v="0"/>
    <x v="1"/>
  </r>
  <r>
    <x v="0"/>
    <m/>
    <n v="54"/>
    <s v="F"/>
    <m/>
    <n v="0"/>
    <n v="0"/>
    <n v="0"/>
    <n v="0"/>
    <s v="SHAS"/>
    <b v="1"/>
    <b v="1"/>
    <b v="1"/>
    <n v="1"/>
    <b v="0"/>
    <b v="1"/>
    <b v="0"/>
    <x v="1"/>
  </r>
  <r>
    <x v="0"/>
    <n v="-1.760162252"/>
    <n v="82"/>
    <s v="F"/>
    <s v="Insomnia"/>
    <n v="0"/>
    <n v="0"/>
    <n v="0"/>
    <n v="0"/>
    <s v="SHAS"/>
    <b v="1"/>
    <b v="1"/>
    <b v="1"/>
    <n v="1"/>
    <b v="0"/>
    <b v="1"/>
    <b v="0"/>
    <x v="1"/>
  </r>
  <r>
    <x v="0"/>
    <n v="3.7033907999999997E-2"/>
    <n v="72"/>
    <s v="F"/>
    <m/>
    <n v="0"/>
    <n v="0"/>
    <n v="0"/>
    <n v="0"/>
    <s v="SHAS"/>
    <b v="1"/>
    <b v="1"/>
    <b v="1"/>
    <n v="1"/>
    <b v="0"/>
    <b v="1"/>
    <b v="0"/>
    <x v="1"/>
  </r>
  <r>
    <x v="0"/>
    <m/>
    <n v="79"/>
    <s v="M"/>
    <s v="Insomnia, OSA"/>
    <n v="0"/>
    <n v="0"/>
    <n v="0"/>
    <n v="0"/>
    <s v="SHAS"/>
    <b v="1"/>
    <b v="1"/>
    <b v="1"/>
    <n v="1"/>
    <b v="0"/>
    <b v="1"/>
    <b v="0"/>
    <x v="1"/>
  </r>
  <r>
    <x v="1"/>
    <n v="-0.90226366999999996"/>
    <n v="68"/>
    <s v="M"/>
    <s v="Depression, mild sleep apnea"/>
    <n v="0"/>
    <n v="0"/>
    <n v="0"/>
    <n v="0"/>
    <s v="SHAS"/>
    <b v="1"/>
    <b v="1"/>
    <b v="1"/>
    <n v="1"/>
    <b v="0"/>
    <b v="1"/>
    <b v="0"/>
    <x v="1"/>
  </r>
  <r>
    <x v="1"/>
    <m/>
    <n v="74"/>
    <s v="F"/>
    <m/>
    <n v="1"/>
    <n v="0"/>
    <n v="0"/>
    <n v="0"/>
    <s v="SHAS"/>
    <b v="0"/>
    <b v="1"/>
    <b v="0"/>
    <n v="1"/>
    <b v="0"/>
    <b v="0"/>
    <b v="0"/>
    <x v="1"/>
  </r>
  <r>
    <x v="1"/>
    <n v="1.3878249060000001"/>
    <n v="80"/>
    <s v="M"/>
    <m/>
    <n v="0"/>
    <n v="0"/>
    <n v="0"/>
    <n v="0"/>
    <s v="SHAS"/>
    <b v="1"/>
    <b v="1"/>
    <b v="1"/>
    <n v="1"/>
    <b v="0"/>
    <b v="1"/>
    <b v="0"/>
    <x v="1"/>
  </r>
  <r>
    <x v="1"/>
    <n v="4.5387679140000001"/>
    <n v="80"/>
    <s v="M"/>
    <s v="OSA, anxiety"/>
    <n v="1"/>
    <n v="0"/>
    <n v="0"/>
    <n v="0"/>
    <s v="SHAS"/>
    <b v="0"/>
    <b v="1"/>
    <b v="0"/>
    <n v="1"/>
    <b v="0"/>
    <b v="0"/>
    <b v="0"/>
    <x v="1"/>
  </r>
  <r>
    <x v="1"/>
    <n v="5.0120282610000002"/>
    <n v="72"/>
    <s v="F"/>
    <s v="Borderline to mild OSA"/>
    <n v="0.5"/>
    <n v="1"/>
    <n v="0"/>
    <n v="0"/>
    <s v="SHAS"/>
    <b v="0"/>
    <b v="0"/>
    <b v="0"/>
    <n v="1"/>
    <b v="1"/>
    <b v="1"/>
    <b v="1"/>
    <x v="0"/>
  </r>
  <r>
    <x v="1"/>
    <n v="-3.407220857"/>
    <n v="67"/>
    <s v="F"/>
    <m/>
    <n v="0"/>
    <n v="0"/>
    <n v="0"/>
    <n v="0"/>
    <s v="SHAS"/>
    <b v="1"/>
    <b v="1"/>
    <b v="1"/>
    <n v="1"/>
    <b v="0"/>
    <b v="1"/>
    <b v="0"/>
    <x v="1"/>
  </r>
  <r>
    <x v="1"/>
    <n v="5.694318312"/>
    <n v="70"/>
    <s v="M"/>
    <m/>
    <n v="1"/>
    <n v="1"/>
    <n v="0"/>
    <n v="0"/>
    <s v="SHAS"/>
    <b v="0"/>
    <b v="0"/>
    <b v="0"/>
    <n v="1"/>
    <b v="0"/>
    <b v="0"/>
    <b v="1"/>
    <x v="1"/>
  </r>
  <r>
    <x v="1"/>
    <m/>
    <n v="67"/>
    <s v="M"/>
    <s v="OSA, depression"/>
    <n v="1"/>
    <n v="0"/>
    <n v="0"/>
    <n v="0"/>
    <s v="SHAS"/>
    <b v="0"/>
    <b v="1"/>
    <b v="0"/>
    <n v="1"/>
    <b v="0"/>
    <b v="0"/>
    <b v="0"/>
    <x v="1"/>
  </r>
  <r>
    <x v="1"/>
    <m/>
    <n v="67"/>
    <s v="M"/>
    <m/>
    <n v="1"/>
    <n v="1"/>
    <n v="0"/>
    <n v="1"/>
    <s v="SHAS"/>
    <b v="0"/>
    <b v="0"/>
    <b v="0"/>
    <n v="1"/>
    <b v="0"/>
    <b v="0"/>
    <b v="1"/>
    <x v="1"/>
  </r>
  <r>
    <x v="1"/>
    <n v="5.5261576589999999"/>
    <n v="70"/>
    <s v="M"/>
    <s v="Mild depression, RLS"/>
    <n v="0"/>
    <n v="0.5"/>
    <n v="0"/>
    <n v="1"/>
    <s v="SHAS"/>
    <b v="1"/>
    <b v="0"/>
    <b v="0"/>
    <n v="1"/>
    <b v="0"/>
    <b v="1"/>
    <b v="1"/>
    <x v="0"/>
  </r>
  <r>
    <x v="1"/>
    <m/>
    <n v="81"/>
    <s v="F"/>
    <s v="Depression, anxiety, insomnia"/>
    <n v="0"/>
    <n v="1"/>
    <n v="0.5"/>
    <n v="1"/>
    <s v="SHAS"/>
    <b v="1"/>
    <b v="0"/>
    <b v="0"/>
    <n v="1"/>
    <b v="0"/>
    <b v="1"/>
    <b v="1"/>
    <x v="0"/>
  </r>
  <r>
    <x v="1"/>
    <n v="4.3556225550000001"/>
    <n v="72"/>
    <s v="F"/>
    <m/>
    <n v="1"/>
    <n v="0"/>
    <n v="1"/>
    <n v="0"/>
    <s v="SHAS"/>
    <b v="0"/>
    <b v="0"/>
    <b v="0"/>
    <n v="1"/>
    <b v="0"/>
    <b v="0"/>
    <b v="1"/>
    <x v="1"/>
  </r>
  <r>
    <x v="1"/>
    <n v="5.2547727159999997"/>
    <n v="67"/>
    <s v="M"/>
    <s v="Depression, anxiety, PTSD"/>
    <n v="1"/>
    <n v="1"/>
    <n v="1"/>
    <n v="0"/>
    <s v="SHAS"/>
    <b v="0"/>
    <b v="0"/>
    <b v="0"/>
    <n v="1"/>
    <b v="0"/>
    <b v="0"/>
    <b v="1"/>
    <x v="1"/>
  </r>
  <r>
    <x v="1"/>
    <n v="5.8859385939999997"/>
    <n v="69"/>
    <s v="M"/>
    <m/>
    <n v="1"/>
    <n v="1"/>
    <n v="0.5"/>
    <n v="0"/>
    <s v="SHAS"/>
    <b v="0"/>
    <b v="0"/>
    <b v="0"/>
    <n v="1"/>
    <b v="0"/>
    <b v="0"/>
    <b v="1"/>
    <x v="1"/>
  </r>
  <r>
    <x v="1"/>
    <n v="4.1546924509999998"/>
    <n v="72"/>
    <s v="M"/>
    <s v="Mild-moderate OSA, insomnia, nocturia"/>
    <n v="1"/>
    <n v="0"/>
    <n v="0.5"/>
    <n v="1"/>
    <s v="SHAS"/>
    <b v="0"/>
    <b v="0"/>
    <b v="0"/>
    <n v="1"/>
    <b v="0"/>
    <b v="0"/>
    <b v="1"/>
    <x v="1"/>
  </r>
  <r>
    <x v="1"/>
    <n v="-3.9642169869999999"/>
    <n v="61"/>
    <s v="F"/>
    <s v="Depression, migraines"/>
    <n v="1"/>
    <n v="0.5"/>
    <n v="1"/>
    <n v="0"/>
    <s v="SHAS"/>
    <b v="0"/>
    <b v="0"/>
    <b v="0"/>
    <n v="1"/>
    <b v="0"/>
    <b v="0"/>
    <b v="1"/>
    <x v="1"/>
  </r>
  <r>
    <x v="1"/>
    <n v="5.3135809820000004"/>
    <n v="76"/>
    <s v="F"/>
    <s v="Depression, anxiety"/>
    <n v="1"/>
    <n v="1"/>
    <n v="1"/>
    <n v="1"/>
    <s v="SHAS"/>
    <b v="0"/>
    <b v="0"/>
    <b v="0"/>
    <n v="1"/>
    <b v="0"/>
    <b v="0"/>
    <b v="1"/>
    <x v="1"/>
  </r>
  <r>
    <x v="1"/>
    <n v="-1.274989098"/>
    <n v="65"/>
    <s v="F"/>
    <s v="Insomnia, anxiety"/>
    <n v="0"/>
    <n v="0"/>
    <n v="0"/>
    <n v="0"/>
    <s v="SHAS"/>
    <b v="1"/>
    <b v="1"/>
    <b v="1"/>
    <n v="1"/>
    <b v="0"/>
    <b v="1"/>
    <b v="0"/>
    <x v="1"/>
  </r>
  <r>
    <x v="1"/>
    <n v="6.8392871980000001"/>
    <n v="73"/>
    <s v="F"/>
    <s v="OSA, MCI, depression"/>
    <n v="0"/>
    <n v="0"/>
    <n v="0"/>
    <n v="0"/>
    <s v="SHAS"/>
    <b v="1"/>
    <b v="1"/>
    <b v="1"/>
    <n v="1"/>
    <b v="0"/>
    <b v="1"/>
    <b v="0"/>
    <x v="1"/>
  </r>
  <r>
    <x v="1"/>
    <n v="1.0274295120000001"/>
    <n v="53"/>
    <s v="M"/>
    <s v="OSA"/>
    <n v="1"/>
    <n v="0.5"/>
    <n v="0.5"/>
    <n v="1"/>
    <s v="SHAS"/>
    <b v="0"/>
    <b v="0"/>
    <b v="0"/>
    <n v="1"/>
    <b v="0"/>
    <b v="0"/>
    <b v="1"/>
    <x v="1"/>
  </r>
  <r>
    <x v="1"/>
    <n v="0.45891792199999998"/>
    <n v="68"/>
    <s v="M"/>
    <s v="Nightmare disorder, OSA, CSA, RLS, depression"/>
    <n v="0.5"/>
    <n v="1"/>
    <n v="0.5"/>
    <n v="1"/>
    <s v="SHAS"/>
    <b v="0"/>
    <b v="0"/>
    <b v="0"/>
    <n v="1"/>
    <b v="1"/>
    <b v="1"/>
    <b v="1"/>
    <x v="0"/>
  </r>
  <r>
    <x v="1"/>
    <m/>
    <n v="70"/>
    <s v="F"/>
    <m/>
    <n v="1"/>
    <n v="1"/>
    <n v="1"/>
    <n v="0"/>
    <s v="SHAS"/>
    <b v="0"/>
    <b v="0"/>
    <b v="0"/>
    <n v="1"/>
    <b v="0"/>
    <b v="0"/>
    <b v="1"/>
    <x v="1"/>
  </r>
  <r>
    <x v="1"/>
    <n v="0.66475001899999997"/>
    <n v="79"/>
    <s v="M"/>
    <s v="OSA"/>
    <n v="1"/>
    <n v="0"/>
    <n v="1"/>
    <n v="0"/>
    <s v="SHAS"/>
    <b v="0"/>
    <b v="0"/>
    <b v="0"/>
    <n v="1"/>
    <b v="0"/>
    <b v="0"/>
    <b v="1"/>
    <x v="1"/>
  </r>
  <r>
    <x v="1"/>
    <n v="6.3362845170000002"/>
    <n v="64"/>
    <s v="M"/>
    <m/>
    <n v="1"/>
    <n v="0.5"/>
    <n v="1"/>
    <n v="0"/>
    <s v="SHAS"/>
    <b v="0"/>
    <b v="0"/>
    <b v="0"/>
    <n v="1"/>
    <b v="0"/>
    <b v="0"/>
    <b v="1"/>
    <x v="1"/>
  </r>
  <r>
    <x v="1"/>
    <m/>
    <n v="55"/>
    <s v="M"/>
    <m/>
    <n v="1"/>
    <n v="1"/>
    <n v="0"/>
    <n v="0"/>
    <s v="SHAS"/>
    <b v="0"/>
    <b v="0"/>
    <b v="0"/>
    <n v="1"/>
    <b v="0"/>
    <b v="0"/>
    <b v="1"/>
    <x v="1"/>
  </r>
  <r>
    <x v="1"/>
    <n v="2.0803639129999998"/>
    <n v="76"/>
    <s v="F"/>
    <m/>
    <n v="1"/>
    <n v="1"/>
    <n v="1"/>
    <n v="0"/>
    <s v="Stanford"/>
    <b v="0"/>
    <b v="0"/>
    <b v="0"/>
    <n v="1"/>
    <b v="0"/>
    <b v="0"/>
    <b v="1"/>
    <x v="1"/>
  </r>
  <r>
    <x v="1"/>
    <n v="0.737372896"/>
    <n v="63"/>
    <s v="M"/>
    <m/>
    <n v="1"/>
    <n v="0"/>
    <n v="0"/>
    <n v="0"/>
    <s v="Stanford"/>
    <b v="0"/>
    <b v="1"/>
    <b v="0"/>
    <n v="1"/>
    <b v="0"/>
    <b v="0"/>
    <b v="0"/>
    <x v="1"/>
  </r>
  <r>
    <x v="1"/>
    <n v="4.5332755569999996"/>
    <n v="59"/>
    <s v="M"/>
    <m/>
    <n v="1"/>
    <n v="0"/>
    <n v="1"/>
    <n v="1"/>
    <s v="Stanford"/>
    <b v="0"/>
    <b v="0"/>
    <b v="0"/>
    <n v="1"/>
    <b v="0"/>
    <b v="0"/>
    <b v="1"/>
    <x v="1"/>
  </r>
  <r>
    <x v="1"/>
    <n v="-4.9148882719999998"/>
    <n v="65"/>
    <s v="F"/>
    <m/>
    <n v="1"/>
    <n v="0"/>
    <n v="0"/>
    <n v="0"/>
    <s v="Stanford"/>
    <b v="0"/>
    <b v="1"/>
    <b v="0"/>
    <n v="1"/>
    <b v="0"/>
    <b v="0"/>
    <b v="0"/>
    <x v="1"/>
  </r>
  <r>
    <x v="1"/>
    <n v="6.1564291280000001"/>
    <n v="63"/>
    <s v="M"/>
    <m/>
    <n v="1"/>
    <n v="0"/>
    <n v="0"/>
    <n v="0"/>
    <s v="Stanford"/>
    <b v="0"/>
    <b v="1"/>
    <b v="0"/>
    <n v="1"/>
    <b v="0"/>
    <b v="0"/>
    <b v="0"/>
    <x v="1"/>
  </r>
  <r>
    <x v="1"/>
    <n v="-0.96570313910000005"/>
    <n v="74"/>
    <s v="M"/>
    <m/>
    <n v="1"/>
    <n v="1"/>
    <n v="0"/>
    <n v="0"/>
    <s v="Stanford"/>
    <b v="0"/>
    <b v="0"/>
    <b v="0"/>
    <n v="1"/>
    <b v="0"/>
    <b v="0"/>
    <b v="1"/>
    <x v="1"/>
  </r>
  <r>
    <x v="1"/>
    <n v="7.6217001560000002"/>
    <n v="75"/>
    <s v="M"/>
    <m/>
    <n v="1"/>
    <n v="0.5"/>
    <n v="0"/>
    <n v="0.5"/>
    <s v="Stanford"/>
    <b v="0"/>
    <b v="0"/>
    <b v="0"/>
    <n v="1"/>
    <b v="0"/>
    <b v="0"/>
    <b v="0"/>
    <x v="1"/>
  </r>
  <r>
    <x v="1"/>
    <n v="4.2917910519999998"/>
    <n v="62"/>
    <s v="F"/>
    <m/>
    <n v="1"/>
    <n v="0"/>
    <n v="0"/>
    <n v="1"/>
    <s v="Stanford"/>
    <b v="0"/>
    <b v="0"/>
    <b v="0"/>
    <n v="1"/>
    <b v="0"/>
    <b v="0"/>
    <b v="1"/>
    <x v="1"/>
  </r>
  <r>
    <x v="1"/>
    <n v="7.2552489189999996"/>
    <n v="62"/>
    <s v="M"/>
    <m/>
    <n v="1"/>
    <n v="0"/>
    <n v="0"/>
    <n v="0"/>
    <s v="Stanford"/>
    <b v="0"/>
    <b v="1"/>
    <b v="0"/>
    <n v="1"/>
    <b v="0"/>
    <b v="0"/>
    <b v="0"/>
    <x v="1"/>
  </r>
  <r>
    <x v="1"/>
    <n v="4.4798871480000004"/>
    <n v="60"/>
    <s v="M"/>
    <m/>
    <n v="1"/>
    <n v="1"/>
    <n v="0"/>
    <n v="1"/>
    <s v="Stanford"/>
    <b v="0"/>
    <b v="0"/>
    <b v="0"/>
    <n v="1"/>
    <b v="0"/>
    <b v="0"/>
    <b v="1"/>
    <x v="1"/>
  </r>
  <r>
    <x v="1"/>
    <n v="4.4268055569999998"/>
    <n v="78"/>
    <s v="M"/>
    <m/>
    <n v="1"/>
    <n v="1"/>
    <n v="0"/>
    <n v="1"/>
    <s v="Stanford"/>
    <b v="0"/>
    <b v="0"/>
    <b v="0"/>
    <n v="1"/>
    <b v="0"/>
    <b v="0"/>
    <b v="1"/>
    <x v="1"/>
  </r>
  <r>
    <x v="1"/>
    <n v="4.9676454559999996"/>
    <n v="67"/>
    <s v="M"/>
    <m/>
    <n v="1"/>
    <n v="0"/>
    <n v="1"/>
    <n v="1"/>
    <s v="Stanford"/>
    <b v="0"/>
    <b v="0"/>
    <b v="0"/>
    <n v="1"/>
    <b v="0"/>
    <b v="0"/>
    <b v="1"/>
    <x v="1"/>
  </r>
  <r>
    <x v="1"/>
    <n v="7.4490138779999997"/>
    <n v="66"/>
    <s v="M"/>
    <m/>
    <n v="1"/>
    <n v="0"/>
    <n v="1"/>
    <n v="1"/>
    <s v="Stanford"/>
    <b v="0"/>
    <b v="0"/>
    <b v="0"/>
    <n v="1"/>
    <b v="0"/>
    <b v="0"/>
    <b v="1"/>
    <x v="1"/>
  </r>
  <r>
    <x v="1"/>
    <n v="4.0073969509999996"/>
    <n v="75"/>
    <s v="M"/>
    <m/>
    <n v="1"/>
    <n v="0"/>
    <n v="1"/>
    <n v="1"/>
    <s v="Stanford"/>
    <b v="0"/>
    <b v="0"/>
    <b v="0"/>
    <n v="1"/>
    <b v="0"/>
    <b v="0"/>
    <b v="1"/>
    <x v="1"/>
  </r>
  <r>
    <x v="1"/>
    <n v="10.04713289"/>
    <n v="67"/>
    <s v="M"/>
    <m/>
    <n v="1"/>
    <n v="1"/>
    <n v="1"/>
    <n v="1"/>
    <s v="Stanford"/>
    <b v="0"/>
    <b v="0"/>
    <b v="0"/>
    <n v="1"/>
    <b v="0"/>
    <b v="0"/>
    <b v="1"/>
    <x v="1"/>
  </r>
  <r>
    <x v="1"/>
    <n v="6.5036704729999997"/>
    <n v="77"/>
    <s v="M"/>
    <m/>
    <n v="1"/>
    <n v="1"/>
    <n v="1"/>
    <n v="1"/>
    <s v="Stanford"/>
    <b v="0"/>
    <b v="0"/>
    <b v="0"/>
    <n v="1"/>
    <b v="0"/>
    <b v="0"/>
    <b v="1"/>
    <x v="1"/>
  </r>
  <r>
    <x v="1"/>
    <n v="3.3723491669999999"/>
    <n v="73"/>
    <s v="M"/>
    <m/>
    <n v="1"/>
    <n v="1"/>
    <n v="1"/>
    <n v="1"/>
    <s v="Stanford"/>
    <b v="0"/>
    <b v="0"/>
    <b v="0"/>
    <n v="1"/>
    <b v="0"/>
    <b v="0"/>
    <b v="1"/>
    <x v="1"/>
  </r>
  <r>
    <x v="1"/>
    <n v="4.2871140130000001"/>
    <n v="63"/>
    <s v="M"/>
    <m/>
    <n v="1"/>
    <n v="1"/>
    <n v="1"/>
    <n v="1"/>
    <s v="Stanford"/>
    <b v="0"/>
    <b v="0"/>
    <b v="0"/>
    <n v="1"/>
    <b v="0"/>
    <b v="0"/>
    <b v="1"/>
    <x v="1"/>
  </r>
  <r>
    <x v="1"/>
    <n v="8.4718958880000006"/>
    <n v="69"/>
    <s v="M"/>
    <m/>
    <n v="1"/>
    <n v="1"/>
    <n v="1"/>
    <n v="1"/>
    <s v="Stanford"/>
    <b v="0"/>
    <b v="0"/>
    <b v="0"/>
    <n v="1"/>
    <b v="0"/>
    <b v="0"/>
    <b v="1"/>
    <x v="1"/>
  </r>
  <r>
    <x v="1"/>
    <n v="6.7906220670000002"/>
    <n v="70"/>
    <s v="M"/>
    <m/>
    <n v="1"/>
    <n v="1"/>
    <n v="1"/>
    <n v="1"/>
    <s v="Stanford"/>
    <b v="0"/>
    <b v="0"/>
    <b v="0"/>
    <n v="1"/>
    <b v="0"/>
    <b v="0"/>
    <b v="1"/>
    <x v="1"/>
  </r>
  <r>
    <x v="1"/>
    <n v="4.6497392319999999"/>
    <n v="60"/>
    <s v="M"/>
    <m/>
    <n v="1"/>
    <n v="0"/>
    <n v="0"/>
    <n v="0"/>
    <s v="Stanford"/>
    <b v="0"/>
    <b v="1"/>
    <b v="0"/>
    <n v="1"/>
    <b v="0"/>
    <b v="0"/>
    <b v="0"/>
    <x v="1"/>
  </r>
  <r>
    <x v="1"/>
    <n v="4.461746335"/>
    <n v="60"/>
    <s v="F"/>
    <m/>
    <n v="1"/>
    <n v="0"/>
    <n v="0"/>
    <n v="0"/>
    <s v="Stanford"/>
    <b v="0"/>
    <b v="1"/>
    <b v="0"/>
    <n v="1"/>
    <b v="0"/>
    <b v="0"/>
    <b v="0"/>
    <x v="1"/>
  </r>
  <r>
    <x v="1"/>
    <n v="3.8612132610000001"/>
    <n v="70"/>
    <s v="F"/>
    <m/>
    <n v="1"/>
    <n v="0"/>
    <n v="0"/>
    <n v="0"/>
    <s v="Stanford"/>
    <b v="0"/>
    <b v="1"/>
    <b v="0"/>
    <n v="1"/>
    <b v="0"/>
    <b v="0"/>
    <b v="0"/>
    <x v="1"/>
  </r>
  <r>
    <x v="1"/>
    <n v="8.2499133800000006"/>
    <n v="61"/>
    <s v="M"/>
    <m/>
    <n v="1"/>
    <n v="0"/>
    <n v="0"/>
    <n v="0"/>
    <s v="Stanford"/>
    <b v="0"/>
    <b v="1"/>
    <b v="0"/>
    <n v="1"/>
    <b v="0"/>
    <b v="0"/>
    <b v="0"/>
    <x v="1"/>
  </r>
  <r>
    <x v="1"/>
    <n v="10.48810585"/>
    <n v="77"/>
    <s v="M"/>
    <m/>
    <n v="1"/>
    <n v="0"/>
    <n v="0"/>
    <n v="0"/>
    <s v="Stanford"/>
    <b v="0"/>
    <b v="1"/>
    <b v="0"/>
    <n v="1"/>
    <b v="0"/>
    <b v="0"/>
    <b v="0"/>
    <x v="1"/>
  </r>
  <r>
    <x v="1"/>
    <n v="3.9732898780000001"/>
    <n v="71"/>
    <s v="M"/>
    <m/>
    <n v="1"/>
    <n v="1"/>
    <n v="0"/>
    <n v="0"/>
    <s v="Stanford"/>
    <b v="0"/>
    <b v="0"/>
    <b v="0"/>
    <n v="1"/>
    <b v="0"/>
    <b v="0"/>
    <b v="1"/>
    <x v="1"/>
  </r>
  <r>
    <x v="1"/>
    <n v="7.9504351340000001"/>
    <n v="67"/>
    <s v="M"/>
    <m/>
    <n v="1"/>
    <n v="1"/>
    <n v="0"/>
    <n v="0"/>
    <s v="Stanford"/>
    <b v="0"/>
    <b v="0"/>
    <b v="0"/>
    <n v="1"/>
    <b v="0"/>
    <b v="0"/>
    <b v="1"/>
    <x v="1"/>
  </r>
  <r>
    <x v="1"/>
    <n v="7.7607998289999998"/>
    <n v="70"/>
    <s v="M"/>
    <m/>
    <n v="1"/>
    <n v="0"/>
    <n v="1"/>
    <n v="0"/>
    <s v="Stanford"/>
    <b v="0"/>
    <b v="0"/>
    <b v="0"/>
    <n v="1"/>
    <b v="0"/>
    <b v="0"/>
    <b v="1"/>
    <x v="1"/>
  </r>
  <r>
    <x v="1"/>
    <n v="8.1570566610000004"/>
    <n v="56"/>
    <s v="M"/>
    <m/>
    <n v="1"/>
    <n v="0"/>
    <n v="1"/>
    <n v="0"/>
    <s v="Stanford"/>
    <b v="0"/>
    <b v="0"/>
    <b v="0"/>
    <n v="1"/>
    <b v="0"/>
    <b v="0"/>
    <b v="1"/>
    <x v="1"/>
  </r>
  <r>
    <x v="1"/>
    <n v="8.5528064770000007"/>
    <n v="71"/>
    <s v="M"/>
    <m/>
    <n v="1"/>
    <n v="0"/>
    <n v="1"/>
    <n v="0"/>
    <s v="Stanford"/>
    <b v="0"/>
    <b v="0"/>
    <b v="0"/>
    <n v="1"/>
    <b v="0"/>
    <b v="0"/>
    <b v="1"/>
    <x v="1"/>
  </r>
  <r>
    <x v="1"/>
    <n v="1.4660633679999999"/>
    <n v="69"/>
    <s v="M"/>
    <m/>
    <n v="1"/>
    <n v="1"/>
    <n v="1"/>
    <n v="0"/>
    <s v="Stanford"/>
    <b v="0"/>
    <b v="0"/>
    <b v="0"/>
    <n v="1"/>
    <b v="0"/>
    <b v="0"/>
    <b v="1"/>
    <x v="1"/>
  </r>
  <r>
    <x v="1"/>
    <n v="6.4650967499999998"/>
    <n v="71"/>
    <s v="M"/>
    <m/>
    <n v="1"/>
    <n v="1"/>
    <n v="1"/>
    <n v="0"/>
    <s v="Stanford"/>
    <b v="0"/>
    <b v="0"/>
    <b v="0"/>
    <n v="1"/>
    <b v="0"/>
    <b v="0"/>
    <b v="1"/>
    <x v="1"/>
  </r>
  <r>
    <x v="1"/>
    <n v="5.9654922040000002"/>
    <n v="56"/>
    <s v="F"/>
    <m/>
    <n v="1"/>
    <n v="1"/>
    <n v="1"/>
    <n v="0"/>
    <s v="Stanford"/>
    <b v="0"/>
    <b v="0"/>
    <b v="0"/>
    <n v="1"/>
    <b v="0"/>
    <b v="0"/>
    <b v="1"/>
    <x v="1"/>
  </r>
  <r>
    <x v="1"/>
    <n v="6.6762195039999996"/>
    <n v="65"/>
    <s v="F"/>
    <s v="Parasomnia"/>
    <n v="1"/>
    <n v="1"/>
    <n v="1"/>
    <n v="0"/>
    <s v="Stanford"/>
    <b v="0"/>
    <b v="0"/>
    <b v="0"/>
    <n v="1"/>
    <b v="0"/>
    <b v="0"/>
    <b v="1"/>
    <x v="1"/>
  </r>
  <r>
    <x v="1"/>
    <n v="6.7622398209999997"/>
    <n v="74"/>
    <s v="F"/>
    <m/>
    <n v="1"/>
    <n v="1"/>
    <n v="1"/>
    <n v="0"/>
    <s v="Stanford"/>
    <b v="0"/>
    <b v="0"/>
    <b v="0"/>
    <n v="1"/>
    <b v="0"/>
    <b v="0"/>
    <b v="1"/>
    <x v="1"/>
  </r>
  <r>
    <x v="1"/>
    <n v="7.0950900639999999"/>
    <n v="59"/>
    <s v="M"/>
    <m/>
    <n v="1"/>
    <n v="1"/>
    <n v="1"/>
    <n v="0"/>
    <s v="Stanford"/>
    <b v="0"/>
    <b v="0"/>
    <b v="0"/>
    <n v="1"/>
    <b v="0"/>
    <b v="0"/>
    <b v="1"/>
    <x v="1"/>
  </r>
  <r>
    <x v="1"/>
    <n v="10.709139990000001"/>
    <n v="76"/>
    <s v="M"/>
    <m/>
    <n v="1"/>
    <n v="1"/>
    <n v="1"/>
    <n v="0"/>
    <s v="Stanford"/>
    <b v="0"/>
    <b v="0"/>
    <b v="0"/>
    <n v="1"/>
    <b v="0"/>
    <b v="0"/>
    <b v="1"/>
    <x v="1"/>
  </r>
  <r>
    <x v="1"/>
    <n v="5.5567184239999996"/>
    <n v="62"/>
    <s v="M"/>
    <m/>
    <n v="1"/>
    <n v="1"/>
    <n v="1"/>
    <n v="0"/>
    <s v="Stanford"/>
    <b v="0"/>
    <b v="0"/>
    <b v="0"/>
    <n v="1"/>
    <b v="0"/>
    <b v="0"/>
    <b v="1"/>
    <x v="1"/>
  </r>
  <r>
    <x v="1"/>
    <n v="8.1022803109999995"/>
    <n v="68"/>
    <s v="F"/>
    <m/>
    <n v="1"/>
    <n v="1"/>
    <n v="1"/>
    <n v="0"/>
    <s v="Stanford"/>
    <b v="0"/>
    <b v="0"/>
    <b v="0"/>
    <n v="1"/>
    <b v="0"/>
    <b v="0"/>
    <b v="1"/>
    <x v="1"/>
  </r>
  <r>
    <x v="1"/>
    <n v="5.0905679749999999"/>
    <n v="76"/>
    <s v="M"/>
    <m/>
    <n v="1"/>
    <n v="1"/>
    <n v="1"/>
    <n v="0"/>
    <s v="Stanford"/>
    <b v="0"/>
    <b v="0"/>
    <b v="0"/>
    <n v="1"/>
    <b v="0"/>
    <b v="0"/>
    <b v="1"/>
    <x v="1"/>
  </r>
  <r>
    <x v="1"/>
    <n v="4.3324332099999996"/>
    <n v="52"/>
    <s v="M"/>
    <m/>
    <n v="1"/>
    <n v="0.5"/>
    <n v="1"/>
    <n v="0"/>
    <s v="Stanford"/>
    <b v="0"/>
    <b v="0"/>
    <b v="0"/>
    <n v="1"/>
    <b v="0"/>
    <b v="0"/>
    <b v="1"/>
    <x v="1"/>
  </r>
  <r>
    <x v="1"/>
    <n v="2.9167801550000001"/>
    <n v="71"/>
    <s v="M"/>
    <m/>
    <n v="1"/>
    <n v="0.5"/>
    <n v="1"/>
    <n v="1"/>
    <s v="Stanford"/>
    <b v="0"/>
    <b v="0"/>
    <b v="0"/>
    <n v="1"/>
    <b v="0"/>
    <b v="0"/>
    <b v="1"/>
    <x v="1"/>
  </r>
  <r>
    <x v="0"/>
    <n v="-8.0569572209999993"/>
    <n v="45"/>
    <s v="M"/>
    <m/>
    <n v="0"/>
    <n v="0"/>
    <n v="0"/>
    <n v="0"/>
    <s v="Stanford"/>
    <b v="1"/>
    <b v="1"/>
    <b v="1"/>
    <n v="1"/>
    <b v="0"/>
    <b v="1"/>
    <b v="0"/>
    <x v="1"/>
  </r>
  <r>
    <x v="0"/>
    <n v="-7.1855940269999996"/>
    <n v="65"/>
    <s v="M"/>
    <m/>
    <n v="0"/>
    <n v="0"/>
    <n v="0"/>
    <n v="0"/>
    <s v="Stanford"/>
    <b v="1"/>
    <b v="1"/>
    <b v="1"/>
    <n v="1"/>
    <b v="0"/>
    <b v="1"/>
    <b v="0"/>
    <x v="1"/>
  </r>
  <r>
    <x v="0"/>
    <n v="-7.161543633"/>
    <n v="70"/>
    <s v="F"/>
    <m/>
    <n v="0"/>
    <n v="0"/>
    <n v="0"/>
    <n v="0"/>
    <s v="Stanford"/>
    <b v="1"/>
    <b v="1"/>
    <b v="1"/>
    <n v="1"/>
    <b v="0"/>
    <b v="1"/>
    <b v="0"/>
    <x v="1"/>
  </r>
  <r>
    <x v="0"/>
    <n v="-7.0927508330000002"/>
    <n v="58"/>
    <s v="M"/>
    <m/>
    <n v="0"/>
    <n v="0"/>
    <n v="0"/>
    <n v="0"/>
    <s v="Stanford"/>
    <b v="1"/>
    <b v="1"/>
    <b v="1"/>
    <n v="1"/>
    <b v="0"/>
    <b v="1"/>
    <b v="0"/>
    <x v="1"/>
  </r>
  <r>
    <x v="0"/>
    <n v="-6.7442457180000002"/>
    <n v="66"/>
    <s v="M"/>
    <m/>
    <n v="0"/>
    <n v="0"/>
    <n v="0"/>
    <n v="0"/>
    <s v="Stanford"/>
    <b v="1"/>
    <b v="1"/>
    <b v="1"/>
    <n v="1"/>
    <b v="0"/>
    <b v="1"/>
    <b v="0"/>
    <x v="1"/>
  </r>
  <r>
    <x v="0"/>
    <n v="-6.0728324950000001"/>
    <n v="53"/>
    <s v="M"/>
    <m/>
    <n v="0"/>
    <n v="0"/>
    <n v="0"/>
    <n v="0"/>
    <s v="Stanford"/>
    <b v="1"/>
    <b v="1"/>
    <b v="1"/>
    <n v="1"/>
    <b v="0"/>
    <b v="1"/>
    <b v="0"/>
    <x v="1"/>
  </r>
  <r>
    <x v="0"/>
    <n v="-5.8477109399999998"/>
    <n v="72"/>
    <s v="F"/>
    <m/>
    <n v="0"/>
    <n v="0"/>
    <n v="0"/>
    <n v="0"/>
    <s v="Stanford"/>
    <b v="1"/>
    <b v="1"/>
    <b v="1"/>
    <n v="1"/>
    <b v="0"/>
    <b v="1"/>
    <b v="0"/>
    <x v="1"/>
  </r>
  <r>
    <x v="0"/>
    <n v="-5.6646109559999998"/>
    <n v="61"/>
    <s v="M"/>
    <m/>
    <n v="0"/>
    <n v="0"/>
    <n v="0"/>
    <n v="0"/>
    <s v="Stanford"/>
    <b v="1"/>
    <b v="1"/>
    <b v="1"/>
    <n v="1"/>
    <b v="0"/>
    <b v="1"/>
    <b v="0"/>
    <x v="1"/>
  </r>
  <r>
    <x v="0"/>
    <n v="-5.4816198849999997"/>
    <n v="80"/>
    <s v="M"/>
    <m/>
    <n v="0"/>
    <n v="0"/>
    <n v="0"/>
    <n v="0"/>
    <s v="Stanford"/>
    <b v="1"/>
    <b v="1"/>
    <b v="1"/>
    <n v="1"/>
    <b v="0"/>
    <b v="1"/>
    <b v="0"/>
    <x v="1"/>
  </r>
  <r>
    <x v="0"/>
    <n v="-5.3751686689999998"/>
    <n v="62"/>
    <s v="F"/>
    <m/>
    <n v="0"/>
    <n v="0"/>
    <n v="0"/>
    <n v="0"/>
    <s v="Stanford"/>
    <b v="1"/>
    <b v="1"/>
    <b v="1"/>
    <n v="1"/>
    <b v="0"/>
    <b v="1"/>
    <b v="0"/>
    <x v="1"/>
  </r>
  <r>
    <x v="0"/>
    <n v="-5.3183706559999999"/>
    <n v="60"/>
    <s v="M"/>
    <m/>
    <n v="0"/>
    <n v="0"/>
    <n v="0"/>
    <n v="0"/>
    <s v="Stanford"/>
    <b v="1"/>
    <b v="1"/>
    <b v="1"/>
    <n v="1"/>
    <b v="0"/>
    <b v="1"/>
    <b v="0"/>
    <x v="1"/>
  </r>
  <r>
    <x v="0"/>
    <n v="-4.9671237980000003"/>
    <n v="64"/>
    <s v="M"/>
    <m/>
    <n v="0"/>
    <n v="0"/>
    <n v="0"/>
    <n v="0"/>
    <s v="Stanford"/>
    <b v="1"/>
    <b v="1"/>
    <b v="1"/>
    <n v="1"/>
    <b v="0"/>
    <b v="1"/>
    <b v="0"/>
    <x v="1"/>
  </r>
  <r>
    <x v="0"/>
    <n v="-4.8526087950000001"/>
    <n v="77"/>
    <s v="F"/>
    <m/>
    <n v="0"/>
    <n v="0"/>
    <n v="0"/>
    <n v="0"/>
    <s v="Stanford"/>
    <b v="1"/>
    <b v="1"/>
    <b v="1"/>
    <n v="1"/>
    <b v="0"/>
    <b v="1"/>
    <b v="0"/>
    <x v="1"/>
  </r>
  <r>
    <x v="0"/>
    <n v="-4.5812398910000001"/>
    <n v="74"/>
    <s v="M"/>
    <m/>
    <n v="0"/>
    <n v="0"/>
    <n v="0"/>
    <n v="0"/>
    <s v="Stanford"/>
    <b v="1"/>
    <b v="1"/>
    <b v="1"/>
    <n v="1"/>
    <b v="0"/>
    <b v="1"/>
    <b v="0"/>
    <x v="1"/>
  </r>
  <r>
    <x v="0"/>
    <n v="-4.4213471929999999"/>
    <n v="66"/>
    <s v="M"/>
    <m/>
    <n v="0"/>
    <n v="0"/>
    <n v="0"/>
    <n v="0"/>
    <s v="Stanford"/>
    <b v="1"/>
    <b v="1"/>
    <b v="1"/>
    <n v="1"/>
    <b v="0"/>
    <b v="1"/>
    <b v="0"/>
    <x v="1"/>
  </r>
  <r>
    <x v="0"/>
    <n v="-4.3677041909999996"/>
    <n v="68"/>
    <s v="M"/>
    <m/>
    <n v="0"/>
    <n v="0"/>
    <n v="0"/>
    <n v="0"/>
    <s v="Stanford"/>
    <b v="1"/>
    <b v="1"/>
    <b v="1"/>
    <n v="1"/>
    <b v="0"/>
    <b v="1"/>
    <b v="0"/>
    <x v="1"/>
  </r>
  <r>
    <x v="0"/>
    <n v="-4.3485170799999997"/>
    <n v="74"/>
    <s v="M"/>
    <m/>
    <n v="0"/>
    <n v="0"/>
    <n v="0"/>
    <n v="0"/>
    <s v="Stanford"/>
    <b v="1"/>
    <b v="1"/>
    <b v="1"/>
    <n v="1"/>
    <b v="0"/>
    <b v="1"/>
    <b v="0"/>
    <x v="1"/>
  </r>
  <r>
    <x v="0"/>
    <n v="-3.7640566149999999"/>
    <n v="62"/>
    <s v="M"/>
    <m/>
    <n v="0"/>
    <n v="0"/>
    <n v="0"/>
    <n v="0"/>
    <s v="Stanford"/>
    <b v="1"/>
    <b v="1"/>
    <b v="1"/>
    <n v="1"/>
    <b v="0"/>
    <b v="1"/>
    <b v="0"/>
    <x v="1"/>
  </r>
  <r>
    <x v="0"/>
    <n v="-3.5628620519999998"/>
    <n v="73"/>
    <s v="F"/>
    <m/>
    <n v="0"/>
    <n v="0"/>
    <n v="0"/>
    <n v="0"/>
    <s v="Stanford"/>
    <b v="1"/>
    <b v="1"/>
    <b v="1"/>
    <n v="1"/>
    <b v="0"/>
    <b v="1"/>
    <b v="0"/>
    <x v="1"/>
  </r>
  <r>
    <x v="0"/>
    <n v="-3.0625151339999999"/>
    <n v="74"/>
    <s v="F"/>
    <m/>
    <n v="0"/>
    <n v="0"/>
    <n v="0"/>
    <n v="0"/>
    <s v="Stanford"/>
    <b v="1"/>
    <b v="1"/>
    <b v="1"/>
    <n v="1"/>
    <b v="0"/>
    <b v="1"/>
    <b v="0"/>
    <x v="1"/>
  </r>
  <r>
    <x v="0"/>
    <n v="-2.9571440099999999"/>
    <n v="76"/>
    <s v="F"/>
    <m/>
    <n v="0"/>
    <n v="0"/>
    <n v="0"/>
    <n v="0"/>
    <s v="Stanford"/>
    <b v="1"/>
    <b v="1"/>
    <b v="1"/>
    <n v="1"/>
    <b v="0"/>
    <b v="1"/>
    <b v="0"/>
    <x v="1"/>
  </r>
  <r>
    <x v="0"/>
    <n v="-2.5948541490000001"/>
    <n v="65"/>
    <s v="M"/>
    <m/>
    <n v="0"/>
    <n v="0"/>
    <n v="0"/>
    <n v="0"/>
    <s v="Stanford"/>
    <b v="1"/>
    <b v="1"/>
    <b v="1"/>
    <n v="1"/>
    <b v="0"/>
    <b v="1"/>
    <b v="0"/>
    <x v="1"/>
  </r>
  <r>
    <x v="0"/>
    <n v="-2.14175468"/>
    <n v="71"/>
    <s v="F"/>
    <m/>
    <n v="0"/>
    <n v="0"/>
    <n v="0"/>
    <n v="0"/>
    <s v="Stanford"/>
    <b v="1"/>
    <b v="1"/>
    <b v="1"/>
    <n v="1"/>
    <b v="0"/>
    <b v="1"/>
    <b v="0"/>
    <x v="1"/>
  </r>
  <r>
    <x v="0"/>
    <n v="-1.7900054729999999"/>
    <n v="79"/>
    <s v="M"/>
    <m/>
    <n v="0"/>
    <n v="0"/>
    <n v="0"/>
    <n v="0"/>
    <s v="Stanford"/>
    <b v="1"/>
    <b v="1"/>
    <b v="1"/>
    <n v="1"/>
    <b v="0"/>
    <b v="1"/>
    <b v="0"/>
    <x v="1"/>
  </r>
  <r>
    <x v="0"/>
    <n v="-1.459569605"/>
    <n v="57"/>
    <s v="M"/>
    <m/>
    <n v="0"/>
    <n v="0"/>
    <n v="0"/>
    <n v="0"/>
    <s v="Stanford"/>
    <b v="1"/>
    <b v="1"/>
    <b v="1"/>
    <n v="1"/>
    <b v="0"/>
    <b v="1"/>
    <b v="0"/>
    <x v="1"/>
  </r>
  <r>
    <x v="0"/>
    <n v="-5.1303870600000002E-2"/>
    <n v="72"/>
    <s v="M"/>
    <m/>
    <n v="0"/>
    <n v="0"/>
    <n v="0"/>
    <n v="0"/>
    <s v="Stanford"/>
    <b v="1"/>
    <b v="1"/>
    <b v="1"/>
    <n v="1"/>
    <b v="0"/>
    <b v="1"/>
    <b v="0"/>
    <x v="1"/>
  </r>
  <r>
    <x v="0"/>
    <n v="6.9434791679999996E-2"/>
    <n v="61"/>
    <s v="M"/>
    <m/>
    <n v="0"/>
    <n v="0"/>
    <n v="0"/>
    <n v="0"/>
    <s v="Stanford"/>
    <b v="1"/>
    <b v="1"/>
    <b v="1"/>
    <n v="1"/>
    <b v="0"/>
    <b v="1"/>
    <b v="0"/>
    <x v="1"/>
  </r>
  <r>
    <x v="0"/>
    <n v="0.91961745130000005"/>
    <n v="60"/>
    <s v="M"/>
    <s v="REM-related OSA"/>
    <n v="0"/>
    <n v="0"/>
    <n v="0"/>
    <n v="0"/>
    <s v="Stanford"/>
    <b v="1"/>
    <b v="1"/>
    <b v="1"/>
    <n v="1"/>
    <b v="0"/>
    <b v="1"/>
    <b v="0"/>
    <x v="1"/>
  </r>
  <r>
    <x v="0"/>
    <n v="2.1386801129999999"/>
    <n v="71"/>
    <s v="F"/>
    <m/>
    <n v="0"/>
    <n v="0"/>
    <n v="0"/>
    <n v="0"/>
    <s v="Stanford"/>
    <b v="1"/>
    <b v="1"/>
    <b v="1"/>
    <n v="1"/>
    <b v="0"/>
    <b v="1"/>
    <b v="0"/>
    <x v="1"/>
  </r>
  <r>
    <x v="0"/>
    <n v="-5.9610876189999997"/>
    <n v="60"/>
    <s v="F"/>
    <m/>
    <n v="0"/>
    <n v="0"/>
    <n v="1"/>
    <n v="0"/>
    <s v="Stanford"/>
    <b v="1"/>
    <b v="0"/>
    <b v="0"/>
    <n v="1"/>
    <b v="0"/>
    <b v="1"/>
    <b v="1"/>
    <x v="0"/>
  </r>
  <r>
    <x v="0"/>
    <n v="-1.679247124"/>
    <n v="70"/>
    <s v="M"/>
    <m/>
    <n v="0"/>
    <n v="1"/>
    <n v="1"/>
    <n v="0"/>
    <s v="Stanford"/>
    <b v="1"/>
    <b v="0"/>
    <b v="0"/>
    <n v="1"/>
    <b v="0"/>
    <b v="1"/>
    <b v="1"/>
    <x v="0"/>
  </r>
  <r>
    <x v="0"/>
    <n v="-7.7915592770000002"/>
    <n v="62"/>
    <s v="M"/>
    <m/>
    <n v="0"/>
    <n v="0"/>
    <n v="0"/>
    <n v="1"/>
    <s v="Stanford"/>
    <b v="1"/>
    <b v="0"/>
    <b v="0"/>
    <n v="1"/>
    <b v="0"/>
    <b v="1"/>
    <b v="1"/>
    <x v="0"/>
  </r>
  <r>
    <x v="0"/>
    <n v="-7.2821115900000004"/>
    <n v="76"/>
    <s v="M"/>
    <m/>
    <n v="0"/>
    <n v="0"/>
    <n v="0"/>
    <n v="1"/>
    <s v="Stanford"/>
    <b v="1"/>
    <b v="0"/>
    <b v="0"/>
    <n v="1"/>
    <b v="0"/>
    <b v="1"/>
    <b v="1"/>
    <x v="0"/>
  </r>
  <r>
    <x v="0"/>
    <n v="-2.5812651959999999"/>
    <n v="74"/>
    <s v="F"/>
    <s v="REM-related OSA"/>
    <n v="0"/>
    <n v="0"/>
    <n v="0"/>
    <n v="1"/>
    <s v="Stanford"/>
    <b v="1"/>
    <b v="0"/>
    <b v="0"/>
    <n v="1"/>
    <b v="0"/>
    <b v="1"/>
    <b v="1"/>
    <x v="0"/>
  </r>
  <r>
    <x v="0"/>
    <n v="3.9730297220000002"/>
    <n v="73"/>
    <s v="M"/>
    <m/>
    <n v="0"/>
    <n v="0"/>
    <n v="0"/>
    <n v="1"/>
    <s v="Stanford"/>
    <b v="1"/>
    <b v="0"/>
    <b v="0"/>
    <n v="1"/>
    <b v="0"/>
    <b v="1"/>
    <b v="1"/>
    <x v="0"/>
  </r>
  <r>
    <x v="0"/>
    <n v="-3.7593996189999999"/>
    <n v="60"/>
    <s v="F"/>
    <m/>
    <n v="0"/>
    <n v="1"/>
    <n v="1"/>
    <n v="1"/>
    <s v="Stanford"/>
    <b v="1"/>
    <b v="0"/>
    <b v="0"/>
    <n v="1"/>
    <b v="0"/>
    <b v="1"/>
    <b v="1"/>
    <x v="0"/>
  </r>
  <r>
    <x v="0"/>
    <n v="-5.7719640390000002"/>
    <n v="51"/>
    <s v="F"/>
    <m/>
    <n v="0"/>
    <n v="0"/>
    <n v="0"/>
    <n v="0"/>
    <s v="Stanford"/>
    <b v="1"/>
    <b v="1"/>
    <b v="1"/>
    <n v="1"/>
    <b v="0"/>
    <b v="1"/>
    <b v="0"/>
    <x v="1"/>
  </r>
  <r>
    <x v="0"/>
    <n v="-2.495419778"/>
    <n v="52"/>
    <s v="M"/>
    <m/>
    <n v="0"/>
    <n v="0"/>
    <n v="0"/>
    <n v="0"/>
    <s v="Stanford"/>
    <b v="1"/>
    <b v="1"/>
    <b v="1"/>
    <n v="1"/>
    <b v="0"/>
    <b v="1"/>
    <b v="0"/>
    <x v="1"/>
  </r>
  <r>
    <x v="0"/>
    <n v="-1.575004608"/>
    <n v="62"/>
    <s v="M"/>
    <s v="Pseudo-RBD"/>
    <n v="0"/>
    <n v="0"/>
    <n v="0"/>
    <n v="0"/>
    <s v="Stanford"/>
    <b v="1"/>
    <b v="1"/>
    <b v="1"/>
    <n v="1"/>
    <b v="0"/>
    <b v="1"/>
    <b v="0"/>
    <x v="1"/>
  </r>
  <r>
    <x v="0"/>
    <n v="-0.23647876609999999"/>
    <n v="41"/>
    <s v="M"/>
    <s v="Delayed PLMs"/>
    <n v="0"/>
    <n v="0"/>
    <n v="0"/>
    <n v="0"/>
    <s v="Stanford"/>
    <b v="1"/>
    <b v="1"/>
    <b v="1"/>
    <n v="1"/>
    <b v="0"/>
    <b v="1"/>
    <b v="0"/>
    <x v="1"/>
  </r>
  <r>
    <x v="0"/>
    <n v="-6.9253468600000003"/>
    <n v="43"/>
    <s v="M"/>
    <m/>
    <n v="0"/>
    <n v="0"/>
    <n v="1"/>
    <n v="0"/>
    <s v="Stanford"/>
    <b v="1"/>
    <b v="0"/>
    <b v="0"/>
    <n v="1"/>
    <b v="0"/>
    <b v="1"/>
    <b v="1"/>
    <x v="0"/>
  </r>
  <r>
    <x v="0"/>
    <n v="-3.858069446"/>
    <n v="40"/>
    <s v="M"/>
    <m/>
    <n v="0"/>
    <n v="1"/>
    <n v="1"/>
    <n v="0"/>
    <s v="Stanford"/>
    <b v="1"/>
    <b v="0"/>
    <b v="0"/>
    <n v="1"/>
    <b v="0"/>
    <b v="1"/>
    <b v="1"/>
    <x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7">
  <r>
    <x v="0"/>
    <m/>
    <n v="72"/>
    <s v="M"/>
    <s v="Sleep apnea"/>
    <n v="0"/>
    <n v="1"/>
    <n v="0"/>
    <n v="0"/>
    <s v="May Clinic Data"/>
    <b v="1"/>
    <b v="0"/>
    <b v="0"/>
    <n v="1"/>
    <b v="0"/>
    <x v="0"/>
    <b v="1"/>
    <b v="1"/>
    <b v="0"/>
    <x v="0"/>
  </r>
  <r>
    <x v="0"/>
    <m/>
    <n v="79"/>
    <s v="M"/>
    <s v="Insomnia"/>
    <n v="0"/>
    <n v="0"/>
    <n v="0"/>
    <n v="0"/>
    <s v="May Clinic Data"/>
    <b v="1"/>
    <b v="1"/>
    <b v="1"/>
    <n v="1"/>
    <b v="0"/>
    <x v="0"/>
    <b v="0"/>
    <b v="0"/>
    <b v="0"/>
    <x v="0"/>
  </r>
  <r>
    <x v="0"/>
    <m/>
    <n v="55"/>
    <s v="M"/>
    <s v="Sleep apnea"/>
    <n v="0.5"/>
    <n v="1"/>
    <n v="0"/>
    <n v="1"/>
    <s v="May Clinic Data"/>
    <b v="0"/>
    <b v="0"/>
    <b v="0"/>
    <n v="1"/>
    <b v="1"/>
    <x v="0"/>
    <b v="1"/>
    <b v="1"/>
    <b v="1"/>
    <x v="1"/>
  </r>
  <r>
    <x v="0"/>
    <m/>
    <n v="61"/>
    <s v="M"/>
    <s v="Sleep apnea"/>
    <n v="0"/>
    <n v="1"/>
    <n v="0"/>
    <n v="1"/>
    <s v="May Clinic Data"/>
    <b v="1"/>
    <b v="0"/>
    <b v="0"/>
    <n v="1"/>
    <b v="0"/>
    <x v="0"/>
    <b v="1"/>
    <b v="1"/>
    <b v="1"/>
    <x v="1"/>
  </r>
  <r>
    <x v="0"/>
    <m/>
    <n v="46"/>
    <s v="F"/>
    <s v="Chronic fatigue"/>
    <n v="0"/>
    <n v="0"/>
    <n v="0"/>
    <n v="0"/>
    <s v="May Clinic Data"/>
    <b v="1"/>
    <b v="1"/>
    <b v="1"/>
    <n v="1"/>
    <b v="0"/>
    <x v="0"/>
    <b v="0"/>
    <b v="0"/>
    <b v="0"/>
    <x v="0"/>
  </r>
  <r>
    <x v="0"/>
    <m/>
    <n v="80"/>
    <s v="M"/>
    <s v="OSA"/>
    <n v="0"/>
    <n v="1"/>
    <n v="0"/>
    <n v="0"/>
    <s v="May Clinic Data"/>
    <b v="1"/>
    <b v="0"/>
    <b v="0"/>
    <n v="1"/>
    <b v="0"/>
    <x v="0"/>
    <b v="1"/>
    <b v="1"/>
    <b v="0"/>
    <x v="0"/>
  </r>
  <r>
    <x v="0"/>
    <m/>
    <n v="70"/>
    <s v="F"/>
    <s v="OSA"/>
    <n v="0"/>
    <n v="0"/>
    <n v="0"/>
    <n v="0"/>
    <s v="May Clinic Data"/>
    <b v="1"/>
    <b v="1"/>
    <b v="1"/>
    <n v="1"/>
    <b v="0"/>
    <x v="0"/>
    <b v="0"/>
    <b v="0"/>
    <b v="0"/>
    <x v="0"/>
  </r>
  <r>
    <x v="0"/>
    <m/>
    <n v="87"/>
    <s v="F"/>
    <s v="Sleep apnea"/>
    <n v="0"/>
    <n v="1"/>
    <n v="1"/>
    <n v="0"/>
    <s v="May Clinic Data"/>
    <b v="1"/>
    <b v="0"/>
    <b v="0"/>
    <n v="1"/>
    <b v="0"/>
    <x v="0"/>
    <b v="1"/>
    <b v="1"/>
    <b v="0"/>
    <x v="0"/>
  </r>
  <r>
    <x v="1"/>
    <m/>
    <n v="76"/>
    <s v="M"/>
    <m/>
    <n v="0.5"/>
    <n v="1"/>
    <n v="1"/>
    <n v="0"/>
    <s v="May Clinic Data"/>
    <b v="0"/>
    <b v="0"/>
    <b v="0"/>
    <n v="1"/>
    <b v="1"/>
    <x v="0"/>
    <b v="1"/>
    <b v="1"/>
    <b v="0"/>
    <x v="0"/>
  </r>
  <r>
    <x v="1"/>
    <m/>
    <n v="67"/>
    <s v="M"/>
    <m/>
    <n v="1"/>
    <n v="0.5"/>
    <n v="0"/>
    <n v="0"/>
    <s v="May Clinic Data"/>
    <b v="0"/>
    <b v="0"/>
    <b v="0"/>
    <n v="1"/>
    <b v="0"/>
    <x v="1"/>
    <b v="0"/>
    <b v="0"/>
    <b v="0"/>
    <x v="0"/>
  </r>
  <r>
    <x v="1"/>
    <m/>
    <n v="67"/>
    <s v="M"/>
    <m/>
    <n v="1"/>
    <n v="0"/>
    <n v="0"/>
    <n v="0"/>
    <s v="May Clinic Data"/>
    <b v="0"/>
    <b v="1"/>
    <b v="0"/>
    <n v="1"/>
    <b v="0"/>
    <x v="1"/>
    <b v="0"/>
    <b v="0"/>
    <b v="0"/>
    <x v="0"/>
  </r>
  <r>
    <x v="1"/>
    <m/>
    <n v="55"/>
    <s v="M"/>
    <m/>
    <n v="1"/>
    <n v="1"/>
    <n v="1"/>
    <n v="1"/>
    <s v="May Clinic Data"/>
    <b v="0"/>
    <b v="0"/>
    <b v="0"/>
    <n v="1"/>
    <b v="0"/>
    <x v="1"/>
    <b v="1"/>
    <b v="0"/>
    <b v="1"/>
    <x v="0"/>
  </r>
  <r>
    <x v="1"/>
    <m/>
    <n v="67"/>
    <s v="M"/>
    <s v="Depression"/>
    <n v="1"/>
    <n v="0"/>
    <n v="1"/>
    <n v="0"/>
    <s v="May Clinic Data"/>
    <b v="0"/>
    <b v="0"/>
    <b v="0"/>
    <n v="1"/>
    <b v="0"/>
    <x v="1"/>
    <b v="1"/>
    <b v="0"/>
    <b v="0"/>
    <x v="0"/>
  </r>
  <r>
    <x v="1"/>
    <m/>
    <n v="72"/>
    <s v="M"/>
    <m/>
    <n v="1"/>
    <n v="1"/>
    <n v="1"/>
    <n v="1"/>
    <s v="April Cinic Data"/>
    <b v="0"/>
    <b v="0"/>
    <b v="0"/>
    <n v="1"/>
    <b v="0"/>
    <x v="1"/>
    <b v="1"/>
    <b v="0"/>
    <b v="1"/>
    <x v="0"/>
  </r>
  <r>
    <x v="0"/>
    <m/>
    <n v="67"/>
    <s v="M"/>
    <s v="RLS"/>
    <n v="0"/>
    <n v="0"/>
    <n v="0"/>
    <n v="0"/>
    <s v="April Cinic Data"/>
    <b v="1"/>
    <b v="1"/>
    <b v="1"/>
    <n v="1"/>
    <b v="0"/>
    <x v="0"/>
    <b v="0"/>
    <b v="0"/>
    <b v="0"/>
    <x v="0"/>
  </r>
  <r>
    <x v="0"/>
    <m/>
    <n v="74"/>
    <s v="F"/>
    <s v="Insomnia"/>
    <n v="0"/>
    <n v="0"/>
    <n v="0"/>
    <n v="0.5"/>
    <s v="April Cinic Data"/>
    <b v="1"/>
    <b v="0"/>
    <b v="0"/>
    <n v="1"/>
    <b v="0"/>
    <x v="0"/>
    <b v="0"/>
    <b v="0"/>
    <b v="0"/>
    <x v="0"/>
  </r>
  <r>
    <x v="1"/>
    <m/>
    <n v="54"/>
    <s v="F"/>
    <s v="DM2, depression"/>
    <n v="1"/>
    <n v="0"/>
    <n v="0"/>
    <n v="0"/>
    <s v="April Cinic Data"/>
    <b v="0"/>
    <b v="1"/>
    <b v="0"/>
    <n v="1"/>
    <b v="0"/>
    <x v="1"/>
    <b v="0"/>
    <b v="0"/>
    <b v="0"/>
    <x v="0"/>
  </r>
  <r>
    <x v="0"/>
    <m/>
    <n v="65"/>
    <s v="F"/>
    <s v="Diabetes, heart failure"/>
    <n v="0"/>
    <n v="0"/>
    <n v="1"/>
    <n v="1"/>
    <s v="April Cinic Data"/>
    <b v="1"/>
    <b v="0"/>
    <b v="0"/>
    <n v="1"/>
    <b v="0"/>
    <x v="0"/>
    <b v="1"/>
    <b v="1"/>
    <b v="1"/>
    <x v="1"/>
  </r>
  <r>
    <x v="0"/>
    <m/>
    <n v="73"/>
    <s v="F"/>
    <s v="Insomnia, anxiety, migraines"/>
    <n v="0"/>
    <n v="0"/>
    <n v="1"/>
    <n v="0"/>
    <s v="April Cinic Data"/>
    <b v="1"/>
    <b v="0"/>
    <b v="0"/>
    <n v="1"/>
    <b v="0"/>
    <x v="0"/>
    <b v="1"/>
    <b v="1"/>
    <b v="0"/>
    <x v="0"/>
  </r>
  <r>
    <x v="0"/>
    <m/>
    <n v="77"/>
    <s v="F"/>
    <m/>
    <n v="0.5"/>
    <n v="1"/>
    <n v="0"/>
    <n v="0.5"/>
    <s v="April Cinic Data"/>
    <b v="0"/>
    <b v="0"/>
    <b v="0"/>
    <n v="1"/>
    <b v="1"/>
    <x v="0"/>
    <b v="1"/>
    <b v="1"/>
    <b v="0"/>
    <x v="0"/>
  </r>
  <r>
    <x v="0"/>
    <m/>
    <n v="53"/>
    <s v="F"/>
    <s v="Insomnia"/>
    <n v="0"/>
    <n v="1"/>
    <n v="1"/>
    <n v="0"/>
    <s v="April Cinic Data"/>
    <b v="1"/>
    <b v="0"/>
    <b v="0"/>
    <n v="1"/>
    <b v="0"/>
    <x v="0"/>
    <b v="1"/>
    <b v="1"/>
    <b v="0"/>
    <x v="0"/>
  </r>
  <r>
    <x v="0"/>
    <m/>
    <n v="76"/>
    <s v="F"/>
    <s v="Hypersomnia"/>
    <n v="0"/>
    <n v="0"/>
    <n v="0"/>
    <n v="0"/>
    <s v="April Cinic Data"/>
    <b v="1"/>
    <b v="1"/>
    <b v="1"/>
    <n v="1"/>
    <b v="0"/>
    <x v="0"/>
    <b v="0"/>
    <b v="0"/>
    <b v="0"/>
    <x v="0"/>
  </r>
  <r>
    <x v="1"/>
    <m/>
    <n v="49"/>
    <s v="F"/>
    <s v="Anxiety"/>
    <n v="1"/>
    <n v="0.5"/>
    <n v="1"/>
    <n v="1"/>
    <s v="April Cinic Data"/>
    <b v="0"/>
    <b v="0"/>
    <b v="0"/>
    <n v="1"/>
    <b v="0"/>
    <x v="1"/>
    <b v="1"/>
    <b v="0"/>
    <b v="1"/>
    <x v="0"/>
  </r>
  <r>
    <x v="0"/>
    <m/>
    <n v="53"/>
    <s v="F"/>
    <s v="Insomnia, depression, sleep apnea"/>
    <n v="0"/>
    <n v="0"/>
    <n v="0"/>
    <n v="1"/>
    <s v="April Cinic Data"/>
    <b v="1"/>
    <b v="0"/>
    <b v="0"/>
    <n v="1"/>
    <b v="0"/>
    <x v="0"/>
    <b v="1"/>
    <b v="1"/>
    <b v="1"/>
    <x v="1"/>
  </r>
  <r>
    <x v="0"/>
    <m/>
    <n v="83"/>
    <s v="F"/>
    <s v="AD-MCi and OSA"/>
    <n v="0"/>
    <n v="0"/>
    <n v="0"/>
    <n v="0"/>
    <s v="April Cinic Data"/>
    <b v="1"/>
    <b v="1"/>
    <b v="1"/>
    <n v="1"/>
    <b v="0"/>
    <x v="0"/>
    <b v="0"/>
    <b v="0"/>
    <b v="0"/>
    <x v="0"/>
  </r>
  <r>
    <x v="0"/>
    <m/>
    <n v="65"/>
    <s v="M"/>
    <s v="RLS"/>
    <n v="0.5"/>
    <n v="0"/>
    <n v="0"/>
    <n v="0"/>
    <s v="April Cinic Data"/>
    <b v="0"/>
    <b v="1"/>
    <b v="0"/>
    <n v="1"/>
    <b v="1"/>
    <x v="0"/>
    <b v="0"/>
    <b v="0"/>
    <b v="0"/>
    <x v="0"/>
  </r>
  <r>
    <x v="0"/>
    <m/>
    <n v="80"/>
    <s v="F"/>
    <s v="RLS"/>
    <n v="0"/>
    <n v="0"/>
    <n v="1"/>
    <n v="0"/>
    <s v="April Cinic Data"/>
    <b v="1"/>
    <b v="0"/>
    <b v="0"/>
    <n v="1"/>
    <b v="0"/>
    <x v="0"/>
    <b v="1"/>
    <b v="1"/>
    <b v="0"/>
    <x v="0"/>
  </r>
  <r>
    <x v="0"/>
    <m/>
    <n v="67"/>
    <s v="F"/>
    <s v="Migraines, OSA"/>
    <n v="0.5"/>
    <n v="0"/>
    <n v="0"/>
    <n v="0"/>
    <s v="April Cinic Data"/>
    <b v="0"/>
    <b v="1"/>
    <b v="0"/>
    <n v="1"/>
    <b v="1"/>
    <x v="0"/>
    <b v="0"/>
    <b v="0"/>
    <b v="0"/>
    <x v="0"/>
  </r>
  <r>
    <x v="1"/>
    <m/>
    <n v="80"/>
    <s v="M"/>
    <m/>
    <n v="0"/>
    <n v="1"/>
    <n v="1"/>
    <n v="0"/>
    <s v="April Cinic Data"/>
    <b v="1"/>
    <b v="0"/>
    <b v="0"/>
    <n v="1"/>
    <b v="0"/>
    <x v="0"/>
    <b v="1"/>
    <b v="1"/>
    <b v="0"/>
    <x v="0"/>
  </r>
  <r>
    <x v="1"/>
    <m/>
    <n v="64"/>
    <s v="M"/>
    <s v="Depression, diabetes"/>
    <n v="1"/>
    <n v="0"/>
    <n v="0"/>
    <n v="0"/>
    <s v="April Cinic Data"/>
    <b v="0"/>
    <b v="1"/>
    <b v="0"/>
    <n v="1"/>
    <b v="0"/>
    <x v="1"/>
    <b v="0"/>
    <b v="0"/>
    <b v="0"/>
    <x v="0"/>
  </r>
  <r>
    <x v="0"/>
    <m/>
    <n v="53"/>
    <s v="F"/>
    <s v="OSA, RLS, depression"/>
    <n v="0.5"/>
    <n v="1"/>
    <n v="0"/>
    <n v="0"/>
    <s v="Clinic - Clean Data"/>
    <b v="0"/>
    <b v="0"/>
    <b v="0"/>
    <n v="1"/>
    <b v="1"/>
    <x v="0"/>
    <b v="1"/>
    <b v="1"/>
    <b v="0"/>
    <x v="0"/>
  </r>
  <r>
    <x v="0"/>
    <m/>
    <n v="64"/>
    <s v="F"/>
    <s v="Central sleep apnea, circadian disorder"/>
    <n v="0.5"/>
    <n v="0"/>
    <n v="1"/>
    <n v="0"/>
    <s v="Clinic - Clean Data"/>
    <b v="0"/>
    <b v="0"/>
    <b v="0"/>
    <n v="1"/>
    <b v="1"/>
    <x v="0"/>
    <b v="1"/>
    <b v="1"/>
    <b v="0"/>
    <x v="0"/>
  </r>
  <r>
    <x v="0"/>
    <m/>
    <n v="67"/>
    <s v="F"/>
    <s v="OSA"/>
    <n v="0.5"/>
    <n v="1"/>
    <n v="1"/>
    <n v="0"/>
    <s v="Clinic - Clean Data"/>
    <b v="0"/>
    <b v="0"/>
    <b v="0"/>
    <n v="1"/>
    <b v="1"/>
    <x v="0"/>
    <b v="1"/>
    <b v="1"/>
    <b v="0"/>
    <x v="0"/>
  </r>
  <r>
    <x v="0"/>
    <m/>
    <n v="61"/>
    <s v="M"/>
    <s v="OSA, no RSWA"/>
    <n v="0.5"/>
    <n v="1"/>
    <n v="0"/>
    <n v="1"/>
    <s v="Clinic - Clean Data"/>
    <b v="0"/>
    <b v="0"/>
    <b v="0"/>
    <n v="1"/>
    <b v="1"/>
    <x v="0"/>
    <b v="1"/>
    <b v="1"/>
    <b v="1"/>
    <x v="1"/>
  </r>
  <r>
    <x v="0"/>
    <m/>
    <n v="53"/>
    <s v="F"/>
    <s v="OSA, anxiety, depression"/>
    <n v="0.5"/>
    <n v="1"/>
    <n v="1"/>
    <n v="1"/>
    <s v="Clinic - Clean Data"/>
    <b v="0"/>
    <b v="0"/>
    <b v="0"/>
    <n v="1"/>
    <b v="1"/>
    <x v="0"/>
    <b v="1"/>
    <b v="1"/>
    <b v="1"/>
    <x v="1"/>
  </r>
  <r>
    <x v="0"/>
    <m/>
    <n v="43"/>
    <s v="F"/>
    <s v="OSA, shift work disorder"/>
    <n v="0.5"/>
    <n v="0"/>
    <n v="1"/>
    <n v="0"/>
    <s v="Clinic - Clean Data"/>
    <b v="0"/>
    <b v="0"/>
    <b v="0"/>
    <n v="1"/>
    <b v="1"/>
    <x v="0"/>
    <b v="1"/>
    <b v="1"/>
    <b v="0"/>
    <x v="0"/>
  </r>
  <r>
    <x v="0"/>
    <m/>
    <n v="43"/>
    <s v="M"/>
    <s v="RLS, insomnia, mild OSA"/>
    <n v="0.5"/>
    <n v="0"/>
    <n v="0"/>
    <n v="1"/>
    <s v="Clinic - Clean Data"/>
    <b v="0"/>
    <b v="0"/>
    <b v="0"/>
    <n v="1"/>
    <b v="1"/>
    <x v="0"/>
    <b v="1"/>
    <b v="1"/>
    <b v="1"/>
    <x v="1"/>
  </r>
  <r>
    <x v="0"/>
    <m/>
    <n v="73"/>
    <s v="F"/>
    <s v="OSA sx, sleeptalking, initiation insomnia, RLS, low Fe"/>
    <n v="0.5"/>
    <n v="0.5"/>
    <n v="1"/>
    <n v="1"/>
    <s v="Clinic - Clean Data"/>
    <b v="0"/>
    <b v="0"/>
    <b v="0"/>
    <n v="1"/>
    <b v="1"/>
    <x v="0"/>
    <b v="1"/>
    <b v="1"/>
    <b v="1"/>
    <x v="1"/>
  </r>
  <r>
    <x v="0"/>
    <m/>
    <n v="68"/>
    <s v="M"/>
    <s v="Hypersomnia, tachycarida, constipation, l. thalamic lacunar lesion"/>
    <n v="0.5"/>
    <n v="0.5"/>
    <n v="1"/>
    <n v="1"/>
    <s v="Clinic - Clean Data"/>
    <b v="0"/>
    <b v="0"/>
    <b v="0"/>
    <n v="1"/>
    <b v="1"/>
    <x v="0"/>
    <b v="1"/>
    <b v="1"/>
    <b v="1"/>
    <x v="1"/>
  </r>
  <r>
    <x v="0"/>
    <m/>
    <n v="64"/>
    <s v="F"/>
    <s v="OSA, insomnia, excessive daytime sleepiness, cognitive concerns"/>
    <n v="0.5"/>
    <n v="0.5"/>
    <n v="0"/>
    <n v="1"/>
    <s v="Clinic - Clean Data"/>
    <b v="0"/>
    <b v="0"/>
    <b v="0"/>
    <n v="1"/>
    <b v="1"/>
    <x v="0"/>
    <b v="1"/>
    <b v="1"/>
    <b v="1"/>
    <x v="1"/>
  </r>
  <r>
    <x v="0"/>
    <m/>
    <n v="41"/>
    <s v="M"/>
    <s v="OSA"/>
    <n v="0.5"/>
    <n v="0"/>
    <n v="0"/>
    <n v="0.5"/>
    <s v="Clinic - Clean Data"/>
    <b v="0"/>
    <b v="0"/>
    <b v="0"/>
    <n v="1"/>
    <b v="1"/>
    <x v="0"/>
    <b v="0"/>
    <b v="0"/>
    <b v="0"/>
    <x v="0"/>
  </r>
  <r>
    <x v="0"/>
    <m/>
    <n v="68"/>
    <s v="F"/>
    <s v="OSA, migraines"/>
    <n v="0.5"/>
    <n v="0"/>
    <n v="0"/>
    <n v="0"/>
    <s v="Clinic - Clean Data"/>
    <b v="0"/>
    <b v="1"/>
    <b v="0"/>
    <n v="1"/>
    <b v="1"/>
    <x v="0"/>
    <b v="0"/>
    <b v="0"/>
    <b v="0"/>
    <x v="0"/>
  </r>
  <r>
    <x v="0"/>
    <m/>
    <n v="45"/>
    <s v="M"/>
    <s v="Tbi, sleep apnea, migraines, PTSD + GAD"/>
    <n v="0.5"/>
    <n v="0.5"/>
    <n v="1"/>
    <n v="1"/>
    <s v="Clinic - Clean Data"/>
    <b v="0"/>
    <b v="0"/>
    <b v="0"/>
    <n v="1"/>
    <b v="1"/>
    <x v="0"/>
    <b v="1"/>
    <b v="1"/>
    <b v="1"/>
    <x v="1"/>
  </r>
  <r>
    <x v="0"/>
    <m/>
    <n v="56"/>
    <s v="M"/>
    <s v="OSA, excessive daytime sleepiness"/>
    <n v="0.5"/>
    <n v="0"/>
    <n v="0"/>
    <n v="1"/>
    <s v="Clinic - Clean Data"/>
    <b v="0"/>
    <b v="0"/>
    <b v="0"/>
    <n v="1"/>
    <b v="1"/>
    <x v="0"/>
    <b v="1"/>
    <b v="1"/>
    <b v="1"/>
    <x v="1"/>
  </r>
  <r>
    <x v="0"/>
    <m/>
    <n v="45"/>
    <s v="F"/>
    <s v="Lupus, sleep apnea"/>
    <n v="0.5"/>
    <n v="0"/>
    <n v="0.5"/>
    <n v="0"/>
    <s v="Clinic - Clean Data"/>
    <b v="0"/>
    <b v="0"/>
    <b v="0"/>
    <n v="1"/>
    <b v="1"/>
    <x v="0"/>
    <b v="0"/>
    <b v="0"/>
    <b v="0"/>
    <x v="0"/>
  </r>
  <r>
    <x v="0"/>
    <m/>
    <n v="65"/>
    <s v="M"/>
    <s v="OSA, RLS"/>
    <n v="0.5"/>
    <n v="0"/>
    <n v="1"/>
    <n v="0"/>
    <s v="Clinic - Clean Data"/>
    <b v="0"/>
    <b v="0"/>
    <b v="0"/>
    <n v="1"/>
    <b v="1"/>
    <x v="0"/>
    <b v="1"/>
    <b v="1"/>
    <b v="0"/>
    <x v="0"/>
  </r>
  <r>
    <x v="0"/>
    <m/>
    <n v="63"/>
    <s v="M"/>
    <s v="OSA"/>
    <n v="0"/>
    <n v="0"/>
    <n v="1"/>
    <n v="0.5"/>
    <s v="Clinic - Clean Data"/>
    <b v="1"/>
    <b v="0"/>
    <b v="0"/>
    <n v="1"/>
    <b v="0"/>
    <x v="0"/>
    <b v="1"/>
    <b v="1"/>
    <b v="0"/>
    <x v="0"/>
  </r>
  <r>
    <x v="0"/>
    <m/>
    <n v="60"/>
    <s v="M"/>
    <s v="OSA"/>
    <n v="0"/>
    <n v="0"/>
    <n v="0"/>
    <n v="0"/>
    <s v="Clinic - Clean Data"/>
    <b v="1"/>
    <b v="1"/>
    <b v="1"/>
    <n v="1"/>
    <b v="0"/>
    <x v="0"/>
    <b v="0"/>
    <b v="0"/>
    <b v="0"/>
    <x v="0"/>
  </r>
  <r>
    <x v="0"/>
    <m/>
    <n v="81"/>
    <s v="M"/>
    <s v="OSA"/>
    <n v="0"/>
    <n v="0"/>
    <n v="0"/>
    <n v="0"/>
    <s v="Clinic - Clean Data"/>
    <b v="1"/>
    <b v="1"/>
    <b v="1"/>
    <n v="1"/>
    <b v="0"/>
    <x v="0"/>
    <b v="0"/>
    <b v="0"/>
    <b v="0"/>
    <x v="0"/>
  </r>
  <r>
    <x v="0"/>
    <m/>
    <n v="66"/>
    <s v="M"/>
    <s v="RLS"/>
    <n v="0"/>
    <n v="0"/>
    <n v="0"/>
    <n v="0"/>
    <s v="Clinic - Clean Data"/>
    <b v="1"/>
    <b v="1"/>
    <b v="1"/>
    <n v="1"/>
    <b v="0"/>
    <x v="0"/>
    <b v="0"/>
    <b v="0"/>
    <b v="0"/>
    <x v="0"/>
  </r>
  <r>
    <x v="0"/>
    <m/>
    <n v="64"/>
    <s v="F"/>
    <s v="OSA"/>
    <n v="0"/>
    <n v="0"/>
    <n v="1"/>
    <n v="0.5"/>
    <s v="Clinic - Clean Data"/>
    <b v="1"/>
    <b v="0"/>
    <b v="0"/>
    <n v="1"/>
    <b v="0"/>
    <x v="0"/>
    <b v="1"/>
    <b v="1"/>
    <b v="0"/>
    <x v="0"/>
  </r>
  <r>
    <x v="0"/>
    <m/>
    <n v="68"/>
    <s v="M"/>
    <s v="OSA"/>
    <n v="0"/>
    <n v="1"/>
    <n v="0"/>
    <n v="0"/>
    <s v="Clinic - Clean Data"/>
    <b v="1"/>
    <b v="0"/>
    <b v="0"/>
    <n v="1"/>
    <b v="0"/>
    <x v="0"/>
    <b v="1"/>
    <b v="1"/>
    <b v="0"/>
    <x v="0"/>
  </r>
  <r>
    <x v="0"/>
    <m/>
    <n v="56"/>
    <s v="F"/>
    <s v="Insomnia, anxiety"/>
    <n v="0"/>
    <n v="0"/>
    <n v="1"/>
    <n v="0.5"/>
    <s v="Clinic - Clean Data"/>
    <b v="1"/>
    <b v="0"/>
    <b v="0"/>
    <n v="1"/>
    <b v="0"/>
    <x v="0"/>
    <b v="1"/>
    <b v="1"/>
    <b v="0"/>
    <x v="0"/>
  </r>
  <r>
    <x v="0"/>
    <m/>
    <n v="87"/>
    <s v="F"/>
    <s v="OSA, RLS"/>
    <n v="0"/>
    <n v="0"/>
    <n v="0"/>
    <n v="0"/>
    <s v="Clinic - Clean Data"/>
    <b v="1"/>
    <b v="1"/>
    <b v="1"/>
    <n v="1"/>
    <b v="0"/>
    <x v="0"/>
    <b v="0"/>
    <b v="0"/>
    <b v="0"/>
    <x v="0"/>
  </r>
  <r>
    <x v="0"/>
    <m/>
    <n v="48"/>
    <s v="M"/>
    <s v="OSA, insomnia, distal sensory neuropathy"/>
    <n v="0"/>
    <n v="0"/>
    <n v="0"/>
    <n v="0"/>
    <s v="Clinic - Clean Data"/>
    <b v="1"/>
    <b v="1"/>
    <b v="1"/>
    <n v="1"/>
    <b v="0"/>
    <x v="0"/>
    <b v="0"/>
    <b v="0"/>
    <b v="0"/>
    <x v="0"/>
  </r>
  <r>
    <x v="0"/>
    <m/>
    <n v="78"/>
    <s v="M"/>
    <s v="Hypersomnia, OSA"/>
    <n v="0"/>
    <n v="0"/>
    <n v="0"/>
    <n v="0.5"/>
    <s v="Clinic - Clean Data"/>
    <b v="1"/>
    <b v="0"/>
    <b v="0"/>
    <n v="1"/>
    <b v="0"/>
    <x v="0"/>
    <b v="0"/>
    <b v="0"/>
    <b v="0"/>
    <x v="0"/>
  </r>
  <r>
    <x v="0"/>
    <m/>
    <n v="72"/>
    <s v="F"/>
    <s v="Insomnia"/>
    <n v="0"/>
    <n v="0.5"/>
    <n v="0"/>
    <n v="0"/>
    <s v="Clinic - Clean Data"/>
    <b v="1"/>
    <b v="0"/>
    <b v="0"/>
    <n v="1"/>
    <b v="0"/>
    <x v="0"/>
    <b v="0"/>
    <b v="0"/>
    <b v="0"/>
    <x v="0"/>
  </r>
  <r>
    <x v="0"/>
    <m/>
    <n v="63"/>
    <s v="F"/>
    <s v="MCl, althdileale, LVPPA"/>
    <n v="0"/>
    <n v="0"/>
    <n v="0"/>
    <n v="0"/>
    <s v="Clinic - Clean Data"/>
    <b v="1"/>
    <b v="1"/>
    <b v="1"/>
    <n v="1"/>
    <b v="0"/>
    <x v="0"/>
    <b v="0"/>
    <b v="0"/>
    <b v="0"/>
    <x v="0"/>
  </r>
  <r>
    <x v="0"/>
    <m/>
    <n v="51"/>
    <s v="F"/>
    <s v="OSA, RLS, excessive daytime sleepiness, lupus"/>
    <n v="0"/>
    <n v="0"/>
    <n v="0"/>
    <n v="0"/>
    <s v="Clinic - Clean Data"/>
    <b v="1"/>
    <b v="1"/>
    <b v="1"/>
    <n v="1"/>
    <b v="0"/>
    <x v="0"/>
    <b v="0"/>
    <b v="0"/>
    <b v="0"/>
    <x v="0"/>
  </r>
  <r>
    <x v="0"/>
    <m/>
    <n v="78"/>
    <s v="M"/>
    <s v="RBD mimic"/>
    <n v="0"/>
    <n v="0"/>
    <n v="0"/>
    <n v="0"/>
    <s v="Clinic - Clean Data"/>
    <b v="1"/>
    <b v="1"/>
    <b v="1"/>
    <n v="1"/>
    <b v="0"/>
    <x v="0"/>
    <b v="0"/>
    <b v="0"/>
    <b v="0"/>
    <x v="0"/>
  </r>
  <r>
    <x v="0"/>
    <m/>
    <n v="48"/>
    <s v="M"/>
    <s v="Spinal cerebellar ataxia 2, nocturia"/>
    <n v="0"/>
    <n v="0"/>
    <n v="1"/>
    <n v="0.5"/>
    <s v="Clinic - Clean Data"/>
    <b v="1"/>
    <b v="0"/>
    <b v="0"/>
    <n v="1"/>
    <b v="0"/>
    <x v="0"/>
    <b v="1"/>
    <b v="1"/>
    <b v="0"/>
    <x v="0"/>
  </r>
  <r>
    <x v="0"/>
    <m/>
    <n v="82"/>
    <s v="M"/>
    <s v="OSA"/>
    <n v="0"/>
    <n v="0"/>
    <n v="1"/>
    <n v="0"/>
    <s v="Clinic - Clean Data"/>
    <b v="1"/>
    <b v="0"/>
    <b v="0"/>
    <n v="1"/>
    <b v="0"/>
    <x v="0"/>
    <b v="1"/>
    <b v="1"/>
    <b v="0"/>
    <x v="0"/>
  </r>
  <r>
    <x v="0"/>
    <m/>
    <n v="87"/>
    <s v="M"/>
    <s v="RLS"/>
    <n v="0"/>
    <n v="0"/>
    <n v="1"/>
    <n v="1"/>
    <s v="Clinic - Clean Data"/>
    <b v="1"/>
    <b v="0"/>
    <b v="0"/>
    <n v="1"/>
    <b v="0"/>
    <x v="0"/>
    <b v="1"/>
    <b v="1"/>
    <b v="1"/>
    <x v="1"/>
  </r>
  <r>
    <x v="0"/>
    <m/>
    <n v="76"/>
    <s v="M"/>
    <s v="OSA, sleep maintenance insomnia, nocturia"/>
    <n v="0"/>
    <n v="0"/>
    <n v="0"/>
    <n v="0"/>
    <s v="Clinic - Clean Data"/>
    <b v="1"/>
    <b v="1"/>
    <b v="1"/>
    <n v="1"/>
    <b v="0"/>
    <x v="0"/>
    <b v="0"/>
    <b v="0"/>
    <b v="0"/>
    <x v="0"/>
  </r>
  <r>
    <x v="0"/>
    <m/>
    <n v="47"/>
    <s v="M"/>
    <s v="OSA, insomnia"/>
    <n v="0"/>
    <n v="0"/>
    <n v="0"/>
    <n v="0"/>
    <s v="Clinic - Clean Data"/>
    <b v="1"/>
    <b v="1"/>
    <b v="1"/>
    <n v="1"/>
    <b v="0"/>
    <x v="0"/>
    <b v="0"/>
    <b v="0"/>
    <b v="0"/>
    <x v="0"/>
  </r>
  <r>
    <x v="0"/>
    <m/>
    <n v="77"/>
    <s v="F"/>
    <s v="OSA, anxiety, depression"/>
    <n v="0"/>
    <n v="1"/>
    <n v="0"/>
    <n v="0"/>
    <s v="Clinic - Clean Data"/>
    <b v="1"/>
    <b v="0"/>
    <b v="0"/>
    <n v="1"/>
    <b v="0"/>
    <x v="0"/>
    <b v="1"/>
    <b v="1"/>
    <b v="0"/>
    <x v="0"/>
  </r>
  <r>
    <x v="0"/>
    <m/>
    <n v="62"/>
    <s v="F"/>
    <s v="Sleep apnea, migraines, I. ica aneurysm, s/p embolization (2020)"/>
    <n v="0"/>
    <n v="0"/>
    <n v="0"/>
    <n v="0.5"/>
    <s v="Clinic - Clean Data"/>
    <b v="1"/>
    <b v="0"/>
    <b v="0"/>
    <n v="1"/>
    <b v="0"/>
    <x v="0"/>
    <b v="0"/>
    <b v="0"/>
    <b v="0"/>
    <x v="0"/>
  </r>
  <r>
    <x v="0"/>
    <m/>
    <n v="73"/>
    <s v="M"/>
    <s v="RLS, OSA, depression"/>
    <n v="0"/>
    <n v="1"/>
    <n v="0"/>
    <n v="0"/>
    <s v="Clinic - Clean Data"/>
    <b v="1"/>
    <b v="0"/>
    <b v="0"/>
    <n v="1"/>
    <b v="0"/>
    <x v="0"/>
    <b v="1"/>
    <b v="1"/>
    <b v="0"/>
    <x v="0"/>
  </r>
  <r>
    <x v="0"/>
    <m/>
    <n v="71"/>
    <s v="M"/>
    <s v="OSA, depression, nocturia"/>
    <n v="0"/>
    <n v="0"/>
    <n v="0"/>
    <n v="0"/>
    <s v="Clinic - Clean Data"/>
    <b v="1"/>
    <b v="1"/>
    <b v="1"/>
    <n v="1"/>
    <b v="0"/>
    <x v="0"/>
    <b v="0"/>
    <b v="0"/>
    <b v="0"/>
    <x v="0"/>
  </r>
  <r>
    <x v="0"/>
    <m/>
    <n v="61"/>
    <s v="F"/>
    <s v="OSA, cognitive concerns"/>
    <n v="0"/>
    <n v="0"/>
    <n v="0"/>
    <n v="0"/>
    <s v="Clinic - Clean Data"/>
    <b v="1"/>
    <b v="1"/>
    <b v="1"/>
    <n v="1"/>
    <b v="0"/>
    <x v="0"/>
    <b v="0"/>
    <b v="0"/>
    <b v="0"/>
    <x v="0"/>
  </r>
  <r>
    <x v="0"/>
    <m/>
    <n v="84"/>
    <s v="M"/>
    <s v="OSA"/>
    <n v="0"/>
    <n v="1"/>
    <n v="1"/>
    <n v="0"/>
    <s v="Clinic - Clean Data"/>
    <b v="1"/>
    <b v="0"/>
    <b v="0"/>
    <n v="1"/>
    <b v="0"/>
    <x v="0"/>
    <b v="1"/>
    <b v="1"/>
    <b v="0"/>
    <x v="0"/>
  </r>
  <r>
    <x v="0"/>
    <m/>
    <n v="75"/>
    <s v="M"/>
    <s v="PLMD, RLS, depression"/>
    <n v="0"/>
    <n v="0"/>
    <n v="0"/>
    <n v="0"/>
    <s v="Clinic - Clean Data"/>
    <b v="1"/>
    <b v="1"/>
    <b v="1"/>
    <n v="1"/>
    <b v="0"/>
    <x v="0"/>
    <b v="0"/>
    <b v="0"/>
    <b v="0"/>
    <x v="0"/>
  </r>
  <r>
    <x v="0"/>
    <m/>
    <n v="56"/>
    <s v="M"/>
    <s v="OSA"/>
    <n v="0"/>
    <n v="0"/>
    <n v="0"/>
    <n v="0"/>
    <s v="Clinic - Clean Data"/>
    <b v="1"/>
    <b v="1"/>
    <b v="1"/>
    <n v="1"/>
    <b v="0"/>
    <x v="0"/>
    <b v="0"/>
    <b v="0"/>
    <b v="0"/>
    <x v="0"/>
  </r>
  <r>
    <x v="0"/>
    <m/>
    <n v="45"/>
    <s v="M"/>
    <s v="OSA, insomnia, chronic fatigue"/>
    <n v="0"/>
    <n v="0"/>
    <n v="1"/>
    <n v="0"/>
    <s v="Clinic - Clean Data"/>
    <b v="1"/>
    <b v="0"/>
    <b v="0"/>
    <n v="1"/>
    <b v="0"/>
    <x v="0"/>
    <b v="1"/>
    <b v="1"/>
    <b v="0"/>
    <x v="0"/>
  </r>
  <r>
    <x v="0"/>
    <m/>
    <n v="72"/>
    <s v="M"/>
    <s v="Severe depression, OSA"/>
    <n v="0"/>
    <n v="0"/>
    <n v="1"/>
    <n v="0"/>
    <s v="Clinic - Clean Data"/>
    <b v="1"/>
    <b v="0"/>
    <b v="0"/>
    <n v="1"/>
    <b v="0"/>
    <x v="0"/>
    <b v="1"/>
    <b v="1"/>
    <b v="0"/>
    <x v="0"/>
  </r>
  <r>
    <x v="0"/>
    <m/>
    <n v="40"/>
    <s v="F"/>
    <s v="OSA"/>
    <n v="0"/>
    <n v="0"/>
    <n v="0"/>
    <n v="1"/>
    <s v="Clinic - Clean Data"/>
    <b v="1"/>
    <b v="0"/>
    <b v="0"/>
    <n v="1"/>
    <b v="0"/>
    <x v="0"/>
    <b v="1"/>
    <b v="1"/>
    <b v="1"/>
    <x v="1"/>
  </r>
  <r>
    <x v="0"/>
    <m/>
    <n v="50"/>
    <s v="M"/>
    <s v="OSA"/>
    <n v="0"/>
    <n v="0"/>
    <n v="0"/>
    <n v="1"/>
    <s v="Clinic - Clean Data"/>
    <b v="1"/>
    <b v="0"/>
    <b v="0"/>
    <n v="1"/>
    <b v="0"/>
    <x v="0"/>
    <b v="1"/>
    <b v="1"/>
    <b v="1"/>
    <x v="1"/>
  </r>
  <r>
    <x v="0"/>
    <m/>
    <n v="57"/>
    <s v="F"/>
    <s v="RLS"/>
    <n v="0"/>
    <n v="0"/>
    <n v="0"/>
    <n v="0"/>
    <s v="Clinic - Clean Data"/>
    <b v="1"/>
    <b v="1"/>
    <b v="1"/>
    <n v="1"/>
    <b v="0"/>
    <x v="0"/>
    <b v="0"/>
    <b v="0"/>
    <b v="0"/>
    <x v="0"/>
  </r>
  <r>
    <x v="0"/>
    <m/>
    <n v="68"/>
    <s v="M"/>
    <s v="RLS"/>
    <n v="0"/>
    <n v="0"/>
    <n v="0"/>
    <n v="1"/>
    <s v="Clinic - Clean Data"/>
    <b v="1"/>
    <b v="0"/>
    <b v="0"/>
    <n v="1"/>
    <b v="0"/>
    <x v="0"/>
    <b v="1"/>
    <b v="1"/>
    <b v="1"/>
    <x v="1"/>
  </r>
  <r>
    <x v="0"/>
    <m/>
    <n v="51"/>
    <s v="F"/>
    <s v="Lupus, sleep apnea, RLS"/>
    <n v="0"/>
    <n v="0"/>
    <n v="0"/>
    <n v="1"/>
    <s v="Clinic - Clean Data"/>
    <b v="1"/>
    <b v="0"/>
    <b v="0"/>
    <n v="1"/>
    <b v="0"/>
    <x v="0"/>
    <b v="1"/>
    <b v="1"/>
    <b v="1"/>
    <x v="1"/>
  </r>
  <r>
    <x v="0"/>
    <m/>
    <n v="54"/>
    <s v="F"/>
    <s v="RLS, insomnia"/>
    <n v="0"/>
    <n v="0"/>
    <n v="0"/>
    <n v="1"/>
    <s v="Clinic - Clean Data"/>
    <b v="1"/>
    <b v="0"/>
    <b v="0"/>
    <n v="1"/>
    <b v="0"/>
    <x v="0"/>
    <b v="1"/>
    <b v="1"/>
    <b v="1"/>
    <x v="1"/>
  </r>
  <r>
    <x v="1"/>
    <m/>
    <n v="73"/>
    <s v="M"/>
    <m/>
    <n v="1"/>
    <n v="0"/>
    <n v="0"/>
    <n v="0"/>
    <s v="Clinic - Clean Data"/>
    <b v="0"/>
    <b v="1"/>
    <b v="0"/>
    <n v="1"/>
    <b v="0"/>
    <x v="1"/>
    <b v="0"/>
    <b v="0"/>
    <b v="0"/>
    <x v="0"/>
  </r>
  <r>
    <x v="1"/>
    <m/>
    <n v="79"/>
    <s v="M"/>
    <s v="Insomnia, nocturia (no PSG)"/>
    <n v="1"/>
    <n v="1"/>
    <n v="1"/>
    <n v="0"/>
    <s v="Clinic - Clean Data"/>
    <b v="0"/>
    <b v="0"/>
    <b v="0"/>
    <n v="1"/>
    <b v="0"/>
    <x v="1"/>
    <b v="1"/>
    <b v="0"/>
    <b v="0"/>
    <x v="0"/>
  </r>
  <r>
    <x v="1"/>
    <m/>
    <n v="70"/>
    <s v="M"/>
    <s v="OSA, depression, anxiety"/>
    <n v="1"/>
    <n v="0"/>
    <n v="0"/>
    <n v="0"/>
    <s v="Clinic - Clean Data"/>
    <b v="0"/>
    <b v="1"/>
    <b v="0"/>
    <n v="1"/>
    <b v="0"/>
    <x v="1"/>
    <b v="0"/>
    <b v="0"/>
    <b v="0"/>
    <x v="0"/>
  </r>
  <r>
    <x v="1"/>
    <m/>
    <n v="75"/>
    <s v="F"/>
    <s v="OSA"/>
    <n v="1"/>
    <n v="1"/>
    <n v="0"/>
    <n v="0"/>
    <s v="Clinic - Clean Data"/>
    <b v="0"/>
    <b v="0"/>
    <b v="0"/>
    <n v="1"/>
    <b v="0"/>
    <x v="1"/>
    <b v="1"/>
    <b v="0"/>
    <b v="0"/>
    <x v="0"/>
  </r>
  <r>
    <x v="0"/>
    <m/>
    <n v="46"/>
    <s v="F"/>
    <s v="Exessive daytime sleepiness, insomnia, OSA"/>
    <n v="1"/>
    <n v="0.5"/>
    <n v="0"/>
    <n v="1"/>
    <s v="Clinic - Clean Data"/>
    <b v="0"/>
    <b v="0"/>
    <b v="0"/>
    <n v="1"/>
    <b v="0"/>
    <x v="1"/>
    <b v="1"/>
    <b v="0"/>
    <b v="1"/>
    <x v="0"/>
  </r>
  <r>
    <x v="1"/>
    <m/>
    <n v="79"/>
    <s v="M"/>
    <m/>
    <n v="1"/>
    <n v="0"/>
    <n v="1"/>
    <n v="0"/>
    <s v="Clinic - Clean Data"/>
    <b v="0"/>
    <b v="0"/>
    <b v="0"/>
    <n v="1"/>
    <b v="0"/>
    <x v="1"/>
    <b v="1"/>
    <b v="0"/>
    <b v="0"/>
    <x v="0"/>
  </r>
  <r>
    <x v="1"/>
    <m/>
    <n v="78"/>
    <s v="M"/>
    <m/>
    <n v="1"/>
    <n v="1"/>
    <n v="1"/>
    <n v="0"/>
    <s v="Clinic - Clean Data"/>
    <b v="0"/>
    <b v="0"/>
    <b v="0"/>
    <n v="1"/>
    <b v="0"/>
    <x v="1"/>
    <b v="1"/>
    <b v="0"/>
    <b v="0"/>
    <x v="0"/>
  </r>
  <r>
    <x v="1"/>
    <m/>
    <n v="70"/>
    <s v="F"/>
    <s v="RLS, depression, OSA"/>
    <n v="0"/>
    <n v="0"/>
    <n v="1"/>
    <n v="1"/>
    <s v="Clinic - Clean Data"/>
    <b v="1"/>
    <b v="0"/>
    <b v="0"/>
    <n v="1"/>
    <b v="0"/>
    <x v="0"/>
    <b v="1"/>
    <b v="1"/>
    <b v="1"/>
    <x v="1"/>
  </r>
  <r>
    <x v="1"/>
    <m/>
    <n v="82"/>
    <s v="M"/>
    <s v="Positional OSA"/>
    <n v="1"/>
    <n v="0"/>
    <n v="0"/>
    <n v="0"/>
    <s v="Clinic - Clean Data"/>
    <b v="0"/>
    <b v="1"/>
    <b v="0"/>
    <n v="1"/>
    <b v="0"/>
    <x v="1"/>
    <b v="0"/>
    <b v="0"/>
    <b v="0"/>
    <x v="0"/>
  </r>
  <r>
    <x v="1"/>
    <m/>
    <n v="70"/>
    <s v="F"/>
    <s v="Maintenance insomnia, depression"/>
    <n v="0"/>
    <n v="0"/>
    <n v="1"/>
    <n v="0"/>
    <s v="Clinic - Clean Data"/>
    <b v="1"/>
    <b v="0"/>
    <b v="0"/>
    <n v="1"/>
    <b v="0"/>
    <x v="0"/>
    <b v="1"/>
    <b v="1"/>
    <b v="0"/>
    <x v="0"/>
  </r>
  <r>
    <x v="1"/>
    <m/>
    <n v="71"/>
    <s v="F"/>
    <s v="Depression"/>
    <n v="0.5"/>
    <n v="1"/>
    <n v="1"/>
    <n v="0.5"/>
    <s v="Clinic - Clean Data"/>
    <b v="0"/>
    <b v="0"/>
    <b v="0"/>
    <n v="1"/>
    <b v="1"/>
    <x v="0"/>
    <b v="1"/>
    <b v="1"/>
    <b v="0"/>
    <x v="0"/>
  </r>
  <r>
    <x v="1"/>
    <m/>
    <n v="85"/>
    <s v="M"/>
    <s v="pRBD, depression"/>
    <n v="1"/>
    <n v="0"/>
    <n v="0"/>
    <n v="0.5"/>
    <s v="Clinic - Clean Data"/>
    <b v="0"/>
    <b v="0"/>
    <b v="0"/>
    <n v="1"/>
    <b v="0"/>
    <x v="1"/>
    <b v="0"/>
    <b v="0"/>
    <b v="0"/>
    <x v="0"/>
  </r>
  <r>
    <x v="1"/>
    <m/>
    <n v="74"/>
    <s v="F"/>
    <m/>
    <n v="1"/>
    <n v="0"/>
    <n v="0.5"/>
    <n v="0"/>
    <s v="Clinic - Clean Data"/>
    <b v="0"/>
    <b v="0"/>
    <b v="0"/>
    <n v="1"/>
    <b v="0"/>
    <x v="1"/>
    <b v="0"/>
    <b v="0"/>
    <b v="0"/>
    <x v="0"/>
  </r>
  <r>
    <x v="1"/>
    <m/>
    <n v="73"/>
    <s v="F"/>
    <s v="OSA, RLS, insomnia"/>
    <n v="1"/>
    <n v="0"/>
    <n v="0"/>
    <n v="1"/>
    <s v="Clinic - Clean Data"/>
    <b v="0"/>
    <b v="0"/>
    <b v="0"/>
    <n v="1"/>
    <b v="0"/>
    <x v="1"/>
    <b v="1"/>
    <b v="0"/>
    <b v="1"/>
    <x v="0"/>
  </r>
  <r>
    <x v="1"/>
    <m/>
    <n v="77"/>
    <s v="F"/>
    <s v="OSA, cognitive impairment"/>
    <n v="1"/>
    <n v="1"/>
    <n v="1"/>
    <n v="1"/>
    <s v="Clinic - Clean Data"/>
    <b v="0"/>
    <b v="0"/>
    <b v="0"/>
    <n v="1"/>
    <b v="0"/>
    <x v="1"/>
    <b v="1"/>
    <b v="0"/>
    <b v="1"/>
    <x v="0"/>
  </r>
  <r>
    <x v="1"/>
    <m/>
    <n v="72"/>
    <s v="M"/>
    <s v="OSA"/>
    <n v="1"/>
    <n v="1"/>
    <n v="0"/>
    <n v="0"/>
    <s v="Clinic - Clean Data"/>
    <b v="0"/>
    <b v="0"/>
    <b v="0"/>
    <n v="1"/>
    <b v="0"/>
    <x v="1"/>
    <b v="1"/>
    <b v="0"/>
    <b v="0"/>
    <x v="0"/>
  </r>
  <r>
    <x v="1"/>
    <m/>
    <n v="63"/>
    <s v="F"/>
    <m/>
    <n v="1"/>
    <n v="0.5"/>
    <n v="1"/>
    <n v="1"/>
    <s v="Clinic - Clean Data"/>
    <b v="0"/>
    <b v="0"/>
    <b v="0"/>
    <n v="1"/>
    <b v="0"/>
    <x v="1"/>
    <b v="1"/>
    <b v="0"/>
    <b v="1"/>
    <x v="0"/>
  </r>
  <r>
    <x v="1"/>
    <m/>
    <n v="79"/>
    <s v="M"/>
    <s v="OSA"/>
    <n v="1"/>
    <n v="1"/>
    <n v="1"/>
    <n v="0"/>
    <s v="Clinic - Clean Data"/>
    <b v="0"/>
    <b v="0"/>
    <b v="0"/>
    <n v="1"/>
    <b v="0"/>
    <x v="1"/>
    <b v="1"/>
    <b v="0"/>
    <b v="0"/>
    <x v="0"/>
  </r>
  <r>
    <x v="0"/>
    <n v="5.1647340570000004"/>
    <n v="54"/>
    <s v="M"/>
    <s v="nREM parasomnias"/>
    <n v="0.5"/>
    <n v="0"/>
    <n v="0"/>
    <n v="1"/>
    <s v="SHAS"/>
    <b v="0"/>
    <b v="0"/>
    <b v="0"/>
    <n v="1"/>
    <b v="1"/>
    <x v="0"/>
    <b v="1"/>
    <b v="1"/>
    <b v="1"/>
    <x v="1"/>
  </r>
  <r>
    <x v="0"/>
    <n v="-2.3457297750000001"/>
    <n v="53"/>
    <s v="M"/>
    <s v="RLS, PLM"/>
    <n v="0.5"/>
    <n v="1"/>
    <n v="0"/>
    <n v="0"/>
    <s v="SHAS"/>
    <b v="0"/>
    <b v="0"/>
    <b v="0"/>
    <n v="1"/>
    <b v="1"/>
    <x v="0"/>
    <b v="1"/>
    <b v="1"/>
    <b v="0"/>
    <x v="0"/>
  </r>
  <r>
    <x v="0"/>
    <m/>
    <n v="62"/>
    <s v="F"/>
    <s v="Insomnia"/>
    <n v="0"/>
    <n v="0"/>
    <n v="0"/>
    <n v="0"/>
    <s v="SHAS"/>
    <b v="1"/>
    <b v="1"/>
    <b v="1"/>
    <n v="1"/>
    <b v="0"/>
    <x v="0"/>
    <b v="0"/>
    <b v="0"/>
    <b v="0"/>
    <x v="0"/>
  </r>
  <r>
    <x v="0"/>
    <n v="-2.700108095"/>
    <n v="55"/>
    <s v="M"/>
    <s v="OSA, other parasomnias (no RSWA)"/>
    <n v="1"/>
    <n v="0"/>
    <n v="0"/>
    <n v="1"/>
    <s v="SHAS"/>
    <b v="0"/>
    <b v="0"/>
    <b v="0"/>
    <n v="1"/>
    <b v="0"/>
    <x v="1"/>
    <b v="1"/>
    <b v="0"/>
    <b v="1"/>
    <x v="0"/>
  </r>
  <r>
    <x v="0"/>
    <n v="7.0801831970000002"/>
    <n v="85"/>
    <s v="F"/>
    <m/>
    <n v="0"/>
    <n v="1"/>
    <n v="0"/>
    <n v="0"/>
    <s v="SHAS"/>
    <b v="1"/>
    <b v="0"/>
    <b v="0"/>
    <n v="1"/>
    <b v="0"/>
    <x v="0"/>
    <b v="1"/>
    <b v="1"/>
    <b v="0"/>
    <x v="0"/>
  </r>
  <r>
    <x v="0"/>
    <n v="-1.1691594750000001"/>
    <n v="75"/>
    <s v="M"/>
    <s v="OSA, no RSWA"/>
    <n v="1"/>
    <n v="0"/>
    <n v="0"/>
    <n v="0"/>
    <s v="SHAS"/>
    <b v="0"/>
    <b v="1"/>
    <b v="0"/>
    <n v="1"/>
    <b v="0"/>
    <x v="1"/>
    <b v="0"/>
    <b v="0"/>
    <b v="0"/>
    <x v="0"/>
  </r>
  <r>
    <x v="0"/>
    <m/>
    <n v="60"/>
    <s v="M"/>
    <s v="OSA"/>
    <n v="0"/>
    <n v="0"/>
    <n v="0"/>
    <n v="0"/>
    <s v="SHAS"/>
    <b v="1"/>
    <b v="1"/>
    <b v="1"/>
    <n v="1"/>
    <b v="0"/>
    <x v="0"/>
    <b v="0"/>
    <b v="0"/>
    <b v="0"/>
    <x v="0"/>
  </r>
  <r>
    <x v="0"/>
    <n v="-3.4536265410000002"/>
    <n v="55"/>
    <s v="F"/>
    <m/>
    <n v="0"/>
    <n v="0"/>
    <n v="0"/>
    <n v="0"/>
    <s v="SHAS"/>
    <b v="1"/>
    <b v="1"/>
    <b v="1"/>
    <n v="1"/>
    <b v="0"/>
    <x v="0"/>
    <b v="0"/>
    <b v="0"/>
    <b v="0"/>
    <x v="0"/>
  </r>
  <r>
    <x v="0"/>
    <n v="1.123105215"/>
    <n v="63"/>
    <s v="M"/>
    <s v="OSA, insomnia"/>
    <n v="0"/>
    <n v="0"/>
    <n v="0"/>
    <n v="0"/>
    <s v="SHAS"/>
    <b v="1"/>
    <b v="1"/>
    <b v="1"/>
    <n v="1"/>
    <b v="0"/>
    <x v="0"/>
    <b v="0"/>
    <b v="0"/>
    <b v="0"/>
    <x v="0"/>
  </r>
  <r>
    <x v="0"/>
    <m/>
    <n v="67"/>
    <s v="F"/>
    <m/>
    <n v="0"/>
    <n v="0"/>
    <n v="0"/>
    <n v="0"/>
    <s v="SHAS"/>
    <b v="1"/>
    <b v="1"/>
    <b v="1"/>
    <n v="1"/>
    <b v="0"/>
    <x v="0"/>
    <b v="0"/>
    <b v="0"/>
    <b v="0"/>
    <x v="0"/>
  </r>
  <r>
    <x v="0"/>
    <m/>
    <n v="78"/>
    <s v="F"/>
    <s v="OSA"/>
    <n v="0"/>
    <n v="0"/>
    <n v="0"/>
    <n v="0"/>
    <s v="SHAS"/>
    <b v="1"/>
    <b v="1"/>
    <b v="1"/>
    <n v="1"/>
    <b v="0"/>
    <x v="0"/>
    <b v="0"/>
    <b v="0"/>
    <b v="0"/>
    <x v="0"/>
  </r>
  <r>
    <x v="0"/>
    <n v="-5.3426761110000003"/>
    <n v="68"/>
    <s v="M"/>
    <s v="OSA"/>
    <n v="0"/>
    <n v="0"/>
    <n v="0"/>
    <n v="0"/>
    <s v="SHAS"/>
    <b v="1"/>
    <b v="1"/>
    <b v="1"/>
    <n v="1"/>
    <b v="0"/>
    <x v="0"/>
    <b v="0"/>
    <b v="0"/>
    <b v="0"/>
    <x v="0"/>
  </r>
  <r>
    <x v="0"/>
    <n v="4.1871186180000004"/>
    <n v="81"/>
    <s v="F"/>
    <s v="RLS, sleepwalks, anxiety, depression"/>
    <n v="0"/>
    <n v="1"/>
    <n v="0.5"/>
    <n v="1"/>
    <s v="SHAS"/>
    <b v="1"/>
    <b v="0"/>
    <b v="0"/>
    <n v="1"/>
    <b v="0"/>
    <x v="0"/>
    <b v="1"/>
    <b v="1"/>
    <b v="1"/>
    <x v="1"/>
  </r>
  <r>
    <x v="0"/>
    <n v="-0.40979335099999997"/>
    <n v="57"/>
    <s v="F"/>
    <s v="RLS, anxiety, depression, migraines"/>
    <n v="0"/>
    <n v="0"/>
    <n v="0.5"/>
    <n v="0"/>
    <s v="SHAS"/>
    <b v="1"/>
    <b v="0"/>
    <b v="0"/>
    <n v="1"/>
    <b v="0"/>
    <x v="0"/>
    <b v="0"/>
    <b v="0"/>
    <b v="0"/>
    <x v="0"/>
  </r>
  <r>
    <x v="0"/>
    <m/>
    <n v="75"/>
    <s v="M"/>
    <s v="RLS"/>
    <n v="0.5"/>
    <n v="0"/>
    <n v="0.5"/>
    <n v="0"/>
    <s v="SHAS"/>
    <b v="0"/>
    <b v="0"/>
    <b v="0"/>
    <n v="1"/>
    <b v="1"/>
    <x v="0"/>
    <b v="0"/>
    <b v="0"/>
    <b v="0"/>
    <x v="0"/>
  </r>
  <r>
    <x v="0"/>
    <m/>
    <n v="54"/>
    <s v="F"/>
    <m/>
    <n v="0"/>
    <n v="0"/>
    <n v="0"/>
    <n v="0"/>
    <s v="SHAS"/>
    <b v="1"/>
    <b v="1"/>
    <b v="1"/>
    <n v="1"/>
    <b v="0"/>
    <x v="0"/>
    <b v="0"/>
    <b v="0"/>
    <b v="0"/>
    <x v="0"/>
  </r>
  <r>
    <x v="0"/>
    <n v="-1.760162252"/>
    <n v="82"/>
    <s v="F"/>
    <s v="Insomnia"/>
    <n v="0"/>
    <n v="0"/>
    <n v="0"/>
    <n v="0"/>
    <s v="SHAS"/>
    <b v="1"/>
    <b v="1"/>
    <b v="1"/>
    <n v="1"/>
    <b v="0"/>
    <x v="0"/>
    <b v="0"/>
    <b v="0"/>
    <b v="0"/>
    <x v="0"/>
  </r>
  <r>
    <x v="0"/>
    <n v="3.7033907999999997E-2"/>
    <n v="72"/>
    <s v="F"/>
    <m/>
    <n v="0"/>
    <n v="0"/>
    <n v="0"/>
    <n v="0"/>
    <s v="SHAS"/>
    <b v="1"/>
    <b v="1"/>
    <b v="1"/>
    <n v="1"/>
    <b v="0"/>
    <x v="0"/>
    <b v="0"/>
    <b v="0"/>
    <b v="0"/>
    <x v="0"/>
  </r>
  <r>
    <x v="0"/>
    <m/>
    <n v="79"/>
    <s v="M"/>
    <s v="Insomnia, OSA"/>
    <n v="0"/>
    <n v="0"/>
    <n v="0"/>
    <n v="0"/>
    <s v="SHAS"/>
    <b v="1"/>
    <b v="1"/>
    <b v="1"/>
    <n v="1"/>
    <b v="0"/>
    <x v="0"/>
    <b v="0"/>
    <b v="0"/>
    <b v="0"/>
    <x v="0"/>
  </r>
  <r>
    <x v="1"/>
    <n v="-0.90226366999999996"/>
    <n v="68"/>
    <s v="M"/>
    <s v="Depression, mild sleep apnea"/>
    <n v="0"/>
    <n v="0"/>
    <n v="0"/>
    <n v="0"/>
    <s v="SHAS"/>
    <b v="1"/>
    <b v="1"/>
    <b v="1"/>
    <n v="1"/>
    <b v="0"/>
    <x v="0"/>
    <b v="0"/>
    <b v="0"/>
    <b v="0"/>
    <x v="0"/>
  </r>
  <r>
    <x v="1"/>
    <m/>
    <n v="74"/>
    <s v="F"/>
    <m/>
    <n v="1"/>
    <n v="0"/>
    <n v="0"/>
    <n v="0"/>
    <s v="SHAS"/>
    <b v="0"/>
    <b v="1"/>
    <b v="0"/>
    <n v="1"/>
    <b v="0"/>
    <x v="1"/>
    <b v="0"/>
    <b v="0"/>
    <b v="0"/>
    <x v="0"/>
  </r>
  <r>
    <x v="1"/>
    <n v="1.3878249060000001"/>
    <n v="80"/>
    <s v="M"/>
    <m/>
    <n v="0"/>
    <n v="0"/>
    <n v="0"/>
    <n v="0"/>
    <s v="SHAS"/>
    <b v="1"/>
    <b v="1"/>
    <b v="1"/>
    <n v="1"/>
    <b v="0"/>
    <x v="0"/>
    <b v="0"/>
    <b v="0"/>
    <b v="0"/>
    <x v="0"/>
  </r>
  <r>
    <x v="1"/>
    <n v="4.5387679140000001"/>
    <n v="80"/>
    <s v="M"/>
    <s v="OSA, anxiety"/>
    <n v="1"/>
    <n v="0"/>
    <n v="0"/>
    <n v="0"/>
    <s v="SHAS"/>
    <b v="0"/>
    <b v="1"/>
    <b v="0"/>
    <n v="1"/>
    <b v="0"/>
    <x v="1"/>
    <b v="0"/>
    <b v="0"/>
    <b v="0"/>
    <x v="0"/>
  </r>
  <r>
    <x v="1"/>
    <n v="5.0120282610000002"/>
    <n v="72"/>
    <s v="F"/>
    <s v="Borderline to mild OSA"/>
    <n v="0.5"/>
    <n v="1"/>
    <n v="0"/>
    <n v="0"/>
    <s v="SHAS"/>
    <b v="0"/>
    <b v="0"/>
    <b v="0"/>
    <n v="1"/>
    <b v="1"/>
    <x v="0"/>
    <b v="1"/>
    <b v="1"/>
    <b v="0"/>
    <x v="0"/>
  </r>
  <r>
    <x v="1"/>
    <n v="-3.407220857"/>
    <n v="67"/>
    <s v="F"/>
    <m/>
    <n v="0"/>
    <n v="0"/>
    <n v="0"/>
    <n v="0"/>
    <s v="SHAS"/>
    <b v="1"/>
    <b v="1"/>
    <b v="1"/>
    <n v="1"/>
    <b v="0"/>
    <x v="0"/>
    <b v="0"/>
    <b v="0"/>
    <b v="0"/>
    <x v="0"/>
  </r>
  <r>
    <x v="1"/>
    <n v="5.694318312"/>
    <n v="70"/>
    <s v="M"/>
    <m/>
    <n v="1"/>
    <n v="1"/>
    <n v="0"/>
    <n v="0"/>
    <s v="SHAS"/>
    <b v="0"/>
    <b v="0"/>
    <b v="0"/>
    <n v="1"/>
    <b v="0"/>
    <x v="1"/>
    <b v="1"/>
    <b v="0"/>
    <b v="0"/>
    <x v="0"/>
  </r>
  <r>
    <x v="1"/>
    <m/>
    <n v="67"/>
    <s v="M"/>
    <s v="OSA, depression"/>
    <n v="1"/>
    <n v="0"/>
    <n v="0"/>
    <n v="0"/>
    <s v="SHAS"/>
    <b v="0"/>
    <b v="1"/>
    <b v="0"/>
    <n v="1"/>
    <b v="0"/>
    <x v="1"/>
    <b v="0"/>
    <b v="0"/>
    <b v="0"/>
    <x v="0"/>
  </r>
  <r>
    <x v="1"/>
    <m/>
    <n v="67"/>
    <s v="M"/>
    <m/>
    <n v="1"/>
    <n v="1"/>
    <n v="0"/>
    <n v="1"/>
    <s v="SHAS"/>
    <b v="0"/>
    <b v="0"/>
    <b v="0"/>
    <n v="1"/>
    <b v="0"/>
    <x v="1"/>
    <b v="1"/>
    <b v="0"/>
    <b v="1"/>
    <x v="0"/>
  </r>
  <r>
    <x v="1"/>
    <n v="5.5261576589999999"/>
    <n v="70"/>
    <s v="M"/>
    <s v="Mild depression, RLS"/>
    <n v="0"/>
    <n v="0.5"/>
    <n v="0"/>
    <n v="1"/>
    <s v="SHAS"/>
    <b v="1"/>
    <b v="0"/>
    <b v="0"/>
    <n v="1"/>
    <b v="0"/>
    <x v="0"/>
    <b v="1"/>
    <b v="1"/>
    <b v="1"/>
    <x v="1"/>
  </r>
  <r>
    <x v="1"/>
    <m/>
    <n v="81"/>
    <s v="F"/>
    <s v="Depression, anxiety, insomnia"/>
    <n v="0"/>
    <n v="1"/>
    <n v="0.5"/>
    <n v="1"/>
    <s v="SHAS"/>
    <b v="1"/>
    <b v="0"/>
    <b v="0"/>
    <n v="1"/>
    <b v="0"/>
    <x v="0"/>
    <b v="1"/>
    <b v="1"/>
    <b v="1"/>
    <x v="1"/>
  </r>
  <r>
    <x v="1"/>
    <n v="4.3556225550000001"/>
    <n v="72"/>
    <s v="F"/>
    <m/>
    <n v="1"/>
    <n v="0"/>
    <n v="1"/>
    <n v="0"/>
    <s v="SHAS"/>
    <b v="0"/>
    <b v="0"/>
    <b v="0"/>
    <n v="1"/>
    <b v="0"/>
    <x v="1"/>
    <b v="1"/>
    <b v="0"/>
    <b v="0"/>
    <x v="0"/>
  </r>
  <r>
    <x v="1"/>
    <n v="5.2547727159999997"/>
    <n v="67"/>
    <s v="M"/>
    <s v="Depression, anxiety, PTSD"/>
    <n v="1"/>
    <n v="1"/>
    <n v="1"/>
    <n v="0"/>
    <s v="SHAS"/>
    <b v="0"/>
    <b v="0"/>
    <b v="0"/>
    <n v="1"/>
    <b v="0"/>
    <x v="1"/>
    <b v="1"/>
    <b v="0"/>
    <b v="0"/>
    <x v="0"/>
  </r>
  <r>
    <x v="1"/>
    <n v="5.8859385939999997"/>
    <n v="69"/>
    <s v="M"/>
    <m/>
    <n v="1"/>
    <n v="1"/>
    <n v="0.5"/>
    <n v="0"/>
    <s v="SHAS"/>
    <b v="0"/>
    <b v="0"/>
    <b v="0"/>
    <n v="1"/>
    <b v="0"/>
    <x v="1"/>
    <b v="1"/>
    <b v="0"/>
    <b v="0"/>
    <x v="0"/>
  </r>
  <r>
    <x v="1"/>
    <n v="4.1546924509999998"/>
    <n v="72"/>
    <s v="M"/>
    <s v="Mild-moderate OSA, insomnia, nocturia"/>
    <n v="1"/>
    <n v="0"/>
    <n v="0.5"/>
    <n v="1"/>
    <s v="SHAS"/>
    <b v="0"/>
    <b v="0"/>
    <b v="0"/>
    <n v="1"/>
    <b v="0"/>
    <x v="1"/>
    <b v="1"/>
    <b v="0"/>
    <b v="1"/>
    <x v="0"/>
  </r>
  <r>
    <x v="1"/>
    <n v="-3.9642169869999999"/>
    <n v="61"/>
    <s v="F"/>
    <s v="Depression, migraines"/>
    <n v="1"/>
    <n v="0.5"/>
    <n v="1"/>
    <n v="0"/>
    <s v="SHAS"/>
    <b v="0"/>
    <b v="0"/>
    <b v="0"/>
    <n v="1"/>
    <b v="0"/>
    <x v="1"/>
    <b v="1"/>
    <b v="0"/>
    <b v="0"/>
    <x v="0"/>
  </r>
  <r>
    <x v="1"/>
    <n v="5.3135809820000004"/>
    <n v="76"/>
    <s v="F"/>
    <s v="Depression, anxiety"/>
    <n v="1"/>
    <n v="1"/>
    <n v="1"/>
    <n v="1"/>
    <s v="SHAS"/>
    <b v="0"/>
    <b v="0"/>
    <b v="0"/>
    <n v="1"/>
    <b v="0"/>
    <x v="1"/>
    <b v="1"/>
    <b v="0"/>
    <b v="1"/>
    <x v="0"/>
  </r>
  <r>
    <x v="1"/>
    <n v="-1.274989098"/>
    <n v="65"/>
    <s v="F"/>
    <s v="Insomnia, anxiety"/>
    <n v="0"/>
    <n v="0"/>
    <n v="0"/>
    <n v="0"/>
    <s v="SHAS"/>
    <b v="1"/>
    <b v="1"/>
    <b v="1"/>
    <n v="1"/>
    <b v="0"/>
    <x v="0"/>
    <b v="0"/>
    <b v="0"/>
    <b v="0"/>
    <x v="0"/>
  </r>
  <r>
    <x v="1"/>
    <n v="6.8392871980000001"/>
    <n v="73"/>
    <s v="F"/>
    <s v="OSA, MCI, depression"/>
    <n v="0"/>
    <n v="0"/>
    <n v="0"/>
    <n v="0"/>
    <s v="SHAS"/>
    <b v="1"/>
    <b v="1"/>
    <b v="1"/>
    <n v="1"/>
    <b v="0"/>
    <x v="0"/>
    <b v="0"/>
    <b v="0"/>
    <b v="0"/>
    <x v="0"/>
  </r>
  <r>
    <x v="1"/>
    <n v="1.0274295120000001"/>
    <n v="53"/>
    <s v="M"/>
    <s v="OSA"/>
    <n v="1"/>
    <n v="0.5"/>
    <n v="0.5"/>
    <n v="1"/>
    <s v="SHAS"/>
    <b v="0"/>
    <b v="0"/>
    <b v="0"/>
    <n v="1"/>
    <b v="0"/>
    <x v="1"/>
    <b v="1"/>
    <b v="0"/>
    <b v="1"/>
    <x v="0"/>
  </r>
  <r>
    <x v="1"/>
    <n v="0.45891792199999998"/>
    <n v="68"/>
    <s v="M"/>
    <s v="Nightmare disorder, OSA, CSA, RLS, depression"/>
    <n v="0.5"/>
    <n v="1"/>
    <n v="0.5"/>
    <n v="1"/>
    <s v="SHAS"/>
    <b v="0"/>
    <b v="0"/>
    <b v="0"/>
    <n v="1"/>
    <b v="1"/>
    <x v="0"/>
    <b v="1"/>
    <b v="1"/>
    <b v="1"/>
    <x v="1"/>
  </r>
  <r>
    <x v="1"/>
    <m/>
    <n v="70"/>
    <s v="F"/>
    <m/>
    <n v="1"/>
    <n v="1"/>
    <n v="1"/>
    <n v="0"/>
    <s v="SHAS"/>
    <b v="0"/>
    <b v="0"/>
    <b v="0"/>
    <n v="1"/>
    <b v="0"/>
    <x v="1"/>
    <b v="1"/>
    <b v="0"/>
    <b v="0"/>
    <x v="0"/>
  </r>
  <r>
    <x v="1"/>
    <n v="0.66475001899999997"/>
    <n v="79"/>
    <s v="M"/>
    <s v="OSA"/>
    <n v="1"/>
    <n v="0"/>
    <n v="1"/>
    <n v="0"/>
    <s v="SHAS"/>
    <b v="0"/>
    <b v="0"/>
    <b v="0"/>
    <n v="1"/>
    <b v="0"/>
    <x v="1"/>
    <b v="1"/>
    <b v="0"/>
    <b v="0"/>
    <x v="0"/>
  </r>
  <r>
    <x v="1"/>
    <n v="6.3362845170000002"/>
    <n v="64"/>
    <s v="M"/>
    <m/>
    <n v="1"/>
    <n v="0.5"/>
    <n v="1"/>
    <n v="0"/>
    <s v="SHAS"/>
    <b v="0"/>
    <b v="0"/>
    <b v="0"/>
    <n v="1"/>
    <b v="0"/>
    <x v="1"/>
    <b v="1"/>
    <b v="0"/>
    <b v="0"/>
    <x v="0"/>
  </r>
  <r>
    <x v="1"/>
    <m/>
    <n v="55"/>
    <s v="M"/>
    <m/>
    <n v="1"/>
    <n v="1"/>
    <n v="0"/>
    <n v="0"/>
    <s v="SHAS"/>
    <b v="0"/>
    <b v="0"/>
    <b v="0"/>
    <n v="1"/>
    <b v="0"/>
    <x v="1"/>
    <b v="1"/>
    <b v="0"/>
    <b v="0"/>
    <x v="0"/>
  </r>
  <r>
    <x v="1"/>
    <n v="2.0803639129999998"/>
    <n v="76"/>
    <s v="F"/>
    <m/>
    <n v="1"/>
    <n v="1"/>
    <n v="1"/>
    <n v="0"/>
    <s v="Stanford"/>
    <b v="0"/>
    <b v="0"/>
    <b v="0"/>
    <n v="1"/>
    <b v="0"/>
    <x v="1"/>
    <b v="1"/>
    <b v="0"/>
    <b v="0"/>
    <x v="0"/>
  </r>
  <r>
    <x v="1"/>
    <n v="0.737372896"/>
    <n v="63"/>
    <s v="M"/>
    <m/>
    <n v="1"/>
    <n v="0"/>
    <n v="0"/>
    <n v="0"/>
    <s v="Stanford"/>
    <b v="0"/>
    <b v="1"/>
    <b v="0"/>
    <n v="1"/>
    <b v="0"/>
    <x v="1"/>
    <b v="0"/>
    <b v="0"/>
    <b v="0"/>
    <x v="0"/>
  </r>
  <r>
    <x v="1"/>
    <n v="4.5332755569999996"/>
    <n v="59"/>
    <s v="M"/>
    <m/>
    <n v="1"/>
    <n v="0"/>
    <n v="1"/>
    <n v="1"/>
    <s v="Stanford"/>
    <b v="0"/>
    <b v="0"/>
    <b v="0"/>
    <n v="1"/>
    <b v="0"/>
    <x v="1"/>
    <b v="1"/>
    <b v="0"/>
    <b v="1"/>
    <x v="0"/>
  </r>
  <r>
    <x v="1"/>
    <n v="-4.9148882719999998"/>
    <n v="65"/>
    <s v="F"/>
    <m/>
    <n v="1"/>
    <n v="0"/>
    <n v="0"/>
    <n v="0"/>
    <s v="Stanford"/>
    <b v="0"/>
    <b v="1"/>
    <b v="0"/>
    <n v="1"/>
    <b v="0"/>
    <x v="1"/>
    <b v="0"/>
    <b v="0"/>
    <b v="0"/>
    <x v="0"/>
  </r>
  <r>
    <x v="1"/>
    <n v="6.1564291280000001"/>
    <n v="63"/>
    <s v="M"/>
    <m/>
    <n v="1"/>
    <n v="0"/>
    <n v="0"/>
    <n v="0"/>
    <s v="Stanford"/>
    <b v="0"/>
    <b v="1"/>
    <b v="0"/>
    <n v="1"/>
    <b v="0"/>
    <x v="1"/>
    <b v="0"/>
    <b v="0"/>
    <b v="0"/>
    <x v="0"/>
  </r>
  <r>
    <x v="1"/>
    <n v="-0.96570313910000005"/>
    <n v="74"/>
    <s v="M"/>
    <m/>
    <n v="1"/>
    <n v="1"/>
    <n v="0"/>
    <n v="0"/>
    <s v="Stanford"/>
    <b v="0"/>
    <b v="0"/>
    <b v="0"/>
    <n v="1"/>
    <b v="0"/>
    <x v="1"/>
    <b v="1"/>
    <b v="0"/>
    <b v="0"/>
    <x v="0"/>
  </r>
  <r>
    <x v="1"/>
    <n v="7.6217001560000002"/>
    <n v="75"/>
    <s v="M"/>
    <m/>
    <n v="1"/>
    <n v="0.5"/>
    <n v="0"/>
    <n v="0.5"/>
    <s v="Stanford"/>
    <b v="0"/>
    <b v="0"/>
    <b v="0"/>
    <n v="1"/>
    <b v="0"/>
    <x v="1"/>
    <b v="0"/>
    <b v="0"/>
    <b v="0"/>
    <x v="0"/>
  </r>
  <r>
    <x v="1"/>
    <n v="4.2917910519999998"/>
    <n v="62"/>
    <s v="F"/>
    <m/>
    <n v="1"/>
    <n v="0"/>
    <n v="0"/>
    <n v="1"/>
    <s v="Stanford"/>
    <b v="0"/>
    <b v="0"/>
    <b v="0"/>
    <n v="1"/>
    <b v="0"/>
    <x v="1"/>
    <b v="1"/>
    <b v="0"/>
    <b v="1"/>
    <x v="0"/>
  </r>
  <r>
    <x v="1"/>
    <n v="7.2552489189999996"/>
    <n v="62"/>
    <s v="M"/>
    <m/>
    <n v="1"/>
    <n v="0"/>
    <n v="0"/>
    <n v="0"/>
    <s v="Stanford"/>
    <b v="0"/>
    <b v="1"/>
    <b v="0"/>
    <n v="1"/>
    <b v="0"/>
    <x v="1"/>
    <b v="0"/>
    <b v="0"/>
    <b v="0"/>
    <x v="0"/>
  </r>
  <r>
    <x v="1"/>
    <n v="4.4798871480000004"/>
    <n v="60"/>
    <s v="M"/>
    <m/>
    <n v="1"/>
    <n v="1"/>
    <n v="0"/>
    <n v="1"/>
    <s v="Stanford"/>
    <b v="0"/>
    <b v="0"/>
    <b v="0"/>
    <n v="1"/>
    <b v="0"/>
    <x v="1"/>
    <b v="1"/>
    <b v="0"/>
    <b v="1"/>
    <x v="0"/>
  </r>
  <r>
    <x v="1"/>
    <n v="4.4268055569999998"/>
    <n v="78"/>
    <s v="M"/>
    <m/>
    <n v="1"/>
    <n v="1"/>
    <n v="0"/>
    <n v="1"/>
    <s v="Stanford"/>
    <b v="0"/>
    <b v="0"/>
    <b v="0"/>
    <n v="1"/>
    <b v="0"/>
    <x v="1"/>
    <b v="1"/>
    <b v="0"/>
    <b v="1"/>
    <x v="0"/>
  </r>
  <r>
    <x v="1"/>
    <n v="4.9676454559999996"/>
    <n v="67"/>
    <s v="M"/>
    <m/>
    <n v="1"/>
    <n v="0"/>
    <n v="1"/>
    <n v="1"/>
    <s v="Stanford"/>
    <b v="0"/>
    <b v="0"/>
    <b v="0"/>
    <n v="1"/>
    <b v="0"/>
    <x v="1"/>
    <b v="1"/>
    <b v="0"/>
    <b v="1"/>
    <x v="0"/>
  </r>
  <r>
    <x v="1"/>
    <n v="7.4490138779999997"/>
    <n v="66"/>
    <s v="M"/>
    <m/>
    <n v="1"/>
    <n v="0"/>
    <n v="1"/>
    <n v="1"/>
    <s v="Stanford"/>
    <b v="0"/>
    <b v="0"/>
    <b v="0"/>
    <n v="1"/>
    <b v="0"/>
    <x v="1"/>
    <b v="1"/>
    <b v="0"/>
    <b v="1"/>
    <x v="0"/>
  </r>
  <r>
    <x v="1"/>
    <n v="4.0073969509999996"/>
    <n v="75"/>
    <s v="M"/>
    <m/>
    <n v="1"/>
    <n v="0"/>
    <n v="1"/>
    <n v="1"/>
    <s v="Stanford"/>
    <b v="0"/>
    <b v="0"/>
    <b v="0"/>
    <n v="1"/>
    <b v="0"/>
    <x v="1"/>
    <b v="1"/>
    <b v="0"/>
    <b v="1"/>
    <x v="0"/>
  </r>
  <r>
    <x v="1"/>
    <n v="10.04713289"/>
    <n v="67"/>
    <s v="M"/>
    <m/>
    <n v="1"/>
    <n v="1"/>
    <n v="1"/>
    <n v="1"/>
    <s v="Stanford"/>
    <b v="0"/>
    <b v="0"/>
    <b v="0"/>
    <n v="1"/>
    <b v="0"/>
    <x v="1"/>
    <b v="1"/>
    <b v="0"/>
    <b v="1"/>
    <x v="0"/>
  </r>
  <r>
    <x v="1"/>
    <n v="6.5036704729999997"/>
    <n v="77"/>
    <s v="M"/>
    <m/>
    <n v="1"/>
    <n v="1"/>
    <n v="1"/>
    <n v="1"/>
    <s v="Stanford"/>
    <b v="0"/>
    <b v="0"/>
    <b v="0"/>
    <n v="1"/>
    <b v="0"/>
    <x v="1"/>
    <b v="1"/>
    <b v="0"/>
    <b v="1"/>
    <x v="0"/>
  </r>
  <r>
    <x v="1"/>
    <n v="3.3723491669999999"/>
    <n v="73"/>
    <s v="M"/>
    <m/>
    <n v="1"/>
    <n v="1"/>
    <n v="1"/>
    <n v="1"/>
    <s v="Stanford"/>
    <b v="0"/>
    <b v="0"/>
    <b v="0"/>
    <n v="1"/>
    <b v="0"/>
    <x v="1"/>
    <b v="1"/>
    <b v="0"/>
    <b v="1"/>
    <x v="0"/>
  </r>
  <r>
    <x v="1"/>
    <n v="4.2871140130000001"/>
    <n v="63"/>
    <s v="M"/>
    <m/>
    <n v="1"/>
    <n v="1"/>
    <n v="1"/>
    <n v="1"/>
    <s v="Stanford"/>
    <b v="0"/>
    <b v="0"/>
    <b v="0"/>
    <n v="1"/>
    <b v="0"/>
    <x v="1"/>
    <b v="1"/>
    <b v="0"/>
    <b v="1"/>
    <x v="0"/>
  </r>
  <r>
    <x v="1"/>
    <n v="8.4718958880000006"/>
    <n v="69"/>
    <s v="M"/>
    <m/>
    <n v="1"/>
    <n v="1"/>
    <n v="1"/>
    <n v="1"/>
    <s v="Stanford"/>
    <b v="0"/>
    <b v="0"/>
    <b v="0"/>
    <n v="1"/>
    <b v="0"/>
    <x v="1"/>
    <b v="1"/>
    <b v="0"/>
    <b v="1"/>
    <x v="0"/>
  </r>
  <r>
    <x v="1"/>
    <n v="6.7906220670000002"/>
    <n v="70"/>
    <s v="M"/>
    <m/>
    <n v="1"/>
    <n v="1"/>
    <n v="1"/>
    <n v="1"/>
    <s v="Stanford"/>
    <b v="0"/>
    <b v="0"/>
    <b v="0"/>
    <n v="1"/>
    <b v="0"/>
    <x v="1"/>
    <b v="1"/>
    <b v="0"/>
    <b v="1"/>
    <x v="0"/>
  </r>
  <r>
    <x v="1"/>
    <n v="4.6497392319999999"/>
    <n v="60"/>
    <s v="M"/>
    <m/>
    <n v="1"/>
    <n v="0"/>
    <n v="0"/>
    <n v="0"/>
    <s v="Stanford"/>
    <b v="0"/>
    <b v="1"/>
    <b v="0"/>
    <n v="1"/>
    <b v="0"/>
    <x v="1"/>
    <b v="0"/>
    <b v="0"/>
    <b v="0"/>
    <x v="0"/>
  </r>
  <r>
    <x v="1"/>
    <n v="4.461746335"/>
    <n v="60"/>
    <s v="F"/>
    <m/>
    <n v="1"/>
    <n v="0"/>
    <n v="0"/>
    <n v="0"/>
    <s v="Stanford"/>
    <b v="0"/>
    <b v="1"/>
    <b v="0"/>
    <n v="1"/>
    <b v="0"/>
    <x v="1"/>
    <b v="0"/>
    <b v="0"/>
    <b v="0"/>
    <x v="0"/>
  </r>
  <r>
    <x v="1"/>
    <n v="3.8612132610000001"/>
    <n v="70"/>
    <s v="F"/>
    <m/>
    <n v="1"/>
    <n v="0"/>
    <n v="0"/>
    <n v="0"/>
    <s v="Stanford"/>
    <b v="0"/>
    <b v="1"/>
    <b v="0"/>
    <n v="1"/>
    <b v="0"/>
    <x v="1"/>
    <b v="0"/>
    <b v="0"/>
    <b v="0"/>
    <x v="0"/>
  </r>
  <r>
    <x v="1"/>
    <n v="8.2499133800000006"/>
    <n v="61"/>
    <s v="M"/>
    <m/>
    <n v="1"/>
    <n v="0"/>
    <n v="0"/>
    <n v="0"/>
    <s v="Stanford"/>
    <b v="0"/>
    <b v="1"/>
    <b v="0"/>
    <n v="1"/>
    <b v="0"/>
    <x v="1"/>
    <b v="0"/>
    <b v="0"/>
    <b v="0"/>
    <x v="0"/>
  </r>
  <r>
    <x v="1"/>
    <n v="10.48810585"/>
    <n v="77"/>
    <s v="M"/>
    <m/>
    <n v="1"/>
    <n v="0"/>
    <n v="0"/>
    <n v="0"/>
    <s v="Stanford"/>
    <b v="0"/>
    <b v="1"/>
    <b v="0"/>
    <n v="1"/>
    <b v="0"/>
    <x v="1"/>
    <b v="0"/>
    <b v="0"/>
    <b v="0"/>
    <x v="0"/>
  </r>
  <r>
    <x v="1"/>
    <n v="3.9732898780000001"/>
    <n v="71"/>
    <s v="M"/>
    <m/>
    <n v="1"/>
    <n v="1"/>
    <n v="0"/>
    <n v="0"/>
    <s v="Stanford"/>
    <b v="0"/>
    <b v="0"/>
    <b v="0"/>
    <n v="1"/>
    <b v="0"/>
    <x v="1"/>
    <b v="1"/>
    <b v="0"/>
    <b v="0"/>
    <x v="0"/>
  </r>
  <r>
    <x v="1"/>
    <n v="7.9504351340000001"/>
    <n v="67"/>
    <s v="M"/>
    <m/>
    <n v="1"/>
    <n v="1"/>
    <n v="0"/>
    <n v="0"/>
    <s v="Stanford"/>
    <b v="0"/>
    <b v="0"/>
    <b v="0"/>
    <n v="1"/>
    <b v="0"/>
    <x v="1"/>
    <b v="1"/>
    <b v="0"/>
    <b v="0"/>
    <x v="0"/>
  </r>
  <r>
    <x v="1"/>
    <n v="7.7607998289999998"/>
    <n v="70"/>
    <s v="M"/>
    <m/>
    <n v="1"/>
    <n v="0"/>
    <n v="1"/>
    <n v="0"/>
    <s v="Stanford"/>
    <b v="0"/>
    <b v="0"/>
    <b v="0"/>
    <n v="1"/>
    <b v="0"/>
    <x v="1"/>
    <b v="1"/>
    <b v="0"/>
    <b v="0"/>
    <x v="0"/>
  </r>
  <r>
    <x v="1"/>
    <n v="8.1570566610000004"/>
    <n v="56"/>
    <s v="M"/>
    <m/>
    <n v="1"/>
    <n v="0"/>
    <n v="1"/>
    <n v="0"/>
    <s v="Stanford"/>
    <b v="0"/>
    <b v="0"/>
    <b v="0"/>
    <n v="1"/>
    <b v="0"/>
    <x v="1"/>
    <b v="1"/>
    <b v="0"/>
    <b v="0"/>
    <x v="0"/>
  </r>
  <r>
    <x v="1"/>
    <n v="8.5528064770000007"/>
    <n v="71"/>
    <s v="M"/>
    <m/>
    <n v="1"/>
    <n v="0"/>
    <n v="1"/>
    <n v="0"/>
    <s v="Stanford"/>
    <b v="0"/>
    <b v="0"/>
    <b v="0"/>
    <n v="1"/>
    <b v="0"/>
    <x v="1"/>
    <b v="1"/>
    <b v="0"/>
    <b v="0"/>
    <x v="0"/>
  </r>
  <r>
    <x v="1"/>
    <n v="1.4660633679999999"/>
    <n v="69"/>
    <s v="M"/>
    <m/>
    <n v="1"/>
    <n v="1"/>
    <n v="1"/>
    <n v="0"/>
    <s v="Stanford"/>
    <b v="0"/>
    <b v="0"/>
    <b v="0"/>
    <n v="1"/>
    <b v="0"/>
    <x v="1"/>
    <b v="1"/>
    <b v="0"/>
    <b v="0"/>
    <x v="0"/>
  </r>
  <r>
    <x v="1"/>
    <n v="6.4650967499999998"/>
    <n v="71"/>
    <s v="M"/>
    <m/>
    <n v="1"/>
    <n v="1"/>
    <n v="1"/>
    <n v="0"/>
    <s v="Stanford"/>
    <b v="0"/>
    <b v="0"/>
    <b v="0"/>
    <n v="1"/>
    <b v="0"/>
    <x v="1"/>
    <b v="1"/>
    <b v="0"/>
    <b v="0"/>
    <x v="0"/>
  </r>
  <r>
    <x v="1"/>
    <n v="5.9654922040000002"/>
    <n v="56"/>
    <s v="F"/>
    <m/>
    <n v="1"/>
    <n v="1"/>
    <n v="1"/>
    <n v="0"/>
    <s v="Stanford"/>
    <b v="0"/>
    <b v="0"/>
    <b v="0"/>
    <n v="1"/>
    <b v="0"/>
    <x v="1"/>
    <b v="1"/>
    <b v="0"/>
    <b v="0"/>
    <x v="0"/>
  </r>
  <r>
    <x v="1"/>
    <n v="6.6762195039999996"/>
    <n v="65"/>
    <s v="F"/>
    <s v="Parasomnia"/>
    <n v="1"/>
    <n v="1"/>
    <n v="1"/>
    <n v="0"/>
    <s v="Stanford"/>
    <b v="0"/>
    <b v="0"/>
    <b v="0"/>
    <n v="1"/>
    <b v="0"/>
    <x v="1"/>
    <b v="1"/>
    <b v="0"/>
    <b v="0"/>
    <x v="0"/>
  </r>
  <r>
    <x v="1"/>
    <n v="6.7622398209999997"/>
    <n v="74"/>
    <s v="F"/>
    <m/>
    <n v="1"/>
    <n v="1"/>
    <n v="1"/>
    <n v="0"/>
    <s v="Stanford"/>
    <b v="0"/>
    <b v="0"/>
    <b v="0"/>
    <n v="1"/>
    <b v="0"/>
    <x v="1"/>
    <b v="1"/>
    <b v="0"/>
    <b v="0"/>
    <x v="0"/>
  </r>
  <r>
    <x v="1"/>
    <n v="7.0950900639999999"/>
    <n v="59"/>
    <s v="M"/>
    <m/>
    <n v="1"/>
    <n v="1"/>
    <n v="1"/>
    <n v="0"/>
    <s v="Stanford"/>
    <b v="0"/>
    <b v="0"/>
    <b v="0"/>
    <n v="1"/>
    <b v="0"/>
    <x v="1"/>
    <b v="1"/>
    <b v="0"/>
    <b v="0"/>
    <x v="0"/>
  </r>
  <r>
    <x v="1"/>
    <n v="10.709139990000001"/>
    <n v="76"/>
    <s v="M"/>
    <m/>
    <n v="1"/>
    <n v="1"/>
    <n v="1"/>
    <n v="0"/>
    <s v="Stanford"/>
    <b v="0"/>
    <b v="0"/>
    <b v="0"/>
    <n v="1"/>
    <b v="0"/>
    <x v="1"/>
    <b v="1"/>
    <b v="0"/>
    <b v="0"/>
    <x v="0"/>
  </r>
  <r>
    <x v="1"/>
    <n v="5.5567184239999996"/>
    <n v="62"/>
    <s v="M"/>
    <m/>
    <n v="1"/>
    <n v="1"/>
    <n v="1"/>
    <n v="0"/>
    <s v="Stanford"/>
    <b v="0"/>
    <b v="0"/>
    <b v="0"/>
    <n v="1"/>
    <b v="0"/>
    <x v="1"/>
    <b v="1"/>
    <b v="0"/>
    <b v="0"/>
    <x v="0"/>
  </r>
  <r>
    <x v="1"/>
    <n v="8.1022803109999995"/>
    <n v="68"/>
    <s v="F"/>
    <m/>
    <n v="1"/>
    <n v="1"/>
    <n v="1"/>
    <n v="0"/>
    <s v="Stanford"/>
    <b v="0"/>
    <b v="0"/>
    <b v="0"/>
    <n v="1"/>
    <b v="0"/>
    <x v="1"/>
    <b v="1"/>
    <b v="0"/>
    <b v="0"/>
    <x v="0"/>
  </r>
  <r>
    <x v="1"/>
    <n v="5.0905679749999999"/>
    <n v="76"/>
    <s v="M"/>
    <m/>
    <n v="1"/>
    <n v="1"/>
    <n v="1"/>
    <n v="0"/>
    <s v="Stanford"/>
    <b v="0"/>
    <b v="0"/>
    <b v="0"/>
    <n v="1"/>
    <b v="0"/>
    <x v="1"/>
    <b v="1"/>
    <b v="0"/>
    <b v="0"/>
    <x v="0"/>
  </r>
  <r>
    <x v="1"/>
    <n v="4.3324332099999996"/>
    <n v="52"/>
    <s v="M"/>
    <m/>
    <n v="1"/>
    <n v="0.5"/>
    <n v="1"/>
    <n v="0"/>
    <s v="Stanford"/>
    <b v="0"/>
    <b v="0"/>
    <b v="0"/>
    <n v="1"/>
    <b v="0"/>
    <x v="1"/>
    <b v="1"/>
    <b v="0"/>
    <b v="0"/>
    <x v="0"/>
  </r>
  <r>
    <x v="1"/>
    <n v="2.9167801550000001"/>
    <n v="71"/>
    <s v="M"/>
    <m/>
    <n v="1"/>
    <n v="0.5"/>
    <n v="1"/>
    <n v="1"/>
    <s v="Stanford"/>
    <b v="0"/>
    <b v="0"/>
    <b v="0"/>
    <n v="1"/>
    <b v="0"/>
    <x v="1"/>
    <b v="1"/>
    <b v="0"/>
    <b v="1"/>
    <x v="0"/>
  </r>
  <r>
    <x v="0"/>
    <n v="-8.0569572209999993"/>
    <n v="45"/>
    <s v="M"/>
    <m/>
    <n v="0"/>
    <n v="0"/>
    <n v="0"/>
    <n v="0"/>
    <s v="Stanford"/>
    <b v="1"/>
    <b v="1"/>
    <b v="1"/>
    <n v="1"/>
    <b v="0"/>
    <x v="0"/>
    <b v="0"/>
    <b v="0"/>
    <b v="0"/>
    <x v="0"/>
  </r>
  <r>
    <x v="0"/>
    <n v="-7.1855940269999996"/>
    <n v="65"/>
    <s v="M"/>
    <m/>
    <n v="0"/>
    <n v="0"/>
    <n v="0"/>
    <n v="0"/>
    <s v="Stanford"/>
    <b v="1"/>
    <b v="1"/>
    <b v="1"/>
    <n v="1"/>
    <b v="0"/>
    <x v="0"/>
    <b v="0"/>
    <b v="0"/>
    <b v="0"/>
    <x v="0"/>
  </r>
  <r>
    <x v="0"/>
    <n v="-7.161543633"/>
    <n v="70"/>
    <s v="F"/>
    <m/>
    <n v="0"/>
    <n v="0"/>
    <n v="0"/>
    <n v="0"/>
    <s v="Stanford"/>
    <b v="1"/>
    <b v="1"/>
    <b v="1"/>
    <n v="1"/>
    <b v="0"/>
    <x v="0"/>
    <b v="0"/>
    <b v="0"/>
    <b v="0"/>
    <x v="0"/>
  </r>
  <r>
    <x v="0"/>
    <n v="-7.0927508330000002"/>
    <n v="58"/>
    <s v="M"/>
    <m/>
    <n v="0"/>
    <n v="0"/>
    <n v="0"/>
    <n v="0"/>
    <s v="Stanford"/>
    <b v="1"/>
    <b v="1"/>
    <b v="1"/>
    <n v="1"/>
    <b v="0"/>
    <x v="0"/>
    <b v="0"/>
    <b v="0"/>
    <b v="0"/>
    <x v="0"/>
  </r>
  <r>
    <x v="0"/>
    <n v="-6.7442457180000002"/>
    <n v="66"/>
    <s v="M"/>
    <m/>
    <n v="0"/>
    <n v="0"/>
    <n v="0"/>
    <n v="0"/>
    <s v="Stanford"/>
    <b v="1"/>
    <b v="1"/>
    <b v="1"/>
    <n v="1"/>
    <b v="0"/>
    <x v="0"/>
    <b v="0"/>
    <b v="0"/>
    <b v="0"/>
    <x v="0"/>
  </r>
  <r>
    <x v="0"/>
    <n v="-6.0728324950000001"/>
    <n v="53"/>
    <s v="M"/>
    <m/>
    <n v="0"/>
    <n v="0"/>
    <n v="0"/>
    <n v="0"/>
    <s v="Stanford"/>
    <b v="1"/>
    <b v="1"/>
    <b v="1"/>
    <n v="1"/>
    <b v="0"/>
    <x v="0"/>
    <b v="0"/>
    <b v="0"/>
    <b v="0"/>
    <x v="0"/>
  </r>
  <r>
    <x v="0"/>
    <n v="-5.8477109399999998"/>
    <n v="72"/>
    <s v="F"/>
    <m/>
    <n v="0"/>
    <n v="0"/>
    <n v="0"/>
    <n v="0"/>
    <s v="Stanford"/>
    <b v="1"/>
    <b v="1"/>
    <b v="1"/>
    <n v="1"/>
    <b v="0"/>
    <x v="0"/>
    <b v="0"/>
    <b v="0"/>
    <b v="0"/>
    <x v="0"/>
  </r>
  <r>
    <x v="0"/>
    <n v="-5.6646109559999998"/>
    <n v="61"/>
    <s v="M"/>
    <m/>
    <n v="0"/>
    <n v="0"/>
    <n v="0"/>
    <n v="0"/>
    <s v="Stanford"/>
    <b v="1"/>
    <b v="1"/>
    <b v="1"/>
    <n v="1"/>
    <b v="0"/>
    <x v="0"/>
    <b v="0"/>
    <b v="0"/>
    <b v="0"/>
    <x v="0"/>
  </r>
  <r>
    <x v="0"/>
    <n v="-5.4816198849999997"/>
    <n v="80"/>
    <s v="M"/>
    <m/>
    <n v="0"/>
    <n v="0"/>
    <n v="0"/>
    <n v="0"/>
    <s v="Stanford"/>
    <b v="1"/>
    <b v="1"/>
    <b v="1"/>
    <n v="1"/>
    <b v="0"/>
    <x v="0"/>
    <b v="0"/>
    <b v="0"/>
    <b v="0"/>
    <x v="0"/>
  </r>
  <r>
    <x v="0"/>
    <n v="-5.3751686689999998"/>
    <n v="62"/>
    <s v="F"/>
    <m/>
    <n v="0"/>
    <n v="0"/>
    <n v="0"/>
    <n v="0"/>
    <s v="Stanford"/>
    <b v="1"/>
    <b v="1"/>
    <b v="1"/>
    <n v="1"/>
    <b v="0"/>
    <x v="0"/>
    <b v="0"/>
    <b v="0"/>
    <b v="0"/>
    <x v="0"/>
  </r>
  <r>
    <x v="0"/>
    <n v="-5.3183706559999999"/>
    <n v="60"/>
    <s v="M"/>
    <m/>
    <n v="0"/>
    <n v="0"/>
    <n v="0"/>
    <n v="0"/>
    <s v="Stanford"/>
    <b v="1"/>
    <b v="1"/>
    <b v="1"/>
    <n v="1"/>
    <b v="0"/>
    <x v="0"/>
    <b v="0"/>
    <b v="0"/>
    <b v="0"/>
    <x v="0"/>
  </r>
  <r>
    <x v="0"/>
    <n v="-4.9671237980000003"/>
    <n v="64"/>
    <s v="M"/>
    <m/>
    <n v="0"/>
    <n v="0"/>
    <n v="0"/>
    <n v="0"/>
    <s v="Stanford"/>
    <b v="1"/>
    <b v="1"/>
    <b v="1"/>
    <n v="1"/>
    <b v="0"/>
    <x v="0"/>
    <b v="0"/>
    <b v="0"/>
    <b v="0"/>
    <x v="0"/>
  </r>
  <r>
    <x v="0"/>
    <n v="-4.8526087950000001"/>
    <n v="77"/>
    <s v="F"/>
    <m/>
    <n v="0"/>
    <n v="0"/>
    <n v="0"/>
    <n v="0"/>
    <s v="Stanford"/>
    <b v="1"/>
    <b v="1"/>
    <b v="1"/>
    <n v="1"/>
    <b v="0"/>
    <x v="0"/>
    <b v="0"/>
    <b v="0"/>
    <b v="0"/>
    <x v="0"/>
  </r>
  <r>
    <x v="0"/>
    <n v="-4.5812398910000001"/>
    <n v="74"/>
    <s v="M"/>
    <m/>
    <n v="0"/>
    <n v="0"/>
    <n v="0"/>
    <n v="0"/>
    <s v="Stanford"/>
    <b v="1"/>
    <b v="1"/>
    <b v="1"/>
    <n v="1"/>
    <b v="0"/>
    <x v="0"/>
    <b v="0"/>
    <b v="0"/>
    <b v="0"/>
    <x v="0"/>
  </r>
  <r>
    <x v="0"/>
    <n v="-4.4213471929999999"/>
    <n v="66"/>
    <s v="M"/>
    <m/>
    <n v="0"/>
    <n v="0"/>
    <n v="0"/>
    <n v="0"/>
    <s v="Stanford"/>
    <b v="1"/>
    <b v="1"/>
    <b v="1"/>
    <n v="1"/>
    <b v="0"/>
    <x v="0"/>
    <b v="0"/>
    <b v="0"/>
    <b v="0"/>
    <x v="0"/>
  </r>
  <r>
    <x v="0"/>
    <n v="-4.3677041909999996"/>
    <n v="68"/>
    <s v="M"/>
    <m/>
    <n v="0"/>
    <n v="0"/>
    <n v="0"/>
    <n v="0"/>
    <s v="Stanford"/>
    <b v="1"/>
    <b v="1"/>
    <b v="1"/>
    <n v="1"/>
    <b v="0"/>
    <x v="0"/>
    <b v="0"/>
    <b v="0"/>
    <b v="0"/>
    <x v="0"/>
  </r>
  <r>
    <x v="0"/>
    <n v="-4.3485170799999997"/>
    <n v="74"/>
    <s v="M"/>
    <m/>
    <n v="0"/>
    <n v="0"/>
    <n v="0"/>
    <n v="0"/>
    <s v="Stanford"/>
    <b v="1"/>
    <b v="1"/>
    <b v="1"/>
    <n v="1"/>
    <b v="0"/>
    <x v="0"/>
    <b v="0"/>
    <b v="0"/>
    <b v="0"/>
    <x v="0"/>
  </r>
  <r>
    <x v="0"/>
    <n v="-3.7640566149999999"/>
    <n v="62"/>
    <s v="M"/>
    <m/>
    <n v="0"/>
    <n v="0"/>
    <n v="0"/>
    <n v="0"/>
    <s v="Stanford"/>
    <b v="1"/>
    <b v="1"/>
    <b v="1"/>
    <n v="1"/>
    <b v="0"/>
    <x v="0"/>
    <b v="0"/>
    <b v="0"/>
    <b v="0"/>
    <x v="0"/>
  </r>
  <r>
    <x v="0"/>
    <n v="-3.5628620519999998"/>
    <n v="73"/>
    <s v="F"/>
    <m/>
    <n v="0"/>
    <n v="0"/>
    <n v="0"/>
    <n v="0"/>
    <s v="Stanford"/>
    <b v="1"/>
    <b v="1"/>
    <b v="1"/>
    <n v="1"/>
    <b v="0"/>
    <x v="0"/>
    <b v="0"/>
    <b v="0"/>
    <b v="0"/>
    <x v="0"/>
  </r>
  <r>
    <x v="0"/>
    <n v="-3.0625151339999999"/>
    <n v="74"/>
    <s v="F"/>
    <m/>
    <n v="0"/>
    <n v="0"/>
    <n v="0"/>
    <n v="0"/>
    <s v="Stanford"/>
    <b v="1"/>
    <b v="1"/>
    <b v="1"/>
    <n v="1"/>
    <b v="0"/>
    <x v="0"/>
    <b v="0"/>
    <b v="0"/>
    <b v="0"/>
    <x v="0"/>
  </r>
  <r>
    <x v="0"/>
    <n v="-2.9571440099999999"/>
    <n v="76"/>
    <s v="F"/>
    <m/>
    <n v="0"/>
    <n v="0"/>
    <n v="0"/>
    <n v="0"/>
    <s v="Stanford"/>
    <b v="1"/>
    <b v="1"/>
    <b v="1"/>
    <n v="1"/>
    <b v="0"/>
    <x v="0"/>
    <b v="0"/>
    <b v="0"/>
    <b v="0"/>
    <x v="0"/>
  </r>
  <r>
    <x v="0"/>
    <n v="-2.5948541490000001"/>
    <n v="65"/>
    <s v="M"/>
    <m/>
    <n v="0"/>
    <n v="0"/>
    <n v="0"/>
    <n v="0"/>
    <s v="Stanford"/>
    <b v="1"/>
    <b v="1"/>
    <b v="1"/>
    <n v="1"/>
    <b v="0"/>
    <x v="0"/>
    <b v="0"/>
    <b v="0"/>
    <b v="0"/>
    <x v="0"/>
  </r>
  <r>
    <x v="0"/>
    <n v="-2.14175468"/>
    <n v="71"/>
    <s v="F"/>
    <m/>
    <n v="0"/>
    <n v="0"/>
    <n v="0"/>
    <n v="0"/>
    <s v="Stanford"/>
    <b v="1"/>
    <b v="1"/>
    <b v="1"/>
    <n v="1"/>
    <b v="0"/>
    <x v="0"/>
    <b v="0"/>
    <b v="0"/>
    <b v="0"/>
    <x v="0"/>
  </r>
  <r>
    <x v="0"/>
    <n v="-1.7900054729999999"/>
    <n v="79"/>
    <s v="M"/>
    <m/>
    <n v="0"/>
    <n v="0"/>
    <n v="0"/>
    <n v="0"/>
    <s v="Stanford"/>
    <b v="1"/>
    <b v="1"/>
    <b v="1"/>
    <n v="1"/>
    <b v="0"/>
    <x v="0"/>
    <b v="0"/>
    <b v="0"/>
    <b v="0"/>
    <x v="0"/>
  </r>
  <r>
    <x v="0"/>
    <n v="-1.459569605"/>
    <n v="57"/>
    <s v="M"/>
    <m/>
    <n v="0"/>
    <n v="0"/>
    <n v="0"/>
    <n v="0"/>
    <s v="Stanford"/>
    <b v="1"/>
    <b v="1"/>
    <b v="1"/>
    <n v="1"/>
    <b v="0"/>
    <x v="0"/>
    <b v="0"/>
    <b v="0"/>
    <b v="0"/>
    <x v="0"/>
  </r>
  <r>
    <x v="0"/>
    <n v="-5.1303870600000002E-2"/>
    <n v="72"/>
    <s v="M"/>
    <m/>
    <n v="0"/>
    <n v="0"/>
    <n v="0"/>
    <n v="0"/>
    <s v="Stanford"/>
    <b v="1"/>
    <b v="1"/>
    <b v="1"/>
    <n v="1"/>
    <b v="0"/>
    <x v="0"/>
    <b v="0"/>
    <b v="0"/>
    <b v="0"/>
    <x v="0"/>
  </r>
  <r>
    <x v="0"/>
    <n v="6.9434791679999996E-2"/>
    <n v="61"/>
    <s v="M"/>
    <m/>
    <n v="0"/>
    <n v="0"/>
    <n v="0"/>
    <n v="0"/>
    <s v="Stanford"/>
    <b v="1"/>
    <b v="1"/>
    <b v="1"/>
    <n v="1"/>
    <b v="0"/>
    <x v="0"/>
    <b v="0"/>
    <b v="0"/>
    <b v="0"/>
    <x v="0"/>
  </r>
  <r>
    <x v="0"/>
    <n v="0.91961745130000005"/>
    <n v="60"/>
    <s v="M"/>
    <s v="REM-related OSA"/>
    <n v="0"/>
    <n v="0"/>
    <n v="0"/>
    <n v="0"/>
    <s v="Stanford"/>
    <b v="1"/>
    <b v="1"/>
    <b v="1"/>
    <n v="1"/>
    <b v="0"/>
    <x v="0"/>
    <b v="0"/>
    <b v="0"/>
    <b v="0"/>
    <x v="0"/>
  </r>
  <r>
    <x v="0"/>
    <n v="2.1386801129999999"/>
    <n v="71"/>
    <s v="F"/>
    <m/>
    <n v="0"/>
    <n v="0"/>
    <n v="0"/>
    <n v="0"/>
    <s v="Stanford"/>
    <b v="1"/>
    <b v="1"/>
    <b v="1"/>
    <n v="1"/>
    <b v="0"/>
    <x v="0"/>
    <b v="0"/>
    <b v="0"/>
    <b v="0"/>
    <x v="0"/>
  </r>
  <r>
    <x v="0"/>
    <n v="-5.9610876189999997"/>
    <n v="60"/>
    <s v="F"/>
    <m/>
    <n v="0"/>
    <n v="0"/>
    <n v="1"/>
    <n v="0"/>
    <s v="Stanford"/>
    <b v="1"/>
    <b v="0"/>
    <b v="0"/>
    <n v="1"/>
    <b v="0"/>
    <x v="0"/>
    <b v="1"/>
    <b v="1"/>
    <b v="0"/>
    <x v="0"/>
  </r>
  <r>
    <x v="0"/>
    <n v="-1.679247124"/>
    <n v="70"/>
    <s v="M"/>
    <m/>
    <n v="0"/>
    <n v="1"/>
    <n v="1"/>
    <n v="0"/>
    <s v="Stanford"/>
    <b v="1"/>
    <b v="0"/>
    <b v="0"/>
    <n v="1"/>
    <b v="0"/>
    <x v="0"/>
    <b v="1"/>
    <b v="1"/>
    <b v="0"/>
    <x v="0"/>
  </r>
  <r>
    <x v="0"/>
    <n v="-7.7915592770000002"/>
    <n v="62"/>
    <s v="M"/>
    <m/>
    <n v="0"/>
    <n v="0"/>
    <n v="0"/>
    <n v="1"/>
    <s v="Stanford"/>
    <b v="1"/>
    <b v="0"/>
    <b v="0"/>
    <n v="1"/>
    <b v="0"/>
    <x v="0"/>
    <b v="1"/>
    <b v="1"/>
    <b v="1"/>
    <x v="1"/>
  </r>
  <r>
    <x v="0"/>
    <n v="-7.2821115900000004"/>
    <n v="76"/>
    <s v="M"/>
    <m/>
    <n v="0"/>
    <n v="0"/>
    <n v="0"/>
    <n v="1"/>
    <s v="Stanford"/>
    <b v="1"/>
    <b v="0"/>
    <b v="0"/>
    <n v="1"/>
    <b v="0"/>
    <x v="0"/>
    <b v="1"/>
    <b v="1"/>
    <b v="1"/>
    <x v="1"/>
  </r>
  <r>
    <x v="0"/>
    <n v="-2.5812651959999999"/>
    <n v="74"/>
    <s v="F"/>
    <s v="REM-related OSA"/>
    <n v="0"/>
    <n v="0"/>
    <n v="0"/>
    <n v="1"/>
    <s v="Stanford"/>
    <b v="1"/>
    <b v="0"/>
    <b v="0"/>
    <n v="1"/>
    <b v="0"/>
    <x v="0"/>
    <b v="1"/>
    <b v="1"/>
    <b v="1"/>
    <x v="1"/>
  </r>
  <r>
    <x v="0"/>
    <n v="3.9730297220000002"/>
    <n v="73"/>
    <s v="M"/>
    <m/>
    <n v="0"/>
    <n v="0"/>
    <n v="0"/>
    <n v="1"/>
    <s v="Stanford"/>
    <b v="1"/>
    <b v="0"/>
    <b v="0"/>
    <n v="1"/>
    <b v="0"/>
    <x v="0"/>
    <b v="1"/>
    <b v="1"/>
    <b v="1"/>
    <x v="1"/>
  </r>
  <r>
    <x v="0"/>
    <n v="-3.7593996189999999"/>
    <n v="60"/>
    <s v="F"/>
    <m/>
    <n v="0"/>
    <n v="1"/>
    <n v="1"/>
    <n v="1"/>
    <s v="Stanford"/>
    <b v="1"/>
    <b v="0"/>
    <b v="0"/>
    <n v="1"/>
    <b v="0"/>
    <x v="0"/>
    <b v="1"/>
    <b v="1"/>
    <b v="1"/>
    <x v="1"/>
  </r>
  <r>
    <x v="0"/>
    <n v="-5.7719640390000002"/>
    <n v="51"/>
    <s v="F"/>
    <m/>
    <n v="0"/>
    <n v="0"/>
    <n v="0"/>
    <n v="0"/>
    <s v="Stanford"/>
    <b v="1"/>
    <b v="1"/>
    <b v="1"/>
    <n v="1"/>
    <b v="0"/>
    <x v="0"/>
    <b v="0"/>
    <b v="0"/>
    <b v="0"/>
    <x v="0"/>
  </r>
  <r>
    <x v="0"/>
    <n v="-2.495419778"/>
    <n v="52"/>
    <s v="M"/>
    <m/>
    <n v="0"/>
    <n v="0"/>
    <n v="0"/>
    <n v="0"/>
    <s v="Stanford"/>
    <b v="1"/>
    <b v="1"/>
    <b v="1"/>
    <n v="1"/>
    <b v="0"/>
    <x v="0"/>
    <b v="0"/>
    <b v="0"/>
    <b v="0"/>
    <x v="0"/>
  </r>
  <r>
    <x v="0"/>
    <n v="-1.575004608"/>
    <n v="62"/>
    <s v="M"/>
    <s v="Pseudo-RBD"/>
    <n v="0"/>
    <n v="0"/>
    <n v="0"/>
    <n v="0"/>
    <s v="Stanford"/>
    <b v="1"/>
    <b v="1"/>
    <b v="1"/>
    <n v="1"/>
    <b v="0"/>
    <x v="0"/>
    <b v="0"/>
    <b v="0"/>
    <b v="0"/>
    <x v="0"/>
  </r>
  <r>
    <x v="0"/>
    <n v="-0.23647876609999999"/>
    <n v="41"/>
    <s v="M"/>
    <s v="Delayed PLMs"/>
    <n v="0"/>
    <n v="0"/>
    <n v="0"/>
    <n v="0"/>
    <s v="Stanford"/>
    <b v="1"/>
    <b v="1"/>
    <b v="1"/>
    <n v="1"/>
    <b v="0"/>
    <x v="0"/>
    <b v="0"/>
    <b v="0"/>
    <b v="0"/>
    <x v="0"/>
  </r>
  <r>
    <x v="0"/>
    <n v="-6.9253468600000003"/>
    <n v="43"/>
    <s v="M"/>
    <m/>
    <n v="0"/>
    <n v="0"/>
    <n v="1"/>
    <n v="0"/>
    <s v="Stanford"/>
    <b v="1"/>
    <b v="0"/>
    <b v="0"/>
    <n v="1"/>
    <b v="0"/>
    <x v="0"/>
    <b v="1"/>
    <b v="1"/>
    <b v="0"/>
    <x v="0"/>
  </r>
  <r>
    <x v="0"/>
    <n v="-3.858069446"/>
    <n v="40"/>
    <s v="M"/>
    <m/>
    <n v="0"/>
    <n v="1"/>
    <n v="1"/>
    <n v="0"/>
    <s v="Stanford"/>
    <b v="1"/>
    <b v="0"/>
    <b v="0"/>
    <n v="1"/>
    <b v="0"/>
    <x v="0"/>
    <b v="1"/>
    <b v="1"/>
    <b v="0"/>
    <x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7">
  <r>
    <x v="0"/>
    <m/>
    <n v="72"/>
    <s v="M"/>
    <s v="Sleep apnea"/>
    <n v="0"/>
    <n v="1"/>
    <n v="0"/>
    <n v="0"/>
    <s v="May Clinic Data"/>
    <b v="1"/>
    <b v="0"/>
    <b v="0"/>
    <n v="1"/>
    <b v="0"/>
    <b v="1"/>
    <b v="1"/>
    <b v="1"/>
    <b v="0"/>
    <b v="0"/>
    <x v="0"/>
  </r>
  <r>
    <x v="0"/>
    <m/>
    <n v="79"/>
    <s v="M"/>
    <s v="Insomnia"/>
    <n v="0"/>
    <n v="0"/>
    <n v="0"/>
    <n v="0"/>
    <s v="May Clinic Data"/>
    <b v="1"/>
    <b v="1"/>
    <b v="1"/>
    <n v="1"/>
    <b v="0"/>
    <b v="1"/>
    <b v="0"/>
    <b v="0"/>
    <b v="0"/>
    <b v="0"/>
    <x v="1"/>
  </r>
  <r>
    <x v="0"/>
    <m/>
    <n v="55"/>
    <s v="M"/>
    <s v="Sleep apnea"/>
    <n v="0.5"/>
    <n v="1"/>
    <n v="0"/>
    <n v="1"/>
    <s v="May Clinic Data"/>
    <b v="0"/>
    <b v="0"/>
    <b v="0"/>
    <n v="1"/>
    <b v="1"/>
    <b v="1"/>
    <b v="1"/>
    <b v="1"/>
    <b v="1"/>
    <b v="1"/>
    <x v="0"/>
  </r>
  <r>
    <x v="0"/>
    <m/>
    <n v="61"/>
    <s v="M"/>
    <s v="Sleep apnea"/>
    <n v="0"/>
    <n v="1"/>
    <n v="0"/>
    <n v="1"/>
    <s v="May Clinic Data"/>
    <b v="1"/>
    <b v="0"/>
    <b v="0"/>
    <n v="1"/>
    <b v="0"/>
    <b v="1"/>
    <b v="1"/>
    <b v="1"/>
    <b v="1"/>
    <b v="1"/>
    <x v="0"/>
  </r>
  <r>
    <x v="0"/>
    <m/>
    <n v="46"/>
    <s v="F"/>
    <s v="Chronic fatigue"/>
    <n v="0"/>
    <n v="0"/>
    <n v="0"/>
    <n v="0"/>
    <s v="May Clinic Data"/>
    <b v="1"/>
    <b v="1"/>
    <b v="1"/>
    <n v="1"/>
    <b v="0"/>
    <b v="1"/>
    <b v="0"/>
    <b v="0"/>
    <b v="0"/>
    <b v="0"/>
    <x v="1"/>
  </r>
  <r>
    <x v="0"/>
    <m/>
    <n v="80"/>
    <s v="M"/>
    <s v="OSA"/>
    <n v="0"/>
    <n v="1"/>
    <n v="0"/>
    <n v="0"/>
    <s v="May Clinic Data"/>
    <b v="1"/>
    <b v="0"/>
    <b v="0"/>
    <n v="1"/>
    <b v="0"/>
    <b v="1"/>
    <b v="1"/>
    <b v="1"/>
    <b v="0"/>
    <b v="0"/>
    <x v="0"/>
  </r>
  <r>
    <x v="0"/>
    <m/>
    <n v="70"/>
    <s v="F"/>
    <s v="OSA"/>
    <n v="0"/>
    <n v="0"/>
    <n v="0"/>
    <n v="0"/>
    <s v="May Clinic Data"/>
    <b v="1"/>
    <b v="1"/>
    <b v="1"/>
    <n v="1"/>
    <b v="0"/>
    <b v="1"/>
    <b v="0"/>
    <b v="0"/>
    <b v="0"/>
    <b v="0"/>
    <x v="1"/>
  </r>
  <r>
    <x v="0"/>
    <m/>
    <n v="87"/>
    <s v="F"/>
    <s v="Sleep apnea"/>
    <n v="0"/>
    <n v="1"/>
    <n v="1"/>
    <n v="0"/>
    <s v="May Clinic Data"/>
    <b v="1"/>
    <b v="0"/>
    <b v="0"/>
    <n v="1"/>
    <b v="0"/>
    <b v="1"/>
    <b v="1"/>
    <b v="1"/>
    <b v="0"/>
    <b v="0"/>
    <x v="0"/>
  </r>
  <r>
    <x v="1"/>
    <m/>
    <n v="76"/>
    <s v="M"/>
    <m/>
    <n v="0.5"/>
    <n v="1"/>
    <n v="1"/>
    <n v="0"/>
    <s v="May Clinic Data"/>
    <b v="0"/>
    <b v="0"/>
    <b v="0"/>
    <n v="1"/>
    <b v="1"/>
    <b v="1"/>
    <b v="1"/>
    <b v="1"/>
    <b v="0"/>
    <b v="0"/>
    <x v="0"/>
  </r>
  <r>
    <x v="1"/>
    <m/>
    <n v="67"/>
    <s v="M"/>
    <m/>
    <n v="1"/>
    <n v="0.5"/>
    <n v="0"/>
    <n v="0"/>
    <s v="May Clinic Data"/>
    <b v="0"/>
    <b v="0"/>
    <b v="0"/>
    <n v="1"/>
    <b v="0"/>
    <b v="0"/>
    <b v="0"/>
    <b v="0"/>
    <b v="0"/>
    <b v="0"/>
    <x v="0"/>
  </r>
  <r>
    <x v="1"/>
    <m/>
    <n v="67"/>
    <s v="M"/>
    <m/>
    <n v="1"/>
    <n v="0"/>
    <n v="0"/>
    <n v="0"/>
    <s v="May Clinic Data"/>
    <b v="0"/>
    <b v="1"/>
    <b v="0"/>
    <n v="1"/>
    <b v="0"/>
    <b v="0"/>
    <b v="0"/>
    <b v="0"/>
    <b v="0"/>
    <b v="0"/>
    <x v="0"/>
  </r>
  <r>
    <x v="1"/>
    <m/>
    <n v="55"/>
    <s v="M"/>
    <m/>
    <n v="1"/>
    <n v="1"/>
    <n v="1"/>
    <n v="1"/>
    <s v="May Clinic Data"/>
    <b v="0"/>
    <b v="0"/>
    <b v="0"/>
    <n v="1"/>
    <b v="0"/>
    <b v="0"/>
    <b v="1"/>
    <b v="0"/>
    <b v="1"/>
    <b v="0"/>
    <x v="0"/>
  </r>
  <r>
    <x v="1"/>
    <m/>
    <n v="67"/>
    <s v="M"/>
    <s v="Depression"/>
    <n v="1"/>
    <n v="0"/>
    <n v="1"/>
    <n v="0"/>
    <s v="May Clinic Data"/>
    <b v="0"/>
    <b v="0"/>
    <b v="0"/>
    <n v="1"/>
    <b v="0"/>
    <b v="0"/>
    <b v="1"/>
    <b v="0"/>
    <b v="0"/>
    <b v="0"/>
    <x v="0"/>
  </r>
  <r>
    <x v="1"/>
    <m/>
    <n v="72"/>
    <s v="M"/>
    <m/>
    <n v="1"/>
    <n v="1"/>
    <n v="1"/>
    <n v="1"/>
    <s v="April Cinic Data"/>
    <b v="0"/>
    <b v="0"/>
    <b v="0"/>
    <n v="1"/>
    <b v="0"/>
    <b v="0"/>
    <b v="1"/>
    <b v="0"/>
    <b v="1"/>
    <b v="0"/>
    <x v="0"/>
  </r>
  <r>
    <x v="0"/>
    <m/>
    <n v="67"/>
    <s v="M"/>
    <s v="RLS"/>
    <n v="0"/>
    <n v="0"/>
    <n v="0"/>
    <n v="0"/>
    <s v="April Cinic Data"/>
    <b v="1"/>
    <b v="1"/>
    <b v="1"/>
    <n v="1"/>
    <b v="0"/>
    <b v="1"/>
    <b v="0"/>
    <b v="0"/>
    <b v="0"/>
    <b v="0"/>
    <x v="1"/>
  </r>
  <r>
    <x v="0"/>
    <m/>
    <n v="74"/>
    <s v="F"/>
    <s v="Insomnia"/>
    <n v="0"/>
    <n v="0"/>
    <n v="0"/>
    <n v="0.5"/>
    <s v="April Cinic Data"/>
    <b v="1"/>
    <b v="0"/>
    <b v="0"/>
    <n v="1"/>
    <b v="0"/>
    <b v="1"/>
    <b v="0"/>
    <b v="0"/>
    <b v="0"/>
    <b v="0"/>
    <x v="0"/>
  </r>
  <r>
    <x v="1"/>
    <m/>
    <n v="54"/>
    <s v="F"/>
    <s v="DM2, depression"/>
    <n v="1"/>
    <n v="0"/>
    <n v="0"/>
    <n v="0"/>
    <s v="April Cinic Data"/>
    <b v="0"/>
    <b v="1"/>
    <b v="0"/>
    <n v="1"/>
    <b v="0"/>
    <b v="0"/>
    <b v="0"/>
    <b v="0"/>
    <b v="0"/>
    <b v="0"/>
    <x v="0"/>
  </r>
  <r>
    <x v="0"/>
    <m/>
    <n v="65"/>
    <s v="F"/>
    <s v="Diabetes, heart failure"/>
    <n v="0"/>
    <n v="0"/>
    <n v="1"/>
    <n v="1"/>
    <s v="April Cinic Data"/>
    <b v="1"/>
    <b v="0"/>
    <b v="0"/>
    <n v="1"/>
    <b v="0"/>
    <b v="1"/>
    <b v="1"/>
    <b v="1"/>
    <b v="1"/>
    <b v="1"/>
    <x v="0"/>
  </r>
  <r>
    <x v="0"/>
    <m/>
    <n v="73"/>
    <s v="F"/>
    <s v="Insomnia, anxiety, migraines"/>
    <n v="0"/>
    <n v="0"/>
    <n v="1"/>
    <n v="0"/>
    <s v="April Cinic Data"/>
    <b v="1"/>
    <b v="0"/>
    <b v="0"/>
    <n v="1"/>
    <b v="0"/>
    <b v="1"/>
    <b v="1"/>
    <b v="1"/>
    <b v="0"/>
    <b v="0"/>
    <x v="0"/>
  </r>
  <r>
    <x v="0"/>
    <m/>
    <n v="77"/>
    <s v="F"/>
    <m/>
    <n v="0.5"/>
    <n v="1"/>
    <n v="0"/>
    <n v="0.5"/>
    <s v="April Cinic Data"/>
    <b v="0"/>
    <b v="0"/>
    <b v="0"/>
    <n v="1"/>
    <b v="1"/>
    <b v="1"/>
    <b v="1"/>
    <b v="1"/>
    <b v="0"/>
    <b v="0"/>
    <x v="0"/>
  </r>
  <r>
    <x v="0"/>
    <m/>
    <n v="53"/>
    <s v="F"/>
    <s v="Insomnia"/>
    <n v="0"/>
    <n v="1"/>
    <n v="1"/>
    <n v="0"/>
    <s v="April Cinic Data"/>
    <b v="1"/>
    <b v="0"/>
    <b v="0"/>
    <n v="1"/>
    <b v="0"/>
    <b v="1"/>
    <b v="1"/>
    <b v="1"/>
    <b v="0"/>
    <b v="0"/>
    <x v="0"/>
  </r>
  <r>
    <x v="0"/>
    <m/>
    <n v="76"/>
    <s v="F"/>
    <s v="Hypersomnia"/>
    <n v="0"/>
    <n v="0"/>
    <n v="0"/>
    <n v="0"/>
    <s v="April Cinic Data"/>
    <b v="1"/>
    <b v="1"/>
    <b v="1"/>
    <n v="1"/>
    <b v="0"/>
    <b v="1"/>
    <b v="0"/>
    <b v="0"/>
    <b v="0"/>
    <b v="0"/>
    <x v="1"/>
  </r>
  <r>
    <x v="1"/>
    <m/>
    <n v="49"/>
    <s v="F"/>
    <s v="Anxiety"/>
    <n v="1"/>
    <n v="0.5"/>
    <n v="1"/>
    <n v="1"/>
    <s v="April Cinic Data"/>
    <b v="0"/>
    <b v="0"/>
    <b v="0"/>
    <n v="1"/>
    <b v="0"/>
    <b v="0"/>
    <b v="1"/>
    <b v="0"/>
    <b v="1"/>
    <b v="0"/>
    <x v="0"/>
  </r>
  <r>
    <x v="0"/>
    <m/>
    <n v="53"/>
    <s v="F"/>
    <s v="Insomnia, depression, sleep apnea"/>
    <n v="0"/>
    <n v="0"/>
    <n v="0"/>
    <n v="1"/>
    <s v="April Cinic Data"/>
    <b v="1"/>
    <b v="0"/>
    <b v="0"/>
    <n v="1"/>
    <b v="0"/>
    <b v="1"/>
    <b v="1"/>
    <b v="1"/>
    <b v="1"/>
    <b v="1"/>
    <x v="0"/>
  </r>
  <r>
    <x v="0"/>
    <m/>
    <n v="83"/>
    <s v="F"/>
    <s v="AD-MCi and OSA"/>
    <n v="0"/>
    <n v="0"/>
    <n v="0"/>
    <n v="0"/>
    <s v="April Cinic Data"/>
    <b v="1"/>
    <b v="1"/>
    <b v="1"/>
    <n v="1"/>
    <b v="0"/>
    <b v="1"/>
    <b v="0"/>
    <b v="0"/>
    <b v="0"/>
    <b v="0"/>
    <x v="1"/>
  </r>
  <r>
    <x v="0"/>
    <m/>
    <n v="65"/>
    <s v="M"/>
    <s v="RLS"/>
    <n v="0.5"/>
    <n v="0"/>
    <n v="0"/>
    <n v="0"/>
    <s v="April Cinic Data"/>
    <b v="0"/>
    <b v="1"/>
    <b v="0"/>
    <n v="1"/>
    <b v="1"/>
    <b v="1"/>
    <b v="0"/>
    <b v="0"/>
    <b v="0"/>
    <b v="0"/>
    <x v="1"/>
  </r>
  <r>
    <x v="0"/>
    <m/>
    <n v="80"/>
    <s v="F"/>
    <s v="RLS"/>
    <n v="0"/>
    <n v="0"/>
    <n v="1"/>
    <n v="0"/>
    <s v="April Cinic Data"/>
    <b v="1"/>
    <b v="0"/>
    <b v="0"/>
    <n v="1"/>
    <b v="0"/>
    <b v="1"/>
    <b v="1"/>
    <b v="1"/>
    <b v="0"/>
    <b v="0"/>
    <x v="0"/>
  </r>
  <r>
    <x v="0"/>
    <m/>
    <n v="67"/>
    <s v="F"/>
    <s v="Migraines, OSA"/>
    <n v="0.5"/>
    <n v="0"/>
    <n v="0"/>
    <n v="0"/>
    <s v="April Cinic Data"/>
    <b v="0"/>
    <b v="1"/>
    <b v="0"/>
    <n v="1"/>
    <b v="1"/>
    <b v="1"/>
    <b v="0"/>
    <b v="0"/>
    <b v="0"/>
    <b v="0"/>
    <x v="1"/>
  </r>
  <r>
    <x v="1"/>
    <m/>
    <n v="80"/>
    <s v="M"/>
    <m/>
    <n v="0"/>
    <n v="1"/>
    <n v="1"/>
    <n v="0"/>
    <s v="April Cinic Data"/>
    <b v="1"/>
    <b v="0"/>
    <b v="0"/>
    <n v="1"/>
    <b v="0"/>
    <b v="1"/>
    <b v="1"/>
    <b v="1"/>
    <b v="0"/>
    <b v="0"/>
    <x v="0"/>
  </r>
  <r>
    <x v="1"/>
    <m/>
    <n v="64"/>
    <s v="M"/>
    <s v="Depression, diabetes"/>
    <n v="1"/>
    <n v="0"/>
    <n v="0"/>
    <n v="0"/>
    <s v="April Cinic Data"/>
    <b v="0"/>
    <b v="1"/>
    <b v="0"/>
    <n v="1"/>
    <b v="0"/>
    <b v="0"/>
    <b v="0"/>
    <b v="0"/>
    <b v="0"/>
    <b v="0"/>
    <x v="0"/>
  </r>
  <r>
    <x v="0"/>
    <m/>
    <n v="53"/>
    <s v="F"/>
    <s v="OSA, RLS, depression"/>
    <n v="0.5"/>
    <n v="1"/>
    <n v="0"/>
    <n v="0"/>
    <s v="Clinic - Clean Data"/>
    <b v="0"/>
    <b v="0"/>
    <b v="0"/>
    <n v="1"/>
    <b v="1"/>
    <b v="1"/>
    <b v="1"/>
    <b v="1"/>
    <b v="0"/>
    <b v="0"/>
    <x v="0"/>
  </r>
  <r>
    <x v="0"/>
    <m/>
    <n v="64"/>
    <s v="F"/>
    <s v="Central sleep apnea, circadian disorder"/>
    <n v="0.5"/>
    <n v="0"/>
    <n v="1"/>
    <n v="0"/>
    <s v="Clinic - Clean Data"/>
    <b v="0"/>
    <b v="0"/>
    <b v="0"/>
    <n v="1"/>
    <b v="1"/>
    <b v="1"/>
    <b v="1"/>
    <b v="1"/>
    <b v="0"/>
    <b v="0"/>
    <x v="0"/>
  </r>
  <r>
    <x v="0"/>
    <m/>
    <n v="67"/>
    <s v="F"/>
    <s v="OSA"/>
    <n v="0.5"/>
    <n v="1"/>
    <n v="1"/>
    <n v="0"/>
    <s v="Clinic - Clean Data"/>
    <b v="0"/>
    <b v="0"/>
    <b v="0"/>
    <n v="1"/>
    <b v="1"/>
    <b v="1"/>
    <b v="1"/>
    <b v="1"/>
    <b v="0"/>
    <b v="0"/>
    <x v="0"/>
  </r>
  <r>
    <x v="0"/>
    <m/>
    <n v="61"/>
    <s v="M"/>
    <s v="OSA, no RSWA"/>
    <n v="0.5"/>
    <n v="1"/>
    <n v="0"/>
    <n v="1"/>
    <s v="Clinic - Clean Data"/>
    <b v="0"/>
    <b v="0"/>
    <b v="0"/>
    <n v="1"/>
    <b v="1"/>
    <b v="1"/>
    <b v="1"/>
    <b v="1"/>
    <b v="1"/>
    <b v="1"/>
    <x v="0"/>
  </r>
  <r>
    <x v="0"/>
    <m/>
    <n v="53"/>
    <s v="F"/>
    <s v="OSA, anxiety, depression"/>
    <n v="0.5"/>
    <n v="1"/>
    <n v="1"/>
    <n v="1"/>
    <s v="Clinic - Clean Data"/>
    <b v="0"/>
    <b v="0"/>
    <b v="0"/>
    <n v="1"/>
    <b v="1"/>
    <b v="1"/>
    <b v="1"/>
    <b v="1"/>
    <b v="1"/>
    <b v="1"/>
    <x v="0"/>
  </r>
  <r>
    <x v="0"/>
    <m/>
    <n v="43"/>
    <s v="F"/>
    <s v="OSA, shift work disorder"/>
    <n v="0.5"/>
    <n v="0"/>
    <n v="1"/>
    <n v="0"/>
    <s v="Clinic - Clean Data"/>
    <b v="0"/>
    <b v="0"/>
    <b v="0"/>
    <n v="1"/>
    <b v="1"/>
    <b v="1"/>
    <b v="1"/>
    <b v="1"/>
    <b v="0"/>
    <b v="0"/>
    <x v="0"/>
  </r>
  <r>
    <x v="0"/>
    <m/>
    <n v="43"/>
    <s v="M"/>
    <s v="RLS, insomnia, mild OSA"/>
    <n v="0.5"/>
    <n v="0"/>
    <n v="0"/>
    <n v="1"/>
    <s v="Clinic - Clean Data"/>
    <b v="0"/>
    <b v="0"/>
    <b v="0"/>
    <n v="1"/>
    <b v="1"/>
    <b v="1"/>
    <b v="1"/>
    <b v="1"/>
    <b v="1"/>
    <b v="1"/>
    <x v="0"/>
  </r>
  <r>
    <x v="0"/>
    <m/>
    <n v="73"/>
    <s v="F"/>
    <s v="OSA sx, sleeptalking, initiation insomnia, RLS, low Fe"/>
    <n v="0.5"/>
    <n v="0.5"/>
    <n v="1"/>
    <n v="1"/>
    <s v="Clinic - Clean Data"/>
    <b v="0"/>
    <b v="0"/>
    <b v="0"/>
    <n v="1"/>
    <b v="1"/>
    <b v="1"/>
    <b v="1"/>
    <b v="1"/>
    <b v="1"/>
    <b v="1"/>
    <x v="0"/>
  </r>
  <r>
    <x v="0"/>
    <m/>
    <n v="68"/>
    <s v="M"/>
    <s v="Hypersomnia, tachycarida, constipation, l. thalamic lacunar lesion"/>
    <n v="0.5"/>
    <n v="0.5"/>
    <n v="1"/>
    <n v="1"/>
    <s v="Clinic - Clean Data"/>
    <b v="0"/>
    <b v="0"/>
    <b v="0"/>
    <n v="1"/>
    <b v="1"/>
    <b v="1"/>
    <b v="1"/>
    <b v="1"/>
    <b v="1"/>
    <b v="1"/>
    <x v="0"/>
  </r>
  <r>
    <x v="0"/>
    <m/>
    <n v="64"/>
    <s v="F"/>
    <s v="OSA, insomnia, excessive daytime sleepiness, cognitive concerns"/>
    <n v="0.5"/>
    <n v="0.5"/>
    <n v="0"/>
    <n v="1"/>
    <s v="Clinic - Clean Data"/>
    <b v="0"/>
    <b v="0"/>
    <b v="0"/>
    <n v="1"/>
    <b v="1"/>
    <b v="1"/>
    <b v="1"/>
    <b v="1"/>
    <b v="1"/>
    <b v="1"/>
    <x v="0"/>
  </r>
  <r>
    <x v="0"/>
    <m/>
    <n v="41"/>
    <s v="M"/>
    <s v="OSA"/>
    <n v="0.5"/>
    <n v="0"/>
    <n v="0"/>
    <n v="0.5"/>
    <s v="Clinic - Clean Data"/>
    <b v="0"/>
    <b v="0"/>
    <b v="0"/>
    <n v="1"/>
    <b v="1"/>
    <b v="1"/>
    <b v="0"/>
    <b v="0"/>
    <b v="0"/>
    <b v="0"/>
    <x v="0"/>
  </r>
  <r>
    <x v="0"/>
    <m/>
    <n v="68"/>
    <s v="F"/>
    <s v="OSA, migraines"/>
    <n v="0.5"/>
    <n v="0"/>
    <n v="0"/>
    <n v="0"/>
    <s v="Clinic - Clean Data"/>
    <b v="0"/>
    <b v="1"/>
    <b v="0"/>
    <n v="1"/>
    <b v="1"/>
    <b v="1"/>
    <b v="0"/>
    <b v="0"/>
    <b v="0"/>
    <b v="0"/>
    <x v="1"/>
  </r>
  <r>
    <x v="0"/>
    <m/>
    <n v="45"/>
    <s v="M"/>
    <s v="Tbi, sleep apnea, migraines, PTSD + GAD"/>
    <n v="0.5"/>
    <n v="0.5"/>
    <n v="1"/>
    <n v="1"/>
    <s v="Clinic - Clean Data"/>
    <b v="0"/>
    <b v="0"/>
    <b v="0"/>
    <n v="1"/>
    <b v="1"/>
    <b v="1"/>
    <b v="1"/>
    <b v="1"/>
    <b v="1"/>
    <b v="1"/>
    <x v="0"/>
  </r>
  <r>
    <x v="0"/>
    <m/>
    <n v="56"/>
    <s v="M"/>
    <s v="OSA, excessive daytime sleepiness"/>
    <n v="0.5"/>
    <n v="0"/>
    <n v="0"/>
    <n v="1"/>
    <s v="Clinic - Clean Data"/>
    <b v="0"/>
    <b v="0"/>
    <b v="0"/>
    <n v="1"/>
    <b v="1"/>
    <b v="1"/>
    <b v="1"/>
    <b v="1"/>
    <b v="1"/>
    <b v="1"/>
    <x v="0"/>
  </r>
  <r>
    <x v="0"/>
    <m/>
    <n v="45"/>
    <s v="F"/>
    <s v="Lupus, sleep apnea"/>
    <n v="0.5"/>
    <n v="0"/>
    <n v="0.5"/>
    <n v="0"/>
    <s v="Clinic - Clean Data"/>
    <b v="0"/>
    <b v="0"/>
    <b v="0"/>
    <n v="1"/>
    <b v="1"/>
    <b v="1"/>
    <b v="0"/>
    <b v="0"/>
    <b v="0"/>
    <b v="0"/>
    <x v="0"/>
  </r>
  <r>
    <x v="0"/>
    <m/>
    <n v="65"/>
    <s v="M"/>
    <s v="OSA, RLS"/>
    <n v="0.5"/>
    <n v="0"/>
    <n v="1"/>
    <n v="0"/>
    <s v="Clinic - Clean Data"/>
    <b v="0"/>
    <b v="0"/>
    <b v="0"/>
    <n v="1"/>
    <b v="1"/>
    <b v="1"/>
    <b v="1"/>
    <b v="1"/>
    <b v="0"/>
    <b v="0"/>
    <x v="0"/>
  </r>
  <r>
    <x v="0"/>
    <m/>
    <n v="63"/>
    <s v="M"/>
    <s v="OSA"/>
    <n v="0"/>
    <n v="0"/>
    <n v="1"/>
    <n v="0.5"/>
    <s v="Clinic - Clean Data"/>
    <b v="1"/>
    <b v="0"/>
    <b v="0"/>
    <n v="1"/>
    <b v="0"/>
    <b v="1"/>
    <b v="1"/>
    <b v="1"/>
    <b v="0"/>
    <b v="0"/>
    <x v="0"/>
  </r>
  <r>
    <x v="0"/>
    <m/>
    <n v="60"/>
    <s v="M"/>
    <s v="OSA"/>
    <n v="0"/>
    <n v="0"/>
    <n v="0"/>
    <n v="0"/>
    <s v="Clinic - Clean Data"/>
    <b v="1"/>
    <b v="1"/>
    <b v="1"/>
    <n v="1"/>
    <b v="0"/>
    <b v="1"/>
    <b v="0"/>
    <b v="0"/>
    <b v="0"/>
    <b v="0"/>
    <x v="1"/>
  </r>
  <r>
    <x v="0"/>
    <m/>
    <n v="81"/>
    <s v="M"/>
    <s v="OSA"/>
    <n v="0"/>
    <n v="0"/>
    <n v="0"/>
    <n v="0"/>
    <s v="Clinic - Clean Data"/>
    <b v="1"/>
    <b v="1"/>
    <b v="1"/>
    <n v="1"/>
    <b v="0"/>
    <b v="1"/>
    <b v="0"/>
    <b v="0"/>
    <b v="0"/>
    <b v="0"/>
    <x v="1"/>
  </r>
  <r>
    <x v="0"/>
    <m/>
    <n v="66"/>
    <s v="M"/>
    <s v="RLS"/>
    <n v="0"/>
    <n v="0"/>
    <n v="0"/>
    <n v="0"/>
    <s v="Clinic - Clean Data"/>
    <b v="1"/>
    <b v="1"/>
    <b v="1"/>
    <n v="1"/>
    <b v="0"/>
    <b v="1"/>
    <b v="0"/>
    <b v="0"/>
    <b v="0"/>
    <b v="0"/>
    <x v="1"/>
  </r>
  <r>
    <x v="0"/>
    <m/>
    <n v="64"/>
    <s v="F"/>
    <s v="OSA"/>
    <n v="0"/>
    <n v="0"/>
    <n v="1"/>
    <n v="0.5"/>
    <s v="Clinic - Clean Data"/>
    <b v="1"/>
    <b v="0"/>
    <b v="0"/>
    <n v="1"/>
    <b v="0"/>
    <b v="1"/>
    <b v="1"/>
    <b v="1"/>
    <b v="0"/>
    <b v="0"/>
    <x v="0"/>
  </r>
  <r>
    <x v="0"/>
    <m/>
    <n v="68"/>
    <s v="M"/>
    <s v="OSA"/>
    <n v="0"/>
    <n v="1"/>
    <n v="0"/>
    <n v="0"/>
    <s v="Clinic - Clean Data"/>
    <b v="1"/>
    <b v="0"/>
    <b v="0"/>
    <n v="1"/>
    <b v="0"/>
    <b v="1"/>
    <b v="1"/>
    <b v="1"/>
    <b v="0"/>
    <b v="0"/>
    <x v="0"/>
  </r>
  <r>
    <x v="0"/>
    <m/>
    <n v="56"/>
    <s v="F"/>
    <s v="Insomnia, anxiety"/>
    <n v="0"/>
    <n v="0"/>
    <n v="1"/>
    <n v="0.5"/>
    <s v="Clinic - Clean Data"/>
    <b v="1"/>
    <b v="0"/>
    <b v="0"/>
    <n v="1"/>
    <b v="0"/>
    <b v="1"/>
    <b v="1"/>
    <b v="1"/>
    <b v="0"/>
    <b v="0"/>
    <x v="0"/>
  </r>
  <r>
    <x v="0"/>
    <m/>
    <n v="87"/>
    <s v="F"/>
    <s v="OSA, RLS"/>
    <n v="0"/>
    <n v="0"/>
    <n v="0"/>
    <n v="0"/>
    <s v="Clinic - Clean Data"/>
    <b v="1"/>
    <b v="1"/>
    <b v="1"/>
    <n v="1"/>
    <b v="0"/>
    <b v="1"/>
    <b v="0"/>
    <b v="0"/>
    <b v="0"/>
    <b v="0"/>
    <x v="1"/>
  </r>
  <r>
    <x v="0"/>
    <m/>
    <n v="48"/>
    <s v="M"/>
    <s v="OSA, insomnia, distal sensory neuropathy"/>
    <n v="0"/>
    <n v="0"/>
    <n v="0"/>
    <n v="0"/>
    <s v="Clinic - Clean Data"/>
    <b v="1"/>
    <b v="1"/>
    <b v="1"/>
    <n v="1"/>
    <b v="0"/>
    <b v="1"/>
    <b v="0"/>
    <b v="0"/>
    <b v="0"/>
    <b v="0"/>
    <x v="1"/>
  </r>
  <r>
    <x v="0"/>
    <m/>
    <n v="78"/>
    <s v="M"/>
    <s v="Hypersomnia, OSA"/>
    <n v="0"/>
    <n v="0"/>
    <n v="0"/>
    <n v="0.5"/>
    <s v="Clinic - Clean Data"/>
    <b v="1"/>
    <b v="0"/>
    <b v="0"/>
    <n v="1"/>
    <b v="0"/>
    <b v="1"/>
    <b v="0"/>
    <b v="0"/>
    <b v="0"/>
    <b v="0"/>
    <x v="0"/>
  </r>
  <r>
    <x v="0"/>
    <m/>
    <n v="72"/>
    <s v="F"/>
    <s v="Insomnia"/>
    <n v="0"/>
    <n v="0.5"/>
    <n v="0"/>
    <n v="0"/>
    <s v="Clinic - Clean Data"/>
    <b v="1"/>
    <b v="0"/>
    <b v="0"/>
    <n v="1"/>
    <b v="0"/>
    <b v="1"/>
    <b v="0"/>
    <b v="0"/>
    <b v="0"/>
    <b v="0"/>
    <x v="0"/>
  </r>
  <r>
    <x v="0"/>
    <m/>
    <n v="63"/>
    <s v="F"/>
    <s v="MCl, althdileale, LVPPA"/>
    <n v="0"/>
    <n v="0"/>
    <n v="0"/>
    <n v="0"/>
    <s v="Clinic - Clean Data"/>
    <b v="1"/>
    <b v="1"/>
    <b v="1"/>
    <n v="1"/>
    <b v="0"/>
    <b v="1"/>
    <b v="0"/>
    <b v="0"/>
    <b v="0"/>
    <b v="0"/>
    <x v="1"/>
  </r>
  <r>
    <x v="0"/>
    <m/>
    <n v="51"/>
    <s v="F"/>
    <s v="OSA, RLS, excessive daytime sleepiness, lupus"/>
    <n v="0"/>
    <n v="0"/>
    <n v="0"/>
    <n v="0"/>
    <s v="Clinic - Clean Data"/>
    <b v="1"/>
    <b v="1"/>
    <b v="1"/>
    <n v="1"/>
    <b v="0"/>
    <b v="1"/>
    <b v="0"/>
    <b v="0"/>
    <b v="0"/>
    <b v="0"/>
    <x v="1"/>
  </r>
  <r>
    <x v="0"/>
    <m/>
    <n v="78"/>
    <s v="M"/>
    <s v="RBD mimic"/>
    <n v="0"/>
    <n v="0"/>
    <n v="0"/>
    <n v="0"/>
    <s v="Clinic - Clean Data"/>
    <b v="1"/>
    <b v="1"/>
    <b v="1"/>
    <n v="1"/>
    <b v="0"/>
    <b v="1"/>
    <b v="0"/>
    <b v="0"/>
    <b v="0"/>
    <b v="0"/>
    <x v="1"/>
  </r>
  <r>
    <x v="0"/>
    <m/>
    <n v="48"/>
    <s v="M"/>
    <s v="Spinal cerebellar ataxia 2, nocturia"/>
    <n v="0"/>
    <n v="0"/>
    <n v="1"/>
    <n v="0.5"/>
    <s v="Clinic - Clean Data"/>
    <b v="1"/>
    <b v="0"/>
    <b v="0"/>
    <n v="1"/>
    <b v="0"/>
    <b v="1"/>
    <b v="1"/>
    <b v="1"/>
    <b v="0"/>
    <b v="0"/>
    <x v="0"/>
  </r>
  <r>
    <x v="0"/>
    <m/>
    <n v="82"/>
    <s v="M"/>
    <s v="OSA"/>
    <n v="0"/>
    <n v="0"/>
    <n v="1"/>
    <n v="0"/>
    <s v="Clinic - Clean Data"/>
    <b v="1"/>
    <b v="0"/>
    <b v="0"/>
    <n v="1"/>
    <b v="0"/>
    <b v="1"/>
    <b v="1"/>
    <b v="1"/>
    <b v="0"/>
    <b v="0"/>
    <x v="0"/>
  </r>
  <r>
    <x v="0"/>
    <m/>
    <n v="87"/>
    <s v="M"/>
    <s v="RLS"/>
    <n v="0"/>
    <n v="0"/>
    <n v="1"/>
    <n v="1"/>
    <s v="Clinic - Clean Data"/>
    <b v="1"/>
    <b v="0"/>
    <b v="0"/>
    <n v="1"/>
    <b v="0"/>
    <b v="1"/>
    <b v="1"/>
    <b v="1"/>
    <b v="1"/>
    <b v="1"/>
    <x v="0"/>
  </r>
  <r>
    <x v="0"/>
    <m/>
    <n v="76"/>
    <s v="M"/>
    <s v="OSA, sleep maintenance insomnia, nocturia"/>
    <n v="0"/>
    <n v="0"/>
    <n v="0"/>
    <n v="0"/>
    <s v="Clinic - Clean Data"/>
    <b v="1"/>
    <b v="1"/>
    <b v="1"/>
    <n v="1"/>
    <b v="0"/>
    <b v="1"/>
    <b v="0"/>
    <b v="0"/>
    <b v="0"/>
    <b v="0"/>
    <x v="1"/>
  </r>
  <r>
    <x v="0"/>
    <m/>
    <n v="47"/>
    <s v="M"/>
    <s v="OSA, insomnia"/>
    <n v="0"/>
    <n v="0"/>
    <n v="0"/>
    <n v="0"/>
    <s v="Clinic - Clean Data"/>
    <b v="1"/>
    <b v="1"/>
    <b v="1"/>
    <n v="1"/>
    <b v="0"/>
    <b v="1"/>
    <b v="0"/>
    <b v="0"/>
    <b v="0"/>
    <b v="0"/>
    <x v="1"/>
  </r>
  <r>
    <x v="0"/>
    <m/>
    <n v="77"/>
    <s v="F"/>
    <s v="OSA, anxiety, depression"/>
    <n v="0"/>
    <n v="1"/>
    <n v="0"/>
    <n v="0"/>
    <s v="Clinic - Clean Data"/>
    <b v="1"/>
    <b v="0"/>
    <b v="0"/>
    <n v="1"/>
    <b v="0"/>
    <b v="1"/>
    <b v="1"/>
    <b v="1"/>
    <b v="0"/>
    <b v="0"/>
    <x v="0"/>
  </r>
  <r>
    <x v="0"/>
    <m/>
    <n v="62"/>
    <s v="F"/>
    <s v="Sleep apnea, migraines, I. ica aneurysm, s/p embolization (2020)"/>
    <n v="0"/>
    <n v="0"/>
    <n v="0"/>
    <n v="0.5"/>
    <s v="Clinic - Clean Data"/>
    <b v="1"/>
    <b v="0"/>
    <b v="0"/>
    <n v="1"/>
    <b v="0"/>
    <b v="1"/>
    <b v="0"/>
    <b v="0"/>
    <b v="0"/>
    <b v="0"/>
    <x v="0"/>
  </r>
  <r>
    <x v="0"/>
    <m/>
    <n v="73"/>
    <s v="M"/>
    <s v="RLS, OSA, depression"/>
    <n v="0"/>
    <n v="1"/>
    <n v="0"/>
    <n v="0"/>
    <s v="Clinic - Clean Data"/>
    <b v="1"/>
    <b v="0"/>
    <b v="0"/>
    <n v="1"/>
    <b v="0"/>
    <b v="1"/>
    <b v="1"/>
    <b v="1"/>
    <b v="0"/>
    <b v="0"/>
    <x v="0"/>
  </r>
  <r>
    <x v="0"/>
    <m/>
    <n v="71"/>
    <s v="M"/>
    <s v="OSA, depression, nocturia"/>
    <n v="0"/>
    <n v="0"/>
    <n v="0"/>
    <n v="0"/>
    <s v="Clinic - Clean Data"/>
    <b v="1"/>
    <b v="1"/>
    <b v="1"/>
    <n v="1"/>
    <b v="0"/>
    <b v="1"/>
    <b v="0"/>
    <b v="0"/>
    <b v="0"/>
    <b v="0"/>
    <x v="1"/>
  </r>
  <r>
    <x v="0"/>
    <m/>
    <n v="61"/>
    <s v="F"/>
    <s v="OSA, cognitive concerns"/>
    <n v="0"/>
    <n v="0"/>
    <n v="0"/>
    <n v="0"/>
    <s v="Clinic - Clean Data"/>
    <b v="1"/>
    <b v="1"/>
    <b v="1"/>
    <n v="1"/>
    <b v="0"/>
    <b v="1"/>
    <b v="0"/>
    <b v="0"/>
    <b v="0"/>
    <b v="0"/>
    <x v="1"/>
  </r>
  <r>
    <x v="0"/>
    <m/>
    <n v="84"/>
    <s v="M"/>
    <s v="OSA"/>
    <n v="0"/>
    <n v="1"/>
    <n v="1"/>
    <n v="0"/>
    <s v="Clinic - Clean Data"/>
    <b v="1"/>
    <b v="0"/>
    <b v="0"/>
    <n v="1"/>
    <b v="0"/>
    <b v="1"/>
    <b v="1"/>
    <b v="1"/>
    <b v="0"/>
    <b v="0"/>
    <x v="0"/>
  </r>
  <r>
    <x v="0"/>
    <m/>
    <n v="75"/>
    <s v="M"/>
    <s v="PLMD, RLS, depression"/>
    <n v="0"/>
    <n v="0"/>
    <n v="0"/>
    <n v="0"/>
    <s v="Clinic - Clean Data"/>
    <b v="1"/>
    <b v="1"/>
    <b v="1"/>
    <n v="1"/>
    <b v="0"/>
    <b v="1"/>
    <b v="0"/>
    <b v="0"/>
    <b v="0"/>
    <b v="0"/>
    <x v="1"/>
  </r>
  <r>
    <x v="0"/>
    <m/>
    <n v="56"/>
    <s v="M"/>
    <s v="OSA"/>
    <n v="0"/>
    <n v="0"/>
    <n v="0"/>
    <n v="0"/>
    <s v="Clinic - Clean Data"/>
    <b v="1"/>
    <b v="1"/>
    <b v="1"/>
    <n v="1"/>
    <b v="0"/>
    <b v="1"/>
    <b v="0"/>
    <b v="0"/>
    <b v="0"/>
    <b v="0"/>
    <x v="1"/>
  </r>
  <r>
    <x v="0"/>
    <m/>
    <n v="45"/>
    <s v="M"/>
    <s v="OSA, insomnia, chronic fatigue"/>
    <n v="0"/>
    <n v="0"/>
    <n v="1"/>
    <n v="0"/>
    <s v="Clinic - Clean Data"/>
    <b v="1"/>
    <b v="0"/>
    <b v="0"/>
    <n v="1"/>
    <b v="0"/>
    <b v="1"/>
    <b v="1"/>
    <b v="1"/>
    <b v="0"/>
    <b v="0"/>
    <x v="0"/>
  </r>
  <r>
    <x v="0"/>
    <m/>
    <n v="72"/>
    <s v="M"/>
    <s v="Severe depression, OSA"/>
    <n v="0"/>
    <n v="0"/>
    <n v="1"/>
    <n v="0"/>
    <s v="Clinic - Clean Data"/>
    <b v="1"/>
    <b v="0"/>
    <b v="0"/>
    <n v="1"/>
    <b v="0"/>
    <b v="1"/>
    <b v="1"/>
    <b v="1"/>
    <b v="0"/>
    <b v="0"/>
    <x v="0"/>
  </r>
  <r>
    <x v="0"/>
    <m/>
    <n v="40"/>
    <s v="F"/>
    <s v="OSA"/>
    <n v="0"/>
    <n v="0"/>
    <n v="0"/>
    <n v="1"/>
    <s v="Clinic - Clean Data"/>
    <b v="1"/>
    <b v="0"/>
    <b v="0"/>
    <n v="1"/>
    <b v="0"/>
    <b v="1"/>
    <b v="1"/>
    <b v="1"/>
    <b v="1"/>
    <b v="1"/>
    <x v="0"/>
  </r>
  <r>
    <x v="0"/>
    <m/>
    <n v="50"/>
    <s v="M"/>
    <s v="OSA"/>
    <n v="0"/>
    <n v="0"/>
    <n v="0"/>
    <n v="1"/>
    <s v="Clinic - Clean Data"/>
    <b v="1"/>
    <b v="0"/>
    <b v="0"/>
    <n v="1"/>
    <b v="0"/>
    <b v="1"/>
    <b v="1"/>
    <b v="1"/>
    <b v="1"/>
    <b v="1"/>
    <x v="0"/>
  </r>
  <r>
    <x v="0"/>
    <m/>
    <n v="57"/>
    <s v="F"/>
    <s v="RLS"/>
    <n v="0"/>
    <n v="0"/>
    <n v="0"/>
    <n v="0"/>
    <s v="Clinic - Clean Data"/>
    <b v="1"/>
    <b v="1"/>
    <b v="1"/>
    <n v="1"/>
    <b v="0"/>
    <b v="1"/>
    <b v="0"/>
    <b v="0"/>
    <b v="0"/>
    <b v="0"/>
    <x v="1"/>
  </r>
  <r>
    <x v="0"/>
    <m/>
    <n v="68"/>
    <s v="M"/>
    <s v="RLS"/>
    <n v="0"/>
    <n v="0"/>
    <n v="0"/>
    <n v="1"/>
    <s v="Clinic - Clean Data"/>
    <b v="1"/>
    <b v="0"/>
    <b v="0"/>
    <n v="1"/>
    <b v="0"/>
    <b v="1"/>
    <b v="1"/>
    <b v="1"/>
    <b v="1"/>
    <b v="1"/>
    <x v="0"/>
  </r>
  <r>
    <x v="0"/>
    <m/>
    <n v="51"/>
    <s v="F"/>
    <s v="Lupus, sleep apnea, RLS"/>
    <n v="0"/>
    <n v="0"/>
    <n v="0"/>
    <n v="1"/>
    <s v="Clinic - Clean Data"/>
    <b v="1"/>
    <b v="0"/>
    <b v="0"/>
    <n v="1"/>
    <b v="0"/>
    <b v="1"/>
    <b v="1"/>
    <b v="1"/>
    <b v="1"/>
    <b v="1"/>
    <x v="0"/>
  </r>
  <r>
    <x v="0"/>
    <m/>
    <n v="54"/>
    <s v="F"/>
    <s v="RLS, insomnia"/>
    <n v="0"/>
    <n v="0"/>
    <n v="0"/>
    <n v="1"/>
    <s v="Clinic - Clean Data"/>
    <b v="1"/>
    <b v="0"/>
    <b v="0"/>
    <n v="1"/>
    <b v="0"/>
    <b v="1"/>
    <b v="1"/>
    <b v="1"/>
    <b v="1"/>
    <b v="1"/>
    <x v="0"/>
  </r>
  <r>
    <x v="1"/>
    <m/>
    <n v="73"/>
    <s v="M"/>
    <m/>
    <n v="1"/>
    <n v="0"/>
    <n v="0"/>
    <n v="0"/>
    <s v="Clinic - Clean Data"/>
    <b v="0"/>
    <b v="1"/>
    <b v="0"/>
    <n v="1"/>
    <b v="0"/>
    <b v="0"/>
    <b v="0"/>
    <b v="0"/>
    <b v="0"/>
    <b v="0"/>
    <x v="0"/>
  </r>
  <r>
    <x v="1"/>
    <m/>
    <n v="79"/>
    <s v="M"/>
    <s v="Insomnia, nocturia (no PSG)"/>
    <n v="1"/>
    <n v="1"/>
    <n v="1"/>
    <n v="0"/>
    <s v="Clinic - Clean Data"/>
    <b v="0"/>
    <b v="0"/>
    <b v="0"/>
    <n v="1"/>
    <b v="0"/>
    <b v="0"/>
    <b v="1"/>
    <b v="0"/>
    <b v="0"/>
    <b v="0"/>
    <x v="0"/>
  </r>
  <r>
    <x v="1"/>
    <m/>
    <n v="70"/>
    <s v="M"/>
    <s v="OSA, depression, anxiety"/>
    <n v="1"/>
    <n v="0"/>
    <n v="0"/>
    <n v="0"/>
    <s v="Clinic - Clean Data"/>
    <b v="0"/>
    <b v="1"/>
    <b v="0"/>
    <n v="1"/>
    <b v="0"/>
    <b v="0"/>
    <b v="0"/>
    <b v="0"/>
    <b v="0"/>
    <b v="0"/>
    <x v="0"/>
  </r>
  <r>
    <x v="1"/>
    <m/>
    <n v="75"/>
    <s v="F"/>
    <s v="OSA"/>
    <n v="1"/>
    <n v="1"/>
    <n v="0"/>
    <n v="0"/>
    <s v="Clinic - Clean Data"/>
    <b v="0"/>
    <b v="0"/>
    <b v="0"/>
    <n v="1"/>
    <b v="0"/>
    <b v="0"/>
    <b v="1"/>
    <b v="0"/>
    <b v="0"/>
    <b v="0"/>
    <x v="0"/>
  </r>
  <r>
    <x v="0"/>
    <m/>
    <n v="46"/>
    <s v="F"/>
    <s v="Exessive daytime sleepiness, insomnia, OSA"/>
    <n v="1"/>
    <n v="0.5"/>
    <n v="0"/>
    <n v="1"/>
    <s v="Clinic - Clean Data"/>
    <b v="0"/>
    <b v="0"/>
    <b v="0"/>
    <n v="1"/>
    <b v="0"/>
    <b v="0"/>
    <b v="1"/>
    <b v="0"/>
    <b v="1"/>
    <b v="0"/>
    <x v="0"/>
  </r>
  <r>
    <x v="1"/>
    <m/>
    <n v="79"/>
    <s v="M"/>
    <m/>
    <n v="1"/>
    <n v="0"/>
    <n v="1"/>
    <n v="0"/>
    <s v="Clinic - Clean Data"/>
    <b v="0"/>
    <b v="0"/>
    <b v="0"/>
    <n v="1"/>
    <b v="0"/>
    <b v="0"/>
    <b v="1"/>
    <b v="0"/>
    <b v="0"/>
    <b v="0"/>
    <x v="0"/>
  </r>
  <r>
    <x v="1"/>
    <m/>
    <n v="78"/>
    <s v="M"/>
    <m/>
    <n v="1"/>
    <n v="1"/>
    <n v="1"/>
    <n v="0"/>
    <s v="Clinic - Clean Data"/>
    <b v="0"/>
    <b v="0"/>
    <b v="0"/>
    <n v="1"/>
    <b v="0"/>
    <b v="0"/>
    <b v="1"/>
    <b v="0"/>
    <b v="0"/>
    <b v="0"/>
    <x v="0"/>
  </r>
  <r>
    <x v="1"/>
    <m/>
    <n v="70"/>
    <s v="F"/>
    <s v="RLS, depression, OSA"/>
    <n v="0"/>
    <n v="0"/>
    <n v="1"/>
    <n v="1"/>
    <s v="Clinic - Clean Data"/>
    <b v="1"/>
    <b v="0"/>
    <b v="0"/>
    <n v="1"/>
    <b v="0"/>
    <b v="1"/>
    <b v="1"/>
    <b v="1"/>
    <b v="1"/>
    <b v="1"/>
    <x v="0"/>
  </r>
  <r>
    <x v="1"/>
    <m/>
    <n v="82"/>
    <s v="M"/>
    <s v="Positional OSA"/>
    <n v="1"/>
    <n v="0"/>
    <n v="0"/>
    <n v="0"/>
    <s v="Clinic - Clean Data"/>
    <b v="0"/>
    <b v="1"/>
    <b v="0"/>
    <n v="1"/>
    <b v="0"/>
    <b v="0"/>
    <b v="0"/>
    <b v="0"/>
    <b v="0"/>
    <b v="0"/>
    <x v="0"/>
  </r>
  <r>
    <x v="1"/>
    <m/>
    <n v="70"/>
    <s v="F"/>
    <s v="Maintenance insomnia, depression"/>
    <n v="0"/>
    <n v="0"/>
    <n v="1"/>
    <n v="0"/>
    <s v="Clinic - Clean Data"/>
    <b v="1"/>
    <b v="0"/>
    <b v="0"/>
    <n v="1"/>
    <b v="0"/>
    <b v="1"/>
    <b v="1"/>
    <b v="1"/>
    <b v="0"/>
    <b v="0"/>
    <x v="0"/>
  </r>
  <r>
    <x v="1"/>
    <m/>
    <n v="71"/>
    <s v="F"/>
    <s v="Depression"/>
    <n v="0.5"/>
    <n v="1"/>
    <n v="1"/>
    <n v="0.5"/>
    <s v="Clinic - Clean Data"/>
    <b v="0"/>
    <b v="0"/>
    <b v="0"/>
    <n v="1"/>
    <b v="1"/>
    <b v="1"/>
    <b v="1"/>
    <b v="1"/>
    <b v="0"/>
    <b v="0"/>
    <x v="0"/>
  </r>
  <r>
    <x v="1"/>
    <m/>
    <n v="85"/>
    <s v="M"/>
    <s v="pRBD, depression"/>
    <n v="1"/>
    <n v="0"/>
    <n v="0"/>
    <n v="0.5"/>
    <s v="Clinic - Clean Data"/>
    <b v="0"/>
    <b v="0"/>
    <b v="0"/>
    <n v="1"/>
    <b v="0"/>
    <b v="0"/>
    <b v="0"/>
    <b v="0"/>
    <b v="0"/>
    <b v="0"/>
    <x v="0"/>
  </r>
  <r>
    <x v="1"/>
    <m/>
    <n v="74"/>
    <s v="F"/>
    <m/>
    <n v="1"/>
    <n v="0"/>
    <n v="0.5"/>
    <n v="0"/>
    <s v="Clinic - Clean Data"/>
    <b v="0"/>
    <b v="0"/>
    <b v="0"/>
    <n v="1"/>
    <b v="0"/>
    <b v="0"/>
    <b v="0"/>
    <b v="0"/>
    <b v="0"/>
    <b v="0"/>
    <x v="0"/>
  </r>
  <r>
    <x v="1"/>
    <m/>
    <n v="73"/>
    <s v="F"/>
    <s v="OSA, RLS, insomnia"/>
    <n v="1"/>
    <n v="0"/>
    <n v="0"/>
    <n v="1"/>
    <s v="Clinic - Clean Data"/>
    <b v="0"/>
    <b v="0"/>
    <b v="0"/>
    <n v="1"/>
    <b v="0"/>
    <b v="0"/>
    <b v="1"/>
    <b v="0"/>
    <b v="1"/>
    <b v="0"/>
    <x v="0"/>
  </r>
  <r>
    <x v="1"/>
    <m/>
    <n v="77"/>
    <s v="F"/>
    <s v="OSA, cognitive impairment"/>
    <n v="1"/>
    <n v="1"/>
    <n v="1"/>
    <n v="1"/>
    <s v="Clinic - Clean Data"/>
    <b v="0"/>
    <b v="0"/>
    <b v="0"/>
    <n v="1"/>
    <b v="0"/>
    <b v="0"/>
    <b v="1"/>
    <b v="0"/>
    <b v="1"/>
    <b v="0"/>
    <x v="0"/>
  </r>
  <r>
    <x v="1"/>
    <m/>
    <n v="72"/>
    <s v="M"/>
    <s v="OSA"/>
    <n v="1"/>
    <n v="1"/>
    <n v="0"/>
    <n v="0"/>
    <s v="Clinic - Clean Data"/>
    <b v="0"/>
    <b v="0"/>
    <b v="0"/>
    <n v="1"/>
    <b v="0"/>
    <b v="0"/>
    <b v="1"/>
    <b v="0"/>
    <b v="0"/>
    <b v="0"/>
    <x v="0"/>
  </r>
  <r>
    <x v="1"/>
    <m/>
    <n v="63"/>
    <s v="F"/>
    <m/>
    <n v="1"/>
    <n v="0.5"/>
    <n v="1"/>
    <n v="1"/>
    <s v="Clinic - Clean Data"/>
    <b v="0"/>
    <b v="0"/>
    <b v="0"/>
    <n v="1"/>
    <b v="0"/>
    <b v="0"/>
    <b v="1"/>
    <b v="0"/>
    <b v="1"/>
    <b v="0"/>
    <x v="0"/>
  </r>
  <r>
    <x v="1"/>
    <m/>
    <n v="79"/>
    <s v="M"/>
    <s v="OSA"/>
    <n v="1"/>
    <n v="1"/>
    <n v="1"/>
    <n v="0"/>
    <s v="Clinic - Clean Data"/>
    <b v="0"/>
    <b v="0"/>
    <b v="0"/>
    <n v="1"/>
    <b v="0"/>
    <b v="0"/>
    <b v="1"/>
    <b v="0"/>
    <b v="0"/>
    <b v="0"/>
    <x v="0"/>
  </r>
  <r>
    <x v="0"/>
    <n v="5.1647340570000004"/>
    <n v="54"/>
    <s v="M"/>
    <s v="nREM parasomnias"/>
    <n v="0.5"/>
    <n v="0"/>
    <n v="0"/>
    <n v="1"/>
    <s v="SHAS"/>
    <b v="0"/>
    <b v="0"/>
    <b v="0"/>
    <n v="1"/>
    <b v="1"/>
    <b v="1"/>
    <b v="1"/>
    <b v="1"/>
    <b v="1"/>
    <b v="1"/>
    <x v="0"/>
  </r>
  <r>
    <x v="0"/>
    <n v="-2.3457297750000001"/>
    <n v="53"/>
    <s v="M"/>
    <s v="RLS, PLM"/>
    <n v="0.5"/>
    <n v="1"/>
    <n v="0"/>
    <n v="0"/>
    <s v="SHAS"/>
    <b v="0"/>
    <b v="0"/>
    <b v="0"/>
    <n v="1"/>
    <b v="1"/>
    <b v="1"/>
    <b v="1"/>
    <b v="1"/>
    <b v="0"/>
    <b v="0"/>
    <x v="0"/>
  </r>
  <r>
    <x v="0"/>
    <m/>
    <n v="62"/>
    <s v="F"/>
    <s v="Insomnia"/>
    <n v="0"/>
    <n v="0"/>
    <n v="0"/>
    <n v="0"/>
    <s v="SHAS"/>
    <b v="1"/>
    <b v="1"/>
    <b v="1"/>
    <n v="1"/>
    <b v="0"/>
    <b v="1"/>
    <b v="0"/>
    <b v="0"/>
    <b v="0"/>
    <b v="0"/>
    <x v="1"/>
  </r>
  <r>
    <x v="0"/>
    <n v="-2.700108095"/>
    <n v="55"/>
    <s v="M"/>
    <s v="OSA, other parasomnias (no RSWA)"/>
    <n v="1"/>
    <n v="0"/>
    <n v="0"/>
    <n v="1"/>
    <s v="SHAS"/>
    <b v="0"/>
    <b v="0"/>
    <b v="0"/>
    <n v="1"/>
    <b v="0"/>
    <b v="0"/>
    <b v="1"/>
    <b v="0"/>
    <b v="1"/>
    <b v="0"/>
    <x v="0"/>
  </r>
  <r>
    <x v="0"/>
    <n v="7.0801831970000002"/>
    <n v="85"/>
    <s v="F"/>
    <m/>
    <n v="0"/>
    <n v="1"/>
    <n v="0"/>
    <n v="0"/>
    <s v="SHAS"/>
    <b v="1"/>
    <b v="0"/>
    <b v="0"/>
    <n v="1"/>
    <b v="0"/>
    <b v="1"/>
    <b v="1"/>
    <b v="1"/>
    <b v="0"/>
    <b v="0"/>
    <x v="0"/>
  </r>
  <r>
    <x v="0"/>
    <n v="-1.1691594750000001"/>
    <n v="75"/>
    <s v="M"/>
    <s v="OSA, no RSWA"/>
    <n v="1"/>
    <n v="0"/>
    <n v="0"/>
    <n v="0"/>
    <s v="SHAS"/>
    <b v="0"/>
    <b v="1"/>
    <b v="0"/>
    <n v="1"/>
    <b v="0"/>
    <b v="0"/>
    <b v="0"/>
    <b v="0"/>
    <b v="0"/>
    <b v="0"/>
    <x v="0"/>
  </r>
  <r>
    <x v="0"/>
    <m/>
    <n v="60"/>
    <s v="M"/>
    <s v="OSA"/>
    <n v="0"/>
    <n v="0"/>
    <n v="0"/>
    <n v="0"/>
    <s v="SHAS"/>
    <b v="1"/>
    <b v="1"/>
    <b v="1"/>
    <n v="1"/>
    <b v="0"/>
    <b v="1"/>
    <b v="0"/>
    <b v="0"/>
    <b v="0"/>
    <b v="0"/>
    <x v="1"/>
  </r>
  <r>
    <x v="0"/>
    <n v="-3.4536265410000002"/>
    <n v="55"/>
    <s v="F"/>
    <m/>
    <n v="0"/>
    <n v="0"/>
    <n v="0"/>
    <n v="0"/>
    <s v="SHAS"/>
    <b v="1"/>
    <b v="1"/>
    <b v="1"/>
    <n v="1"/>
    <b v="0"/>
    <b v="1"/>
    <b v="0"/>
    <b v="0"/>
    <b v="0"/>
    <b v="0"/>
    <x v="1"/>
  </r>
  <r>
    <x v="0"/>
    <n v="1.123105215"/>
    <n v="63"/>
    <s v="M"/>
    <s v="OSA, insomnia"/>
    <n v="0"/>
    <n v="0"/>
    <n v="0"/>
    <n v="0"/>
    <s v="SHAS"/>
    <b v="1"/>
    <b v="1"/>
    <b v="1"/>
    <n v="1"/>
    <b v="0"/>
    <b v="1"/>
    <b v="0"/>
    <b v="0"/>
    <b v="0"/>
    <b v="0"/>
    <x v="1"/>
  </r>
  <r>
    <x v="0"/>
    <m/>
    <n v="67"/>
    <s v="F"/>
    <m/>
    <n v="0"/>
    <n v="0"/>
    <n v="0"/>
    <n v="0"/>
    <s v="SHAS"/>
    <b v="1"/>
    <b v="1"/>
    <b v="1"/>
    <n v="1"/>
    <b v="0"/>
    <b v="1"/>
    <b v="0"/>
    <b v="0"/>
    <b v="0"/>
    <b v="0"/>
    <x v="1"/>
  </r>
  <r>
    <x v="0"/>
    <m/>
    <n v="78"/>
    <s v="F"/>
    <s v="OSA"/>
    <n v="0"/>
    <n v="0"/>
    <n v="0"/>
    <n v="0"/>
    <s v="SHAS"/>
    <b v="1"/>
    <b v="1"/>
    <b v="1"/>
    <n v="1"/>
    <b v="0"/>
    <b v="1"/>
    <b v="0"/>
    <b v="0"/>
    <b v="0"/>
    <b v="0"/>
    <x v="1"/>
  </r>
  <r>
    <x v="0"/>
    <n v="-5.3426761110000003"/>
    <n v="68"/>
    <s v="M"/>
    <s v="OSA"/>
    <n v="0"/>
    <n v="0"/>
    <n v="0"/>
    <n v="0"/>
    <s v="SHAS"/>
    <b v="1"/>
    <b v="1"/>
    <b v="1"/>
    <n v="1"/>
    <b v="0"/>
    <b v="1"/>
    <b v="0"/>
    <b v="0"/>
    <b v="0"/>
    <b v="0"/>
    <x v="1"/>
  </r>
  <r>
    <x v="0"/>
    <n v="4.1871186180000004"/>
    <n v="81"/>
    <s v="F"/>
    <s v="RLS, sleepwalks, anxiety, depression"/>
    <n v="0"/>
    <n v="1"/>
    <n v="0.5"/>
    <n v="1"/>
    <s v="SHAS"/>
    <b v="1"/>
    <b v="0"/>
    <b v="0"/>
    <n v="1"/>
    <b v="0"/>
    <b v="1"/>
    <b v="1"/>
    <b v="1"/>
    <b v="1"/>
    <b v="1"/>
    <x v="0"/>
  </r>
  <r>
    <x v="0"/>
    <n v="-0.40979335099999997"/>
    <n v="57"/>
    <s v="F"/>
    <s v="RLS, anxiety, depression, migraines"/>
    <n v="0"/>
    <n v="0"/>
    <n v="0.5"/>
    <n v="0"/>
    <s v="SHAS"/>
    <b v="1"/>
    <b v="0"/>
    <b v="0"/>
    <n v="1"/>
    <b v="0"/>
    <b v="1"/>
    <b v="0"/>
    <b v="0"/>
    <b v="0"/>
    <b v="0"/>
    <x v="0"/>
  </r>
  <r>
    <x v="0"/>
    <m/>
    <n v="75"/>
    <s v="M"/>
    <s v="RLS"/>
    <n v="0.5"/>
    <n v="0"/>
    <n v="0.5"/>
    <n v="0"/>
    <s v="SHAS"/>
    <b v="0"/>
    <b v="0"/>
    <b v="0"/>
    <n v="1"/>
    <b v="1"/>
    <b v="1"/>
    <b v="0"/>
    <b v="0"/>
    <b v="0"/>
    <b v="0"/>
    <x v="0"/>
  </r>
  <r>
    <x v="0"/>
    <m/>
    <n v="54"/>
    <s v="F"/>
    <m/>
    <n v="0"/>
    <n v="0"/>
    <n v="0"/>
    <n v="0"/>
    <s v="SHAS"/>
    <b v="1"/>
    <b v="1"/>
    <b v="1"/>
    <n v="1"/>
    <b v="0"/>
    <b v="1"/>
    <b v="0"/>
    <b v="0"/>
    <b v="0"/>
    <b v="0"/>
    <x v="1"/>
  </r>
  <r>
    <x v="0"/>
    <n v="-1.760162252"/>
    <n v="82"/>
    <s v="F"/>
    <s v="Insomnia"/>
    <n v="0"/>
    <n v="0"/>
    <n v="0"/>
    <n v="0"/>
    <s v="SHAS"/>
    <b v="1"/>
    <b v="1"/>
    <b v="1"/>
    <n v="1"/>
    <b v="0"/>
    <b v="1"/>
    <b v="0"/>
    <b v="0"/>
    <b v="0"/>
    <b v="0"/>
    <x v="1"/>
  </r>
  <r>
    <x v="0"/>
    <n v="3.7033907999999997E-2"/>
    <n v="72"/>
    <s v="F"/>
    <m/>
    <n v="0"/>
    <n v="0"/>
    <n v="0"/>
    <n v="0"/>
    <s v="SHAS"/>
    <b v="1"/>
    <b v="1"/>
    <b v="1"/>
    <n v="1"/>
    <b v="0"/>
    <b v="1"/>
    <b v="0"/>
    <b v="0"/>
    <b v="0"/>
    <b v="0"/>
    <x v="1"/>
  </r>
  <r>
    <x v="0"/>
    <m/>
    <n v="79"/>
    <s v="M"/>
    <s v="Insomnia, OSA"/>
    <n v="0"/>
    <n v="0"/>
    <n v="0"/>
    <n v="0"/>
    <s v="SHAS"/>
    <b v="1"/>
    <b v="1"/>
    <b v="1"/>
    <n v="1"/>
    <b v="0"/>
    <b v="1"/>
    <b v="0"/>
    <b v="0"/>
    <b v="0"/>
    <b v="0"/>
    <x v="1"/>
  </r>
  <r>
    <x v="1"/>
    <n v="-0.90226366999999996"/>
    <n v="68"/>
    <s v="M"/>
    <s v="Depression, mild sleep apnea"/>
    <n v="0"/>
    <n v="0"/>
    <n v="0"/>
    <n v="0"/>
    <s v="SHAS"/>
    <b v="1"/>
    <b v="1"/>
    <b v="1"/>
    <n v="1"/>
    <b v="0"/>
    <b v="1"/>
    <b v="0"/>
    <b v="0"/>
    <b v="0"/>
    <b v="0"/>
    <x v="1"/>
  </r>
  <r>
    <x v="1"/>
    <m/>
    <n v="74"/>
    <s v="F"/>
    <m/>
    <n v="1"/>
    <n v="0"/>
    <n v="0"/>
    <n v="0"/>
    <s v="SHAS"/>
    <b v="0"/>
    <b v="1"/>
    <b v="0"/>
    <n v="1"/>
    <b v="0"/>
    <b v="0"/>
    <b v="0"/>
    <b v="0"/>
    <b v="0"/>
    <b v="0"/>
    <x v="0"/>
  </r>
  <r>
    <x v="1"/>
    <n v="1.3878249060000001"/>
    <n v="80"/>
    <s v="M"/>
    <m/>
    <n v="0"/>
    <n v="0"/>
    <n v="0"/>
    <n v="0"/>
    <s v="SHAS"/>
    <b v="1"/>
    <b v="1"/>
    <b v="1"/>
    <n v="1"/>
    <b v="0"/>
    <b v="1"/>
    <b v="0"/>
    <b v="0"/>
    <b v="0"/>
    <b v="0"/>
    <x v="1"/>
  </r>
  <r>
    <x v="1"/>
    <n v="4.5387679140000001"/>
    <n v="80"/>
    <s v="M"/>
    <s v="OSA, anxiety"/>
    <n v="1"/>
    <n v="0"/>
    <n v="0"/>
    <n v="0"/>
    <s v="SHAS"/>
    <b v="0"/>
    <b v="1"/>
    <b v="0"/>
    <n v="1"/>
    <b v="0"/>
    <b v="0"/>
    <b v="0"/>
    <b v="0"/>
    <b v="0"/>
    <b v="0"/>
    <x v="0"/>
  </r>
  <r>
    <x v="1"/>
    <n v="5.0120282610000002"/>
    <n v="72"/>
    <s v="F"/>
    <s v="Borderline to mild OSA"/>
    <n v="0.5"/>
    <n v="1"/>
    <n v="0"/>
    <n v="0"/>
    <s v="SHAS"/>
    <b v="0"/>
    <b v="0"/>
    <b v="0"/>
    <n v="1"/>
    <b v="1"/>
    <b v="1"/>
    <b v="1"/>
    <b v="1"/>
    <b v="0"/>
    <b v="0"/>
    <x v="0"/>
  </r>
  <r>
    <x v="1"/>
    <n v="-3.407220857"/>
    <n v="67"/>
    <s v="F"/>
    <m/>
    <n v="0"/>
    <n v="0"/>
    <n v="0"/>
    <n v="0"/>
    <s v="SHAS"/>
    <b v="1"/>
    <b v="1"/>
    <b v="1"/>
    <n v="1"/>
    <b v="0"/>
    <b v="1"/>
    <b v="0"/>
    <b v="0"/>
    <b v="0"/>
    <b v="0"/>
    <x v="1"/>
  </r>
  <r>
    <x v="1"/>
    <n v="5.694318312"/>
    <n v="70"/>
    <s v="M"/>
    <m/>
    <n v="1"/>
    <n v="1"/>
    <n v="0"/>
    <n v="0"/>
    <s v="SHAS"/>
    <b v="0"/>
    <b v="0"/>
    <b v="0"/>
    <n v="1"/>
    <b v="0"/>
    <b v="0"/>
    <b v="1"/>
    <b v="0"/>
    <b v="0"/>
    <b v="0"/>
    <x v="0"/>
  </r>
  <r>
    <x v="1"/>
    <m/>
    <n v="67"/>
    <s v="M"/>
    <s v="OSA, depression"/>
    <n v="1"/>
    <n v="0"/>
    <n v="0"/>
    <n v="0"/>
    <s v="SHAS"/>
    <b v="0"/>
    <b v="1"/>
    <b v="0"/>
    <n v="1"/>
    <b v="0"/>
    <b v="0"/>
    <b v="0"/>
    <b v="0"/>
    <b v="0"/>
    <b v="0"/>
    <x v="0"/>
  </r>
  <r>
    <x v="1"/>
    <m/>
    <n v="67"/>
    <s v="M"/>
    <m/>
    <n v="1"/>
    <n v="1"/>
    <n v="0"/>
    <n v="1"/>
    <s v="SHAS"/>
    <b v="0"/>
    <b v="0"/>
    <b v="0"/>
    <n v="1"/>
    <b v="0"/>
    <b v="0"/>
    <b v="1"/>
    <b v="0"/>
    <b v="1"/>
    <b v="0"/>
    <x v="0"/>
  </r>
  <r>
    <x v="1"/>
    <n v="5.5261576589999999"/>
    <n v="70"/>
    <s v="M"/>
    <s v="Mild depression, RLS"/>
    <n v="0"/>
    <n v="0.5"/>
    <n v="0"/>
    <n v="1"/>
    <s v="SHAS"/>
    <b v="1"/>
    <b v="0"/>
    <b v="0"/>
    <n v="1"/>
    <b v="0"/>
    <b v="1"/>
    <b v="1"/>
    <b v="1"/>
    <b v="1"/>
    <b v="1"/>
    <x v="0"/>
  </r>
  <r>
    <x v="1"/>
    <m/>
    <n v="81"/>
    <s v="F"/>
    <s v="Depression, anxiety, insomnia"/>
    <n v="0"/>
    <n v="1"/>
    <n v="0.5"/>
    <n v="1"/>
    <s v="SHAS"/>
    <b v="1"/>
    <b v="0"/>
    <b v="0"/>
    <n v="1"/>
    <b v="0"/>
    <b v="1"/>
    <b v="1"/>
    <b v="1"/>
    <b v="1"/>
    <b v="1"/>
    <x v="0"/>
  </r>
  <r>
    <x v="1"/>
    <n v="4.3556225550000001"/>
    <n v="72"/>
    <s v="F"/>
    <m/>
    <n v="1"/>
    <n v="0"/>
    <n v="1"/>
    <n v="0"/>
    <s v="SHAS"/>
    <b v="0"/>
    <b v="0"/>
    <b v="0"/>
    <n v="1"/>
    <b v="0"/>
    <b v="0"/>
    <b v="1"/>
    <b v="0"/>
    <b v="0"/>
    <b v="0"/>
    <x v="0"/>
  </r>
  <r>
    <x v="1"/>
    <n v="5.2547727159999997"/>
    <n v="67"/>
    <s v="M"/>
    <s v="Depression, anxiety, PTSD"/>
    <n v="1"/>
    <n v="1"/>
    <n v="1"/>
    <n v="0"/>
    <s v="SHAS"/>
    <b v="0"/>
    <b v="0"/>
    <b v="0"/>
    <n v="1"/>
    <b v="0"/>
    <b v="0"/>
    <b v="1"/>
    <b v="0"/>
    <b v="0"/>
    <b v="0"/>
    <x v="0"/>
  </r>
  <r>
    <x v="1"/>
    <n v="5.8859385939999997"/>
    <n v="69"/>
    <s v="M"/>
    <m/>
    <n v="1"/>
    <n v="1"/>
    <n v="0.5"/>
    <n v="0"/>
    <s v="SHAS"/>
    <b v="0"/>
    <b v="0"/>
    <b v="0"/>
    <n v="1"/>
    <b v="0"/>
    <b v="0"/>
    <b v="1"/>
    <b v="0"/>
    <b v="0"/>
    <b v="0"/>
    <x v="0"/>
  </r>
  <r>
    <x v="1"/>
    <n v="4.1546924509999998"/>
    <n v="72"/>
    <s v="M"/>
    <s v="Mild-moderate OSA, insomnia, nocturia"/>
    <n v="1"/>
    <n v="0"/>
    <n v="0.5"/>
    <n v="1"/>
    <s v="SHAS"/>
    <b v="0"/>
    <b v="0"/>
    <b v="0"/>
    <n v="1"/>
    <b v="0"/>
    <b v="0"/>
    <b v="1"/>
    <b v="0"/>
    <b v="1"/>
    <b v="0"/>
    <x v="0"/>
  </r>
  <r>
    <x v="1"/>
    <n v="-3.9642169869999999"/>
    <n v="61"/>
    <s v="F"/>
    <s v="Depression, migraines"/>
    <n v="1"/>
    <n v="0.5"/>
    <n v="1"/>
    <n v="0"/>
    <s v="SHAS"/>
    <b v="0"/>
    <b v="0"/>
    <b v="0"/>
    <n v="1"/>
    <b v="0"/>
    <b v="0"/>
    <b v="1"/>
    <b v="0"/>
    <b v="0"/>
    <b v="0"/>
    <x v="0"/>
  </r>
  <r>
    <x v="1"/>
    <n v="5.3135809820000004"/>
    <n v="76"/>
    <s v="F"/>
    <s v="Depression, anxiety"/>
    <n v="1"/>
    <n v="1"/>
    <n v="1"/>
    <n v="1"/>
    <s v="SHAS"/>
    <b v="0"/>
    <b v="0"/>
    <b v="0"/>
    <n v="1"/>
    <b v="0"/>
    <b v="0"/>
    <b v="1"/>
    <b v="0"/>
    <b v="1"/>
    <b v="0"/>
    <x v="0"/>
  </r>
  <r>
    <x v="1"/>
    <n v="-1.274989098"/>
    <n v="65"/>
    <s v="F"/>
    <s v="Insomnia, anxiety"/>
    <n v="0"/>
    <n v="0"/>
    <n v="0"/>
    <n v="0"/>
    <s v="SHAS"/>
    <b v="1"/>
    <b v="1"/>
    <b v="1"/>
    <n v="1"/>
    <b v="0"/>
    <b v="1"/>
    <b v="0"/>
    <b v="0"/>
    <b v="0"/>
    <b v="0"/>
    <x v="1"/>
  </r>
  <r>
    <x v="1"/>
    <n v="6.8392871980000001"/>
    <n v="73"/>
    <s v="F"/>
    <s v="OSA, MCI, depression"/>
    <n v="0"/>
    <n v="0"/>
    <n v="0"/>
    <n v="0"/>
    <s v="SHAS"/>
    <b v="1"/>
    <b v="1"/>
    <b v="1"/>
    <n v="1"/>
    <b v="0"/>
    <b v="1"/>
    <b v="0"/>
    <b v="0"/>
    <b v="0"/>
    <b v="0"/>
    <x v="1"/>
  </r>
  <r>
    <x v="1"/>
    <n v="1.0274295120000001"/>
    <n v="53"/>
    <s v="M"/>
    <s v="OSA"/>
    <n v="1"/>
    <n v="0.5"/>
    <n v="0.5"/>
    <n v="1"/>
    <s v="SHAS"/>
    <b v="0"/>
    <b v="0"/>
    <b v="0"/>
    <n v="1"/>
    <b v="0"/>
    <b v="0"/>
    <b v="1"/>
    <b v="0"/>
    <b v="1"/>
    <b v="0"/>
    <x v="0"/>
  </r>
  <r>
    <x v="1"/>
    <n v="0.45891792199999998"/>
    <n v="68"/>
    <s v="M"/>
    <s v="Nightmare disorder, OSA, CSA, RLS, depression"/>
    <n v="0.5"/>
    <n v="1"/>
    <n v="0.5"/>
    <n v="1"/>
    <s v="SHAS"/>
    <b v="0"/>
    <b v="0"/>
    <b v="0"/>
    <n v="1"/>
    <b v="1"/>
    <b v="1"/>
    <b v="1"/>
    <b v="1"/>
    <b v="1"/>
    <b v="1"/>
    <x v="0"/>
  </r>
  <r>
    <x v="1"/>
    <m/>
    <n v="70"/>
    <s v="F"/>
    <m/>
    <n v="1"/>
    <n v="1"/>
    <n v="1"/>
    <n v="0"/>
    <s v="SHAS"/>
    <b v="0"/>
    <b v="0"/>
    <b v="0"/>
    <n v="1"/>
    <b v="0"/>
    <b v="0"/>
    <b v="1"/>
    <b v="0"/>
    <b v="0"/>
    <b v="0"/>
    <x v="0"/>
  </r>
  <r>
    <x v="1"/>
    <n v="0.66475001899999997"/>
    <n v="79"/>
    <s v="M"/>
    <s v="OSA"/>
    <n v="1"/>
    <n v="0"/>
    <n v="1"/>
    <n v="0"/>
    <s v="SHAS"/>
    <b v="0"/>
    <b v="0"/>
    <b v="0"/>
    <n v="1"/>
    <b v="0"/>
    <b v="0"/>
    <b v="1"/>
    <b v="0"/>
    <b v="0"/>
    <b v="0"/>
    <x v="0"/>
  </r>
  <r>
    <x v="1"/>
    <n v="6.3362845170000002"/>
    <n v="64"/>
    <s v="M"/>
    <m/>
    <n v="1"/>
    <n v="0.5"/>
    <n v="1"/>
    <n v="0"/>
    <s v="SHAS"/>
    <b v="0"/>
    <b v="0"/>
    <b v="0"/>
    <n v="1"/>
    <b v="0"/>
    <b v="0"/>
    <b v="1"/>
    <b v="0"/>
    <b v="0"/>
    <b v="0"/>
    <x v="0"/>
  </r>
  <r>
    <x v="1"/>
    <m/>
    <n v="55"/>
    <s v="M"/>
    <m/>
    <n v="1"/>
    <n v="1"/>
    <n v="0"/>
    <n v="0"/>
    <s v="SHAS"/>
    <b v="0"/>
    <b v="0"/>
    <b v="0"/>
    <n v="1"/>
    <b v="0"/>
    <b v="0"/>
    <b v="1"/>
    <b v="0"/>
    <b v="0"/>
    <b v="0"/>
    <x v="0"/>
  </r>
  <r>
    <x v="1"/>
    <n v="2.0803639129999998"/>
    <n v="76"/>
    <s v="F"/>
    <m/>
    <n v="1"/>
    <n v="1"/>
    <n v="1"/>
    <n v="0"/>
    <s v="Stanford"/>
    <b v="0"/>
    <b v="0"/>
    <b v="0"/>
    <n v="1"/>
    <b v="0"/>
    <b v="0"/>
    <b v="1"/>
    <b v="0"/>
    <b v="0"/>
    <b v="0"/>
    <x v="0"/>
  </r>
  <r>
    <x v="1"/>
    <n v="0.737372896"/>
    <n v="63"/>
    <s v="M"/>
    <m/>
    <n v="1"/>
    <n v="0"/>
    <n v="0"/>
    <n v="0"/>
    <s v="Stanford"/>
    <b v="0"/>
    <b v="1"/>
    <b v="0"/>
    <n v="1"/>
    <b v="0"/>
    <b v="0"/>
    <b v="0"/>
    <b v="0"/>
    <b v="0"/>
    <b v="0"/>
    <x v="0"/>
  </r>
  <r>
    <x v="1"/>
    <n v="4.5332755569999996"/>
    <n v="59"/>
    <s v="M"/>
    <m/>
    <n v="1"/>
    <n v="0"/>
    <n v="1"/>
    <n v="1"/>
    <s v="Stanford"/>
    <b v="0"/>
    <b v="0"/>
    <b v="0"/>
    <n v="1"/>
    <b v="0"/>
    <b v="0"/>
    <b v="1"/>
    <b v="0"/>
    <b v="1"/>
    <b v="0"/>
    <x v="0"/>
  </r>
  <r>
    <x v="1"/>
    <n v="-4.9148882719999998"/>
    <n v="65"/>
    <s v="F"/>
    <m/>
    <n v="1"/>
    <n v="0"/>
    <n v="0"/>
    <n v="0"/>
    <s v="Stanford"/>
    <b v="0"/>
    <b v="1"/>
    <b v="0"/>
    <n v="1"/>
    <b v="0"/>
    <b v="0"/>
    <b v="0"/>
    <b v="0"/>
    <b v="0"/>
    <b v="0"/>
    <x v="0"/>
  </r>
  <r>
    <x v="1"/>
    <n v="6.1564291280000001"/>
    <n v="63"/>
    <s v="M"/>
    <m/>
    <n v="1"/>
    <n v="0"/>
    <n v="0"/>
    <n v="0"/>
    <s v="Stanford"/>
    <b v="0"/>
    <b v="1"/>
    <b v="0"/>
    <n v="1"/>
    <b v="0"/>
    <b v="0"/>
    <b v="0"/>
    <b v="0"/>
    <b v="0"/>
    <b v="0"/>
    <x v="0"/>
  </r>
  <r>
    <x v="1"/>
    <n v="-0.96570313910000005"/>
    <n v="74"/>
    <s v="M"/>
    <m/>
    <n v="1"/>
    <n v="1"/>
    <n v="0"/>
    <n v="0"/>
    <s v="Stanford"/>
    <b v="0"/>
    <b v="0"/>
    <b v="0"/>
    <n v="1"/>
    <b v="0"/>
    <b v="0"/>
    <b v="1"/>
    <b v="0"/>
    <b v="0"/>
    <b v="0"/>
    <x v="0"/>
  </r>
  <r>
    <x v="1"/>
    <n v="7.6217001560000002"/>
    <n v="75"/>
    <s v="M"/>
    <m/>
    <n v="1"/>
    <n v="0.5"/>
    <n v="0"/>
    <n v="0.5"/>
    <s v="Stanford"/>
    <b v="0"/>
    <b v="0"/>
    <b v="0"/>
    <n v="1"/>
    <b v="0"/>
    <b v="0"/>
    <b v="0"/>
    <b v="0"/>
    <b v="0"/>
    <b v="0"/>
    <x v="0"/>
  </r>
  <r>
    <x v="1"/>
    <n v="4.2917910519999998"/>
    <n v="62"/>
    <s v="F"/>
    <m/>
    <n v="1"/>
    <n v="0"/>
    <n v="0"/>
    <n v="1"/>
    <s v="Stanford"/>
    <b v="0"/>
    <b v="0"/>
    <b v="0"/>
    <n v="1"/>
    <b v="0"/>
    <b v="0"/>
    <b v="1"/>
    <b v="0"/>
    <b v="1"/>
    <b v="0"/>
    <x v="0"/>
  </r>
  <r>
    <x v="1"/>
    <n v="7.2552489189999996"/>
    <n v="62"/>
    <s v="M"/>
    <m/>
    <n v="1"/>
    <n v="0"/>
    <n v="0"/>
    <n v="0"/>
    <s v="Stanford"/>
    <b v="0"/>
    <b v="1"/>
    <b v="0"/>
    <n v="1"/>
    <b v="0"/>
    <b v="0"/>
    <b v="0"/>
    <b v="0"/>
    <b v="0"/>
    <b v="0"/>
    <x v="0"/>
  </r>
  <r>
    <x v="1"/>
    <n v="4.4798871480000004"/>
    <n v="60"/>
    <s v="M"/>
    <m/>
    <n v="1"/>
    <n v="1"/>
    <n v="0"/>
    <n v="1"/>
    <s v="Stanford"/>
    <b v="0"/>
    <b v="0"/>
    <b v="0"/>
    <n v="1"/>
    <b v="0"/>
    <b v="0"/>
    <b v="1"/>
    <b v="0"/>
    <b v="1"/>
    <b v="0"/>
    <x v="0"/>
  </r>
  <r>
    <x v="1"/>
    <n v="4.4268055569999998"/>
    <n v="78"/>
    <s v="M"/>
    <m/>
    <n v="1"/>
    <n v="1"/>
    <n v="0"/>
    <n v="1"/>
    <s v="Stanford"/>
    <b v="0"/>
    <b v="0"/>
    <b v="0"/>
    <n v="1"/>
    <b v="0"/>
    <b v="0"/>
    <b v="1"/>
    <b v="0"/>
    <b v="1"/>
    <b v="0"/>
    <x v="0"/>
  </r>
  <r>
    <x v="1"/>
    <n v="4.9676454559999996"/>
    <n v="67"/>
    <s v="M"/>
    <m/>
    <n v="1"/>
    <n v="0"/>
    <n v="1"/>
    <n v="1"/>
    <s v="Stanford"/>
    <b v="0"/>
    <b v="0"/>
    <b v="0"/>
    <n v="1"/>
    <b v="0"/>
    <b v="0"/>
    <b v="1"/>
    <b v="0"/>
    <b v="1"/>
    <b v="0"/>
    <x v="0"/>
  </r>
  <r>
    <x v="1"/>
    <n v="7.4490138779999997"/>
    <n v="66"/>
    <s v="M"/>
    <m/>
    <n v="1"/>
    <n v="0"/>
    <n v="1"/>
    <n v="1"/>
    <s v="Stanford"/>
    <b v="0"/>
    <b v="0"/>
    <b v="0"/>
    <n v="1"/>
    <b v="0"/>
    <b v="0"/>
    <b v="1"/>
    <b v="0"/>
    <b v="1"/>
    <b v="0"/>
    <x v="0"/>
  </r>
  <r>
    <x v="1"/>
    <n v="4.0073969509999996"/>
    <n v="75"/>
    <s v="M"/>
    <m/>
    <n v="1"/>
    <n v="0"/>
    <n v="1"/>
    <n v="1"/>
    <s v="Stanford"/>
    <b v="0"/>
    <b v="0"/>
    <b v="0"/>
    <n v="1"/>
    <b v="0"/>
    <b v="0"/>
    <b v="1"/>
    <b v="0"/>
    <b v="1"/>
    <b v="0"/>
    <x v="0"/>
  </r>
  <r>
    <x v="1"/>
    <n v="10.04713289"/>
    <n v="67"/>
    <s v="M"/>
    <m/>
    <n v="1"/>
    <n v="1"/>
    <n v="1"/>
    <n v="1"/>
    <s v="Stanford"/>
    <b v="0"/>
    <b v="0"/>
    <b v="0"/>
    <n v="1"/>
    <b v="0"/>
    <b v="0"/>
    <b v="1"/>
    <b v="0"/>
    <b v="1"/>
    <b v="0"/>
    <x v="0"/>
  </r>
  <r>
    <x v="1"/>
    <n v="6.5036704729999997"/>
    <n v="77"/>
    <s v="M"/>
    <m/>
    <n v="1"/>
    <n v="1"/>
    <n v="1"/>
    <n v="1"/>
    <s v="Stanford"/>
    <b v="0"/>
    <b v="0"/>
    <b v="0"/>
    <n v="1"/>
    <b v="0"/>
    <b v="0"/>
    <b v="1"/>
    <b v="0"/>
    <b v="1"/>
    <b v="0"/>
    <x v="0"/>
  </r>
  <r>
    <x v="1"/>
    <n v="3.3723491669999999"/>
    <n v="73"/>
    <s v="M"/>
    <m/>
    <n v="1"/>
    <n v="1"/>
    <n v="1"/>
    <n v="1"/>
    <s v="Stanford"/>
    <b v="0"/>
    <b v="0"/>
    <b v="0"/>
    <n v="1"/>
    <b v="0"/>
    <b v="0"/>
    <b v="1"/>
    <b v="0"/>
    <b v="1"/>
    <b v="0"/>
    <x v="0"/>
  </r>
  <r>
    <x v="1"/>
    <n v="4.2871140130000001"/>
    <n v="63"/>
    <s v="M"/>
    <m/>
    <n v="1"/>
    <n v="1"/>
    <n v="1"/>
    <n v="1"/>
    <s v="Stanford"/>
    <b v="0"/>
    <b v="0"/>
    <b v="0"/>
    <n v="1"/>
    <b v="0"/>
    <b v="0"/>
    <b v="1"/>
    <b v="0"/>
    <b v="1"/>
    <b v="0"/>
    <x v="0"/>
  </r>
  <r>
    <x v="1"/>
    <n v="8.4718958880000006"/>
    <n v="69"/>
    <s v="M"/>
    <m/>
    <n v="1"/>
    <n v="1"/>
    <n v="1"/>
    <n v="1"/>
    <s v="Stanford"/>
    <b v="0"/>
    <b v="0"/>
    <b v="0"/>
    <n v="1"/>
    <b v="0"/>
    <b v="0"/>
    <b v="1"/>
    <b v="0"/>
    <b v="1"/>
    <b v="0"/>
    <x v="0"/>
  </r>
  <r>
    <x v="1"/>
    <n v="6.7906220670000002"/>
    <n v="70"/>
    <s v="M"/>
    <m/>
    <n v="1"/>
    <n v="1"/>
    <n v="1"/>
    <n v="1"/>
    <s v="Stanford"/>
    <b v="0"/>
    <b v="0"/>
    <b v="0"/>
    <n v="1"/>
    <b v="0"/>
    <b v="0"/>
    <b v="1"/>
    <b v="0"/>
    <b v="1"/>
    <b v="0"/>
    <x v="0"/>
  </r>
  <r>
    <x v="1"/>
    <n v="4.6497392319999999"/>
    <n v="60"/>
    <s v="M"/>
    <m/>
    <n v="1"/>
    <n v="0"/>
    <n v="0"/>
    <n v="0"/>
    <s v="Stanford"/>
    <b v="0"/>
    <b v="1"/>
    <b v="0"/>
    <n v="1"/>
    <b v="0"/>
    <b v="0"/>
    <b v="0"/>
    <b v="0"/>
    <b v="0"/>
    <b v="0"/>
    <x v="0"/>
  </r>
  <r>
    <x v="1"/>
    <n v="4.461746335"/>
    <n v="60"/>
    <s v="F"/>
    <m/>
    <n v="1"/>
    <n v="0"/>
    <n v="0"/>
    <n v="0"/>
    <s v="Stanford"/>
    <b v="0"/>
    <b v="1"/>
    <b v="0"/>
    <n v="1"/>
    <b v="0"/>
    <b v="0"/>
    <b v="0"/>
    <b v="0"/>
    <b v="0"/>
    <b v="0"/>
    <x v="0"/>
  </r>
  <r>
    <x v="1"/>
    <n v="3.8612132610000001"/>
    <n v="70"/>
    <s v="F"/>
    <m/>
    <n v="1"/>
    <n v="0"/>
    <n v="0"/>
    <n v="0"/>
    <s v="Stanford"/>
    <b v="0"/>
    <b v="1"/>
    <b v="0"/>
    <n v="1"/>
    <b v="0"/>
    <b v="0"/>
    <b v="0"/>
    <b v="0"/>
    <b v="0"/>
    <b v="0"/>
    <x v="0"/>
  </r>
  <r>
    <x v="1"/>
    <n v="8.2499133800000006"/>
    <n v="61"/>
    <s v="M"/>
    <m/>
    <n v="1"/>
    <n v="0"/>
    <n v="0"/>
    <n v="0"/>
    <s v="Stanford"/>
    <b v="0"/>
    <b v="1"/>
    <b v="0"/>
    <n v="1"/>
    <b v="0"/>
    <b v="0"/>
    <b v="0"/>
    <b v="0"/>
    <b v="0"/>
    <b v="0"/>
    <x v="0"/>
  </r>
  <r>
    <x v="1"/>
    <n v="10.48810585"/>
    <n v="77"/>
    <s v="M"/>
    <m/>
    <n v="1"/>
    <n v="0"/>
    <n v="0"/>
    <n v="0"/>
    <s v="Stanford"/>
    <b v="0"/>
    <b v="1"/>
    <b v="0"/>
    <n v="1"/>
    <b v="0"/>
    <b v="0"/>
    <b v="0"/>
    <b v="0"/>
    <b v="0"/>
    <b v="0"/>
    <x v="0"/>
  </r>
  <r>
    <x v="1"/>
    <n v="3.9732898780000001"/>
    <n v="71"/>
    <s v="M"/>
    <m/>
    <n v="1"/>
    <n v="1"/>
    <n v="0"/>
    <n v="0"/>
    <s v="Stanford"/>
    <b v="0"/>
    <b v="0"/>
    <b v="0"/>
    <n v="1"/>
    <b v="0"/>
    <b v="0"/>
    <b v="1"/>
    <b v="0"/>
    <b v="0"/>
    <b v="0"/>
    <x v="0"/>
  </r>
  <r>
    <x v="1"/>
    <n v="7.9504351340000001"/>
    <n v="67"/>
    <s v="M"/>
    <m/>
    <n v="1"/>
    <n v="1"/>
    <n v="0"/>
    <n v="0"/>
    <s v="Stanford"/>
    <b v="0"/>
    <b v="0"/>
    <b v="0"/>
    <n v="1"/>
    <b v="0"/>
    <b v="0"/>
    <b v="1"/>
    <b v="0"/>
    <b v="0"/>
    <b v="0"/>
    <x v="0"/>
  </r>
  <r>
    <x v="1"/>
    <n v="7.7607998289999998"/>
    <n v="70"/>
    <s v="M"/>
    <m/>
    <n v="1"/>
    <n v="0"/>
    <n v="1"/>
    <n v="0"/>
    <s v="Stanford"/>
    <b v="0"/>
    <b v="0"/>
    <b v="0"/>
    <n v="1"/>
    <b v="0"/>
    <b v="0"/>
    <b v="1"/>
    <b v="0"/>
    <b v="0"/>
    <b v="0"/>
    <x v="0"/>
  </r>
  <r>
    <x v="1"/>
    <n v="8.1570566610000004"/>
    <n v="56"/>
    <s v="M"/>
    <m/>
    <n v="1"/>
    <n v="0"/>
    <n v="1"/>
    <n v="0"/>
    <s v="Stanford"/>
    <b v="0"/>
    <b v="0"/>
    <b v="0"/>
    <n v="1"/>
    <b v="0"/>
    <b v="0"/>
    <b v="1"/>
    <b v="0"/>
    <b v="0"/>
    <b v="0"/>
    <x v="0"/>
  </r>
  <r>
    <x v="1"/>
    <n v="8.5528064770000007"/>
    <n v="71"/>
    <s v="M"/>
    <m/>
    <n v="1"/>
    <n v="0"/>
    <n v="1"/>
    <n v="0"/>
    <s v="Stanford"/>
    <b v="0"/>
    <b v="0"/>
    <b v="0"/>
    <n v="1"/>
    <b v="0"/>
    <b v="0"/>
    <b v="1"/>
    <b v="0"/>
    <b v="0"/>
    <b v="0"/>
    <x v="0"/>
  </r>
  <r>
    <x v="1"/>
    <n v="1.4660633679999999"/>
    <n v="69"/>
    <s v="M"/>
    <m/>
    <n v="1"/>
    <n v="1"/>
    <n v="1"/>
    <n v="0"/>
    <s v="Stanford"/>
    <b v="0"/>
    <b v="0"/>
    <b v="0"/>
    <n v="1"/>
    <b v="0"/>
    <b v="0"/>
    <b v="1"/>
    <b v="0"/>
    <b v="0"/>
    <b v="0"/>
    <x v="0"/>
  </r>
  <r>
    <x v="1"/>
    <n v="6.4650967499999998"/>
    <n v="71"/>
    <s v="M"/>
    <m/>
    <n v="1"/>
    <n v="1"/>
    <n v="1"/>
    <n v="0"/>
    <s v="Stanford"/>
    <b v="0"/>
    <b v="0"/>
    <b v="0"/>
    <n v="1"/>
    <b v="0"/>
    <b v="0"/>
    <b v="1"/>
    <b v="0"/>
    <b v="0"/>
    <b v="0"/>
    <x v="0"/>
  </r>
  <r>
    <x v="1"/>
    <n v="5.9654922040000002"/>
    <n v="56"/>
    <s v="F"/>
    <m/>
    <n v="1"/>
    <n v="1"/>
    <n v="1"/>
    <n v="0"/>
    <s v="Stanford"/>
    <b v="0"/>
    <b v="0"/>
    <b v="0"/>
    <n v="1"/>
    <b v="0"/>
    <b v="0"/>
    <b v="1"/>
    <b v="0"/>
    <b v="0"/>
    <b v="0"/>
    <x v="0"/>
  </r>
  <r>
    <x v="1"/>
    <n v="6.6762195039999996"/>
    <n v="65"/>
    <s v="F"/>
    <s v="Parasomnia"/>
    <n v="1"/>
    <n v="1"/>
    <n v="1"/>
    <n v="0"/>
    <s v="Stanford"/>
    <b v="0"/>
    <b v="0"/>
    <b v="0"/>
    <n v="1"/>
    <b v="0"/>
    <b v="0"/>
    <b v="1"/>
    <b v="0"/>
    <b v="0"/>
    <b v="0"/>
    <x v="0"/>
  </r>
  <r>
    <x v="1"/>
    <n v="6.7622398209999997"/>
    <n v="74"/>
    <s v="F"/>
    <m/>
    <n v="1"/>
    <n v="1"/>
    <n v="1"/>
    <n v="0"/>
    <s v="Stanford"/>
    <b v="0"/>
    <b v="0"/>
    <b v="0"/>
    <n v="1"/>
    <b v="0"/>
    <b v="0"/>
    <b v="1"/>
    <b v="0"/>
    <b v="0"/>
    <b v="0"/>
    <x v="0"/>
  </r>
  <r>
    <x v="1"/>
    <n v="7.0950900639999999"/>
    <n v="59"/>
    <s v="M"/>
    <m/>
    <n v="1"/>
    <n v="1"/>
    <n v="1"/>
    <n v="0"/>
    <s v="Stanford"/>
    <b v="0"/>
    <b v="0"/>
    <b v="0"/>
    <n v="1"/>
    <b v="0"/>
    <b v="0"/>
    <b v="1"/>
    <b v="0"/>
    <b v="0"/>
    <b v="0"/>
    <x v="0"/>
  </r>
  <r>
    <x v="1"/>
    <n v="10.709139990000001"/>
    <n v="76"/>
    <s v="M"/>
    <m/>
    <n v="1"/>
    <n v="1"/>
    <n v="1"/>
    <n v="0"/>
    <s v="Stanford"/>
    <b v="0"/>
    <b v="0"/>
    <b v="0"/>
    <n v="1"/>
    <b v="0"/>
    <b v="0"/>
    <b v="1"/>
    <b v="0"/>
    <b v="0"/>
    <b v="0"/>
    <x v="0"/>
  </r>
  <r>
    <x v="1"/>
    <n v="5.5567184239999996"/>
    <n v="62"/>
    <s v="M"/>
    <m/>
    <n v="1"/>
    <n v="1"/>
    <n v="1"/>
    <n v="0"/>
    <s v="Stanford"/>
    <b v="0"/>
    <b v="0"/>
    <b v="0"/>
    <n v="1"/>
    <b v="0"/>
    <b v="0"/>
    <b v="1"/>
    <b v="0"/>
    <b v="0"/>
    <b v="0"/>
    <x v="0"/>
  </r>
  <r>
    <x v="1"/>
    <n v="8.1022803109999995"/>
    <n v="68"/>
    <s v="F"/>
    <m/>
    <n v="1"/>
    <n v="1"/>
    <n v="1"/>
    <n v="0"/>
    <s v="Stanford"/>
    <b v="0"/>
    <b v="0"/>
    <b v="0"/>
    <n v="1"/>
    <b v="0"/>
    <b v="0"/>
    <b v="1"/>
    <b v="0"/>
    <b v="0"/>
    <b v="0"/>
    <x v="0"/>
  </r>
  <r>
    <x v="1"/>
    <n v="5.0905679749999999"/>
    <n v="76"/>
    <s v="M"/>
    <m/>
    <n v="1"/>
    <n v="1"/>
    <n v="1"/>
    <n v="0"/>
    <s v="Stanford"/>
    <b v="0"/>
    <b v="0"/>
    <b v="0"/>
    <n v="1"/>
    <b v="0"/>
    <b v="0"/>
    <b v="1"/>
    <b v="0"/>
    <b v="0"/>
    <b v="0"/>
    <x v="0"/>
  </r>
  <r>
    <x v="1"/>
    <n v="4.3324332099999996"/>
    <n v="52"/>
    <s v="M"/>
    <m/>
    <n v="1"/>
    <n v="0.5"/>
    <n v="1"/>
    <n v="0"/>
    <s v="Stanford"/>
    <b v="0"/>
    <b v="0"/>
    <b v="0"/>
    <n v="1"/>
    <b v="0"/>
    <b v="0"/>
    <b v="1"/>
    <b v="0"/>
    <b v="0"/>
    <b v="0"/>
    <x v="0"/>
  </r>
  <r>
    <x v="1"/>
    <n v="2.9167801550000001"/>
    <n v="71"/>
    <s v="M"/>
    <m/>
    <n v="1"/>
    <n v="0.5"/>
    <n v="1"/>
    <n v="1"/>
    <s v="Stanford"/>
    <b v="0"/>
    <b v="0"/>
    <b v="0"/>
    <n v="1"/>
    <b v="0"/>
    <b v="0"/>
    <b v="1"/>
    <b v="0"/>
    <b v="1"/>
    <b v="0"/>
    <x v="0"/>
  </r>
  <r>
    <x v="0"/>
    <n v="-8.0569572209999993"/>
    <n v="45"/>
    <s v="M"/>
    <m/>
    <n v="0"/>
    <n v="0"/>
    <n v="0"/>
    <n v="0"/>
    <s v="Stanford"/>
    <b v="1"/>
    <b v="1"/>
    <b v="1"/>
    <n v="1"/>
    <b v="0"/>
    <b v="1"/>
    <b v="0"/>
    <b v="0"/>
    <b v="0"/>
    <b v="0"/>
    <x v="1"/>
  </r>
  <r>
    <x v="0"/>
    <n v="-7.1855940269999996"/>
    <n v="65"/>
    <s v="M"/>
    <m/>
    <n v="0"/>
    <n v="0"/>
    <n v="0"/>
    <n v="0"/>
    <s v="Stanford"/>
    <b v="1"/>
    <b v="1"/>
    <b v="1"/>
    <n v="1"/>
    <b v="0"/>
    <b v="1"/>
    <b v="0"/>
    <b v="0"/>
    <b v="0"/>
    <b v="0"/>
    <x v="1"/>
  </r>
  <r>
    <x v="0"/>
    <n v="-7.161543633"/>
    <n v="70"/>
    <s v="F"/>
    <m/>
    <n v="0"/>
    <n v="0"/>
    <n v="0"/>
    <n v="0"/>
    <s v="Stanford"/>
    <b v="1"/>
    <b v="1"/>
    <b v="1"/>
    <n v="1"/>
    <b v="0"/>
    <b v="1"/>
    <b v="0"/>
    <b v="0"/>
    <b v="0"/>
    <b v="0"/>
    <x v="1"/>
  </r>
  <r>
    <x v="0"/>
    <n v="-7.0927508330000002"/>
    <n v="58"/>
    <s v="M"/>
    <m/>
    <n v="0"/>
    <n v="0"/>
    <n v="0"/>
    <n v="0"/>
    <s v="Stanford"/>
    <b v="1"/>
    <b v="1"/>
    <b v="1"/>
    <n v="1"/>
    <b v="0"/>
    <b v="1"/>
    <b v="0"/>
    <b v="0"/>
    <b v="0"/>
    <b v="0"/>
    <x v="1"/>
  </r>
  <r>
    <x v="0"/>
    <n v="-6.7442457180000002"/>
    <n v="66"/>
    <s v="M"/>
    <m/>
    <n v="0"/>
    <n v="0"/>
    <n v="0"/>
    <n v="0"/>
    <s v="Stanford"/>
    <b v="1"/>
    <b v="1"/>
    <b v="1"/>
    <n v="1"/>
    <b v="0"/>
    <b v="1"/>
    <b v="0"/>
    <b v="0"/>
    <b v="0"/>
    <b v="0"/>
    <x v="1"/>
  </r>
  <r>
    <x v="0"/>
    <n v="-6.0728324950000001"/>
    <n v="53"/>
    <s v="M"/>
    <m/>
    <n v="0"/>
    <n v="0"/>
    <n v="0"/>
    <n v="0"/>
    <s v="Stanford"/>
    <b v="1"/>
    <b v="1"/>
    <b v="1"/>
    <n v="1"/>
    <b v="0"/>
    <b v="1"/>
    <b v="0"/>
    <b v="0"/>
    <b v="0"/>
    <b v="0"/>
    <x v="1"/>
  </r>
  <r>
    <x v="0"/>
    <n v="-5.8477109399999998"/>
    <n v="72"/>
    <s v="F"/>
    <m/>
    <n v="0"/>
    <n v="0"/>
    <n v="0"/>
    <n v="0"/>
    <s v="Stanford"/>
    <b v="1"/>
    <b v="1"/>
    <b v="1"/>
    <n v="1"/>
    <b v="0"/>
    <b v="1"/>
    <b v="0"/>
    <b v="0"/>
    <b v="0"/>
    <b v="0"/>
    <x v="1"/>
  </r>
  <r>
    <x v="0"/>
    <n v="-5.6646109559999998"/>
    <n v="61"/>
    <s v="M"/>
    <m/>
    <n v="0"/>
    <n v="0"/>
    <n v="0"/>
    <n v="0"/>
    <s v="Stanford"/>
    <b v="1"/>
    <b v="1"/>
    <b v="1"/>
    <n v="1"/>
    <b v="0"/>
    <b v="1"/>
    <b v="0"/>
    <b v="0"/>
    <b v="0"/>
    <b v="0"/>
    <x v="1"/>
  </r>
  <r>
    <x v="0"/>
    <n v="-5.4816198849999997"/>
    <n v="80"/>
    <s v="M"/>
    <m/>
    <n v="0"/>
    <n v="0"/>
    <n v="0"/>
    <n v="0"/>
    <s v="Stanford"/>
    <b v="1"/>
    <b v="1"/>
    <b v="1"/>
    <n v="1"/>
    <b v="0"/>
    <b v="1"/>
    <b v="0"/>
    <b v="0"/>
    <b v="0"/>
    <b v="0"/>
    <x v="1"/>
  </r>
  <r>
    <x v="0"/>
    <n v="-5.3751686689999998"/>
    <n v="62"/>
    <s v="F"/>
    <m/>
    <n v="0"/>
    <n v="0"/>
    <n v="0"/>
    <n v="0"/>
    <s v="Stanford"/>
    <b v="1"/>
    <b v="1"/>
    <b v="1"/>
    <n v="1"/>
    <b v="0"/>
    <b v="1"/>
    <b v="0"/>
    <b v="0"/>
    <b v="0"/>
    <b v="0"/>
    <x v="1"/>
  </r>
  <r>
    <x v="0"/>
    <n v="-5.3183706559999999"/>
    <n v="60"/>
    <s v="M"/>
    <m/>
    <n v="0"/>
    <n v="0"/>
    <n v="0"/>
    <n v="0"/>
    <s v="Stanford"/>
    <b v="1"/>
    <b v="1"/>
    <b v="1"/>
    <n v="1"/>
    <b v="0"/>
    <b v="1"/>
    <b v="0"/>
    <b v="0"/>
    <b v="0"/>
    <b v="0"/>
    <x v="1"/>
  </r>
  <r>
    <x v="0"/>
    <n v="-4.9671237980000003"/>
    <n v="64"/>
    <s v="M"/>
    <m/>
    <n v="0"/>
    <n v="0"/>
    <n v="0"/>
    <n v="0"/>
    <s v="Stanford"/>
    <b v="1"/>
    <b v="1"/>
    <b v="1"/>
    <n v="1"/>
    <b v="0"/>
    <b v="1"/>
    <b v="0"/>
    <b v="0"/>
    <b v="0"/>
    <b v="0"/>
    <x v="1"/>
  </r>
  <r>
    <x v="0"/>
    <n v="-4.8526087950000001"/>
    <n v="77"/>
    <s v="F"/>
    <m/>
    <n v="0"/>
    <n v="0"/>
    <n v="0"/>
    <n v="0"/>
    <s v="Stanford"/>
    <b v="1"/>
    <b v="1"/>
    <b v="1"/>
    <n v="1"/>
    <b v="0"/>
    <b v="1"/>
    <b v="0"/>
    <b v="0"/>
    <b v="0"/>
    <b v="0"/>
    <x v="1"/>
  </r>
  <r>
    <x v="0"/>
    <n v="-4.5812398910000001"/>
    <n v="74"/>
    <s v="M"/>
    <m/>
    <n v="0"/>
    <n v="0"/>
    <n v="0"/>
    <n v="0"/>
    <s v="Stanford"/>
    <b v="1"/>
    <b v="1"/>
    <b v="1"/>
    <n v="1"/>
    <b v="0"/>
    <b v="1"/>
    <b v="0"/>
    <b v="0"/>
    <b v="0"/>
    <b v="0"/>
    <x v="1"/>
  </r>
  <r>
    <x v="0"/>
    <n v="-4.4213471929999999"/>
    <n v="66"/>
    <s v="M"/>
    <m/>
    <n v="0"/>
    <n v="0"/>
    <n v="0"/>
    <n v="0"/>
    <s v="Stanford"/>
    <b v="1"/>
    <b v="1"/>
    <b v="1"/>
    <n v="1"/>
    <b v="0"/>
    <b v="1"/>
    <b v="0"/>
    <b v="0"/>
    <b v="0"/>
    <b v="0"/>
    <x v="1"/>
  </r>
  <r>
    <x v="0"/>
    <n v="-4.3677041909999996"/>
    <n v="68"/>
    <s v="M"/>
    <m/>
    <n v="0"/>
    <n v="0"/>
    <n v="0"/>
    <n v="0"/>
    <s v="Stanford"/>
    <b v="1"/>
    <b v="1"/>
    <b v="1"/>
    <n v="1"/>
    <b v="0"/>
    <b v="1"/>
    <b v="0"/>
    <b v="0"/>
    <b v="0"/>
    <b v="0"/>
    <x v="1"/>
  </r>
  <r>
    <x v="0"/>
    <n v="-4.3485170799999997"/>
    <n v="74"/>
    <s v="M"/>
    <m/>
    <n v="0"/>
    <n v="0"/>
    <n v="0"/>
    <n v="0"/>
    <s v="Stanford"/>
    <b v="1"/>
    <b v="1"/>
    <b v="1"/>
    <n v="1"/>
    <b v="0"/>
    <b v="1"/>
    <b v="0"/>
    <b v="0"/>
    <b v="0"/>
    <b v="0"/>
    <x v="1"/>
  </r>
  <r>
    <x v="0"/>
    <n v="-3.7640566149999999"/>
    <n v="62"/>
    <s v="M"/>
    <m/>
    <n v="0"/>
    <n v="0"/>
    <n v="0"/>
    <n v="0"/>
    <s v="Stanford"/>
    <b v="1"/>
    <b v="1"/>
    <b v="1"/>
    <n v="1"/>
    <b v="0"/>
    <b v="1"/>
    <b v="0"/>
    <b v="0"/>
    <b v="0"/>
    <b v="0"/>
    <x v="1"/>
  </r>
  <r>
    <x v="0"/>
    <n v="-3.5628620519999998"/>
    <n v="73"/>
    <s v="F"/>
    <m/>
    <n v="0"/>
    <n v="0"/>
    <n v="0"/>
    <n v="0"/>
    <s v="Stanford"/>
    <b v="1"/>
    <b v="1"/>
    <b v="1"/>
    <n v="1"/>
    <b v="0"/>
    <b v="1"/>
    <b v="0"/>
    <b v="0"/>
    <b v="0"/>
    <b v="0"/>
    <x v="1"/>
  </r>
  <r>
    <x v="0"/>
    <n v="-3.0625151339999999"/>
    <n v="74"/>
    <s v="F"/>
    <m/>
    <n v="0"/>
    <n v="0"/>
    <n v="0"/>
    <n v="0"/>
    <s v="Stanford"/>
    <b v="1"/>
    <b v="1"/>
    <b v="1"/>
    <n v="1"/>
    <b v="0"/>
    <b v="1"/>
    <b v="0"/>
    <b v="0"/>
    <b v="0"/>
    <b v="0"/>
    <x v="1"/>
  </r>
  <r>
    <x v="0"/>
    <n v="-2.9571440099999999"/>
    <n v="76"/>
    <s v="F"/>
    <m/>
    <n v="0"/>
    <n v="0"/>
    <n v="0"/>
    <n v="0"/>
    <s v="Stanford"/>
    <b v="1"/>
    <b v="1"/>
    <b v="1"/>
    <n v="1"/>
    <b v="0"/>
    <b v="1"/>
    <b v="0"/>
    <b v="0"/>
    <b v="0"/>
    <b v="0"/>
    <x v="1"/>
  </r>
  <r>
    <x v="0"/>
    <n v="-2.5948541490000001"/>
    <n v="65"/>
    <s v="M"/>
    <m/>
    <n v="0"/>
    <n v="0"/>
    <n v="0"/>
    <n v="0"/>
    <s v="Stanford"/>
    <b v="1"/>
    <b v="1"/>
    <b v="1"/>
    <n v="1"/>
    <b v="0"/>
    <b v="1"/>
    <b v="0"/>
    <b v="0"/>
    <b v="0"/>
    <b v="0"/>
    <x v="1"/>
  </r>
  <r>
    <x v="0"/>
    <n v="-2.14175468"/>
    <n v="71"/>
    <s v="F"/>
    <m/>
    <n v="0"/>
    <n v="0"/>
    <n v="0"/>
    <n v="0"/>
    <s v="Stanford"/>
    <b v="1"/>
    <b v="1"/>
    <b v="1"/>
    <n v="1"/>
    <b v="0"/>
    <b v="1"/>
    <b v="0"/>
    <b v="0"/>
    <b v="0"/>
    <b v="0"/>
    <x v="1"/>
  </r>
  <r>
    <x v="0"/>
    <n v="-1.7900054729999999"/>
    <n v="79"/>
    <s v="M"/>
    <m/>
    <n v="0"/>
    <n v="0"/>
    <n v="0"/>
    <n v="0"/>
    <s v="Stanford"/>
    <b v="1"/>
    <b v="1"/>
    <b v="1"/>
    <n v="1"/>
    <b v="0"/>
    <b v="1"/>
    <b v="0"/>
    <b v="0"/>
    <b v="0"/>
    <b v="0"/>
    <x v="1"/>
  </r>
  <r>
    <x v="0"/>
    <n v="-1.459569605"/>
    <n v="57"/>
    <s v="M"/>
    <m/>
    <n v="0"/>
    <n v="0"/>
    <n v="0"/>
    <n v="0"/>
    <s v="Stanford"/>
    <b v="1"/>
    <b v="1"/>
    <b v="1"/>
    <n v="1"/>
    <b v="0"/>
    <b v="1"/>
    <b v="0"/>
    <b v="0"/>
    <b v="0"/>
    <b v="0"/>
    <x v="1"/>
  </r>
  <r>
    <x v="0"/>
    <n v="-5.1303870600000002E-2"/>
    <n v="72"/>
    <s v="M"/>
    <m/>
    <n v="0"/>
    <n v="0"/>
    <n v="0"/>
    <n v="0"/>
    <s v="Stanford"/>
    <b v="1"/>
    <b v="1"/>
    <b v="1"/>
    <n v="1"/>
    <b v="0"/>
    <b v="1"/>
    <b v="0"/>
    <b v="0"/>
    <b v="0"/>
    <b v="0"/>
    <x v="1"/>
  </r>
  <r>
    <x v="0"/>
    <n v="6.9434791679999996E-2"/>
    <n v="61"/>
    <s v="M"/>
    <m/>
    <n v="0"/>
    <n v="0"/>
    <n v="0"/>
    <n v="0"/>
    <s v="Stanford"/>
    <b v="1"/>
    <b v="1"/>
    <b v="1"/>
    <n v="1"/>
    <b v="0"/>
    <b v="1"/>
    <b v="0"/>
    <b v="0"/>
    <b v="0"/>
    <b v="0"/>
    <x v="1"/>
  </r>
  <r>
    <x v="0"/>
    <n v="0.91961745130000005"/>
    <n v="60"/>
    <s v="M"/>
    <s v="REM-related OSA"/>
    <n v="0"/>
    <n v="0"/>
    <n v="0"/>
    <n v="0"/>
    <s v="Stanford"/>
    <b v="1"/>
    <b v="1"/>
    <b v="1"/>
    <n v="1"/>
    <b v="0"/>
    <b v="1"/>
    <b v="0"/>
    <b v="0"/>
    <b v="0"/>
    <b v="0"/>
    <x v="1"/>
  </r>
  <r>
    <x v="0"/>
    <n v="2.1386801129999999"/>
    <n v="71"/>
    <s v="F"/>
    <m/>
    <n v="0"/>
    <n v="0"/>
    <n v="0"/>
    <n v="0"/>
    <s v="Stanford"/>
    <b v="1"/>
    <b v="1"/>
    <b v="1"/>
    <n v="1"/>
    <b v="0"/>
    <b v="1"/>
    <b v="0"/>
    <b v="0"/>
    <b v="0"/>
    <b v="0"/>
    <x v="1"/>
  </r>
  <r>
    <x v="0"/>
    <n v="-5.9610876189999997"/>
    <n v="60"/>
    <s v="F"/>
    <m/>
    <n v="0"/>
    <n v="0"/>
    <n v="1"/>
    <n v="0"/>
    <s v="Stanford"/>
    <b v="1"/>
    <b v="0"/>
    <b v="0"/>
    <n v="1"/>
    <b v="0"/>
    <b v="1"/>
    <b v="1"/>
    <b v="1"/>
    <b v="0"/>
    <b v="0"/>
    <x v="0"/>
  </r>
  <r>
    <x v="0"/>
    <n v="-1.679247124"/>
    <n v="70"/>
    <s v="M"/>
    <m/>
    <n v="0"/>
    <n v="1"/>
    <n v="1"/>
    <n v="0"/>
    <s v="Stanford"/>
    <b v="1"/>
    <b v="0"/>
    <b v="0"/>
    <n v="1"/>
    <b v="0"/>
    <b v="1"/>
    <b v="1"/>
    <b v="1"/>
    <b v="0"/>
    <b v="0"/>
    <x v="0"/>
  </r>
  <r>
    <x v="0"/>
    <n v="-7.7915592770000002"/>
    <n v="62"/>
    <s v="M"/>
    <m/>
    <n v="0"/>
    <n v="0"/>
    <n v="0"/>
    <n v="1"/>
    <s v="Stanford"/>
    <b v="1"/>
    <b v="0"/>
    <b v="0"/>
    <n v="1"/>
    <b v="0"/>
    <b v="1"/>
    <b v="1"/>
    <b v="1"/>
    <b v="1"/>
    <b v="1"/>
    <x v="0"/>
  </r>
  <r>
    <x v="0"/>
    <n v="-7.2821115900000004"/>
    <n v="76"/>
    <s v="M"/>
    <m/>
    <n v="0"/>
    <n v="0"/>
    <n v="0"/>
    <n v="1"/>
    <s v="Stanford"/>
    <b v="1"/>
    <b v="0"/>
    <b v="0"/>
    <n v="1"/>
    <b v="0"/>
    <b v="1"/>
    <b v="1"/>
    <b v="1"/>
    <b v="1"/>
    <b v="1"/>
    <x v="0"/>
  </r>
  <r>
    <x v="0"/>
    <n v="-2.5812651959999999"/>
    <n v="74"/>
    <s v="F"/>
    <s v="REM-related OSA"/>
    <n v="0"/>
    <n v="0"/>
    <n v="0"/>
    <n v="1"/>
    <s v="Stanford"/>
    <b v="1"/>
    <b v="0"/>
    <b v="0"/>
    <n v="1"/>
    <b v="0"/>
    <b v="1"/>
    <b v="1"/>
    <b v="1"/>
    <b v="1"/>
    <b v="1"/>
    <x v="0"/>
  </r>
  <r>
    <x v="0"/>
    <n v="3.9730297220000002"/>
    <n v="73"/>
    <s v="M"/>
    <m/>
    <n v="0"/>
    <n v="0"/>
    <n v="0"/>
    <n v="1"/>
    <s v="Stanford"/>
    <b v="1"/>
    <b v="0"/>
    <b v="0"/>
    <n v="1"/>
    <b v="0"/>
    <b v="1"/>
    <b v="1"/>
    <b v="1"/>
    <b v="1"/>
    <b v="1"/>
    <x v="0"/>
  </r>
  <r>
    <x v="0"/>
    <n v="-3.7593996189999999"/>
    <n v="60"/>
    <s v="F"/>
    <m/>
    <n v="0"/>
    <n v="1"/>
    <n v="1"/>
    <n v="1"/>
    <s v="Stanford"/>
    <b v="1"/>
    <b v="0"/>
    <b v="0"/>
    <n v="1"/>
    <b v="0"/>
    <b v="1"/>
    <b v="1"/>
    <b v="1"/>
    <b v="1"/>
    <b v="1"/>
    <x v="0"/>
  </r>
  <r>
    <x v="0"/>
    <n v="-5.7719640390000002"/>
    <n v="51"/>
    <s v="F"/>
    <m/>
    <n v="0"/>
    <n v="0"/>
    <n v="0"/>
    <n v="0"/>
    <s v="Stanford"/>
    <b v="1"/>
    <b v="1"/>
    <b v="1"/>
    <n v="1"/>
    <b v="0"/>
    <b v="1"/>
    <b v="0"/>
    <b v="0"/>
    <b v="0"/>
    <b v="0"/>
    <x v="1"/>
  </r>
  <r>
    <x v="0"/>
    <n v="-2.495419778"/>
    <n v="52"/>
    <s v="M"/>
    <m/>
    <n v="0"/>
    <n v="0"/>
    <n v="0"/>
    <n v="0"/>
    <s v="Stanford"/>
    <b v="1"/>
    <b v="1"/>
    <b v="1"/>
    <n v="1"/>
    <b v="0"/>
    <b v="1"/>
    <b v="0"/>
    <b v="0"/>
    <b v="0"/>
    <b v="0"/>
    <x v="1"/>
  </r>
  <r>
    <x v="0"/>
    <n v="-1.575004608"/>
    <n v="62"/>
    <s v="M"/>
    <s v="Pseudo-RBD"/>
    <n v="0"/>
    <n v="0"/>
    <n v="0"/>
    <n v="0"/>
    <s v="Stanford"/>
    <b v="1"/>
    <b v="1"/>
    <b v="1"/>
    <n v="1"/>
    <b v="0"/>
    <b v="1"/>
    <b v="0"/>
    <b v="0"/>
    <b v="0"/>
    <b v="0"/>
    <x v="1"/>
  </r>
  <r>
    <x v="0"/>
    <n v="-0.23647876609999999"/>
    <n v="41"/>
    <s v="M"/>
    <s v="Delayed PLMs"/>
    <n v="0"/>
    <n v="0"/>
    <n v="0"/>
    <n v="0"/>
    <s v="Stanford"/>
    <b v="1"/>
    <b v="1"/>
    <b v="1"/>
    <n v="1"/>
    <b v="0"/>
    <b v="1"/>
    <b v="0"/>
    <b v="0"/>
    <b v="0"/>
    <b v="0"/>
    <x v="1"/>
  </r>
  <r>
    <x v="0"/>
    <n v="-6.9253468600000003"/>
    <n v="43"/>
    <s v="M"/>
    <m/>
    <n v="0"/>
    <n v="0"/>
    <n v="1"/>
    <n v="0"/>
    <s v="Stanford"/>
    <b v="1"/>
    <b v="0"/>
    <b v="0"/>
    <n v="1"/>
    <b v="0"/>
    <b v="1"/>
    <b v="1"/>
    <b v="1"/>
    <b v="0"/>
    <b v="0"/>
    <x v="0"/>
  </r>
  <r>
    <x v="0"/>
    <n v="-3.858069446"/>
    <n v="40"/>
    <s v="M"/>
    <m/>
    <n v="0"/>
    <n v="1"/>
    <n v="1"/>
    <n v="0"/>
    <s v="Stanford"/>
    <b v="1"/>
    <b v="0"/>
    <b v="0"/>
    <n v="1"/>
    <b v="0"/>
    <b v="1"/>
    <b v="1"/>
    <b v="1"/>
    <b v="0"/>
    <b v="0"/>
    <x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7">
  <r>
    <x v="0"/>
    <m/>
    <n v="72"/>
    <s v="M"/>
    <s v="Sleep apnea"/>
    <n v="0"/>
    <n v="1"/>
    <n v="0"/>
    <n v="0"/>
    <s v="May Clinic Data"/>
    <b v="1"/>
    <b v="0"/>
    <b v="0"/>
    <n v="1"/>
    <b v="0"/>
    <b v="1"/>
    <b v="1"/>
    <b v="1"/>
    <b v="0"/>
    <b v="0"/>
    <b v="0"/>
    <b v="0"/>
    <b v="0"/>
    <b v="0"/>
    <b v="0"/>
    <x v="0"/>
  </r>
  <r>
    <x v="0"/>
    <m/>
    <n v="79"/>
    <s v="M"/>
    <s v="Insomnia"/>
    <n v="0"/>
    <n v="0"/>
    <n v="0"/>
    <n v="0"/>
    <s v="May Clinic Data"/>
    <b v="1"/>
    <b v="1"/>
    <b v="1"/>
    <n v="1"/>
    <b v="0"/>
    <b v="1"/>
    <b v="0"/>
    <b v="0"/>
    <b v="0"/>
    <b v="0"/>
    <b v="1"/>
    <b v="0"/>
    <b v="0"/>
    <b v="0"/>
    <b v="0"/>
    <x v="0"/>
  </r>
  <r>
    <x v="0"/>
    <m/>
    <n v="55"/>
    <s v="M"/>
    <s v="Sleep apnea"/>
    <n v="0.5"/>
    <n v="1"/>
    <n v="0"/>
    <n v="1"/>
    <s v="May Clinic Data"/>
    <b v="0"/>
    <b v="0"/>
    <b v="0"/>
    <n v="1"/>
    <b v="1"/>
    <b v="1"/>
    <b v="1"/>
    <b v="1"/>
    <b v="1"/>
    <b v="1"/>
    <b v="0"/>
    <b v="0"/>
    <b v="1"/>
    <b v="0"/>
    <b v="1"/>
    <x v="1"/>
  </r>
  <r>
    <x v="0"/>
    <m/>
    <n v="61"/>
    <s v="M"/>
    <s v="Sleep apnea"/>
    <n v="0"/>
    <n v="1"/>
    <n v="0"/>
    <n v="1"/>
    <s v="May Clinic Data"/>
    <b v="1"/>
    <b v="0"/>
    <b v="0"/>
    <n v="1"/>
    <b v="0"/>
    <b v="1"/>
    <b v="1"/>
    <b v="1"/>
    <b v="1"/>
    <b v="1"/>
    <b v="0"/>
    <b v="0"/>
    <b v="1"/>
    <b v="0"/>
    <b v="1"/>
    <x v="1"/>
  </r>
  <r>
    <x v="0"/>
    <m/>
    <n v="46"/>
    <s v="F"/>
    <s v="Chronic fatigue"/>
    <n v="0"/>
    <n v="0"/>
    <n v="0"/>
    <n v="0"/>
    <s v="May Clinic Data"/>
    <b v="1"/>
    <b v="1"/>
    <b v="1"/>
    <n v="1"/>
    <b v="0"/>
    <b v="1"/>
    <b v="0"/>
    <b v="0"/>
    <b v="0"/>
    <b v="0"/>
    <b v="1"/>
    <b v="0"/>
    <b v="0"/>
    <b v="0"/>
    <b v="0"/>
    <x v="0"/>
  </r>
  <r>
    <x v="0"/>
    <m/>
    <n v="80"/>
    <s v="M"/>
    <s v="OSA"/>
    <n v="0"/>
    <n v="1"/>
    <n v="0"/>
    <n v="0"/>
    <s v="May Clinic Data"/>
    <b v="1"/>
    <b v="0"/>
    <b v="0"/>
    <n v="1"/>
    <b v="0"/>
    <b v="1"/>
    <b v="1"/>
    <b v="1"/>
    <b v="0"/>
    <b v="0"/>
    <b v="0"/>
    <b v="0"/>
    <b v="0"/>
    <b v="0"/>
    <b v="0"/>
    <x v="0"/>
  </r>
  <r>
    <x v="0"/>
    <m/>
    <n v="70"/>
    <s v="F"/>
    <s v="OSA"/>
    <n v="0"/>
    <n v="0"/>
    <n v="0"/>
    <n v="0"/>
    <s v="May Clinic Data"/>
    <b v="1"/>
    <b v="1"/>
    <b v="1"/>
    <n v="1"/>
    <b v="0"/>
    <b v="1"/>
    <b v="0"/>
    <b v="0"/>
    <b v="0"/>
    <b v="0"/>
    <b v="1"/>
    <b v="0"/>
    <b v="0"/>
    <b v="0"/>
    <b v="0"/>
    <x v="0"/>
  </r>
  <r>
    <x v="0"/>
    <m/>
    <n v="87"/>
    <s v="F"/>
    <s v="Sleep apnea"/>
    <n v="0"/>
    <n v="1"/>
    <n v="1"/>
    <n v="0"/>
    <s v="May Clinic Data"/>
    <b v="1"/>
    <b v="0"/>
    <b v="0"/>
    <n v="1"/>
    <b v="0"/>
    <b v="1"/>
    <b v="1"/>
    <b v="1"/>
    <b v="0"/>
    <b v="0"/>
    <b v="0"/>
    <b v="1"/>
    <b v="0"/>
    <b v="0"/>
    <b v="1"/>
    <x v="1"/>
  </r>
  <r>
    <x v="1"/>
    <m/>
    <n v="76"/>
    <s v="M"/>
    <m/>
    <n v="0.5"/>
    <n v="1"/>
    <n v="1"/>
    <n v="0"/>
    <s v="May Clinic Data"/>
    <b v="0"/>
    <b v="0"/>
    <b v="0"/>
    <n v="1"/>
    <b v="1"/>
    <b v="1"/>
    <b v="1"/>
    <b v="1"/>
    <b v="0"/>
    <b v="0"/>
    <b v="0"/>
    <b v="1"/>
    <b v="0"/>
    <b v="0"/>
    <b v="1"/>
    <x v="1"/>
  </r>
  <r>
    <x v="1"/>
    <m/>
    <n v="67"/>
    <s v="M"/>
    <m/>
    <n v="1"/>
    <n v="0.5"/>
    <n v="0"/>
    <n v="0"/>
    <s v="May Clinic Data"/>
    <b v="0"/>
    <b v="0"/>
    <b v="0"/>
    <n v="1"/>
    <b v="0"/>
    <b v="0"/>
    <b v="0"/>
    <b v="0"/>
    <b v="0"/>
    <b v="0"/>
    <b v="0"/>
    <b v="0"/>
    <b v="0"/>
    <b v="0"/>
    <b v="0"/>
    <x v="0"/>
  </r>
  <r>
    <x v="1"/>
    <m/>
    <n v="67"/>
    <s v="M"/>
    <m/>
    <n v="1"/>
    <n v="0"/>
    <n v="0"/>
    <n v="0"/>
    <s v="May Clinic Data"/>
    <b v="0"/>
    <b v="1"/>
    <b v="0"/>
    <n v="1"/>
    <b v="0"/>
    <b v="0"/>
    <b v="0"/>
    <b v="0"/>
    <b v="0"/>
    <b v="0"/>
    <b v="0"/>
    <b v="0"/>
    <b v="0"/>
    <b v="0"/>
    <b v="0"/>
    <x v="0"/>
  </r>
  <r>
    <x v="1"/>
    <m/>
    <n v="55"/>
    <s v="M"/>
    <m/>
    <n v="1"/>
    <n v="1"/>
    <n v="1"/>
    <n v="1"/>
    <s v="May Clinic Data"/>
    <b v="0"/>
    <b v="0"/>
    <b v="0"/>
    <n v="1"/>
    <b v="0"/>
    <b v="0"/>
    <b v="1"/>
    <b v="0"/>
    <b v="1"/>
    <b v="0"/>
    <b v="0"/>
    <b v="1"/>
    <b v="1"/>
    <b v="1"/>
    <b v="1"/>
    <x v="0"/>
  </r>
  <r>
    <x v="1"/>
    <m/>
    <n v="67"/>
    <s v="M"/>
    <s v="Depression"/>
    <n v="1"/>
    <n v="0"/>
    <n v="1"/>
    <n v="0"/>
    <s v="May Clinic Data"/>
    <b v="0"/>
    <b v="0"/>
    <b v="0"/>
    <n v="1"/>
    <b v="0"/>
    <b v="0"/>
    <b v="1"/>
    <b v="0"/>
    <b v="0"/>
    <b v="0"/>
    <b v="0"/>
    <b v="0"/>
    <b v="0"/>
    <b v="0"/>
    <b v="0"/>
    <x v="0"/>
  </r>
  <r>
    <x v="1"/>
    <m/>
    <n v="72"/>
    <s v="M"/>
    <m/>
    <n v="1"/>
    <n v="1"/>
    <n v="1"/>
    <n v="1"/>
    <s v="April Cinic Data"/>
    <b v="0"/>
    <b v="0"/>
    <b v="0"/>
    <n v="1"/>
    <b v="0"/>
    <b v="0"/>
    <b v="1"/>
    <b v="0"/>
    <b v="1"/>
    <b v="0"/>
    <b v="0"/>
    <b v="1"/>
    <b v="1"/>
    <b v="1"/>
    <b v="1"/>
    <x v="0"/>
  </r>
  <r>
    <x v="0"/>
    <m/>
    <n v="67"/>
    <s v="M"/>
    <s v="RLS"/>
    <n v="0"/>
    <n v="0"/>
    <n v="0"/>
    <n v="0"/>
    <s v="April Cinic Data"/>
    <b v="1"/>
    <b v="1"/>
    <b v="1"/>
    <n v="1"/>
    <b v="0"/>
    <b v="1"/>
    <b v="0"/>
    <b v="0"/>
    <b v="0"/>
    <b v="0"/>
    <b v="1"/>
    <b v="0"/>
    <b v="0"/>
    <b v="0"/>
    <b v="0"/>
    <x v="0"/>
  </r>
  <r>
    <x v="0"/>
    <m/>
    <n v="74"/>
    <s v="F"/>
    <s v="Insomnia"/>
    <n v="0"/>
    <n v="0"/>
    <n v="0"/>
    <n v="0.5"/>
    <s v="April Cinic Data"/>
    <b v="1"/>
    <b v="0"/>
    <b v="0"/>
    <n v="1"/>
    <b v="0"/>
    <b v="1"/>
    <b v="0"/>
    <b v="0"/>
    <b v="0"/>
    <b v="0"/>
    <b v="0"/>
    <b v="0"/>
    <b v="0"/>
    <b v="0"/>
    <b v="0"/>
    <x v="0"/>
  </r>
  <r>
    <x v="1"/>
    <m/>
    <n v="54"/>
    <s v="F"/>
    <s v="DM2, depression"/>
    <n v="1"/>
    <n v="0"/>
    <n v="0"/>
    <n v="0"/>
    <s v="April Cinic Data"/>
    <b v="0"/>
    <b v="1"/>
    <b v="0"/>
    <n v="1"/>
    <b v="0"/>
    <b v="0"/>
    <b v="0"/>
    <b v="0"/>
    <b v="0"/>
    <b v="0"/>
    <b v="0"/>
    <b v="0"/>
    <b v="0"/>
    <b v="0"/>
    <b v="0"/>
    <x v="0"/>
  </r>
  <r>
    <x v="0"/>
    <m/>
    <n v="65"/>
    <s v="F"/>
    <s v="Diabetes, heart failure"/>
    <n v="0"/>
    <n v="0"/>
    <n v="1"/>
    <n v="1"/>
    <s v="April Cinic Data"/>
    <b v="1"/>
    <b v="0"/>
    <b v="0"/>
    <n v="1"/>
    <b v="0"/>
    <b v="1"/>
    <b v="1"/>
    <b v="1"/>
    <b v="1"/>
    <b v="1"/>
    <b v="0"/>
    <b v="0"/>
    <b v="0"/>
    <b v="1"/>
    <b v="1"/>
    <x v="1"/>
  </r>
  <r>
    <x v="0"/>
    <m/>
    <n v="73"/>
    <s v="F"/>
    <s v="Insomnia, anxiety, migraines"/>
    <n v="0"/>
    <n v="0"/>
    <n v="1"/>
    <n v="0"/>
    <s v="April Cinic Data"/>
    <b v="1"/>
    <b v="0"/>
    <b v="0"/>
    <n v="1"/>
    <b v="0"/>
    <b v="1"/>
    <b v="1"/>
    <b v="1"/>
    <b v="0"/>
    <b v="0"/>
    <b v="0"/>
    <b v="0"/>
    <b v="0"/>
    <b v="0"/>
    <b v="0"/>
    <x v="0"/>
  </r>
  <r>
    <x v="0"/>
    <m/>
    <n v="77"/>
    <s v="F"/>
    <m/>
    <n v="0.5"/>
    <n v="1"/>
    <n v="0"/>
    <n v="0.5"/>
    <s v="April Cinic Data"/>
    <b v="0"/>
    <b v="0"/>
    <b v="0"/>
    <n v="1"/>
    <b v="1"/>
    <b v="1"/>
    <b v="1"/>
    <b v="1"/>
    <b v="0"/>
    <b v="0"/>
    <b v="0"/>
    <b v="0"/>
    <b v="0"/>
    <b v="0"/>
    <b v="0"/>
    <x v="0"/>
  </r>
  <r>
    <x v="0"/>
    <m/>
    <n v="53"/>
    <s v="F"/>
    <s v="Insomnia"/>
    <n v="0"/>
    <n v="1"/>
    <n v="1"/>
    <n v="0"/>
    <s v="April Cinic Data"/>
    <b v="1"/>
    <b v="0"/>
    <b v="0"/>
    <n v="1"/>
    <b v="0"/>
    <b v="1"/>
    <b v="1"/>
    <b v="1"/>
    <b v="0"/>
    <b v="0"/>
    <b v="0"/>
    <b v="1"/>
    <b v="0"/>
    <b v="0"/>
    <b v="1"/>
    <x v="1"/>
  </r>
  <r>
    <x v="0"/>
    <m/>
    <n v="76"/>
    <s v="F"/>
    <s v="Hypersomnia"/>
    <n v="0"/>
    <n v="0"/>
    <n v="0"/>
    <n v="0"/>
    <s v="April Cinic Data"/>
    <b v="1"/>
    <b v="1"/>
    <b v="1"/>
    <n v="1"/>
    <b v="0"/>
    <b v="1"/>
    <b v="0"/>
    <b v="0"/>
    <b v="0"/>
    <b v="0"/>
    <b v="1"/>
    <b v="0"/>
    <b v="0"/>
    <b v="0"/>
    <b v="0"/>
    <x v="0"/>
  </r>
  <r>
    <x v="1"/>
    <m/>
    <n v="49"/>
    <s v="F"/>
    <s v="Anxiety"/>
    <n v="1"/>
    <n v="0.5"/>
    <n v="1"/>
    <n v="1"/>
    <s v="April Cinic Data"/>
    <b v="0"/>
    <b v="0"/>
    <b v="0"/>
    <n v="1"/>
    <b v="0"/>
    <b v="0"/>
    <b v="1"/>
    <b v="0"/>
    <b v="1"/>
    <b v="0"/>
    <b v="0"/>
    <b v="0"/>
    <b v="0"/>
    <b v="1"/>
    <b v="1"/>
    <x v="0"/>
  </r>
  <r>
    <x v="0"/>
    <m/>
    <n v="53"/>
    <s v="F"/>
    <s v="Insomnia, depression, sleep apnea"/>
    <n v="0"/>
    <n v="0"/>
    <n v="0"/>
    <n v="1"/>
    <s v="April Cinic Data"/>
    <b v="1"/>
    <b v="0"/>
    <b v="0"/>
    <n v="1"/>
    <b v="0"/>
    <b v="1"/>
    <b v="1"/>
    <b v="1"/>
    <b v="1"/>
    <b v="1"/>
    <b v="0"/>
    <b v="0"/>
    <b v="0"/>
    <b v="0"/>
    <b v="0"/>
    <x v="0"/>
  </r>
  <r>
    <x v="0"/>
    <m/>
    <n v="83"/>
    <s v="F"/>
    <s v="AD-MCi and OSA"/>
    <n v="0"/>
    <n v="0"/>
    <n v="0"/>
    <n v="0"/>
    <s v="April Cinic Data"/>
    <b v="1"/>
    <b v="1"/>
    <b v="1"/>
    <n v="1"/>
    <b v="0"/>
    <b v="1"/>
    <b v="0"/>
    <b v="0"/>
    <b v="0"/>
    <b v="0"/>
    <b v="1"/>
    <b v="0"/>
    <b v="0"/>
    <b v="0"/>
    <b v="0"/>
    <x v="0"/>
  </r>
  <r>
    <x v="0"/>
    <m/>
    <n v="65"/>
    <s v="M"/>
    <s v="RLS"/>
    <n v="0.5"/>
    <n v="0"/>
    <n v="0"/>
    <n v="0"/>
    <s v="April Cinic Data"/>
    <b v="0"/>
    <b v="1"/>
    <b v="0"/>
    <n v="1"/>
    <b v="1"/>
    <b v="1"/>
    <b v="0"/>
    <b v="0"/>
    <b v="0"/>
    <b v="0"/>
    <b v="1"/>
    <b v="0"/>
    <b v="0"/>
    <b v="0"/>
    <b v="0"/>
    <x v="0"/>
  </r>
  <r>
    <x v="0"/>
    <m/>
    <n v="80"/>
    <s v="F"/>
    <s v="RLS"/>
    <n v="0"/>
    <n v="0"/>
    <n v="1"/>
    <n v="0"/>
    <s v="April Cinic Data"/>
    <b v="1"/>
    <b v="0"/>
    <b v="0"/>
    <n v="1"/>
    <b v="0"/>
    <b v="1"/>
    <b v="1"/>
    <b v="1"/>
    <b v="0"/>
    <b v="0"/>
    <b v="0"/>
    <b v="0"/>
    <b v="0"/>
    <b v="0"/>
    <b v="0"/>
    <x v="0"/>
  </r>
  <r>
    <x v="0"/>
    <m/>
    <n v="67"/>
    <s v="F"/>
    <s v="Migraines, OSA"/>
    <n v="0.5"/>
    <n v="0"/>
    <n v="0"/>
    <n v="0"/>
    <s v="April Cinic Data"/>
    <b v="0"/>
    <b v="1"/>
    <b v="0"/>
    <n v="1"/>
    <b v="1"/>
    <b v="1"/>
    <b v="0"/>
    <b v="0"/>
    <b v="0"/>
    <b v="0"/>
    <b v="1"/>
    <b v="0"/>
    <b v="0"/>
    <b v="0"/>
    <b v="0"/>
    <x v="0"/>
  </r>
  <r>
    <x v="1"/>
    <m/>
    <n v="80"/>
    <s v="M"/>
    <m/>
    <n v="0"/>
    <n v="1"/>
    <n v="1"/>
    <n v="0"/>
    <s v="April Cinic Data"/>
    <b v="1"/>
    <b v="0"/>
    <b v="0"/>
    <n v="1"/>
    <b v="0"/>
    <b v="1"/>
    <b v="1"/>
    <b v="1"/>
    <b v="0"/>
    <b v="0"/>
    <b v="0"/>
    <b v="1"/>
    <b v="0"/>
    <b v="0"/>
    <b v="1"/>
    <x v="1"/>
  </r>
  <r>
    <x v="1"/>
    <m/>
    <n v="64"/>
    <s v="M"/>
    <s v="Depression, diabetes"/>
    <n v="1"/>
    <n v="0"/>
    <n v="0"/>
    <n v="0"/>
    <s v="April Cinic Data"/>
    <b v="0"/>
    <b v="1"/>
    <b v="0"/>
    <n v="1"/>
    <b v="0"/>
    <b v="0"/>
    <b v="0"/>
    <b v="0"/>
    <b v="0"/>
    <b v="0"/>
    <b v="0"/>
    <b v="0"/>
    <b v="0"/>
    <b v="0"/>
    <b v="0"/>
    <x v="0"/>
  </r>
  <r>
    <x v="0"/>
    <m/>
    <n v="53"/>
    <s v="F"/>
    <s v="OSA, RLS, depression"/>
    <n v="0.5"/>
    <n v="1"/>
    <n v="0"/>
    <n v="0"/>
    <s v="Clinic - Clean Data"/>
    <b v="0"/>
    <b v="0"/>
    <b v="0"/>
    <n v="1"/>
    <b v="1"/>
    <b v="1"/>
    <b v="1"/>
    <b v="1"/>
    <b v="0"/>
    <b v="0"/>
    <b v="0"/>
    <b v="0"/>
    <b v="0"/>
    <b v="0"/>
    <b v="0"/>
    <x v="0"/>
  </r>
  <r>
    <x v="0"/>
    <m/>
    <n v="64"/>
    <s v="F"/>
    <s v="Central sleep apnea, circadian disorder"/>
    <n v="0.5"/>
    <n v="0"/>
    <n v="1"/>
    <n v="0"/>
    <s v="Clinic - Clean Data"/>
    <b v="0"/>
    <b v="0"/>
    <b v="0"/>
    <n v="1"/>
    <b v="1"/>
    <b v="1"/>
    <b v="1"/>
    <b v="1"/>
    <b v="0"/>
    <b v="0"/>
    <b v="0"/>
    <b v="0"/>
    <b v="0"/>
    <b v="0"/>
    <b v="0"/>
    <x v="0"/>
  </r>
  <r>
    <x v="0"/>
    <m/>
    <n v="67"/>
    <s v="F"/>
    <s v="OSA"/>
    <n v="0.5"/>
    <n v="1"/>
    <n v="1"/>
    <n v="0"/>
    <s v="Clinic - Clean Data"/>
    <b v="0"/>
    <b v="0"/>
    <b v="0"/>
    <n v="1"/>
    <b v="1"/>
    <b v="1"/>
    <b v="1"/>
    <b v="1"/>
    <b v="0"/>
    <b v="0"/>
    <b v="0"/>
    <b v="1"/>
    <b v="0"/>
    <b v="0"/>
    <b v="1"/>
    <x v="1"/>
  </r>
  <r>
    <x v="0"/>
    <m/>
    <n v="61"/>
    <s v="M"/>
    <s v="OSA, no RSWA"/>
    <n v="0.5"/>
    <n v="1"/>
    <n v="0"/>
    <n v="1"/>
    <s v="Clinic - Clean Data"/>
    <b v="0"/>
    <b v="0"/>
    <b v="0"/>
    <n v="1"/>
    <b v="1"/>
    <b v="1"/>
    <b v="1"/>
    <b v="1"/>
    <b v="1"/>
    <b v="1"/>
    <b v="0"/>
    <b v="0"/>
    <b v="1"/>
    <b v="0"/>
    <b v="1"/>
    <x v="1"/>
  </r>
  <r>
    <x v="0"/>
    <m/>
    <n v="53"/>
    <s v="F"/>
    <s v="OSA, anxiety, depression"/>
    <n v="0.5"/>
    <n v="1"/>
    <n v="1"/>
    <n v="1"/>
    <s v="Clinic - Clean Data"/>
    <b v="0"/>
    <b v="0"/>
    <b v="0"/>
    <n v="1"/>
    <b v="1"/>
    <b v="1"/>
    <b v="1"/>
    <b v="1"/>
    <b v="1"/>
    <b v="1"/>
    <b v="0"/>
    <b v="1"/>
    <b v="1"/>
    <b v="1"/>
    <b v="1"/>
    <x v="1"/>
  </r>
  <r>
    <x v="0"/>
    <m/>
    <n v="43"/>
    <s v="F"/>
    <s v="OSA, shift work disorder"/>
    <n v="0.5"/>
    <n v="0"/>
    <n v="1"/>
    <n v="0"/>
    <s v="Clinic - Clean Data"/>
    <b v="0"/>
    <b v="0"/>
    <b v="0"/>
    <n v="1"/>
    <b v="1"/>
    <b v="1"/>
    <b v="1"/>
    <b v="1"/>
    <b v="0"/>
    <b v="0"/>
    <b v="0"/>
    <b v="0"/>
    <b v="0"/>
    <b v="0"/>
    <b v="0"/>
    <x v="0"/>
  </r>
  <r>
    <x v="0"/>
    <m/>
    <n v="43"/>
    <s v="M"/>
    <s v="RLS, insomnia, mild OSA"/>
    <n v="0.5"/>
    <n v="0"/>
    <n v="0"/>
    <n v="1"/>
    <s v="Clinic - Clean Data"/>
    <b v="0"/>
    <b v="0"/>
    <b v="0"/>
    <n v="1"/>
    <b v="1"/>
    <b v="1"/>
    <b v="1"/>
    <b v="1"/>
    <b v="1"/>
    <b v="1"/>
    <b v="0"/>
    <b v="0"/>
    <b v="0"/>
    <b v="0"/>
    <b v="0"/>
    <x v="0"/>
  </r>
  <r>
    <x v="0"/>
    <m/>
    <n v="73"/>
    <s v="F"/>
    <s v="OSA sx, sleeptalking, initiation insomnia, RLS, low Fe"/>
    <n v="0.5"/>
    <n v="0.5"/>
    <n v="1"/>
    <n v="1"/>
    <s v="Clinic - Clean Data"/>
    <b v="0"/>
    <b v="0"/>
    <b v="0"/>
    <n v="1"/>
    <b v="1"/>
    <b v="1"/>
    <b v="1"/>
    <b v="1"/>
    <b v="1"/>
    <b v="1"/>
    <b v="0"/>
    <b v="0"/>
    <b v="0"/>
    <b v="1"/>
    <b v="1"/>
    <x v="1"/>
  </r>
  <r>
    <x v="0"/>
    <m/>
    <n v="68"/>
    <s v="M"/>
    <s v="Hypersomnia, tachycarida, constipation, l. thalamic lacunar lesion"/>
    <n v="0.5"/>
    <n v="0.5"/>
    <n v="1"/>
    <n v="1"/>
    <s v="Clinic - Clean Data"/>
    <b v="0"/>
    <b v="0"/>
    <b v="0"/>
    <n v="1"/>
    <b v="1"/>
    <b v="1"/>
    <b v="1"/>
    <b v="1"/>
    <b v="1"/>
    <b v="1"/>
    <b v="0"/>
    <b v="0"/>
    <b v="0"/>
    <b v="1"/>
    <b v="1"/>
    <x v="1"/>
  </r>
  <r>
    <x v="0"/>
    <m/>
    <n v="64"/>
    <s v="F"/>
    <s v="OSA, insomnia, excessive daytime sleepiness, cognitive concerns"/>
    <n v="0.5"/>
    <n v="0.5"/>
    <n v="0"/>
    <n v="1"/>
    <s v="Clinic - Clean Data"/>
    <b v="0"/>
    <b v="0"/>
    <b v="0"/>
    <n v="1"/>
    <b v="1"/>
    <b v="1"/>
    <b v="1"/>
    <b v="1"/>
    <b v="1"/>
    <b v="1"/>
    <b v="0"/>
    <b v="0"/>
    <b v="0"/>
    <b v="0"/>
    <b v="0"/>
    <x v="0"/>
  </r>
  <r>
    <x v="0"/>
    <m/>
    <n v="41"/>
    <s v="M"/>
    <s v="OSA"/>
    <n v="0.5"/>
    <n v="0"/>
    <n v="0"/>
    <n v="0.5"/>
    <s v="Clinic - Clean Data"/>
    <b v="0"/>
    <b v="0"/>
    <b v="0"/>
    <n v="1"/>
    <b v="1"/>
    <b v="1"/>
    <b v="0"/>
    <b v="0"/>
    <b v="0"/>
    <b v="0"/>
    <b v="0"/>
    <b v="0"/>
    <b v="0"/>
    <b v="0"/>
    <b v="0"/>
    <x v="0"/>
  </r>
  <r>
    <x v="0"/>
    <m/>
    <n v="68"/>
    <s v="F"/>
    <s v="OSA, migraines"/>
    <n v="0.5"/>
    <n v="0"/>
    <n v="0"/>
    <n v="0"/>
    <s v="Clinic - Clean Data"/>
    <b v="0"/>
    <b v="1"/>
    <b v="0"/>
    <n v="1"/>
    <b v="1"/>
    <b v="1"/>
    <b v="0"/>
    <b v="0"/>
    <b v="0"/>
    <b v="0"/>
    <b v="1"/>
    <b v="0"/>
    <b v="0"/>
    <b v="0"/>
    <b v="0"/>
    <x v="0"/>
  </r>
  <r>
    <x v="0"/>
    <m/>
    <n v="45"/>
    <s v="M"/>
    <s v="Tbi, sleep apnea, migraines, PTSD + GAD"/>
    <n v="0.5"/>
    <n v="0.5"/>
    <n v="1"/>
    <n v="1"/>
    <s v="Clinic - Clean Data"/>
    <b v="0"/>
    <b v="0"/>
    <b v="0"/>
    <n v="1"/>
    <b v="1"/>
    <b v="1"/>
    <b v="1"/>
    <b v="1"/>
    <b v="1"/>
    <b v="1"/>
    <b v="0"/>
    <b v="0"/>
    <b v="0"/>
    <b v="1"/>
    <b v="1"/>
    <x v="1"/>
  </r>
  <r>
    <x v="0"/>
    <m/>
    <n v="56"/>
    <s v="M"/>
    <s v="OSA, excessive daytime sleepiness"/>
    <n v="0.5"/>
    <n v="0"/>
    <n v="0"/>
    <n v="1"/>
    <s v="Clinic - Clean Data"/>
    <b v="0"/>
    <b v="0"/>
    <b v="0"/>
    <n v="1"/>
    <b v="1"/>
    <b v="1"/>
    <b v="1"/>
    <b v="1"/>
    <b v="1"/>
    <b v="1"/>
    <b v="0"/>
    <b v="0"/>
    <b v="0"/>
    <b v="0"/>
    <b v="0"/>
    <x v="0"/>
  </r>
  <r>
    <x v="0"/>
    <m/>
    <n v="45"/>
    <s v="F"/>
    <s v="Lupus, sleep apnea"/>
    <n v="0.5"/>
    <n v="0"/>
    <n v="0.5"/>
    <n v="0"/>
    <s v="Clinic - Clean Data"/>
    <b v="0"/>
    <b v="0"/>
    <b v="0"/>
    <n v="1"/>
    <b v="1"/>
    <b v="1"/>
    <b v="0"/>
    <b v="0"/>
    <b v="0"/>
    <b v="0"/>
    <b v="0"/>
    <b v="0"/>
    <b v="0"/>
    <b v="0"/>
    <b v="0"/>
    <x v="0"/>
  </r>
  <r>
    <x v="0"/>
    <m/>
    <n v="65"/>
    <s v="M"/>
    <s v="OSA, RLS"/>
    <n v="0.5"/>
    <n v="0"/>
    <n v="1"/>
    <n v="0"/>
    <s v="Clinic - Clean Data"/>
    <b v="0"/>
    <b v="0"/>
    <b v="0"/>
    <n v="1"/>
    <b v="1"/>
    <b v="1"/>
    <b v="1"/>
    <b v="1"/>
    <b v="0"/>
    <b v="0"/>
    <b v="0"/>
    <b v="0"/>
    <b v="0"/>
    <b v="0"/>
    <b v="0"/>
    <x v="0"/>
  </r>
  <r>
    <x v="0"/>
    <m/>
    <n v="63"/>
    <s v="M"/>
    <s v="OSA"/>
    <n v="0"/>
    <n v="0"/>
    <n v="1"/>
    <n v="0.5"/>
    <s v="Clinic - Clean Data"/>
    <b v="1"/>
    <b v="0"/>
    <b v="0"/>
    <n v="1"/>
    <b v="0"/>
    <b v="1"/>
    <b v="1"/>
    <b v="1"/>
    <b v="0"/>
    <b v="0"/>
    <b v="0"/>
    <b v="0"/>
    <b v="0"/>
    <b v="0"/>
    <b v="0"/>
    <x v="0"/>
  </r>
  <r>
    <x v="0"/>
    <m/>
    <n v="60"/>
    <s v="M"/>
    <s v="OSA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x v="0"/>
  </r>
  <r>
    <x v="0"/>
    <m/>
    <n v="81"/>
    <s v="M"/>
    <s v="OSA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x v="0"/>
  </r>
  <r>
    <x v="0"/>
    <m/>
    <n v="66"/>
    <s v="M"/>
    <s v="RLS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x v="0"/>
  </r>
  <r>
    <x v="0"/>
    <m/>
    <n v="64"/>
    <s v="F"/>
    <s v="OSA"/>
    <n v="0"/>
    <n v="0"/>
    <n v="1"/>
    <n v="0.5"/>
    <s v="Clinic - Clean Data"/>
    <b v="1"/>
    <b v="0"/>
    <b v="0"/>
    <n v="1"/>
    <b v="0"/>
    <b v="1"/>
    <b v="1"/>
    <b v="1"/>
    <b v="0"/>
    <b v="0"/>
    <b v="0"/>
    <b v="0"/>
    <b v="0"/>
    <b v="0"/>
    <b v="0"/>
    <x v="0"/>
  </r>
  <r>
    <x v="0"/>
    <m/>
    <n v="68"/>
    <s v="M"/>
    <s v="OSA"/>
    <n v="0"/>
    <n v="1"/>
    <n v="0"/>
    <n v="0"/>
    <s v="Clinic - Clean Data"/>
    <b v="1"/>
    <b v="0"/>
    <b v="0"/>
    <n v="1"/>
    <b v="0"/>
    <b v="1"/>
    <b v="1"/>
    <b v="1"/>
    <b v="0"/>
    <b v="0"/>
    <b v="0"/>
    <b v="0"/>
    <b v="0"/>
    <b v="0"/>
    <b v="0"/>
    <x v="0"/>
  </r>
  <r>
    <x v="0"/>
    <m/>
    <n v="56"/>
    <s v="F"/>
    <s v="Insomnia, anxiety"/>
    <n v="0"/>
    <n v="0"/>
    <n v="1"/>
    <n v="0.5"/>
    <s v="Clinic - Clean Data"/>
    <b v="1"/>
    <b v="0"/>
    <b v="0"/>
    <n v="1"/>
    <b v="0"/>
    <b v="1"/>
    <b v="1"/>
    <b v="1"/>
    <b v="0"/>
    <b v="0"/>
    <b v="0"/>
    <b v="0"/>
    <b v="0"/>
    <b v="0"/>
    <b v="0"/>
    <x v="0"/>
  </r>
  <r>
    <x v="0"/>
    <m/>
    <n v="87"/>
    <s v="F"/>
    <s v="OSA, RLS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x v="0"/>
  </r>
  <r>
    <x v="0"/>
    <m/>
    <n v="48"/>
    <s v="M"/>
    <s v="OSA, insomnia, distal sensory neuropathy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x v="0"/>
  </r>
  <r>
    <x v="0"/>
    <m/>
    <n v="78"/>
    <s v="M"/>
    <s v="Hypersomnia, OSA"/>
    <n v="0"/>
    <n v="0"/>
    <n v="0"/>
    <n v="0.5"/>
    <s v="Clinic - Clean Data"/>
    <b v="1"/>
    <b v="0"/>
    <b v="0"/>
    <n v="1"/>
    <b v="0"/>
    <b v="1"/>
    <b v="0"/>
    <b v="0"/>
    <b v="0"/>
    <b v="0"/>
    <b v="0"/>
    <b v="0"/>
    <b v="0"/>
    <b v="0"/>
    <b v="0"/>
    <x v="0"/>
  </r>
  <r>
    <x v="0"/>
    <m/>
    <n v="72"/>
    <s v="F"/>
    <s v="Insomnia"/>
    <n v="0"/>
    <n v="0.5"/>
    <n v="0"/>
    <n v="0"/>
    <s v="Clinic - Clean Data"/>
    <b v="1"/>
    <b v="0"/>
    <b v="0"/>
    <n v="1"/>
    <b v="0"/>
    <b v="1"/>
    <b v="0"/>
    <b v="0"/>
    <b v="0"/>
    <b v="0"/>
    <b v="0"/>
    <b v="0"/>
    <b v="0"/>
    <b v="0"/>
    <b v="0"/>
    <x v="0"/>
  </r>
  <r>
    <x v="0"/>
    <m/>
    <n v="63"/>
    <s v="F"/>
    <s v="MCl, althdileale, LVPPA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x v="0"/>
  </r>
  <r>
    <x v="0"/>
    <m/>
    <n v="51"/>
    <s v="F"/>
    <s v="OSA, RLS, excessive daytime sleepiness, lupus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x v="0"/>
  </r>
  <r>
    <x v="0"/>
    <m/>
    <n v="78"/>
    <s v="M"/>
    <s v="RBD mimic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x v="0"/>
  </r>
  <r>
    <x v="0"/>
    <m/>
    <n v="48"/>
    <s v="M"/>
    <s v="Spinal cerebellar ataxia 2, nocturia"/>
    <n v="0"/>
    <n v="0"/>
    <n v="1"/>
    <n v="0.5"/>
    <s v="Clinic - Clean Data"/>
    <b v="1"/>
    <b v="0"/>
    <b v="0"/>
    <n v="1"/>
    <b v="0"/>
    <b v="1"/>
    <b v="1"/>
    <b v="1"/>
    <b v="0"/>
    <b v="0"/>
    <b v="0"/>
    <b v="0"/>
    <b v="0"/>
    <b v="0"/>
    <b v="0"/>
    <x v="0"/>
  </r>
  <r>
    <x v="0"/>
    <m/>
    <n v="82"/>
    <s v="M"/>
    <s v="OSA"/>
    <n v="0"/>
    <n v="0"/>
    <n v="1"/>
    <n v="0"/>
    <s v="Clinic - Clean Data"/>
    <b v="1"/>
    <b v="0"/>
    <b v="0"/>
    <n v="1"/>
    <b v="0"/>
    <b v="1"/>
    <b v="1"/>
    <b v="1"/>
    <b v="0"/>
    <b v="0"/>
    <b v="0"/>
    <b v="0"/>
    <b v="0"/>
    <b v="0"/>
    <b v="0"/>
    <x v="0"/>
  </r>
  <r>
    <x v="0"/>
    <m/>
    <n v="87"/>
    <s v="M"/>
    <s v="RLS"/>
    <n v="0"/>
    <n v="0"/>
    <n v="1"/>
    <n v="1"/>
    <s v="Clinic - Clean Data"/>
    <b v="1"/>
    <b v="0"/>
    <b v="0"/>
    <n v="1"/>
    <b v="0"/>
    <b v="1"/>
    <b v="1"/>
    <b v="1"/>
    <b v="1"/>
    <b v="1"/>
    <b v="0"/>
    <b v="0"/>
    <b v="0"/>
    <b v="1"/>
    <b v="1"/>
    <x v="1"/>
  </r>
  <r>
    <x v="0"/>
    <m/>
    <n v="76"/>
    <s v="M"/>
    <s v="OSA, sleep maintenance insomnia, nocturia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x v="0"/>
  </r>
  <r>
    <x v="0"/>
    <m/>
    <n v="47"/>
    <s v="M"/>
    <s v="OSA, insomnia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x v="0"/>
  </r>
  <r>
    <x v="0"/>
    <m/>
    <n v="77"/>
    <s v="F"/>
    <s v="OSA, anxiety, depression"/>
    <n v="0"/>
    <n v="1"/>
    <n v="0"/>
    <n v="0"/>
    <s v="Clinic - Clean Data"/>
    <b v="1"/>
    <b v="0"/>
    <b v="0"/>
    <n v="1"/>
    <b v="0"/>
    <b v="1"/>
    <b v="1"/>
    <b v="1"/>
    <b v="0"/>
    <b v="0"/>
    <b v="0"/>
    <b v="0"/>
    <b v="0"/>
    <b v="0"/>
    <b v="0"/>
    <x v="0"/>
  </r>
  <r>
    <x v="0"/>
    <m/>
    <n v="62"/>
    <s v="F"/>
    <s v="Sleep apnea, migraines, I. ica aneurysm, s/p embolization (2020)"/>
    <n v="0"/>
    <n v="0"/>
    <n v="0"/>
    <n v="0.5"/>
    <s v="Clinic - Clean Data"/>
    <b v="1"/>
    <b v="0"/>
    <b v="0"/>
    <n v="1"/>
    <b v="0"/>
    <b v="1"/>
    <b v="0"/>
    <b v="0"/>
    <b v="0"/>
    <b v="0"/>
    <b v="0"/>
    <b v="0"/>
    <b v="0"/>
    <b v="0"/>
    <b v="0"/>
    <x v="0"/>
  </r>
  <r>
    <x v="0"/>
    <m/>
    <n v="73"/>
    <s v="M"/>
    <s v="RLS, OSA, depression"/>
    <n v="0"/>
    <n v="1"/>
    <n v="0"/>
    <n v="0"/>
    <s v="Clinic - Clean Data"/>
    <b v="1"/>
    <b v="0"/>
    <b v="0"/>
    <n v="1"/>
    <b v="0"/>
    <b v="1"/>
    <b v="1"/>
    <b v="1"/>
    <b v="0"/>
    <b v="0"/>
    <b v="0"/>
    <b v="0"/>
    <b v="0"/>
    <b v="0"/>
    <b v="0"/>
    <x v="0"/>
  </r>
  <r>
    <x v="0"/>
    <m/>
    <n v="71"/>
    <s v="M"/>
    <s v="OSA, depression, nocturia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x v="0"/>
  </r>
  <r>
    <x v="0"/>
    <m/>
    <n v="61"/>
    <s v="F"/>
    <s v="OSA, cognitive concerns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x v="0"/>
  </r>
  <r>
    <x v="0"/>
    <m/>
    <n v="84"/>
    <s v="M"/>
    <s v="OSA"/>
    <n v="0"/>
    <n v="1"/>
    <n v="1"/>
    <n v="0"/>
    <s v="Clinic - Clean Data"/>
    <b v="1"/>
    <b v="0"/>
    <b v="0"/>
    <n v="1"/>
    <b v="0"/>
    <b v="1"/>
    <b v="1"/>
    <b v="1"/>
    <b v="0"/>
    <b v="0"/>
    <b v="0"/>
    <b v="1"/>
    <b v="0"/>
    <b v="0"/>
    <b v="1"/>
    <x v="1"/>
  </r>
  <r>
    <x v="0"/>
    <m/>
    <n v="75"/>
    <s v="M"/>
    <s v="PLMD, RLS, depression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x v="0"/>
  </r>
  <r>
    <x v="0"/>
    <m/>
    <n v="56"/>
    <s v="M"/>
    <s v="OSA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x v="0"/>
  </r>
  <r>
    <x v="0"/>
    <m/>
    <n v="45"/>
    <s v="M"/>
    <s v="OSA, insomnia, chronic fatigue"/>
    <n v="0"/>
    <n v="0"/>
    <n v="1"/>
    <n v="0"/>
    <s v="Clinic - Clean Data"/>
    <b v="1"/>
    <b v="0"/>
    <b v="0"/>
    <n v="1"/>
    <b v="0"/>
    <b v="1"/>
    <b v="1"/>
    <b v="1"/>
    <b v="0"/>
    <b v="0"/>
    <b v="0"/>
    <b v="0"/>
    <b v="0"/>
    <b v="0"/>
    <b v="0"/>
    <x v="0"/>
  </r>
  <r>
    <x v="0"/>
    <m/>
    <n v="72"/>
    <s v="M"/>
    <s v="Severe depression, OSA"/>
    <n v="0"/>
    <n v="0"/>
    <n v="1"/>
    <n v="0"/>
    <s v="Clinic - Clean Data"/>
    <b v="1"/>
    <b v="0"/>
    <b v="0"/>
    <n v="1"/>
    <b v="0"/>
    <b v="1"/>
    <b v="1"/>
    <b v="1"/>
    <b v="0"/>
    <b v="0"/>
    <b v="0"/>
    <b v="0"/>
    <b v="0"/>
    <b v="0"/>
    <b v="0"/>
    <x v="0"/>
  </r>
  <r>
    <x v="0"/>
    <m/>
    <n v="40"/>
    <s v="F"/>
    <s v="OSA"/>
    <n v="0"/>
    <n v="0"/>
    <n v="0"/>
    <n v="1"/>
    <s v="Clinic - Clean Data"/>
    <b v="1"/>
    <b v="0"/>
    <b v="0"/>
    <n v="1"/>
    <b v="0"/>
    <b v="1"/>
    <b v="1"/>
    <b v="1"/>
    <b v="1"/>
    <b v="1"/>
    <b v="0"/>
    <b v="0"/>
    <b v="0"/>
    <b v="0"/>
    <b v="0"/>
    <x v="0"/>
  </r>
  <r>
    <x v="0"/>
    <m/>
    <n v="50"/>
    <s v="M"/>
    <s v="OSA"/>
    <n v="0"/>
    <n v="0"/>
    <n v="0"/>
    <n v="1"/>
    <s v="Clinic - Clean Data"/>
    <b v="1"/>
    <b v="0"/>
    <b v="0"/>
    <n v="1"/>
    <b v="0"/>
    <b v="1"/>
    <b v="1"/>
    <b v="1"/>
    <b v="1"/>
    <b v="1"/>
    <b v="0"/>
    <b v="0"/>
    <b v="0"/>
    <b v="0"/>
    <b v="0"/>
    <x v="0"/>
  </r>
  <r>
    <x v="0"/>
    <m/>
    <n v="57"/>
    <s v="F"/>
    <s v="RLS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x v="0"/>
  </r>
  <r>
    <x v="0"/>
    <m/>
    <n v="68"/>
    <s v="M"/>
    <s v="RLS"/>
    <n v="0"/>
    <n v="0"/>
    <n v="0"/>
    <n v="1"/>
    <s v="Clinic - Clean Data"/>
    <b v="1"/>
    <b v="0"/>
    <b v="0"/>
    <n v="1"/>
    <b v="0"/>
    <b v="1"/>
    <b v="1"/>
    <b v="1"/>
    <b v="1"/>
    <b v="1"/>
    <b v="0"/>
    <b v="0"/>
    <b v="0"/>
    <b v="0"/>
    <b v="0"/>
    <x v="0"/>
  </r>
  <r>
    <x v="0"/>
    <m/>
    <n v="51"/>
    <s v="F"/>
    <s v="Lupus, sleep apnea, RLS"/>
    <n v="0"/>
    <n v="0"/>
    <n v="0"/>
    <n v="1"/>
    <s v="Clinic - Clean Data"/>
    <b v="1"/>
    <b v="0"/>
    <b v="0"/>
    <n v="1"/>
    <b v="0"/>
    <b v="1"/>
    <b v="1"/>
    <b v="1"/>
    <b v="1"/>
    <b v="1"/>
    <b v="0"/>
    <b v="0"/>
    <b v="0"/>
    <b v="0"/>
    <b v="0"/>
    <x v="0"/>
  </r>
  <r>
    <x v="0"/>
    <m/>
    <n v="54"/>
    <s v="F"/>
    <s v="RLS, insomnia"/>
    <n v="0"/>
    <n v="0"/>
    <n v="0"/>
    <n v="1"/>
    <s v="Clinic - Clean Data"/>
    <b v="1"/>
    <b v="0"/>
    <b v="0"/>
    <n v="1"/>
    <b v="0"/>
    <b v="1"/>
    <b v="1"/>
    <b v="1"/>
    <b v="1"/>
    <b v="1"/>
    <b v="0"/>
    <b v="0"/>
    <b v="0"/>
    <b v="0"/>
    <b v="0"/>
    <x v="0"/>
  </r>
  <r>
    <x v="1"/>
    <m/>
    <n v="73"/>
    <s v="M"/>
    <m/>
    <n v="1"/>
    <n v="0"/>
    <n v="0"/>
    <n v="0"/>
    <s v="Clinic - Clean Data"/>
    <b v="0"/>
    <b v="1"/>
    <b v="0"/>
    <n v="1"/>
    <b v="0"/>
    <b v="0"/>
    <b v="0"/>
    <b v="0"/>
    <b v="0"/>
    <b v="0"/>
    <b v="0"/>
    <b v="0"/>
    <b v="0"/>
    <b v="0"/>
    <b v="0"/>
    <x v="0"/>
  </r>
  <r>
    <x v="1"/>
    <m/>
    <n v="79"/>
    <s v="M"/>
    <s v="Insomnia, nocturia (no PSG)"/>
    <n v="1"/>
    <n v="1"/>
    <n v="1"/>
    <n v="0"/>
    <s v="Clinic - Clean Data"/>
    <b v="0"/>
    <b v="0"/>
    <b v="0"/>
    <n v="1"/>
    <b v="0"/>
    <b v="0"/>
    <b v="1"/>
    <b v="0"/>
    <b v="0"/>
    <b v="0"/>
    <b v="0"/>
    <b v="1"/>
    <b v="0"/>
    <b v="0"/>
    <b v="1"/>
    <x v="0"/>
  </r>
  <r>
    <x v="1"/>
    <m/>
    <n v="70"/>
    <s v="M"/>
    <s v="OSA, depression, anxiety"/>
    <n v="1"/>
    <n v="0"/>
    <n v="0"/>
    <n v="0"/>
    <s v="Clinic - Clean Data"/>
    <b v="0"/>
    <b v="1"/>
    <b v="0"/>
    <n v="1"/>
    <b v="0"/>
    <b v="0"/>
    <b v="0"/>
    <b v="0"/>
    <b v="0"/>
    <b v="0"/>
    <b v="0"/>
    <b v="0"/>
    <b v="0"/>
    <b v="0"/>
    <b v="0"/>
    <x v="0"/>
  </r>
  <r>
    <x v="1"/>
    <m/>
    <n v="75"/>
    <s v="F"/>
    <s v="OSA"/>
    <n v="1"/>
    <n v="1"/>
    <n v="0"/>
    <n v="0"/>
    <s v="Clinic - Clean Data"/>
    <b v="0"/>
    <b v="0"/>
    <b v="0"/>
    <n v="1"/>
    <b v="0"/>
    <b v="0"/>
    <b v="1"/>
    <b v="0"/>
    <b v="0"/>
    <b v="0"/>
    <b v="0"/>
    <b v="0"/>
    <b v="0"/>
    <b v="0"/>
    <b v="0"/>
    <x v="0"/>
  </r>
  <r>
    <x v="0"/>
    <m/>
    <n v="46"/>
    <s v="F"/>
    <s v="Exessive daytime sleepiness, insomnia, OSA"/>
    <n v="1"/>
    <n v="0.5"/>
    <n v="0"/>
    <n v="1"/>
    <s v="Clinic - Clean Data"/>
    <b v="0"/>
    <b v="0"/>
    <b v="0"/>
    <n v="1"/>
    <b v="0"/>
    <b v="0"/>
    <b v="1"/>
    <b v="0"/>
    <b v="1"/>
    <b v="0"/>
    <b v="0"/>
    <b v="0"/>
    <b v="0"/>
    <b v="0"/>
    <b v="0"/>
    <x v="0"/>
  </r>
  <r>
    <x v="1"/>
    <m/>
    <n v="79"/>
    <s v="M"/>
    <m/>
    <n v="1"/>
    <n v="0"/>
    <n v="1"/>
    <n v="0"/>
    <s v="Clinic - Clean Data"/>
    <b v="0"/>
    <b v="0"/>
    <b v="0"/>
    <n v="1"/>
    <b v="0"/>
    <b v="0"/>
    <b v="1"/>
    <b v="0"/>
    <b v="0"/>
    <b v="0"/>
    <b v="0"/>
    <b v="0"/>
    <b v="0"/>
    <b v="0"/>
    <b v="0"/>
    <x v="0"/>
  </r>
  <r>
    <x v="1"/>
    <m/>
    <n v="78"/>
    <s v="M"/>
    <m/>
    <n v="1"/>
    <n v="1"/>
    <n v="1"/>
    <n v="0"/>
    <s v="Clinic - Clean Data"/>
    <b v="0"/>
    <b v="0"/>
    <b v="0"/>
    <n v="1"/>
    <b v="0"/>
    <b v="0"/>
    <b v="1"/>
    <b v="0"/>
    <b v="0"/>
    <b v="0"/>
    <b v="0"/>
    <b v="1"/>
    <b v="0"/>
    <b v="0"/>
    <b v="1"/>
    <x v="0"/>
  </r>
  <r>
    <x v="1"/>
    <m/>
    <n v="70"/>
    <s v="F"/>
    <s v="RLS, depression, OSA"/>
    <n v="0"/>
    <n v="0"/>
    <n v="1"/>
    <n v="1"/>
    <s v="Clinic - Clean Data"/>
    <b v="1"/>
    <b v="0"/>
    <b v="0"/>
    <n v="1"/>
    <b v="0"/>
    <b v="1"/>
    <b v="1"/>
    <b v="1"/>
    <b v="1"/>
    <b v="1"/>
    <b v="0"/>
    <b v="0"/>
    <b v="0"/>
    <b v="1"/>
    <b v="1"/>
    <x v="1"/>
  </r>
  <r>
    <x v="1"/>
    <m/>
    <n v="82"/>
    <s v="M"/>
    <s v="Positional OSA"/>
    <n v="1"/>
    <n v="0"/>
    <n v="0"/>
    <n v="0"/>
    <s v="Clinic - Clean Data"/>
    <b v="0"/>
    <b v="1"/>
    <b v="0"/>
    <n v="1"/>
    <b v="0"/>
    <b v="0"/>
    <b v="0"/>
    <b v="0"/>
    <b v="0"/>
    <b v="0"/>
    <b v="0"/>
    <b v="0"/>
    <b v="0"/>
    <b v="0"/>
    <b v="0"/>
    <x v="0"/>
  </r>
  <r>
    <x v="1"/>
    <m/>
    <n v="70"/>
    <s v="F"/>
    <s v="Maintenance insomnia, depression"/>
    <n v="0"/>
    <n v="0"/>
    <n v="1"/>
    <n v="0"/>
    <s v="Clinic - Clean Data"/>
    <b v="1"/>
    <b v="0"/>
    <b v="0"/>
    <n v="1"/>
    <b v="0"/>
    <b v="1"/>
    <b v="1"/>
    <b v="1"/>
    <b v="0"/>
    <b v="0"/>
    <b v="0"/>
    <b v="0"/>
    <b v="0"/>
    <b v="0"/>
    <b v="0"/>
    <x v="0"/>
  </r>
  <r>
    <x v="1"/>
    <m/>
    <n v="71"/>
    <s v="F"/>
    <s v="Depression"/>
    <n v="0.5"/>
    <n v="1"/>
    <n v="1"/>
    <n v="0.5"/>
    <s v="Clinic - Clean Data"/>
    <b v="0"/>
    <b v="0"/>
    <b v="0"/>
    <n v="1"/>
    <b v="1"/>
    <b v="1"/>
    <b v="1"/>
    <b v="1"/>
    <b v="0"/>
    <b v="0"/>
    <b v="0"/>
    <b v="1"/>
    <b v="0"/>
    <b v="0"/>
    <b v="1"/>
    <x v="1"/>
  </r>
  <r>
    <x v="1"/>
    <m/>
    <n v="85"/>
    <s v="M"/>
    <s v="pRBD, depression"/>
    <n v="1"/>
    <n v="0"/>
    <n v="0"/>
    <n v="0.5"/>
    <s v="Clinic - Clean Data"/>
    <b v="0"/>
    <b v="0"/>
    <b v="0"/>
    <n v="1"/>
    <b v="0"/>
    <b v="0"/>
    <b v="0"/>
    <b v="0"/>
    <b v="0"/>
    <b v="0"/>
    <b v="0"/>
    <b v="0"/>
    <b v="0"/>
    <b v="0"/>
    <b v="0"/>
    <x v="0"/>
  </r>
  <r>
    <x v="1"/>
    <m/>
    <n v="74"/>
    <s v="F"/>
    <m/>
    <n v="1"/>
    <n v="0"/>
    <n v="0.5"/>
    <n v="0"/>
    <s v="Clinic - Clean Data"/>
    <b v="0"/>
    <b v="0"/>
    <b v="0"/>
    <n v="1"/>
    <b v="0"/>
    <b v="0"/>
    <b v="0"/>
    <b v="0"/>
    <b v="0"/>
    <b v="0"/>
    <b v="0"/>
    <b v="0"/>
    <b v="0"/>
    <b v="0"/>
    <b v="0"/>
    <x v="0"/>
  </r>
  <r>
    <x v="1"/>
    <m/>
    <n v="73"/>
    <s v="F"/>
    <s v="OSA, RLS, insomnia"/>
    <n v="1"/>
    <n v="0"/>
    <n v="0"/>
    <n v="1"/>
    <s v="Clinic - Clean Data"/>
    <b v="0"/>
    <b v="0"/>
    <b v="0"/>
    <n v="1"/>
    <b v="0"/>
    <b v="0"/>
    <b v="1"/>
    <b v="0"/>
    <b v="1"/>
    <b v="0"/>
    <b v="0"/>
    <b v="0"/>
    <b v="0"/>
    <b v="0"/>
    <b v="0"/>
    <x v="0"/>
  </r>
  <r>
    <x v="1"/>
    <m/>
    <n v="77"/>
    <s v="F"/>
    <s v="OSA, cognitive impairment"/>
    <n v="1"/>
    <n v="1"/>
    <n v="1"/>
    <n v="1"/>
    <s v="Clinic - Clean Data"/>
    <b v="0"/>
    <b v="0"/>
    <b v="0"/>
    <n v="1"/>
    <b v="0"/>
    <b v="0"/>
    <b v="1"/>
    <b v="0"/>
    <b v="1"/>
    <b v="0"/>
    <b v="0"/>
    <b v="1"/>
    <b v="1"/>
    <b v="1"/>
    <b v="1"/>
    <x v="0"/>
  </r>
  <r>
    <x v="1"/>
    <m/>
    <n v="72"/>
    <s v="M"/>
    <s v="OSA"/>
    <n v="1"/>
    <n v="1"/>
    <n v="0"/>
    <n v="0"/>
    <s v="Clinic - Clean Data"/>
    <b v="0"/>
    <b v="0"/>
    <b v="0"/>
    <n v="1"/>
    <b v="0"/>
    <b v="0"/>
    <b v="1"/>
    <b v="0"/>
    <b v="0"/>
    <b v="0"/>
    <b v="0"/>
    <b v="0"/>
    <b v="0"/>
    <b v="0"/>
    <b v="0"/>
    <x v="0"/>
  </r>
  <r>
    <x v="1"/>
    <m/>
    <n v="63"/>
    <s v="F"/>
    <m/>
    <n v="1"/>
    <n v="0.5"/>
    <n v="1"/>
    <n v="1"/>
    <s v="Clinic - Clean Data"/>
    <b v="0"/>
    <b v="0"/>
    <b v="0"/>
    <n v="1"/>
    <b v="0"/>
    <b v="0"/>
    <b v="1"/>
    <b v="0"/>
    <b v="1"/>
    <b v="0"/>
    <b v="0"/>
    <b v="0"/>
    <b v="0"/>
    <b v="1"/>
    <b v="1"/>
    <x v="0"/>
  </r>
  <r>
    <x v="1"/>
    <m/>
    <n v="79"/>
    <s v="M"/>
    <s v="OSA"/>
    <n v="1"/>
    <n v="1"/>
    <n v="1"/>
    <n v="0"/>
    <s v="Clinic - Clean Data"/>
    <b v="0"/>
    <b v="0"/>
    <b v="0"/>
    <n v="1"/>
    <b v="0"/>
    <b v="0"/>
    <b v="1"/>
    <b v="0"/>
    <b v="0"/>
    <b v="0"/>
    <b v="0"/>
    <b v="1"/>
    <b v="0"/>
    <b v="0"/>
    <b v="1"/>
    <x v="0"/>
  </r>
  <r>
    <x v="0"/>
    <n v="5.1647340570000004"/>
    <n v="54"/>
    <s v="M"/>
    <s v="nREM parasomnias"/>
    <n v="0.5"/>
    <n v="0"/>
    <n v="0"/>
    <n v="1"/>
    <s v="SHAS"/>
    <b v="0"/>
    <b v="0"/>
    <b v="0"/>
    <n v="1"/>
    <b v="1"/>
    <b v="1"/>
    <b v="1"/>
    <b v="1"/>
    <b v="1"/>
    <b v="1"/>
    <b v="0"/>
    <b v="0"/>
    <b v="0"/>
    <b v="0"/>
    <b v="0"/>
    <x v="0"/>
  </r>
  <r>
    <x v="0"/>
    <n v="-2.3457297750000001"/>
    <n v="53"/>
    <s v="M"/>
    <s v="RLS, PLM"/>
    <n v="0.5"/>
    <n v="1"/>
    <n v="0"/>
    <n v="0"/>
    <s v="SHAS"/>
    <b v="0"/>
    <b v="0"/>
    <b v="0"/>
    <n v="1"/>
    <b v="1"/>
    <b v="1"/>
    <b v="1"/>
    <b v="1"/>
    <b v="0"/>
    <b v="0"/>
    <b v="0"/>
    <b v="0"/>
    <b v="0"/>
    <b v="0"/>
    <b v="0"/>
    <x v="0"/>
  </r>
  <r>
    <x v="0"/>
    <m/>
    <n v="62"/>
    <s v="F"/>
    <s v="Insomni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x v="0"/>
  </r>
  <r>
    <x v="0"/>
    <n v="-2.700108095"/>
    <n v="55"/>
    <s v="M"/>
    <s v="OSA, other parasomnias (no RSWA)"/>
    <n v="1"/>
    <n v="0"/>
    <n v="0"/>
    <n v="1"/>
    <s v="SHAS"/>
    <b v="0"/>
    <b v="0"/>
    <b v="0"/>
    <n v="1"/>
    <b v="0"/>
    <b v="0"/>
    <b v="1"/>
    <b v="0"/>
    <b v="1"/>
    <b v="0"/>
    <b v="0"/>
    <b v="0"/>
    <b v="0"/>
    <b v="0"/>
    <b v="0"/>
    <x v="0"/>
  </r>
  <r>
    <x v="0"/>
    <n v="7.0801831970000002"/>
    <n v="85"/>
    <s v="F"/>
    <m/>
    <n v="0"/>
    <n v="1"/>
    <n v="0"/>
    <n v="0"/>
    <s v="SHAS"/>
    <b v="1"/>
    <b v="0"/>
    <b v="0"/>
    <n v="1"/>
    <b v="0"/>
    <b v="1"/>
    <b v="1"/>
    <b v="1"/>
    <b v="0"/>
    <b v="0"/>
    <b v="0"/>
    <b v="0"/>
    <b v="0"/>
    <b v="0"/>
    <b v="0"/>
    <x v="0"/>
  </r>
  <r>
    <x v="0"/>
    <n v="-1.1691594750000001"/>
    <n v="75"/>
    <s v="M"/>
    <s v="OSA, no RSWA"/>
    <n v="1"/>
    <n v="0"/>
    <n v="0"/>
    <n v="0"/>
    <s v="SHAS"/>
    <b v="0"/>
    <b v="1"/>
    <b v="0"/>
    <n v="1"/>
    <b v="0"/>
    <b v="0"/>
    <b v="0"/>
    <b v="0"/>
    <b v="0"/>
    <b v="0"/>
    <b v="0"/>
    <b v="0"/>
    <b v="0"/>
    <b v="0"/>
    <b v="0"/>
    <x v="0"/>
  </r>
  <r>
    <x v="0"/>
    <m/>
    <n v="60"/>
    <s v="M"/>
    <s v="OS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x v="0"/>
  </r>
  <r>
    <x v="0"/>
    <n v="-3.4536265410000002"/>
    <n v="55"/>
    <s v="F"/>
    <m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x v="0"/>
  </r>
  <r>
    <x v="0"/>
    <n v="1.123105215"/>
    <n v="63"/>
    <s v="M"/>
    <s v="OSA, insomni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x v="0"/>
  </r>
  <r>
    <x v="0"/>
    <m/>
    <n v="67"/>
    <s v="F"/>
    <m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x v="0"/>
  </r>
  <r>
    <x v="0"/>
    <m/>
    <n v="78"/>
    <s v="F"/>
    <s v="OS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x v="0"/>
  </r>
  <r>
    <x v="0"/>
    <n v="-5.3426761110000003"/>
    <n v="68"/>
    <s v="M"/>
    <s v="OS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x v="0"/>
  </r>
  <r>
    <x v="0"/>
    <n v="4.1871186180000004"/>
    <n v="81"/>
    <s v="F"/>
    <s v="RLS, sleepwalks, anxiety, depression"/>
    <n v="0"/>
    <n v="1"/>
    <n v="0.5"/>
    <n v="1"/>
    <s v="SHAS"/>
    <b v="1"/>
    <b v="0"/>
    <b v="0"/>
    <n v="1"/>
    <b v="0"/>
    <b v="1"/>
    <b v="1"/>
    <b v="1"/>
    <b v="1"/>
    <b v="1"/>
    <b v="0"/>
    <b v="0"/>
    <b v="1"/>
    <b v="0"/>
    <b v="1"/>
    <x v="1"/>
  </r>
  <r>
    <x v="0"/>
    <n v="-0.40979335099999997"/>
    <n v="57"/>
    <s v="F"/>
    <s v="RLS, anxiety, depression, migraines"/>
    <n v="0"/>
    <n v="0"/>
    <n v="0.5"/>
    <n v="0"/>
    <s v="SHAS"/>
    <b v="1"/>
    <b v="0"/>
    <b v="0"/>
    <n v="1"/>
    <b v="0"/>
    <b v="1"/>
    <b v="0"/>
    <b v="0"/>
    <b v="0"/>
    <b v="0"/>
    <b v="0"/>
    <b v="0"/>
    <b v="0"/>
    <b v="0"/>
    <b v="0"/>
    <x v="0"/>
  </r>
  <r>
    <x v="0"/>
    <m/>
    <n v="75"/>
    <s v="M"/>
    <s v="RLS"/>
    <n v="0.5"/>
    <n v="0"/>
    <n v="0.5"/>
    <n v="0"/>
    <s v="SHAS"/>
    <b v="0"/>
    <b v="0"/>
    <b v="0"/>
    <n v="1"/>
    <b v="1"/>
    <b v="1"/>
    <b v="0"/>
    <b v="0"/>
    <b v="0"/>
    <b v="0"/>
    <b v="0"/>
    <b v="0"/>
    <b v="0"/>
    <b v="0"/>
    <b v="0"/>
    <x v="0"/>
  </r>
  <r>
    <x v="0"/>
    <m/>
    <n v="54"/>
    <s v="F"/>
    <m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x v="0"/>
  </r>
  <r>
    <x v="0"/>
    <n v="-1.760162252"/>
    <n v="82"/>
    <s v="F"/>
    <s v="Insomni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x v="0"/>
  </r>
  <r>
    <x v="0"/>
    <n v="3.7033907999999997E-2"/>
    <n v="72"/>
    <s v="F"/>
    <m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x v="0"/>
  </r>
  <r>
    <x v="0"/>
    <m/>
    <n v="79"/>
    <s v="M"/>
    <s v="Insomnia, OS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x v="0"/>
  </r>
  <r>
    <x v="1"/>
    <n v="-0.90226366999999996"/>
    <n v="68"/>
    <s v="M"/>
    <s v="Depression, mild sleep apne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x v="0"/>
  </r>
  <r>
    <x v="1"/>
    <m/>
    <n v="74"/>
    <s v="F"/>
    <m/>
    <n v="1"/>
    <n v="0"/>
    <n v="0"/>
    <n v="0"/>
    <s v="SHAS"/>
    <b v="0"/>
    <b v="1"/>
    <b v="0"/>
    <n v="1"/>
    <b v="0"/>
    <b v="0"/>
    <b v="0"/>
    <b v="0"/>
    <b v="0"/>
    <b v="0"/>
    <b v="0"/>
    <b v="0"/>
    <b v="0"/>
    <b v="0"/>
    <b v="0"/>
    <x v="0"/>
  </r>
  <r>
    <x v="1"/>
    <n v="1.3878249060000001"/>
    <n v="80"/>
    <s v="M"/>
    <m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x v="0"/>
  </r>
  <r>
    <x v="1"/>
    <n v="4.5387679140000001"/>
    <n v="80"/>
    <s v="M"/>
    <s v="OSA, anxiety"/>
    <n v="1"/>
    <n v="0"/>
    <n v="0"/>
    <n v="0"/>
    <s v="SHAS"/>
    <b v="0"/>
    <b v="1"/>
    <b v="0"/>
    <n v="1"/>
    <b v="0"/>
    <b v="0"/>
    <b v="0"/>
    <b v="0"/>
    <b v="0"/>
    <b v="0"/>
    <b v="0"/>
    <b v="0"/>
    <b v="0"/>
    <b v="0"/>
    <b v="0"/>
    <x v="0"/>
  </r>
  <r>
    <x v="1"/>
    <n v="5.0120282610000002"/>
    <n v="72"/>
    <s v="F"/>
    <s v="Borderline to mild OSA"/>
    <n v="0.5"/>
    <n v="1"/>
    <n v="0"/>
    <n v="0"/>
    <s v="SHAS"/>
    <b v="0"/>
    <b v="0"/>
    <b v="0"/>
    <n v="1"/>
    <b v="1"/>
    <b v="1"/>
    <b v="1"/>
    <b v="1"/>
    <b v="0"/>
    <b v="0"/>
    <b v="0"/>
    <b v="0"/>
    <b v="0"/>
    <b v="0"/>
    <b v="0"/>
    <x v="0"/>
  </r>
  <r>
    <x v="1"/>
    <n v="-3.407220857"/>
    <n v="67"/>
    <s v="F"/>
    <m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x v="0"/>
  </r>
  <r>
    <x v="1"/>
    <n v="5.694318312"/>
    <n v="70"/>
    <s v="M"/>
    <m/>
    <n v="1"/>
    <n v="1"/>
    <n v="0"/>
    <n v="0"/>
    <s v="SHAS"/>
    <b v="0"/>
    <b v="0"/>
    <b v="0"/>
    <n v="1"/>
    <b v="0"/>
    <b v="0"/>
    <b v="1"/>
    <b v="0"/>
    <b v="0"/>
    <b v="0"/>
    <b v="0"/>
    <b v="0"/>
    <b v="0"/>
    <b v="0"/>
    <b v="0"/>
    <x v="0"/>
  </r>
  <r>
    <x v="1"/>
    <m/>
    <n v="67"/>
    <s v="M"/>
    <s v="OSA, depression"/>
    <n v="1"/>
    <n v="0"/>
    <n v="0"/>
    <n v="0"/>
    <s v="SHAS"/>
    <b v="0"/>
    <b v="1"/>
    <b v="0"/>
    <n v="1"/>
    <b v="0"/>
    <b v="0"/>
    <b v="0"/>
    <b v="0"/>
    <b v="0"/>
    <b v="0"/>
    <b v="0"/>
    <b v="0"/>
    <b v="0"/>
    <b v="0"/>
    <b v="0"/>
    <x v="0"/>
  </r>
  <r>
    <x v="1"/>
    <m/>
    <n v="67"/>
    <s v="M"/>
    <m/>
    <n v="1"/>
    <n v="1"/>
    <n v="0"/>
    <n v="1"/>
    <s v="SHAS"/>
    <b v="0"/>
    <b v="0"/>
    <b v="0"/>
    <n v="1"/>
    <b v="0"/>
    <b v="0"/>
    <b v="1"/>
    <b v="0"/>
    <b v="1"/>
    <b v="0"/>
    <b v="0"/>
    <b v="0"/>
    <b v="1"/>
    <b v="0"/>
    <b v="1"/>
    <x v="0"/>
  </r>
  <r>
    <x v="1"/>
    <n v="5.5261576589999999"/>
    <n v="70"/>
    <s v="M"/>
    <s v="Mild depression, RLS"/>
    <n v="0"/>
    <n v="0.5"/>
    <n v="0"/>
    <n v="1"/>
    <s v="SHAS"/>
    <b v="1"/>
    <b v="0"/>
    <b v="0"/>
    <n v="1"/>
    <b v="0"/>
    <b v="1"/>
    <b v="1"/>
    <b v="1"/>
    <b v="1"/>
    <b v="1"/>
    <b v="0"/>
    <b v="0"/>
    <b v="0"/>
    <b v="0"/>
    <b v="0"/>
    <x v="0"/>
  </r>
  <r>
    <x v="1"/>
    <m/>
    <n v="81"/>
    <s v="F"/>
    <s v="Depression, anxiety, insomnia"/>
    <n v="0"/>
    <n v="1"/>
    <n v="0.5"/>
    <n v="1"/>
    <s v="SHAS"/>
    <b v="1"/>
    <b v="0"/>
    <b v="0"/>
    <n v="1"/>
    <b v="0"/>
    <b v="1"/>
    <b v="1"/>
    <b v="1"/>
    <b v="1"/>
    <b v="1"/>
    <b v="0"/>
    <b v="0"/>
    <b v="1"/>
    <b v="0"/>
    <b v="1"/>
    <x v="1"/>
  </r>
  <r>
    <x v="1"/>
    <n v="4.3556225550000001"/>
    <n v="72"/>
    <s v="F"/>
    <m/>
    <n v="1"/>
    <n v="0"/>
    <n v="1"/>
    <n v="0"/>
    <s v="SHAS"/>
    <b v="0"/>
    <b v="0"/>
    <b v="0"/>
    <n v="1"/>
    <b v="0"/>
    <b v="0"/>
    <b v="1"/>
    <b v="0"/>
    <b v="0"/>
    <b v="0"/>
    <b v="0"/>
    <b v="0"/>
    <b v="0"/>
    <b v="0"/>
    <b v="0"/>
    <x v="0"/>
  </r>
  <r>
    <x v="1"/>
    <n v="5.2547727159999997"/>
    <n v="67"/>
    <s v="M"/>
    <s v="Depression, anxiety, PTSD"/>
    <n v="1"/>
    <n v="1"/>
    <n v="1"/>
    <n v="0"/>
    <s v="SHAS"/>
    <b v="0"/>
    <b v="0"/>
    <b v="0"/>
    <n v="1"/>
    <b v="0"/>
    <b v="0"/>
    <b v="1"/>
    <b v="0"/>
    <b v="0"/>
    <b v="0"/>
    <b v="0"/>
    <b v="1"/>
    <b v="0"/>
    <b v="0"/>
    <b v="1"/>
    <x v="0"/>
  </r>
  <r>
    <x v="1"/>
    <n v="5.8859385939999997"/>
    <n v="69"/>
    <s v="M"/>
    <m/>
    <n v="1"/>
    <n v="1"/>
    <n v="0.5"/>
    <n v="0"/>
    <s v="SHAS"/>
    <b v="0"/>
    <b v="0"/>
    <b v="0"/>
    <n v="1"/>
    <b v="0"/>
    <b v="0"/>
    <b v="1"/>
    <b v="0"/>
    <b v="0"/>
    <b v="0"/>
    <b v="0"/>
    <b v="0"/>
    <b v="0"/>
    <b v="0"/>
    <b v="0"/>
    <x v="0"/>
  </r>
  <r>
    <x v="1"/>
    <n v="4.1546924509999998"/>
    <n v="72"/>
    <s v="M"/>
    <s v="Mild-moderate OSA, insomnia, nocturia"/>
    <n v="1"/>
    <n v="0"/>
    <n v="0.5"/>
    <n v="1"/>
    <s v="SHAS"/>
    <b v="0"/>
    <b v="0"/>
    <b v="0"/>
    <n v="1"/>
    <b v="0"/>
    <b v="0"/>
    <b v="1"/>
    <b v="0"/>
    <b v="1"/>
    <b v="0"/>
    <b v="0"/>
    <b v="0"/>
    <b v="0"/>
    <b v="0"/>
    <b v="0"/>
    <x v="0"/>
  </r>
  <r>
    <x v="1"/>
    <n v="-3.9642169869999999"/>
    <n v="61"/>
    <s v="F"/>
    <s v="Depression, migraines"/>
    <n v="1"/>
    <n v="0.5"/>
    <n v="1"/>
    <n v="0"/>
    <s v="SHAS"/>
    <b v="0"/>
    <b v="0"/>
    <b v="0"/>
    <n v="1"/>
    <b v="0"/>
    <b v="0"/>
    <b v="1"/>
    <b v="0"/>
    <b v="0"/>
    <b v="0"/>
    <b v="0"/>
    <b v="0"/>
    <b v="0"/>
    <b v="0"/>
    <b v="0"/>
    <x v="0"/>
  </r>
  <r>
    <x v="1"/>
    <n v="5.3135809820000004"/>
    <n v="76"/>
    <s v="F"/>
    <s v="Depression, anxiety"/>
    <n v="1"/>
    <n v="1"/>
    <n v="1"/>
    <n v="1"/>
    <s v="SHAS"/>
    <b v="0"/>
    <b v="0"/>
    <b v="0"/>
    <n v="1"/>
    <b v="0"/>
    <b v="0"/>
    <b v="1"/>
    <b v="0"/>
    <b v="1"/>
    <b v="0"/>
    <b v="0"/>
    <b v="1"/>
    <b v="1"/>
    <b v="1"/>
    <b v="1"/>
    <x v="0"/>
  </r>
  <r>
    <x v="1"/>
    <n v="-1.274989098"/>
    <n v="65"/>
    <s v="F"/>
    <s v="Insomnia, anxiety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x v="0"/>
  </r>
  <r>
    <x v="1"/>
    <n v="6.8392871980000001"/>
    <n v="73"/>
    <s v="F"/>
    <s v="OSA, MCI, depression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x v="0"/>
  </r>
  <r>
    <x v="1"/>
    <n v="1.0274295120000001"/>
    <n v="53"/>
    <s v="M"/>
    <s v="OSA"/>
    <n v="1"/>
    <n v="0.5"/>
    <n v="0.5"/>
    <n v="1"/>
    <s v="SHAS"/>
    <b v="0"/>
    <b v="0"/>
    <b v="0"/>
    <n v="1"/>
    <b v="0"/>
    <b v="0"/>
    <b v="1"/>
    <b v="0"/>
    <b v="1"/>
    <b v="0"/>
    <b v="0"/>
    <b v="0"/>
    <b v="0"/>
    <b v="0"/>
    <b v="0"/>
    <x v="0"/>
  </r>
  <r>
    <x v="1"/>
    <n v="0.45891792199999998"/>
    <n v="68"/>
    <s v="M"/>
    <s v="Nightmare disorder, OSA, CSA, RLS, depression"/>
    <n v="0.5"/>
    <n v="1"/>
    <n v="0.5"/>
    <n v="1"/>
    <s v="SHAS"/>
    <b v="0"/>
    <b v="0"/>
    <b v="0"/>
    <n v="1"/>
    <b v="1"/>
    <b v="1"/>
    <b v="1"/>
    <b v="1"/>
    <b v="1"/>
    <b v="1"/>
    <b v="0"/>
    <b v="0"/>
    <b v="1"/>
    <b v="0"/>
    <b v="1"/>
    <x v="1"/>
  </r>
  <r>
    <x v="1"/>
    <m/>
    <n v="70"/>
    <s v="F"/>
    <m/>
    <n v="1"/>
    <n v="1"/>
    <n v="1"/>
    <n v="0"/>
    <s v="SHAS"/>
    <b v="0"/>
    <b v="0"/>
    <b v="0"/>
    <n v="1"/>
    <b v="0"/>
    <b v="0"/>
    <b v="1"/>
    <b v="0"/>
    <b v="0"/>
    <b v="0"/>
    <b v="0"/>
    <b v="1"/>
    <b v="0"/>
    <b v="0"/>
    <b v="1"/>
    <x v="0"/>
  </r>
  <r>
    <x v="1"/>
    <n v="0.66475001899999997"/>
    <n v="79"/>
    <s v="M"/>
    <s v="OSA"/>
    <n v="1"/>
    <n v="0"/>
    <n v="1"/>
    <n v="0"/>
    <s v="SHAS"/>
    <b v="0"/>
    <b v="0"/>
    <b v="0"/>
    <n v="1"/>
    <b v="0"/>
    <b v="0"/>
    <b v="1"/>
    <b v="0"/>
    <b v="0"/>
    <b v="0"/>
    <b v="0"/>
    <b v="0"/>
    <b v="0"/>
    <b v="0"/>
    <b v="0"/>
    <x v="0"/>
  </r>
  <r>
    <x v="1"/>
    <n v="6.3362845170000002"/>
    <n v="64"/>
    <s v="M"/>
    <m/>
    <n v="1"/>
    <n v="0.5"/>
    <n v="1"/>
    <n v="0"/>
    <s v="SHAS"/>
    <b v="0"/>
    <b v="0"/>
    <b v="0"/>
    <n v="1"/>
    <b v="0"/>
    <b v="0"/>
    <b v="1"/>
    <b v="0"/>
    <b v="0"/>
    <b v="0"/>
    <b v="0"/>
    <b v="0"/>
    <b v="0"/>
    <b v="0"/>
    <b v="0"/>
    <x v="0"/>
  </r>
  <r>
    <x v="1"/>
    <m/>
    <n v="55"/>
    <s v="M"/>
    <m/>
    <n v="1"/>
    <n v="1"/>
    <n v="0"/>
    <n v="0"/>
    <s v="SHAS"/>
    <b v="0"/>
    <b v="0"/>
    <b v="0"/>
    <n v="1"/>
    <b v="0"/>
    <b v="0"/>
    <b v="1"/>
    <b v="0"/>
    <b v="0"/>
    <b v="0"/>
    <b v="0"/>
    <b v="0"/>
    <b v="0"/>
    <b v="0"/>
    <b v="0"/>
    <x v="0"/>
  </r>
  <r>
    <x v="1"/>
    <n v="2.0803639129999998"/>
    <n v="76"/>
    <s v="F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x v="0"/>
  </r>
  <r>
    <x v="1"/>
    <n v="0.737372896"/>
    <n v="63"/>
    <s v="M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x v="0"/>
  </r>
  <r>
    <x v="1"/>
    <n v="4.5332755569999996"/>
    <n v="59"/>
    <s v="M"/>
    <m/>
    <n v="1"/>
    <n v="0"/>
    <n v="1"/>
    <n v="1"/>
    <s v="Stanford"/>
    <b v="0"/>
    <b v="0"/>
    <b v="0"/>
    <n v="1"/>
    <b v="0"/>
    <b v="0"/>
    <b v="1"/>
    <b v="0"/>
    <b v="1"/>
    <b v="0"/>
    <b v="0"/>
    <b v="0"/>
    <b v="0"/>
    <b v="1"/>
    <b v="1"/>
    <x v="0"/>
  </r>
  <r>
    <x v="1"/>
    <n v="-4.9148882719999998"/>
    <n v="65"/>
    <s v="F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x v="0"/>
  </r>
  <r>
    <x v="1"/>
    <n v="6.1564291280000001"/>
    <n v="63"/>
    <s v="M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x v="0"/>
  </r>
  <r>
    <x v="1"/>
    <n v="-0.96570313910000005"/>
    <n v="74"/>
    <s v="M"/>
    <m/>
    <n v="1"/>
    <n v="1"/>
    <n v="0"/>
    <n v="0"/>
    <s v="Stanford"/>
    <b v="0"/>
    <b v="0"/>
    <b v="0"/>
    <n v="1"/>
    <b v="0"/>
    <b v="0"/>
    <b v="1"/>
    <b v="0"/>
    <b v="0"/>
    <b v="0"/>
    <b v="0"/>
    <b v="0"/>
    <b v="0"/>
    <b v="0"/>
    <b v="0"/>
    <x v="0"/>
  </r>
  <r>
    <x v="1"/>
    <n v="7.6217001560000002"/>
    <n v="75"/>
    <s v="M"/>
    <m/>
    <n v="1"/>
    <n v="0.5"/>
    <n v="0"/>
    <n v="0.5"/>
    <s v="Stanford"/>
    <b v="0"/>
    <b v="0"/>
    <b v="0"/>
    <n v="1"/>
    <b v="0"/>
    <b v="0"/>
    <b v="0"/>
    <b v="0"/>
    <b v="0"/>
    <b v="0"/>
    <b v="0"/>
    <b v="0"/>
    <b v="0"/>
    <b v="0"/>
    <b v="0"/>
    <x v="0"/>
  </r>
  <r>
    <x v="1"/>
    <n v="4.2917910519999998"/>
    <n v="62"/>
    <s v="F"/>
    <m/>
    <n v="1"/>
    <n v="0"/>
    <n v="0"/>
    <n v="1"/>
    <s v="Stanford"/>
    <b v="0"/>
    <b v="0"/>
    <b v="0"/>
    <n v="1"/>
    <b v="0"/>
    <b v="0"/>
    <b v="1"/>
    <b v="0"/>
    <b v="1"/>
    <b v="0"/>
    <b v="0"/>
    <b v="0"/>
    <b v="0"/>
    <b v="0"/>
    <b v="0"/>
    <x v="0"/>
  </r>
  <r>
    <x v="1"/>
    <n v="7.2552489189999996"/>
    <n v="62"/>
    <s v="M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x v="0"/>
  </r>
  <r>
    <x v="1"/>
    <n v="4.4798871480000004"/>
    <n v="60"/>
    <s v="M"/>
    <m/>
    <n v="1"/>
    <n v="1"/>
    <n v="0"/>
    <n v="1"/>
    <s v="Stanford"/>
    <b v="0"/>
    <b v="0"/>
    <b v="0"/>
    <n v="1"/>
    <b v="0"/>
    <b v="0"/>
    <b v="1"/>
    <b v="0"/>
    <b v="1"/>
    <b v="0"/>
    <b v="0"/>
    <b v="0"/>
    <b v="1"/>
    <b v="0"/>
    <b v="1"/>
    <x v="0"/>
  </r>
  <r>
    <x v="1"/>
    <n v="4.4268055569999998"/>
    <n v="78"/>
    <s v="M"/>
    <m/>
    <n v="1"/>
    <n v="1"/>
    <n v="0"/>
    <n v="1"/>
    <s v="Stanford"/>
    <b v="0"/>
    <b v="0"/>
    <b v="0"/>
    <n v="1"/>
    <b v="0"/>
    <b v="0"/>
    <b v="1"/>
    <b v="0"/>
    <b v="1"/>
    <b v="0"/>
    <b v="0"/>
    <b v="0"/>
    <b v="1"/>
    <b v="0"/>
    <b v="1"/>
    <x v="0"/>
  </r>
  <r>
    <x v="1"/>
    <n v="4.9676454559999996"/>
    <n v="67"/>
    <s v="M"/>
    <m/>
    <n v="1"/>
    <n v="0"/>
    <n v="1"/>
    <n v="1"/>
    <s v="Stanford"/>
    <b v="0"/>
    <b v="0"/>
    <b v="0"/>
    <n v="1"/>
    <b v="0"/>
    <b v="0"/>
    <b v="1"/>
    <b v="0"/>
    <b v="1"/>
    <b v="0"/>
    <b v="0"/>
    <b v="0"/>
    <b v="0"/>
    <b v="1"/>
    <b v="1"/>
    <x v="0"/>
  </r>
  <r>
    <x v="1"/>
    <n v="7.4490138779999997"/>
    <n v="66"/>
    <s v="M"/>
    <m/>
    <n v="1"/>
    <n v="0"/>
    <n v="1"/>
    <n v="1"/>
    <s v="Stanford"/>
    <b v="0"/>
    <b v="0"/>
    <b v="0"/>
    <n v="1"/>
    <b v="0"/>
    <b v="0"/>
    <b v="1"/>
    <b v="0"/>
    <b v="1"/>
    <b v="0"/>
    <b v="0"/>
    <b v="0"/>
    <b v="0"/>
    <b v="1"/>
    <b v="1"/>
    <x v="0"/>
  </r>
  <r>
    <x v="1"/>
    <n v="4.0073969509999996"/>
    <n v="75"/>
    <s v="M"/>
    <m/>
    <n v="1"/>
    <n v="0"/>
    <n v="1"/>
    <n v="1"/>
    <s v="Stanford"/>
    <b v="0"/>
    <b v="0"/>
    <b v="0"/>
    <n v="1"/>
    <b v="0"/>
    <b v="0"/>
    <b v="1"/>
    <b v="0"/>
    <b v="1"/>
    <b v="0"/>
    <b v="0"/>
    <b v="0"/>
    <b v="0"/>
    <b v="1"/>
    <b v="1"/>
    <x v="0"/>
  </r>
  <r>
    <x v="1"/>
    <n v="10.04713289"/>
    <n v="67"/>
    <s v="M"/>
    <m/>
    <n v="1"/>
    <n v="1"/>
    <n v="1"/>
    <n v="1"/>
    <s v="Stanford"/>
    <b v="0"/>
    <b v="0"/>
    <b v="0"/>
    <n v="1"/>
    <b v="0"/>
    <b v="0"/>
    <b v="1"/>
    <b v="0"/>
    <b v="1"/>
    <b v="0"/>
    <b v="0"/>
    <b v="1"/>
    <b v="1"/>
    <b v="1"/>
    <b v="1"/>
    <x v="0"/>
  </r>
  <r>
    <x v="1"/>
    <n v="6.5036704729999997"/>
    <n v="77"/>
    <s v="M"/>
    <m/>
    <n v="1"/>
    <n v="1"/>
    <n v="1"/>
    <n v="1"/>
    <s v="Stanford"/>
    <b v="0"/>
    <b v="0"/>
    <b v="0"/>
    <n v="1"/>
    <b v="0"/>
    <b v="0"/>
    <b v="1"/>
    <b v="0"/>
    <b v="1"/>
    <b v="0"/>
    <b v="0"/>
    <b v="1"/>
    <b v="1"/>
    <b v="1"/>
    <b v="1"/>
    <x v="0"/>
  </r>
  <r>
    <x v="1"/>
    <n v="3.3723491669999999"/>
    <n v="73"/>
    <s v="M"/>
    <m/>
    <n v="1"/>
    <n v="1"/>
    <n v="1"/>
    <n v="1"/>
    <s v="Stanford"/>
    <b v="0"/>
    <b v="0"/>
    <b v="0"/>
    <n v="1"/>
    <b v="0"/>
    <b v="0"/>
    <b v="1"/>
    <b v="0"/>
    <b v="1"/>
    <b v="0"/>
    <b v="0"/>
    <b v="1"/>
    <b v="1"/>
    <b v="1"/>
    <b v="1"/>
    <x v="0"/>
  </r>
  <r>
    <x v="1"/>
    <n v="4.2871140130000001"/>
    <n v="63"/>
    <s v="M"/>
    <m/>
    <n v="1"/>
    <n v="1"/>
    <n v="1"/>
    <n v="1"/>
    <s v="Stanford"/>
    <b v="0"/>
    <b v="0"/>
    <b v="0"/>
    <n v="1"/>
    <b v="0"/>
    <b v="0"/>
    <b v="1"/>
    <b v="0"/>
    <b v="1"/>
    <b v="0"/>
    <b v="0"/>
    <b v="1"/>
    <b v="1"/>
    <b v="1"/>
    <b v="1"/>
    <x v="0"/>
  </r>
  <r>
    <x v="1"/>
    <n v="8.4718958880000006"/>
    <n v="69"/>
    <s v="M"/>
    <m/>
    <n v="1"/>
    <n v="1"/>
    <n v="1"/>
    <n v="1"/>
    <s v="Stanford"/>
    <b v="0"/>
    <b v="0"/>
    <b v="0"/>
    <n v="1"/>
    <b v="0"/>
    <b v="0"/>
    <b v="1"/>
    <b v="0"/>
    <b v="1"/>
    <b v="0"/>
    <b v="0"/>
    <b v="1"/>
    <b v="1"/>
    <b v="1"/>
    <b v="1"/>
    <x v="0"/>
  </r>
  <r>
    <x v="1"/>
    <n v="6.7906220670000002"/>
    <n v="70"/>
    <s v="M"/>
    <m/>
    <n v="1"/>
    <n v="1"/>
    <n v="1"/>
    <n v="1"/>
    <s v="Stanford"/>
    <b v="0"/>
    <b v="0"/>
    <b v="0"/>
    <n v="1"/>
    <b v="0"/>
    <b v="0"/>
    <b v="1"/>
    <b v="0"/>
    <b v="1"/>
    <b v="0"/>
    <b v="0"/>
    <b v="1"/>
    <b v="1"/>
    <b v="1"/>
    <b v="1"/>
    <x v="0"/>
  </r>
  <r>
    <x v="1"/>
    <n v="4.6497392319999999"/>
    <n v="60"/>
    <s v="M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x v="0"/>
  </r>
  <r>
    <x v="1"/>
    <n v="4.461746335"/>
    <n v="60"/>
    <s v="F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x v="0"/>
  </r>
  <r>
    <x v="1"/>
    <n v="3.8612132610000001"/>
    <n v="70"/>
    <s v="F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x v="0"/>
  </r>
  <r>
    <x v="1"/>
    <n v="8.2499133800000006"/>
    <n v="61"/>
    <s v="M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x v="0"/>
  </r>
  <r>
    <x v="1"/>
    <n v="10.48810585"/>
    <n v="77"/>
    <s v="M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x v="0"/>
  </r>
  <r>
    <x v="1"/>
    <n v="3.9732898780000001"/>
    <n v="71"/>
    <s v="M"/>
    <m/>
    <n v="1"/>
    <n v="1"/>
    <n v="0"/>
    <n v="0"/>
    <s v="Stanford"/>
    <b v="0"/>
    <b v="0"/>
    <b v="0"/>
    <n v="1"/>
    <b v="0"/>
    <b v="0"/>
    <b v="1"/>
    <b v="0"/>
    <b v="0"/>
    <b v="0"/>
    <b v="0"/>
    <b v="0"/>
    <b v="0"/>
    <b v="0"/>
    <b v="0"/>
    <x v="0"/>
  </r>
  <r>
    <x v="1"/>
    <n v="7.9504351340000001"/>
    <n v="67"/>
    <s v="M"/>
    <m/>
    <n v="1"/>
    <n v="1"/>
    <n v="0"/>
    <n v="0"/>
    <s v="Stanford"/>
    <b v="0"/>
    <b v="0"/>
    <b v="0"/>
    <n v="1"/>
    <b v="0"/>
    <b v="0"/>
    <b v="1"/>
    <b v="0"/>
    <b v="0"/>
    <b v="0"/>
    <b v="0"/>
    <b v="0"/>
    <b v="0"/>
    <b v="0"/>
    <b v="0"/>
    <x v="0"/>
  </r>
  <r>
    <x v="1"/>
    <n v="7.7607998289999998"/>
    <n v="70"/>
    <s v="M"/>
    <m/>
    <n v="1"/>
    <n v="0"/>
    <n v="1"/>
    <n v="0"/>
    <s v="Stanford"/>
    <b v="0"/>
    <b v="0"/>
    <b v="0"/>
    <n v="1"/>
    <b v="0"/>
    <b v="0"/>
    <b v="1"/>
    <b v="0"/>
    <b v="0"/>
    <b v="0"/>
    <b v="0"/>
    <b v="0"/>
    <b v="0"/>
    <b v="0"/>
    <b v="0"/>
    <x v="0"/>
  </r>
  <r>
    <x v="1"/>
    <n v="8.1570566610000004"/>
    <n v="56"/>
    <s v="M"/>
    <m/>
    <n v="1"/>
    <n v="0"/>
    <n v="1"/>
    <n v="0"/>
    <s v="Stanford"/>
    <b v="0"/>
    <b v="0"/>
    <b v="0"/>
    <n v="1"/>
    <b v="0"/>
    <b v="0"/>
    <b v="1"/>
    <b v="0"/>
    <b v="0"/>
    <b v="0"/>
    <b v="0"/>
    <b v="0"/>
    <b v="0"/>
    <b v="0"/>
    <b v="0"/>
    <x v="0"/>
  </r>
  <r>
    <x v="1"/>
    <n v="8.5528064770000007"/>
    <n v="71"/>
    <s v="M"/>
    <m/>
    <n v="1"/>
    <n v="0"/>
    <n v="1"/>
    <n v="0"/>
    <s v="Stanford"/>
    <b v="0"/>
    <b v="0"/>
    <b v="0"/>
    <n v="1"/>
    <b v="0"/>
    <b v="0"/>
    <b v="1"/>
    <b v="0"/>
    <b v="0"/>
    <b v="0"/>
    <b v="0"/>
    <b v="0"/>
    <b v="0"/>
    <b v="0"/>
    <b v="0"/>
    <x v="0"/>
  </r>
  <r>
    <x v="1"/>
    <n v="1.4660633679999999"/>
    <n v="69"/>
    <s v="M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x v="0"/>
  </r>
  <r>
    <x v="1"/>
    <n v="6.4650967499999998"/>
    <n v="71"/>
    <s v="M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x v="0"/>
  </r>
  <r>
    <x v="1"/>
    <n v="5.9654922040000002"/>
    <n v="56"/>
    <s v="F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x v="0"/>
  </r>
  <r>
    <x v="1"/>
    <n v="6.6762195039999996"/>
    <n v="65"/>
    <s v="F"/>
    <s v="Parasomnia"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x v="0"/>
  </r>
  <r>
    <x v="1"/>
    <n v="6.7622398209999997"/>
    <n v="74"/>
    <s v="F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x v="0"/>
  </r>
  <r>
    <x v="1"/>
    <n v="7.0950900639999999"/>
    <n v="59"/>
    <s v="M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x v="0"/>
  </r>
  <r>
    <x v="1"/>
    <n v="10.709139990000001"/>
    <n v="76"/>
    <s v="M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x v="0"/>
  </r>
  <r>
    <x v="1"/>
    <n v="5.5567184239999996"/>
    <n v="62"/>
    <s v="M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x v="0"/>
  </r>
  <r>
    <x v="1"/>
    <n v="8.1022803109999995"/>
    <n v="68"/>
    <s v="F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x v="0"/>
  </r>
  <r>
    <x v="1"/>
    <n v="5.0905679749999999"/>
    <n v="76"/>
    <s v="M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x v="0"/>
  </r>
  <r>
    <x v="1"/>
    <n v="4.3324332099999996"/>
    <n v="52"/>
    <s v="M"/>
    <m/>
    <n v="1"/>
    <n v="0.5"/>
    <n v="1"/>
    <n v="0"/>
    <s v="Stanford"/>
    <b v="0"/>
    <b v="0"/>
    <b v="0"/>
    <n v="1"/>
    <b v="0"/>
    <b v="0"/>
    <b v="1"/>
    <b v="0"/>
    <b v="0"/>
    <b v="0"/>
    <b v="0"/>
    <b v="0"/>
    <b v="0"/>
    <b v="0"/>
    <b v="0"/>
    <x v="0"/>
  </r>
  <r>
    <x v="1"/>
    <n v="2.9167801550000001"/>
    <n v="71"/>
    <s v="M"/>
    <m/>
    <n v="1"/>
    <n v="0.5"/>
    <n v="1"/>
    <n v="1"/>
    <s v="Stanford"/>
    <b v="0"/>
    <b v="0"/>
    <b v="0"/>
    <n v="1"/>
    <b v="0"/>
    <b v="0"/>
    <b v="1"/>
    <b v="0"/>
    <b v="1"/>
    <b v="0"/>
    <b v="0"/>
    <b v="0"/>
    <b v="0"/>
    <b v="1"/>
    <b v="1"/>
    <x v="0"/>
  </r>
  <r>
    <x v="0"/>
    <n v="-8.0569572209999993"/>
    <n v="45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x v="0"/>
  </r>
  <r>
    <x v="0"/>
    <n v="-7.1855940269999996"/>
    <n v="65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x v="0"/>
  </r>
  <r>
    <x v="0"/>
    <n v="-7.161543633"/>
    <n v="70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x v="0"/>
  </r>
  <r>
    <x v="0"/>
    <n v="-7.0927508330000002"/>
    <n v="58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x v="0"/>
  </r>
  <r>
    <x v="0"/>
    <n v="-6.7442457180000002"/>
    <n v="66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x v="0"/>
  </r>
  <r>
    <x v="0"/>
    <n v="-6.0728324950000001"/>
    <n v="53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x v="0"/>
  </r>
  <r>
    <x v="0"/>
    <n v="-5.8477109399999998"/>
    <n v="72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x v="0"/>
  </r>
  <r>
    <x v="0"/>
    <n v="-5.6646109559999998"/>
    <n v="61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x v="0"/>
  </r>
  <r>
    <x v="0"/>
    <n v="-5.4816198849999997"/>
    <n v="80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x v="0"/>
  </r>
  <r>
    <x v="0"/>
    <n v="-5.3751686689999998"/>
    <n v="62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x v="0"/>
  </r>
  <r>
    <x v="0"/>
    <n v="-5.3183706559999999"/>
    <n v="60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x v="0"/>
  </r>
  <r>
    <x v="0"/>
    <n v="-4.9671237980000003"/>
    <n v="64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x v="0"/>
  </r>
  <r>
    <x v="0"/>
    <n v="-4.8526087950000001"/>
    <n v="77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x v="0"/>
  </r>
  <r>
    <x v="0"/>
    <n v="-4.5812398910000001"/>
    <n v="74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x v="0"/>
  </r>
  <r>
    <x v="0"/>
    <n v="-4.4213471929999999"/>
    <n v="66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x v="0"/>
  </r>
  <r>
    <x v="0"/>
    <n v="-4.3677041909999996"/>
    <n v="68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x v="0"/>
  </r>
  <r>
    <x v="0"/>
    <n v="-4.3485170799999997"/>
    <n v="74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x v="0"/>
  </r>
  <r>
    <x v="0"/>
    <n v="-3.7640566149999999"/>
    <n v="62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x v="0"/>
  </r>
  <r>
    <x v="0"/>
    <n v="-3.5628620519999998"/>
    <n v="73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x v="0"/>
  </r>
  <r>
    <x v="0"/>
    <n v="-3.0625151339999999"/>
    <n v="74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x v="0"/>
  </r>
  <r>
    <x v="0"/>
    <n v="-2.9571440099999999"/>
    <n v="76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x v="0"/>
  </r>
  <r>
    <x v="0"/>
    <n v="-2.5948541490000001"/>
    <n v="65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x v="0"/>
  </r>
  <r>
    <x v="0"/>
    <n v="-2.14175468"/>
    <n v="71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x v="0"/>
  </r>
  <r>
    <x v="0"/>
    <n v="-1.7900054729999999"/>
    <n v="79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x v="0"/>
  </r>
  <r>
    <x v="0"/>
    <n v="-1.459569605"/>
    <n v="57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x v="0"/>
  </r>
  <r>
    <x v="0"/>
    <n v="-5.1303870600000002E-2"/>
    <n v="72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x v="0"/>
  </r>
  <r>
    <x v="0"/>
    <n v="6.9434791679999996E-2"/>
    <n v="61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x v="0"/>
  </r>
  <r>
    <x v="0"/>
    <n v="0.91961745130000005"/>
    <n v="60"/>
    <s v="M"/>
    <s v="REM-related OSA"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x v="0"/>
  </r>
  <r>
    <x v="0"/>
    <n v="2.1386801129999999"/>
    <n v="71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x v="0"/>
  </r>
  <r>
    <x v="0"/>
    <n v="-5.9610876189999997"/>
    <n v="60"/>
    <s v="F"/>
    <m/>
    <n v="0"/>
    <n v="0"/>
    <n v="1"/>
    <n v="0"/>
    <s v="Stanford"/>
    <b v="1"/>
    <b v="0"/>
    <b v="0"/>
    <n v="1"/>
    <b v="0"/>
    <b v="1"/>
    <b v="1"/>
    <b v="1"/>
    <b v="0"/>
    <b v="0"/>
    <b v="0"/>
    <b v="0"/>
    <b v="0"/>
    <b v="0"/>
    <b v="0"/>
    <x v="0"/>
  </r>
  <r>
    <x v="0"/>
    <n v="-1.679247124"/>
    <n v="70"/>
    <s v="M"/>
    <m/>
    <n v="0"/>
    <n v="1"/>
    <n v="1"/>
    <n v="0"/>
    <s v="Stanford"/>
    <b v="1"/>
    <b v="0"/>
    <b v="0"/>
    <n v="1"/>
    <b v="0"/>
    <b v="1"/>
    <b v="1"/>
    <b v="1"/>
    <b v="0"/>
    <b v="0"/>
    <b v="0"/>
    <b v="1"/>
    <b v="0"/>
    <b v="0"/>
    <b v="1"/>
    <x v="1"/>
  </r>
  <r>
    <x v="0"/>
    <n v="-7.7915592770000002"/>
    <n v="62"/>
    <s v="M"/>
    <m/>
    <n v="0"/>
    <n v="0"/>
    <n v="0"/>
    <n v="1"/>
    <s v="Stanford"/>
    <b v="1"/>
    <b v="0"/>
    <b v="0"/>
    <n v="1"/>
    <b v="0"/>
    <b v="1"/>
    <b v="1"/>
    <b v="1"/>
    <b v="1"/>
    <b v="1"/>
    <b v="0"/>
    <b v="0"/>
    <b v="0"/>
    <b v="0"/>
    <b v="0"/>
    <x v="0"/>
  </r>
  <r>
    <x v="0"/>
    <n v="-7.2821115900000004"/>
    <n v="76"/>
    <s v="M"/>
    <m/>
    <n v="0"/>
    <n v="0"/>
    <n v="0"/>
    <n v="1"/>
    <s v="Stanford"/>
    <b v="1"/>
    <b v="0"/>
    <b v="0"/>
    <n v="1"/>
    <b v="0"/>
    <b v="1"/>
    <b v="1"/>
    <b v="1"/>
    <b v="1"/>
    <b v="1"/>
    <b v="0"/>
    <b v="0"/>
    <b v="0"/>
    <b v="0"/>
    <b v="0"/>
    <x v="0"/>
  </r>
  <r>
    <x v="0"/>
    <n v="-2.5812651959999999"/>
    <n v="74"/>
    <s v="F"/>
    <s v="REM-related OSA"/>
    <n v="0"/>
    <n v="0"/>
    <n v="0"/>
    <n v="1"/>
    <s v="Stanford"/>
    <b v="1"/>
    <b v="0"/>
    <b v="0"/>
    <n v="1"/>
    <b v="0"/>
    <b v="1"/>
    <b v="1"/>
    <b v="1"/>
    <b v="1"/>
    <b v="1"/>
    <b v="0"/>
    <b v="0"/>
    <b v="0"/>
    <b v="0"/>
    <b v="0"/>
    <x v="0"/>
  </r>
  <r>
    <x v="0"/>
    <n v="3.9730297220000002"/>
    <n v="73"/>
    <s v="M"/>
    <m/>
    <n v="0"/>
    <n v="0"/>
    <n v="0"/>
    <n v="1"/>
    <s v="Stanford"/>
    <b v="1"/>
    <b v="0"/>
    <b v="0"/>
    <n v="1"/>
    <b v="0"/>
    <b v="1"/>
    <b v="1"/>
    <b v="1"/>
    <b v="1"/>
    <b v="1"/>
    <b v="0"/>
    <b v="0"/>
    <b v="0"/>
    <b v="0"/>
    <b v="0"/>
    <x v="0"/>
  </r>
  <r>
    <x v="0"/>
    <n v="-3.7593996189999999"/>
    <n v="60"/>
    <s v="F"/>
    <m/>
    <n v="0"/>
    <n v="1"/>
    <n v="1"/>
    <n v="1"/>
    <s v="Stanford"/>
    <b v="1"/>
    <b v="0"/>
    <b v="0"/>
    <n v="1"/>
    <b v="0"/>
    <b v="1"/>
    <b v="1"/>
    <b v="1"/>
    <b v="1"/>
    <b v="1"/>
    <b v="0"/>
    <b v="1"/>
    <b v="1"/>
    <b v="1"/>
    <b v="1"/>
    <x v="1"/>
  </r>
  <r>
    <x v="0"/>
    <n v="-5.7719640390000002"/>
    <n v="51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x v="0"/>
  </r>
  <r>
    <x v="0"/>
    <n v="-2.495419778"/>
    <n v="52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x v="0"/>
  </r>
  <r>
    <x v="0"/>
    <n v="-1.575004608"/>
    <n v="62"/>
    <s v="M"/>
    <s v="Pseudo-RBD"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x v="0"/>
  </r>
  <r>
    <x v="0"/>
    <n v="-0.23647876609999999"/>
    <n v="41"/>
    <s v="M"/>
    <s v="Delayed PLMs"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x v="0"/>
  </r>
  <r>
    <x v="0"/>
    <n v="-6.9253468600000003"/>
    <n v="43"/>
    <s v="M"/>
    <m/>
    <n v="0"/>
    <n v="0"/>
    <n v="1"/>
    <n v="0"/>
    <s v="Stanford"/>
    <b v="1"/>
    <b v="0"/>
    <b v="0"/>
    <n v="1"/>
    <b v="0"/>
    <b v="1"/>
    <b v="1"/>
    <b v="1"/>
    <b v="0"/>
    <b v="0"/>
    <b v="0"/>
    <b v="0"/>
    <b v="0"/>
    <b v="0"/>
    <b v="0"/>
    <x v="0"/>
  </r>
  <r>
    <x v="0"/>
    <n v="-3.858069446"/>
    <n v="40"/>
    <s v="M"/>
    <m/>
    <n v="0"/>
    <n v="1"/>
    <n v="1"/>
    <n v="0"/>
    <s v="Stanford"/>
    <b v="1"/>
    <b v="0"/>
    <b v="0"/>
    <n v="1"/>
    <b v="0"/>
    <b v="1"/>
    <b v="1"/>
    <b v="1"/>
    <b v="0"/>
    <b v="0"/>
    <b v="0"/>
    <b v="1"/>
    <b v="0"/>
    <b v="0"/>
    <b v="1"/>
    <x v="1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7">
  <r>
    <x v="0"/>
    <m/>
    <n v="72"/>
    <s v="M"/>
    <s v="Sleep apnea"/>
    <n v="0"/>
    <n v="1"/>
    <n v="0"/>
    <n v="0"/>
    <s v="May Clinic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x v="0"/>
  </r>
  <r>
    <x v="0"/>
    <m/>
    <n v="79"/>
    <s v="M"/>
    <s v="Insomnia"/>
    <n v="0"/>
    <n v="0"/>
    <n v="0"/>
    <n v="0"/>
    <s v="May Clinic Data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x v="0"/>
  </r>
  <r>
    <x v="0"/>
    <m/>
    <n v="55"/>
    <s v="M"/>
    <s v="Sleep apnea"/>
    <n v="0.5"/>
    <n v="1"/>
    <n v="0"/>
    <n v="1"/>
    <s v="May Clinic Data"/>
    <b v="0"/>
    <b v="0"/>
    <b v="0"/>
    <n v="1"/>
    <b v="1"/>
    <b v="1"/>
    <b v="1"/>
    <b v="1"/>
    <b v="1"/>
    <b v="1"/>
    <b v="0"/>
    <b v="0"/>
    <b v="1"/>
    <b v="0"/>
    <b v="1"/>
    <b v="1"/>
    <b v="1"/>
    <b v="0"/>
    <b v="0"/>
    <b v="0"/>
    <b v="0"/>
    <b v="1"/>
    <b v="1"/>
    <x v="0"/>
  </r>
  <r>
    <x v="0"/>
    <m/>
    <n v="61"/>
    <s v="M"/>
    <s v="Sleep apnea"/>
    <n v="0"/>
    <n v="1"/>
    <n v="0"/>
    <n v="1"/>
    <s v="May Clinic Data"/>
    <b v="1"/>
    <b v="0"/>
    <b v="0"/>
    <n v="1"/>
    <b v="0"/>
    <b v="1"/>
    <b v="1"/>
    <b v="1"/>
    <b v="1"/>
    <b v="1"/>
    <b v="0"/>
    <b v="0"/>
    <b v="1"/>
    <b v="0"/>
    <b v="1"/>
    <b v="1"/>
    <b v="1"/>
    <b v="0"/>
    <b v="0"/>
    <b v="0"/>
    <b v="0"/>
    <b v="0"/>
    <b v="0"/>
    <x v="0"/>
  </r>
  <r>
    <x v="0"/>
    <m/>
    <n v="46"/>
    <s v="F"/>
    <s v="Chronic fatigue"/>
    <n v="0"/>
    <n v="0"/>
    <n v="0"/>
    <n v="0"/>
    <s v="May Clinic Data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x v="0"/>
  </r>
  <r>
    <x v="0"/>
    <m/>
    <n v="80"/>
    <s v="M"/>
    <s v="OSA"/>
    <n v="0"/>
    <n v="1"/>
    <n v="0"/>
    <n v="0"/>
    <s v="May Clinic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x v="0"/>
  </r>
  <r>
    <x v="0"/>
    <m/>
    <n v="70"/>
    <s v="F"/>
    <s v="OSA"/>
    <n v="0"/>
    <n v="0"/>
    <n v="0"/>
    <n v="0"/>
    <s v="May Clinic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x v="0"/>
  </r>
  <r>
    <x v="0"/>
    <m/>
    <n v="87"/>
    <s v="F"/>
    <s v="Sleep apnea"/>
    <n v="0"/>
    <n v="1"/>
    <n v="1"/>
    <n v="0"/>
    <s v="May Clinic Data"/>
    <b v="1"/>
    <b v="0"/>
    <b v="0"/>
    <n v="1"/>
    <b v="0"/>
    <b v="1"/>
    <b v="1"/>
    <b v="1"/>
    <b v="0"/>
    <b v="0"/>
    <b v="0"/>
    <b v="1"/>
    <b v="0"/>
    <b v="0"/>
    <b v="1"/>
    <b v="1"/>
    <b v="1"/>
    <b v="0"/>
    <b v="0"/>
    <b v="0"/>
    <b v="0"/>
    <b v="0"/>
    <b v="0"/>
    <x v="0"/>
  </r>
  <r>
    <x v="1"/>
    <m/>
    <n v="76"/>
    <s v="M"/>
    <m/>
    <n v="0.5"/>
    <n v="1"/>
    <n v="1"/>
    <n v="0"/>
    <s v="May Clinic Data"/>
    <b v="0"/>
    <b v="0"/>
    <b v="0"/>
    <n v="1"/>
    <b v="1"/>
    <b v="1"/>
    <b v="1"/>
    <b v="1"/>
    <b v="0"/>
    <b v="0"/>
    <b v="0"/>
    <b v="1"/>
    <b v="0"/>
    <b v="0"/>
    <b v="1"/>
    <b v="1"/>
    <b v="0"/>
    <b v="1"/>
    <b v="1"/>
    <b v="0"/>
    <b v="0"/>
    <b v="1"/>
    <b v="1"/>
    <x v="1"/>
  </r>
  <r>
    <x v="1"/>
    <m/>
    <n v="67"/>
    <s v="M"/>
    <m/>
    <n v="1"/>
    <n v="0.5"/>
    <n v="0"/>
    <n v="0"/>
    <s v="May Clinic Data"/>
    <b v="0"/>
    <b v="0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x v="1"/>
  </r>
  <r>
    <x v="1"/>
    <m/>
    <n v="67"/>
    <s v="M"/>
    <m/>
    <n v="1"/>
    <n v="0"/>
    <n v="0"/>
    <n v="0"/>
    <s v="May Clinic Data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x v="1"/>
  </r>
  <r>
    <x v="1"/>
    <m/>
    <n v="55"/>
    <s v="M"/>
    <m/>
    <n v="1"/>
    <n v="1"/>
    <n v="1"/>
    <n v="1"/>
    <s v="May Clinic Data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x v="1"/>
  </r>
  <r>
    <x v="1"/>
    <m/>
    <n v="67"/>
    <s v="M"/>
    <s v="Depression"/>
    <n v="1"/>
    <n v="0"/>
    <n v="1"/>
    <n v="0"/>
    <s v="May Clinic Data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x v="1"/>
  </r>
  <r>
    <x v="1"/>
    <m/>
    <n v="72"/>
    <s v="M"/>
    <m/>
    <n v="1"/>
    <n v="1"/>
    <n v="1"/>
    <n v="1"/>
    <s v="April Cinic Data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x v="1"/>
  </r>
  <r>
    <x v="0"/>
    <m/>
    <n v="67"/>
    <s v="M"/>
    <s v="RLS"/>
    <n v="0"/>
    <n v="0"/>
    <n v="0"/>
    <n v="0"/>
    <s v="April Cinic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x v="0"/>
  </r>
  <r>
    <x v="0"/>
    <m/>
    <n v="74"/>
    <s v="F"/>
    <s v="Insomnia"/>
    <n v="0"/>
    <n v="0"/>
    <n v="0"/>
    <n v="0.5"/>
    <s v="April Cinic Data"/>
    <b v="1"/>
    <b v="0"/>
    <b v="0"/>
    <n v="1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x v="0"/>
  </r>
  <r>
    <x v="1"/>
    <m/>
    <n v="54"/>
    <s v="F"/>
    <s v="DM2, depression"/>
    <n v="1"/>
    <n v="0"/>
    <n v="0"/>
    <n v="0"/>
    <s v="April Cinic Data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x v="1"/>
  </r>
  <r>
    <x v="0"/>
    <m/>
    <n v="65"/>
    <s v="F"/>
    <s v="Diabetes, heart failure"/>
    <n v="0"/>
    <n v="0"/>
    <n v="1"/>
    <n v="1"/>
    <s v="April Cinic Data"/>
    <b v="1"/>
    <b v="0"/>
    <b v="0"/>
    <n v="1"/>
    <b v="0"/>
    <b v="1"/>
    <b v="1"/>
    <b v="1"/>
    <b v="1"/>
    <b v="1"/>
    <b v="0"/>
    <b v="0"/>
    <b v="0"/>
    <b v="1"/>
    <b v="1"/>
    <b v="1"/>
    <b v="0"/>
    <b v="1"/>
    <b v="1"/>
    <b v="0"/>
    <b v="0"/>
    <b v="0"/>
    <b v="0"/>
    <x v="0"/>
  </r>
  <r>
    <x v="0"/>
    <m/>
    <n v="73"/>
    <s v="F"/>
    <s v="Insomnia, anxiety, migraines"/>
    <n v="0"/>
    <n v="0"/>
    <n v="1"/>
    <n v="0"/>
    <s v="April Cinic Data"/>
    <b v="1"/>
    <b v="0"/>
    <b v="0"/>
    <n v="1"/>
    <b v="0"/>
    <b v="1"/>
    <b v="1"/>
    <b v="1"/>
    <b v="0"/>
    <b v="0"/>
    <b v="0"/>
    <b v="0"/>
    <b v="0"/>
    <b v="0"/>
    <b v="0"/>
    <b v="0"/>
    <b v="0"/>
    <b v="1"/>
    <b v="1"/>
    <b v="0"/>
    <b v="0"/>
    <b v="0"/>
    <b v="0"/>
    <x v="0"/>
  </r>
  <r>
    <x v="0"/>
    <m/>
    <n v="77"/>
    <s v="F"/>
    <m/>
    <n v="0.5"/>
    <n v="1"/>
    <n v="0"/>
    <n v="0.5"/>
    <s v="April Cinic Data"/>
    <b v="0"/>
    <b v="0"/>
    <b v="0"/>
    <n v="1"/>
    <b v="1"/>
    <b v="1"/>
    <b v="1"/>
    <b v="1"/>
    <b v="0"/>
    <b v="0"/>
    <b v="0"/>
    <b v="0"/>
    <b v="0"/>
    <b v="0"/>
    <b v="0"/>
    <b v="0"/>
    <b v="0"/>
    <b v="1"/>
    <b v="1"/>
    <b v="0"/>
    <b v="0"/>
    <b v="1"/>
    <b v="1"/>
    <x v="1"/>
  </r>
  <r>
    <x v="0"/>
    <m/>
    <n v="53"/>
    <s v="F"/>
    <s v="Insomnia"/>
    <n v="0"/>
    <n v="1"/>
    <n v="1"/>
    <n v="0"/>
    <s v="April Cinic Data"/>
    <b v="1"/>
    <b v="0"/>
    <b v="0"/>
    <n v="1"/>
    <b v="0"/>
    <b v="1"/>
    <b v="1"/>
    <b v="1"/>
    <b v="0"/>
    <b v="0"/>
    <b v="0"/>
    <b v="1"/>
    <b v="0"/>
    <b v="0"/>
    <b v="1"/>
    <b v="1"/>
    <b v="0"/>
    <b v="1"/>
    <b v="1"/>
    <b v="0"/>
    <b v="0"/>
    <b v="0"/>
    <b v="0"/>
    <x v="0"/>
  </r>
  <r>
    <x v="0"/>
    <m/>
    <n v="76"/>
    <s v="F"/>
    <s v="Hypersomnia"/>
    <n v="0"/>
    <n v="0"/>
    <n v="0"/>
    <n v="0"/>
    <s v="April Cinic Data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x v="0"/>
  </r>
  <r>
    <x v="1"/>
    <m/>
    <n v="49"/>
    <s v="F"/>
    <s v="Anxiety"/>
    <n v="1"/>
    <n v="0.5"/>
    <n v="1"/>
    <n v="1"/>
    <s v="April Cinic Data"/>
    <b v="0"/>
    <b v="0"/>
    <b v="0"/>
    <n v="1"/>
    <b v="0"/>
    <b v="0"/>
    <b v="1"/>
    <b v="0"/>
    <b v="1"/>
    <b v="0"/>
    <b v="0"/>
    <b v="0"/>
    <b v="0"/>
    <b v="1"/>
    <b v="1"/>
    <b v="0"/>
    <b v="0"/>
    <b v="0"/>
    <b v="0"/>
    <b v="0"/>
    <b v="1"/>
    <b v="0"/>
    <b v="1"/>
    <x v="1"/>
  </r>
  <r>
    <x v="0"/>
    <m/>
    <n v="53"/>
    <s v="F"/>
    <s v="Insomnia, depression, sleep apnea"/>
    <n v="0"/>
    <n v="0"/>
    <n v="0"/>
    <n v="1"/>
    <s v="April Cinic Data"/>
    <b v="1"/>
    <b v="0"/>
    <b v="0"/>
    <n v="1"/>
    <b v="0"/>
    <b v="1"/>
    <b v="1"/>
    <b v="1"/>
    <b v="1"/>
    <b v="1"/>
    <b v="0"/>
    <b v="0"/>
    <b v="0"/>
    <b v="0"/>
    <b v="0"/>
    <b v="0"/>
    <b v="1"/>
    <b v="0"/>
    <b v="0"/>
    <b v="0"/>
    <b v="0"/>
    <b v="0"/>
    <b v="0"/>
    <x v="0"/>
  </r>
  <r>
    <x v="0"/>
    <m/>
    <n v="83"/>
    <s v="F"/>
    <s v="AD-MCi and OSA"/>
    <n v="0"/>
    <n v="0"/>
    <n v="0"/>
    <n v="0"/>
    <s v="April Cinic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x v="0"/>
  </r>
  <r>
    <x v="0"/>
    <m/>
    <n v="65"/>
    <s v="M"/>
    <s v="RLS"/>
    <n v="0.5"/>
    <n v="0"/>
    <n v="0"/>
    <n v="0"/>
    <s v="April Cinic Data"/>
    <b v="0"/>
    <b v="1"/>
    <b v="0"/>
    <n v="1"/>
    <b v="1"/>
    <b v="1"/>
    <b v="0"/>
    <b v="0"/>
    <b v="0"/>
    <b v="0"/>
    <b v="1"/>
    <b v="0"/>
    <b v="0"/>
    <b v="0"/>
    <b v="0"/>
    <b v="0"/>
    <b v="1"/>
    <b v="0"/>
    <b v="0"/>
    <b v="0"/>
    <b v="0"/>
    <b v="1"/>
    <b v="1"/>
    <x v="0"/>
  </r>
  <r>
    <x v="0"/>
    <m/>
    <n v="80"/>
    <s v="F"/>
    <s v="RLS"/>
    <n v="0"/>
    <n v="0"/>
    <n v="1"/>
    <n v="0"/>
    <s v="April Cinic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x v="0"/>
  </r>
  <r>
    <x v="0"/>
    <m/>
    <n v="67"/>
    <s v="F"/>
    <s v="Migraines, OSA"/>
    <n v="0.5"/>
    <n v="0"/>
    <n v="0"/>
    <n v="0"/>
    <s v="April Cinic Data"/>
    <b v="0"/>
    <b v="1"/>
    <b v="0"/>
    <n v="1"/>
    <b v="1"/>
    <b v="1"/>
    <b v="0"/>
    <b v="0"/>
    <b v="0"/>
    <b v="0"/>
    <b v="1"/>
    <b v="0"/>
    <b v="0"/>
    <b v="0"/>
    <b v="0"/>
    <b v="0"/>
    <b v="1"/>
    <b v="0"/>
    <b v="0"/>
    <b v="0"/>
    <b v="0"/>
    <b v="1"/>
    <b v="1"/>
    <x v="0"/>
  </r>
  <r>
    <x v="1"/>
    <m/>
    <n v="80"/>
    <s v="M"/>
    <m/>
    <n v="0"/>
    <n v="1"/>
    <n v="1"/>
    <n v="0"/>
    <s v="April Cinic Data"/>
    <b v="1"/>
    <b v="0"/>
    <b v="0"/>
    <n v="1"/>
    <b v="0"/>
    <b v="1"/>
    <b v="1"/>
    <b v="1"/>
    <b v="0"/>
    <b v="0"/>
    <b v="0"/>
    <b v="1"/>
    <b v="0"/>
    <b v="0"/>
    <b v="1"/>
    <b v="1"/>
    <b v="0"/>
    <b v="1"/>
    <b v="1"/>
    <b v="0"/>
    <b v="0"/>
    <b v="0"/>
    <b v="0"/>
    <x v="0"/>
  </r>
  <r>
    <x v="1"/>
    <m/>
    <n v="64"/>
    <s v="M"/>
    <s v="Depression, diabetes"/>
    <n v="1"/>
    <n v="0"/>
    <n v="0"/>
    <n v="0"/>
    <s v="April Cinic Data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x v="1"/>
  </r>
  <r>
    <x v="0"/>
    <m/>
    <n v="53"/>
    <s v="F"/>
    <s v="OSA, RLS, depression"/>
    <n v="0.5"/>
    <n v="1"/>
    <n v="0"/>
    <n v="0"/>
    <s v="Clinic - Clean Data"/>
    <b v="0"/>
    <b v="0"/>
    <b v="0"/>
    <n v="1"/>
    <b v="1"/>
    <b v="1"/>
    <b v="1"/>
    <b v="1"/>
    <b v="0"/>
    <b v="0"/>
    <b v="0"/>
    <b v="0"/>
    <b v="0"/>
    <b v="0"/>
    <b v="0"/>
    <b v="0"/>
    <b v="1"/>
    <b v="0"/>
    <b v="0"/>
    <b v="0"/>
    <b v="0"/>
    <b v="1"/>
    <b v="1"/>
    <x v="0"/>
  </r>
  <r>
    <x v="0"/>
    <m/>
    <n v="64"/>
    <s v="F"/>
    <s v="Central sleep apnea, circadian disorder"/>
    <n v="0.5"/>
    <n v="0"/>
    <n v="1"/>
    <n v="0"/>
    <s v="Clinic - Clean Data"/>
    <b v="0"/>
    <b v="0"/>
    <b v="0"/>
    <n v="1"/>
    <b v="1"/>
    <b v="1"/>
    <b v="1"/>
    <b v="1"/>
    <b v="0"/>
    <b v="0"/>
    <b v="0"/>
    <b v="0"/>
    <b v="0"/>
    <b v="0"/>
    <b v="0"/>
    <b v="0"/>
    <b v="1"/>
    <b v="0"/>
    <b v="0"/>
    <b v="0"/>
    <b v="0"/>
    <b v="1"/>
    <b v="1"/>
    <x v="0"/>
  </r>
  <r>
    <x v="0"/>
    <m/>
    <n v="67"/>
    <s v="F"/>
    <s v="OSA"/>
    <n v="0.5"/>
    <n v="1"/>
    <n v="1"/>
    <n v="0"/>
    <s v="Clinic - Clean Data"/>
    <b v="0"/>
    <b v="0"/>
    <b v="0"/>
    <n v="1"/>
    <b v="1"/>
    <b v="1"/>
    <b v="1"/>
    <b v="1"/>
    <b v="0"/>
    <b v="0"/>
    <b v="0"/>
    <b v="1"/>
    <b v="0"/>
    <b v="0"/>
    <b v="1"/>
    <b v="1"/>
    <b v="1"/>
    <b v="0"/>
    <b v="0"/>
    <b v="0"/>
    <b v="0"/>
    <b v="1"/>
    <b v="1"/>
    <x v="0"/>
  </r>
  <r>
    <x v="0"/>
    <m/>
    <n v="61"/>
    <s v="M"/>
    <s v="OSA, no RSWA"/>
    <n v="0.5"/>
    <n v="1"/>
    <n v="0"/>
    <n v="1"/>
    <s v="Clinic - Clean Data"/>
    <b v="0"/>
    <b v="0"/>
    <b v="0"/>
    <n v="1"/>
    <b v="1"/>
    <b v="1"/>
    <b v="1"/>
    <b v="1"/>
    <b v="1"/>
    <b v="1"/>
    <b v="0"/>
    <b v="0"/>
    <b v="1"/>
    <b v="0"/>
    <b v="1"/>
    <b v="1"/>
    <b v="1"/>
    <b v="0"/>
    <b v="0"/>
    <b v="0"/>
    <b v="0"/>
    <b v="1"/>
    <b v="1"/>
    <x v="0"/>
  </r>
  <r>
    <x v="0"/>
    <m/>
    <n v="53"/>
    <s v="F"/>
    <s v="OSA, anxiety, depression"/>
    <n v="0.5"/>
    <n v="1"/>
    <n v="1"/>
    <n v="1"/>
    <s v="Clinic - Clean Data"/>
    <b v="0"/>
    <b v="0"/>
    <b v="0"/>
    <n v="1"/>
    <b v="1"/>
    <b v="1"/>
    <b v="1"/>
    <b v="1"/>
    <b v="1"/>
    <b v="1"/>
    <b v="0"/>
    <b v="1"/>
    <b v="1"/>
    <b v="1"/>
    <b v="1"/>
    <b v="1"/>
    <b v="1"/>
    <b v="0"/>
    <b v="0"/>
    <b v="0"/>
    <b v="0"/>
    <b v="1"/>
    <b v="1"/>
    <x v="0"/>
  </r>
  <r>
    <x v="0"/>
    <m/>
    <n v="43"/>
    <s v="F"/>
    <s v="OSA, shift work disorder"/>
    <n v="0.5"/>
    <n v="0"/>
    <n v="1"/>
    <n v="0"/>
    <s v="Clinic - Clean Data"/>
    <b v="0"/>
    <b v="0"/>
    <b v="0"/>
    <n v="1"/>
    <b v="1"/>
    <b v="1"/>
    <b v="1"/>
    <b v="1"/>
    <b v="0"/>
    <b v="0"/>
    <b v="0"/>
    <b v="0"/>
    <b v="0"/>
    <b v="0"/>
    <b v="0"/>
    <b v="0"/>
    <b v="1"/>
    <b v="0"/>
    <b v="0"/>
    <b v="0"/>
    <b v="0"/>
    <b v="1"/>
    <b v="1"/>
    <x v="0"/>
  </r>
  <r>
    <x v="0"/>
    <m/>
    <n v="43"/>
    <s v="M"/>
    <s v="RLS, insomnia, mild OSA"/>
    <n v="0.5"/>
    <n v="0"/>
    <n v="0"/>
    <n v="1"/>
    <s v="Clinic - Clean Data"/>
    <b v="0"/>
    <b v="0"/>
    <b v="0"/>
    <n v="1"/>
    <b v="1"/>
    <b v="1"/>
    <b v="1"/>
    <b v="1"/>
    <b v="1"/>
    <b v="1"/>
    <b v="0"/>
    <b v="0"/>
    <b v="0"/>
    <b v="0"/>
    <b v="0"/>
    <b v="0"/>
    <b v="1"/>
    <b v="0"/>
    <b v="0"/>
    <b v="0"/>
    <b v="0"/>
    <b v="1"/>
    <b v="1"/>
    <x v="0"/>
  </r>
  <r>
    <x v="0"/>
    <m/>
    <n v="73"/>
    <s v="F"/>
    <s v="OSA sx, sleeptalking, initiation insomnia, RLS, low Fe"/>
    <n v="0.5"/>
    <n v="0.5"/>
    <n v="1"/>
    <n v="1"/>
    <s v="Clinic - Clean Data"/>
    <b v="0"/>
    <b v="0"/>
    <b v="0"/>
    <n v="1"/>
    <b v="1"/>
    <b v="1"/>
    <b v="1"/>
    <b v="1"/>
    <b v="1"/>
    <b v="1"/>
    <b v="0"/>
    <b v="0"/>
    <b v="0"/>
    <b v="1"/>
    <b v="1"/>
    <b v="1"/>
    <b v="1"/>
    <b v="0"/>
    <b v="0"/>
    <b v="0"/>
    <b v="0"/>
    <b v="1"/>
    <b v="1"/>
    <x v="0"/>
  </r>
  <r>
    <x v="0"/>
    <m/>
    <n v="68"/>
    <s v="M"/>
    <s v="Hypersomnia, tachycarida, constipation, l. thalamic lacunar lesion"/>
    <n v="0.5"/>
    <n v="0.5"/>
    <n v="1"/>
    <n v="1"/>
    <s v="Clinic - Clean Data"/>
    <b v="0"/>
    <b v="0"/>
    <b v="0"/>
    <n v="1"/>
    <b v="1"/>
    <b v="1"/>
    <b v="1"/>
    <b v="1"/>
    <b v="1"/>
    <b v="1"/>
    <b v="0"/>
    <b v="0"/>
    <b v="0"/>
    <b v="1"/>
    <b v="1"/>
    <b v="1"/>
    <b v="0"/>
    <b v="1"/>
    <b v="1"/>
    <b v="0"/>
    <b v="0"/>
    <b v="1"/>
    <b v="1"/>
    <x v="1"/>
  </r>
  <r>
    <x v="0"/>
    <m/>
    <n v="64"/>
    <s v="F"/>
    <s v="OSA, insomnia, excessive daytime sleepiness, cognitive concerns"/>
    <n v="0.5"/>
    <n v="0.5"/>
    <n v="0"/>
    <n v="1"/>
    <s v="Clinic - Clean Data"/>
    <b v="0"/>
    <b v="0"/>
    <b v="0"/>
    <n v="1"/>
    <b v="1"/>
    <b v="1"/>
    <b v="1"/>
    <b v="1"/>
    <b v="1"/>
    <b v="1"/>
    <b v="0"/>
    <b v="0"/>
    <b v="0"/>
    <b v="0"/>
    <b v="0"/>
    <b v="0"/>
    <b v="1"/>
    <b v="0"/>
    <b v="0"/>
    <b v="0"/>
    <b v="0"/>
    <b v="1"/>
    <b v="1"/>
    <x v="0"/>
  </r>
  <r>
    <x v="0"/>
    <m/>
    <n v="41"/>
    <s v="M"/>
    <s v="OSA"/>
    <n v="0.5"/>
    <n v="0"/>
    <n v="0"/>
    <n v="0.5"/>
    <s v="Clinic - Clean Data"/>
    <b v="0"/>
    <b v="0"/>
    <b v="0"/>
    <n v="1"/>
    <b v="1"/>
    <b v="1"/>
    <b v="0"/>
    <b v="0"/>
    <b v="0"/>
    <b v="0"/>
    <b v="0"/>
    <b v="0"/>
    <b v="0"/>
    <b v="0"/>
    <b v="0"/>
    <b v="0"/>
    <b v="1"/>
    <b v="0"/>
    <b v="0"/>
    <b v="0"/>
    <b v="0"/>
    <b v="1"/>
    <b v="1"/>
    <x v="0"/>
  </r>
  <r>
    <x v="0"/>
    <m/>
    <n v="68"/>
    <s v="F"/>
    <s v="OSA, migraines"/>
    <n v="0.5"/>
    <n v="0"/>
    <n v="0"/>
    <n v="0"/>
    <s v="Clinic - Clean Data"/>
    <b v="0"/>
    <b v="1"/>
    <b v="0"/>
    <n v="1"/>
    <b v="1"/>
    <b v="1"/>
    <b v="0"/>
    <b v="0"/>
    <b v="0"/>
    <b v="0"/>
    <b v="1"/>
    <b v="0"/>
    <b v="0"/>
    <b v="0"/>
    <b v="0"/>
    <b v="0"/>
    <b v="1"/>
    <b v="0"/>
    <b v="0"/>
    <b v="0"/>
    <b v="0"/>
    <b v="1"/>
    <b v="1"/>
    <x v="0"/>
  </r>
  <r>
    <x v="0"/>
    <m/>
    <n v="45"/>
    <s v="M"/>
    <s v="Tbi, sleep apnea, migraines, PTSD + GAD"/>
    <n v="0.5"/>
    <n v="0.5"/>
    <n v="1"/>
    <n v="1"/>
    <s v="Clinic - Clean Data"/>
    <b v="0"/>
    <b v="0"/>
    <b v="0"/>
    <n v="1"/>
    <b v="1"/>
    <b v="1"/>
    <b v="1"/>
    <b v="1"/>
    <b v="1"/>
    <b v="1"/>
    <b v="0"/>
    <b v="0"/>
    <b v="0"/>
    <b v="1"/>
    <b v="1"/>
    <b v="1"/>
    <b v="1"/>
    <b v="0"/>
    <b v="0"/>
    <b v="0"/>
    <b v="0"/>
    <b v="1"/>
    <b v="1"/>
    <x v="0"/>
  </r>
  <r>
    <x v="0"/>
    <m/>
    <n v="56"/>
    <s v="M"/>
    <s v="OSA, excessive daytime sleepiness"/>
    <n v="0.5"/>
    <n v="0"/>
    <n v="0"/>
    <n v="1"/>
    <s v="Clinic - Clean Data"/>
    <b v="0"/>
    <b v="0"/>
    <b v="0"/>
    <n v="1"/>
    <b v="1"/>
    <b v="1"/>
    <b v="1"/>
    <b v="1"/>
    <b v="1"/>
    <b v="1"/>
    <b v="0"/>
    <b v="0"/>
    <b v="0"/>
    <b v="0"/>
    <b v="0"/>
    <b v="0"/>
    <b v="1"/>
    <b v="0"/>
    <b v="0"/>
    <b v="0"/>
    <b v="0"/>
    <b v="1"/>
    <b v="1"/>
    <x v="0"/>
  </r>
  <r>
    <x v="0"/>
    <m/>
    <n v="45"/>
    <s v="F"/>
    <s v="Lupus, sleep apnea"/>
    <n v="0.5"/>
    <n v="0"/>
    <n v="0.5"/>
    <n v="0"/>
    <s v="Clinic - Clean Data"/>
    <b v="0"/>
    <b v="0"/>
    <b v="0"/>
    <n v="1"/>
    <b v="1"/>
    <b v="1"/>
    <b v="0"/>
    <b v="0"/>
    <b v="0"/>
    <b v="0"/>
    <b v="0"/>
    <b v="0"/>
    <b v="0"/>
    <b v="0"/>
    <b v="0"/>
    <b v="0"/>
    <b v="1"/>
    <b v="0"/>
    <b v="0"/>
    <b v="0"/>
    <b v="0"/>
    <b v="1"/>
    <b v="1"/>
    <x v="0"/>
  </r>
  <r>
    <x v="0"/>
    <m/>
    <n v="65"/>
    <s v="M"/>
    <s v="OSA, RLS"/>
    <n v="0.5"/>
    <n v="0"/>
    <n v="1"/>
    <n v="0"/>
    <s v="Clinic - Clean Data"/>
    <b v="0"/>
    <b v="0"/>
    <b v="0"/>
    <n v="1"/>
    <b v="1"/>
    <b v="1"/>
    <b v="1"/>
    <b v="1"/>
    <b v="0"/>
    <b v="0"/>
    <b v="0"/>
    <b v="0"/>
    <b v="0"/>
    <b v="0"/>
    <b v="0"/>
    <b v="0"/>
    <b v="1"/>
    <b v="0"/>
    <b v="0"/>
    <b v="0"/>
    <b v="0"/>
    <b v="1"/>
    <b v="1"/>
    <x v="0"/>
  </r>
  <r>
    <x v="0"/>
    <m/>
    <n v="63"/>
    <s v="M"/>
    <s v="OSA"/>
    <n v="0"/>
    <n v="0"/>
    <n v="1"/>
    <n v="0.5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x v="0"/>
  </r>
  <r>
    <x v="0"/>
    <m/>
    <n v="60"/>
    <s v="M"/>
    <s v="OSA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x v="0"/>
  </r>
  <r>
    <x v="0"/>
    <m/>
    <n v="81"/>
    <s v="M"/>
    <s v="OSA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x v="0"/>
  </r>
  <r>
    <x v="0"/>
    <m/>
    <n v="66"/>
    <s v="M"/>
    <s v="RLS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x v="0"/>
  </r>
  <r>
    <x v="0"/>
    <m/>
    <n v="64"/>
    <s v="F"/>
    <s v="OSA"/>
    <n v="0"/>
    <n v="0"/>
    <n v="1"/>
    <n v="0.5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x v="0"/>
  </r>
  <r>
    <x v="0"/>
    <m/>
    <n v="68"/>
    <s v="M"/>
    <s v="OSA"/>
    <n v="0"/>
    <n v="1"/>
    <n v="0"/>
    <n v="0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x v="0"/>
  </r>
  <r>
    <x v="0"/>
    <m/>
    <n v="56"/>
    <s v="F"/>
    <s v="Insomnia, anxiety"/>
    <n v="0"/>
    <n v="0"/>
    <n v="1"/>
    <n v="0.5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0"/>
    <b v="1"/>
    <b v="1"/>
    <b v="0"/>
    <b v="0"/>
    <b v="0"/>
    <b v="0"/>
    <x v="0"/>
  </r>
  <r>
    <x v="0"/>
    <m/>
    <n v="87"/>
    <s v="F"/>
    <s v="OSA, RLS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x v="0"/>
  </r>
  <r>
    <x v="0"/>
    <m/>
    <n v="48"/>
    <s v="M"/>
    <s v="OSA, insomnia, distal sensory neuropathy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x v="0"/>
  </r>
  <r>
    <x v="0"/>
    <m/>
    <n v="78"/>
    <s v="M"/>
    <s v="Hypersomnia, OSA"/>
    <n v="0"/>
    <n v="0"/>
    <n v="0"/>
    <n v="0.5"/>
    <s v="Clinic - Clean Data"/>
    <b v="1"/>
    <b v="0"/>
    <b v="0"/>
    <n v="1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x v="0"/>
  </r>
  <r>
    <x v="0"/>
    <m/>
    <n v="72"/>
    <s v="F"/>
    <s v="Insomnia"/>
    <n v="0"/>
    <n v="0.5"/>
    <n v="0"/>
    <n v="0"/>
    <s v="Clinic - Clean Data"/>
    <b v="1"/>
    <b v="0"/>
    <b v="0"/>
    <n v="1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x v="0"/>
  </r>
  <r>
    <x v="0"/>
    <m/>
    <n v="63"/>
    <s v="F"/>
    <s v="MCl, althdileale, LVPPA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x v="0"/>
  </r>
  <r>
    <x v="0"/>
    <m/>
    <n v="51"/>
    <s v="F"/>
    <s v="OSA, RLS, excessive daytime sleepiness, lupus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x v="0"/>
  </r>
  <r>
    <x v="0"/>
    <m/>
    <n v="78"/>
    <s v="M"/>
    <s v="RBD mimic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x v="0"/>
  </r>
  <r>
    <x v="0"/>
    <m/>
    <n v="48"/>
    <s v="M"/>
    <s v="Spinal cerebellar ataxia 2, nocturia"/>
    <n v="0"/>
    <n v="0"/>
    <n v="1"/>
    <n v="0.5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0"/>
    <b v="1"/>
    <b v="1"/>
    <b v="0"/>
    <b v="0"/>
    <b v="0"/>
    <b v="0"/>
    <x v="0"/>
  </r>
  <r>
    <x v="0"/>
    <m/>
    <n v="82"/>
    <s v="M"/>
    <s v="OSA"/>
    <n v="0"/>
    <n v="0"/>
    <n v="1"/>
    <n v="0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x v="0"/>
  </r>
  <r>
    <x v="0"/>
    <m/>
    <n v="87"/>
    <s v="M"/>
    <s v="RLS"/>
    <n v="0"/>
    <n v="0"/>
    <n v="1"/>
    <n v="1"/>
    <s v="Clinic - Clean Data"/>
    <b v="1"/>
    <b v="0"/>
    <b v="0"/>
    <n v="1"/>
    <b v="0"/>
    <b v="1"/>
    <b v="1"/>
    <b v="1"/>
    <b v="1"/>
    <b v="1"/>
    <b v="0"/>
    <b v="0"/>
    <b v="0"/>
    <b v="1"/>
    <b v="1"/>
    <b v="1"/>
    <b v="1"/>
    <b v="0"/>
    <b v="0"/>
    <b v="0"/>
    <b v="0"/>
    <b v="0"/>
    <b v="0"/>
    <x v="0"/>
  </r>
  <r>
    <x v="0"/>
    <m/>
    <n v="76"/>
    <s v="M"/>
    <s v="OSA, sleep maintenance insomnia, nocturia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x v="0"/>
  </r>
  <r>
    <x v="0"/>
    <m/>
    <n v="47"/>
    <s v="M"/>
    <s v="OSA, insomnia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x v="0"/>
  </r>
  <r>
    <x v="0"/>
    <m/>
    <n v="77"/>
    <s v="F"/>
    <s v="OSA, anxiety, depression"/>
    <n v="0"/>
    <n v="1"/>
    <n v="0"/>
    <n v="0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x v="0"/>
  </r>
  <r>
    <x v="0"/>
    <m/>
    <n v="62"/>
    <s v="F"/>
    <s v="Sleep apnea, migraines, I. ica aneurysm, s/p embolization (2020)"/>
    <n v="0"/>
    <n v="0"/>
    <n v="0"/>
    <n v="0.5"/>
    <s v="Clinic - Clean Data"/>
    <b v="1"/>
    <b v="0"/>
    <b v="0"/>
    <n v="1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x v="0"/>
  </r>
  <r>
    <x v="0"/>
    <m/>
    <n v="73"/>
    <s v="M"/>
    <s v="RLS, OSA, depression"/>
    <n v="0"/>
    <n v="1"/>
    <n v="0"/>
    <n v="0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x v="0"/>
  </r>
  <r>
    <x v="0"/>
    <m/>
    <n v="71"/>
    <s v="M"/>
    <s v="OSA, depression, nocturia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x v="0"/>
  </r>
  <r>
    <x v="0"/>
    <m/>
    <n v="61"/>
    <s v="F"/>
    <s v="OSA, cognitive concerns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x v="0"/>
  </r>
  <r>
    <x v="0"/>
    <m/>
    <n v="84"/>
    <s v="M"/>
    <s v="OSA"/>
    <n v="0"/>
    <n v="1"/>
    <n v="1"/>
    <n v="0"/>
    <s v="Clinic - Clean Data"/>
    <b v="1"/>
    <b v="0"/>
    <b v="0"/>
    <n v="1"/>
    <b v="0"/>
    <b v="1"/>
    <b v="1"/>
    <b v="1"/>
    <b v="0"/>
    <b v="0"/>
    <b v="0"/>
    <b v="1"/>
    <b v="0"/>
    <b v="0"/>
    <b v="1"/>
    <b v="1"/>
    <b v="1"/>
    <b v="0"/>
    <b v="0"/>
    <b v="0"/>
    <b v="0"/>
    <b v="0"/>
    <b v="0"/>
    <x v="0"/>
  </r>
  <r>
    <x v="0"/>
    <m/>
    <n v="75"/>
    <s v="M"/>
    <s v="PLMD, RLS, depression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x v="0"/>
  </r>
  <r>
    <x v="0"/>
    <m/>
    <n v="56"/>
    <s v="M"/>
    <s v="OSA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x v="0"/>
  </r>
  <r>
    <x v="0"/>
    <m/>
    <n v="45"/>
    <s v="M"/>
    <s v="OSA, insomnia, chronic fatigue"/>
    <n v="0"/>
    <n v="0"/>
    <n v="1"/>
    <n v="0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x v="0"/>
  </r>
  <r>
    <x v="0"/>
    <m/>
    <n v="72"/>
    <s v="M"/>
    <s v="Severe depression, OSA"/>
    <n v="0"/>
    <n v="0"/>
    <n v="1"/>
    <n v="0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x v="0"/>
  </r>
  <r>
    <x v="0"/>
    <m/>
    <n v="40"/>
    <s v="F"/>
    <s v="OSA"/>
    <n v="0"/>
    <n v="0"/>
    <n v="0"/>
    <n v="1"/>
    <s v="Clinic - Clean Data"/>
    <b v="1"/>
    <b v="0"/>
    <b v="0"/>
    <n v="1"/>
    <b v="0"/>
    <b v="1"/>
    <b v="1"/>
    <b v="1"/>
    <b v="1"/>
    <b v="1"/>
    <b v="0"/>
    <b v="0"/>
    <b v="0"/>
    <b v="0"/>
    <b v="0"/>
    <b v="0"/>
    <b v="1"/>
    <b v="0"/>
    <b v="0"/>
    <b v="0"/>
    <b v="0"/>
    <b v="0"/>
    <b v="0"/>
    <x v="0"/>
  </r>
  <r>
    <x v="0"/>
    <m/>
    <n v="50"/>
    <s v="M"/>
    <s v="OSA"/>
    <n v="0"/>
    <n v="0"/>
    <n v="0"/>
    <n v="1"/>
    <s v="Clinic - Clean Data"/>
    <b v="1"/>
    <b v="0"/>
    <b v="0"/>
    <n v="1"/>
    <b v="0"/>
    <b v="1"/>
    <b v="1"/>
    <b v="1"/>
    <b v="1"/>
    <b v="1"/>
    <b v="0"/>
    <b v="0"/>
    <b v="0"/>
    <b v="0"/>
    <b v="0"/>
    <b v="0"/>
    <b v="1"/>
    <b v="0"/>
    <b v="0"/>
    <b v="0"/>
    <b v="0"/>
    <b v="0"/>
    <b v="0"/>
    <x v="0"/>
  </r>
  <r>
    <x v="0"/>
    <m/>
    <n v="57"/>
    <s v="F"/>
    <s v="RLS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x v="0"/>
  </r>
  <r>
    <x v="0"/>
    <m/>
    <n v="68"/>
    <s v="M"/>
    <s v="RLS"/>
    <n v="0"/>
    <n v="0"/>
    <n v="0"/>
    <n v="1"/>
    <s v="Clinic - Clean Data"/>
    <b v="1"/>
    <b v="0"/>
    <b v="0"/>
    <n v="1"/>
    <b v="0"/>
    <b v="1"/>
    <b v="1"/>
    <b v="1"/>
    <b v="1"/>
    <b v="1"/>
    <b v="0"/>
    <b v="0"/>
    <b v="0"/>
    <b v="0"/>
    <b v="0"/>
    <b v="0"/>
    <b v="1"/>
    <b v="0"/>
    <b v="0"/>
    <b v="0"/>
    <b v="0"/>
    <b v="0"/>
    <b v="0"/>
    <x v="0"/>
  </r>
  <r>
    <x v="0"/>
    <m/>
    <n v="51"/>
    <s v="F"/>
    <s v="Lupus, sleep apnea, RLS"/>
    <n v="0"/>
    <n v="0"/>
    <n v="0"/>
    <n v="1"/>
    <s v="Clinic - Clean Data"/>
    <b v="1"/>
    <b v="0"/>
    <b v="0"/>
    <n v="1"/>
    <b v="0"/>
    <b v="1"/>
    <b v="1"/>
    <b v="1"/>
    <b v="1"/>
    <b v="1"/>
    <b v="0"/>
    <b v="0"/>
    <b v="0"/>
    <b v="0"/>
    <b v="0"/>
    <b v="0"/>
    <b v="1"/>
    <b v="0"/>
    <b v="0"/>
    <b v="0"/>
    <b v="0"/>
    <b v="0"/>
    <b v="0"/>
    <x v="0"/>
  </r>
  <r>
    <x v="0"/>
    <m/>
    <n v="54"/>
    <s v="F"/>
    <s v="RLS, insomnia"/>
    <n v="0"/>
    <n v="0"/>
    <n v="0"/>
    <n v="1"/>
    <s v="Clinic - Clean Data"/>
    <b v="1"/>
    <b v="0"/>
    <b v="0"/>
    <n v="1"/>
    <b v="0"/>
    <b v="1"/>
    <b v="1"/>
    <b v="1"/>
    <b v="1"/>
    <b v="1"/>
    <b v="0"/>
    <b v="0"/>
    <b v="0"/>
    <b v="0"/>
    <b v="0"/>
    <b v="0"/>
    <b v="1"/>
    <b v="0"/>
    <b v="0"/>
    <b v="0"/>
    <b v="0"/>
    <b v="0"/>
    <b v="0"/>
    <x v="0"/>
  </r>
  <r>
    <x v="1"/>
    <m/>
    <n v="73"/>
    <s v="M"/>
    <m/>
    <n v="1"/>
    <n v="0"/>
    <n v="0"/>
    <n v="0"/>
    <s v="Clinic - Clean Data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x v="1"/>
  </r>
  <r>
    <x v="1"/>
    <m/>
    <n v="79"/>
    <s v="M"/>
    <s v="Insomnia, nocturia (no PSG)"/>
    <n v="1"/>
    <n v="1"/>
    <n v="1"/>
    <n v="0"/>
    <s v="Clinic - Clean Data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x v="1"/>
  </r>
  <r>
    <x v="1"/>
    <m/>
    <n v="70"/>
    <s v="M"/>
    <s v="OSA, depression, anxiety"/>
    <n v="1"/>
    <n v="0"/>
    <n v="0"/>
    <n v="0"/>
    <s v="Clinic - Clean Data"/>
    <b v="0"/>
    <b v="1"/>
    <b v="0"/>
    <n v="1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1"/>
    <x v="0"/>
  </r>
  <r>
    <x v="1"/>
    <m/>
    <n v="75"/>
    <s v="F"/>
    <s v="OSA"/>
    <n v="1"/>
    <n v="1"/>
    <n v="0"/>
    <n v="0"/>
    <s v="Clinic - Clean Data"/>
    <b v="0"/>
    <b v="0"/>
    <b v="0"/>
    <n v="1"/>
    <b v="0"/>
    <b v="0"/>
    <b v="1"/>
    <b v="0"/>
    <b v="0"/>
    <b v="0"/>
    <b v="0"/>
    <b v="0"/>
    <b v="0"/>
    <b v="0"/>
    <b v="0"/>
    <b v="0"/>
    <b v="1"/>
    <b v="0"/>
    <b v="0"/>
    <b v="0"/>
    <b v="1"/>
    <b v="0"/>
    <b v="1"/>
    <x v="0"/>
  </r>
  <r>
    <x v="0"/>
    <m/>
    <n v="46"/>
    <s v="F"/>
    <s v="Exessive daytime sleepiness, insomnia, OSA"/>
    <n v="1"/>
    <n v="0.5"/>
    <n v="0"/>
    <n v="1"/>
    <s v="Clinic - Clean Data"/>
    <b v="0"/>
    <b v="0"/>
    <b v="0"/>
    <n v="1"/>
    <b v="0"/>
    <b v="0"/>
    <b v="1"/>
    <b v="0"/>
    <b v="1"/>
    <b v="0"/>
    <b v="0"/>
    <b v="0"/>
    <b v="0"/>
    <b v="0"/>
    <b v="0"/>
    <b v="0"/>
    <b v="1"/>
    <b v="0"/>
    <b v="0"/>
    <b v="0"/>
    <b v="1"/>
    <b v="0"/>
    <b v="1"/>
    <x v="0"/>
  </r>
  <r>
    <x v="1"/>
    <m/>
    <n v="79"/>
    <s v="M"/>
    <m/>
    <n v="1"/>
    <n v="0"/>
    <n v="1"/>
    <n v="0"/>
    <s v="Clinic - Clean Data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x v="1"/>
  </r>
  <r>
    <x v="1"/>
    <m/>
    <n v="78"/>
    <s v="M"/>
    <m/>
    <n v="1"/>
    <n v="1"/>
    <n v="1"/>
    <n v="0"/>
    <s v="Clinic - Clean Data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x v="1"/>
  </r>
  <r>
    <x v="1"/>
    <m/>
    <n v="70"/>
    <s v="F"/>
    <s v="RLS, depression, OSA"/>
    <n v="0"/>
    <n v="0"/>
    <n v="1"/>
    <n v="1"/>
    <s v="Clinic - Clean Data"/>
    <b v="1"/>
    <b v="0"/>
    <b v="0"/>
    <n v="1"/>
    <b v="0"/>
    <b v="1"/>
    <b v="1"/>
    <b v="1"/>
    <b v="1"/>
    <b v="1"/>
    <b v="0"/>
    <b v="0"/>
    <b v="0"/>
    <b v="1"/>
    <b v="1"/>
    <b v="1"/>
    <b v="1"/>
    <b v="0"/>
    <b v="0"/>
    <b v="0"/>
    <b v="0"/>
    <b v="0"/>
    <b v="0"/>
    <x v="0"/>
  </r>
  <r>
    <x v="1"/>
    <m/>
    <n v="82"/>
    <s v="M"/>
    <s v="Positional OSA"/>
    <n v="1"/>
    <n v="0"/>
    <n v="0"/>
    <n v="0"/>
    <s v="Clinic - Clean Data"/>
    <b v="0"/>
    <b v="1"/>
    <b v="0"/>
    <n v="1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1"/>
    <x v="0"/>
  </r>
  <r>
    <x v="1"/>
    <m/>
    <n v="70"/>
    <s v="F"/>
    <s v="Maintenance insomnia, depression"/>
    <n v="0"/>
    <n v="0"/>
    <n v="1"/>
    <n v="0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0"/>
    <b v="1"/>
    <b v="1"/>
    <b v="0"/>
    <b v="0"/>
    <b v="0"/>
    <b v="0"/>
    <x v="0"/>
  </r>
  <r>
    <x v="1"/>
    <m/>
    <n v="71"/>
    <s v="F"/>
    <s v="Depression"/>
    <n v="0.5"/>
    <n v="1"/>
    <n v="1"/>
    <n v="0.5"/>
    <s v="Clinic - Clean Data"/>
    <b v="0"/>
    <b v="0"/>
    <b v="0"/>
    <n v="1"/>
    <b v="1"/>
    <b v="1"/>
    <b v="1"/>
    <b v="1"/>
    <b v="0"/>
    <b v="0"/>
    <b v="0"/>
    <b v="1"/>
    <b v="0"/>
    <b v="0"/>
    <b v="1"/>
    <b v="1"/>
    <b v="0"/>
    <b v="1"/>
    <b v="1"/>
    <b v="0"/>
    <b v="0"/>
    <b v="1"/>
    <b v="1"/>
    <x v="1"/>
  </r>
  <r>
    <x v="1"/>
    <m/>
    <n v="85"/>
    <s v="M"/>
    <s v="pRBD, depression"/>
    <n v="1"/>
    <n v="0"/>
    <n v="0"/>
    <n v="0.5"/>
    <s v="Clinic - Clean Data"/>
    <b v="0"/>
    <b v="0"/>
    <b v="0"/>
    <n v="1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1"/>
    <x v="0"/>
  </r>
  <r>
    <x v="1"/>
    <m/>
    <n v="74"/>
    <s v="F"/>
    <m/>
    <n v="1"/>
    <n v="0"/>
    <n v="0.5"/>
    <n v="0"/>
    <s v="Clinic - Clean Data"/>
    <b v="0"/>
    <b v="0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x v="1"/>
  </r>
  <r>
    <x v="1"/>
    <m/>
    <n v="73"/>
    <s v="F"/>
    <s v="OSA, RLS, insomnia"/>
    <n v="1"/>
    <n v="0"/>
    <n v="0"/>
    <n v="1"/>
    <s v="Clinic - Clean Data"/>
    <b v="0"/>
    <b v="0"/>
    <b v="0"/>
    <n v="1"/>
    <b v="0"/>
    <b v="0"/>
    <b v="1"/>
    <b v="0"/>
    <b v="1"/>
    <b v="0"/>
    <b v="0"/>
    <b v="0"/>
    <b v="0"/>
    <b v="0"/>
    <b v="0"/>
    <b v="0"/>
    <b v="1"/>
    <b v="0"/>
    <b v="0"/>
    <b v="0"/>
    <b v="1"/>
    <b v="0"/>
    <b v="1"/>
    <x v="0"/>
  </r>
  <r>
    <x v="1"/>
    <m/>
    <n v="77"/>
    <s v="F"/>
    <s v="OSA, cognitive impairment"/>
    <n v="1"/>
    <n v="1"/>
    <n v="1"/>
    <n v="1"/>
    <s v="Clinic - Clean Data"/>
    <b v="0"/>
    <b v="0"/>
    <b v="0"/>
    <n v="1"/>
    <b v="0"/>
    <b v="0"/>
    <b v="1"/>
    <b v="0"/>
    <b v="1"/>
    <b v="0"/>
    <b v="0"/>
    <b v="1"/>
    <b v="1"/>
    <b v="1"/>
    <b v="1"/>
    <b v="0"/>
    <b v="1"/>
    <b v="0"/>
    <b v="0"/>
    <b v="0"/>
    <b v="1"/>
    <b v="0"/>
    <b v="1"/>
    <x v="0"/>
  </r>
  <r>
    <x v="1"/>
    <m/>
    <n v="72"/>
    <s v="M"/>
    <s v="OSA"/>
    <n v="1"/>
    <n v="1"/>
    <n v="0"/>
    <n v="0"/>
    <s v="Clinic - Clean Data"/>
    <b v="0"/>
    <b v="0"/>
    <b v="0"/>
    <n v="1"/>
    <b v="0"/>
    <b v="0"/>
    <b v="1"/>
    <b v="0"/>
    <b v="0"/>
    <b v="0"/>
    <b v="0"/>
    <b v="0"/>
    <b v="0"/>
    <b v="0"/>
    <b v="0"/>
    <b v="0"/>
    <b v="1"/>
    <b v="0"/>
    <b v="0"/>
    <b v="0"/>
    <b v="1"/>
    <b v="0"/>
    <b v="1"/>
    <x v="0"/>
  </r>
  <r>
    <x v="1"/>
    <m/>
    <n v="63"/>
    <s v="F"/>
    <m/>
    <n v="1"/>
    <n v="0.5"/>
    <n v="1"/>
    <n v="1"/>
    <s v="Clinic - Clean Data"/>
    <b v="0"/>
    <b v="0"/>
    <b v="0"/>
    <n v="1"/>
    <b v="0"/>
    <b v="0"/>
    <b v="1"/>
    <b v="0"/>
    <b v="1"/>
    <b v="0"/>
    <b v="0"/>
    <b v="0"/>
    <b v="0"/>
    <b v="1"/>
    <b v="1"/>
    <b v="0"/>
    <b v="0"/>
    <b v="0"/>
    <b v="0"/>
    <b v="0"/>
    <b v="1"/>
    <b v="0"/>
    <b v="1"/>
    <x v="1"/>
  </r>
  <r>
    <x v="1"/>
    <m/>
    <n v="79"/>
    <s v="M"/>
    <s v="OSA"/>
    <n v="1"/>
    <n v="1"/>
    <n v="1"/>
    <n v="0"/>
    <s v="Clinic - Clean Data"/>
    <b v="0"/>
    <b v="0"/>
    <b v="0"/>
    <n v="1"/>
    <b v="0"/>
    <b v="0"/>
    <b v="1"/>
    <b v="0"/>
    <b v="0"/>
    <b v="0"/>
    <b v="0"/>
    <b v="1"/>
    <b v="0"/>
    <b v="0"/>
    <b v="1"/>
    <b v="0"/>
    <b v="1"/>
    <b v="0"/>
    <b v="0"/>
    <b v="0"/>
    <b v="1"/>
    <b v="0"/>
    <b v="1"/>
    <x v="0"/>
  </r>
  <r>
    <x v="0"/>
    <n v="5.1647340570000004"/>
    <n v="54"/>
    <s v="M"/>
    <s v="nREM parasomnias"/>
    <n v="0.5"/>
    <n v="0"/>
    <n v="0"/>
    <n v="1"/>
    <s v="SHAS"/>
    <b v="0"/>
    <b v="0"/>
    <b v="0"/>
    <n v="1"/>
    <b v="1"/>
    <b v="1"/>
    <b v="1"/>
    <b v="1"/>
    <b v="1"/>
    <b v="1"/>
    <b v="0"/>
    <b v="0"/>
    <b v="0"/>
    <b v="0"/>
    <b v="0"/>
    <b v="0"/>
    <b v="0"/>
    <b v="1"/>
    <b v="1"/>
    <b v="0"/>
    <b v="0"/>
    <b v="1"/>
    <b v="1"/>
    <x v="1"/>
  </r>
  <r>
    <x v="0"/>
    <n v="-2.3457297750000001"/>
    <n v="53"/>
    <s v="M"/>
    <s v="RLS, PLM"/>
    <n v="0.5"/>
    <n v="1"/>
    <n v="0"/>
    <n v="0"/>
    <s v="SHAS"/>
    <b v="0"/>
    <b v="0"/>
    <b v="0"/>
    <n v="1"/>
    <b v="1"/>
    <b v="1"/>
    <b v="1"/>
    <b v="1"/>
    <b v="0"/>
    <b v="0"/>
    <b v="0"/>
    <b v="0"/>
    <b v="0"/>
    <b v="0"/>
    <b v="0"/>
    <b v="0"/>
    <b v="1"/>
    <b v="0"/>
    <b v="0"/>
    <b v="0"/>
    <b v="0"/>
    <b v="1"/>
    <b v="1"/>
    <x v="0"/>
  </r>
  <r>
    <x v="0"/>
    <m/>
    <n v="62"/>
    <s v="F"/>
    <s v="Insomni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x v="0"/>
  </r>
  <r>
    <x v="0"/>
    <n v="-2.700108095"/>
    <n v="55"/>
    <s v="M"/>
    <s v="OSA, other parasomnias (no RSWA)"/>
    <n v="1"/>
    <n v="0"/>
    <n v="0"/>
    <n v="1"/>
    <s v="SHAS"/>
    <b v="0"/>
    <b v="0"/>
    <b v="0"/>
    <n v="1"/>
    <b v="0"/>
    <b v="0"/>
    <b v="1"/>
    <b v="0"/>
    <b v="1"/>
    <b v="0"/>
    <b v="0"/>
    <b v="0"/>
    <b v="0"/>
    <b v="0"/>
    <b v="0"/>
    <b v="0"/>
    <b v="1"/>
    <b v="0"/>
    <b v="0"/>
    <b v="0"/>
    <b v="1"/>
    <b v="0"/>
    <b v="1"/>
    <x v="0"/>
  </r>
  <r>
    <x v="0"/>
    <n v="7.0801831970000002"/>
    <n v="85"/>
    <s v="F"/>
    <m/>
    <n v="0"/>
    <n v="1"/>
    <n v="0"/>
    <n v="0"/>
    <s v="SHAS"/>
    <b v="1"/>
    <b v="0"/>
    <b v="0"/>
    <n v="1"/>
    <b v="0"/>
    <b v="1"/>
    <b v="1"/>
    <b v="1"/>
    <b v="0"/>
    <b v="0"/>
    <b v="0"/>
    <b v="0"/>
    <b v="0"/>
    <b v="0"/>
    <b v="0"/>
    <b v="0"/>
    <b v="0"/>
    <b v="1"/>
    <b v="1"/>
    <b v="0"/>
    <b v="0"/>
    <b v="0"/>
    <b v="0"/>
    <x v="0"/>
  </r>
  <r>
    <x v="0"/>
    <n v="-1.1691594750000001"/>
    <n v="75"/>
    <s v="M"/>
    <s v="OSA, no RSWA"/>
    <n v="1"/>
    <n v="0"/>
    <n v="0"/>
    <n v="0"/>
    <s v="SHAS"/>
    <b v="0"/>
    <b v="1"/>
    <b v="0"/>
    <n v="1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1"/>
    <x v="0"/>
  </r>
  <r>
    <x v="0"/>
    <m/>
    <n v="60"/>
    <s v="M"/>
    <s v="OS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x v="0"/>
  </r>
  <r>
    <x v="0"/>
    <n v="-3.4536265410000002"/>
    <n v="55"/>
    <s v="F"/>
    <m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x v="0"/>
  </r>
  <r>
    <x v="0"/>
    <n v="1.123105215"/>
    <n v="63"/>
    <s v="M"/>
    <s v="OSA, insomni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x v="0"/>
  </r>
  <r>
    <x v="0"/>
    <m/>
    <n v="67"/>
    <s v="F"/>
    <m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x v="0"/>
  </r>
  <r>
    <x v="0"/>
    <m/>
    <n v="78"/>
    <s v="F"/>
    <s v="OS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x v="0"/>
  </r>
  <r>
    <x v="0"/>
    <n v="-5.3426761110000003"/>
    <n v="68"/>
    <s v="M"/>
    <s v="OS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x v="0"/>
  </r>
  <r>
    <x v="0"/>
    <n v="4.1871186180000004"/>
    <n v="81"/>
    <s v="F"/>
    <s v="RLS, sleepwalks, anxiety, depression"/>
    <n v="0"/>
    <n v="1"/>
    <n v="0.5"/>
    <n v="1"/>
    <s v="SHAS"/>
    <b v="1"/>
    <b v="0"/>
    <b v="0"/>
    <n v="1"/>
    <b v="0"/>
    <b v="1"/>
    <b v="1"/>
    <b v="1"/>
    <b v="1"/>
    <b v="1"/>
    <b v="0"/>
    <b v="0"/>
    <b v="1"/>
    <b v="0"/>
    <b v="1"/>
    <b v="1"/>
    <b v="1"/>
    <b v="0"/>
    <b v="0"/>
    <b v="0"/>
    <b v="0"/>
    <b v="0"/>
    <b v="0"/>
    <x v="0"/>
  </r>
  <r>
    <x v="0"/>
    <n v="-0.40979335099999997"/>
    <n v="57"/>
    <s v="F"/>
    <s v="RLS, anxiety, depression, migraines"/>
    <n v="0"/>
    <n v="0"/>
    <n v="0.5"/>
    <n v="0"/>
    <s v="SHAS"/>
    <b v="1"/>
    <b v="0"/>
    <b v="0"/>
    <n v="1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x v="0"/>
  </r>
  <r>
    <x v="0"/>
    <m/>
    <n v="75"/>
    <s v="M"/>
    <s v="RLS"/>
    <n v="0.5"/>
    <n v="0"/>
    <n v="0.5"/>
    <n v="0"/>
    <s v="SHAS"/>
    <b v="0"/>
    <b v="0"/>
    <b v="0"/>
    <n v="1"/>
    <b v="1"/>
    <b v="1"/>
    <b v="0"/>
    <b v="0"/>
    <b v="0"/>
    <b v="0"/>
    <b v="0"/>
    <b v="0"/>
    <b v="0"/>
    <b v="0"/>
    <b v="0"/>
    <b v="0"/>
    <b v="1"/>
    <b v="0"/>
    <b v="0"/>
    <b v="0"/>
    <b v="0"/>
    <b v="1"/>
    <b v="1"/>
    <x v="0"/>
  </r>
  <r>
    <x v="0"/>
    <m/>
    <n v="54"/>
    <s v="F"/>
    <m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x v="0"/>
  </r>
  <r>
    <x v="0"/>
    <n v="-1.760162252"/>
    <n v="82"/>
    <s v="F"/>
    <s v="Insomni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x v="0"/>
  </r>
  <r>
    <x v="0"/>
    <n v="3.7033907999999997E-2"/>
    <n v="72"/>
    <s v="F"/>
    <m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x v="0"/>
  </r>
  <r>
    <x v="0"/>
    <m/>
    <n v="79"/>
    <s v="M"/>
    <s v="Insomnia, OS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x v="0"/>
  </r>
  <r>
    <x v="1"/>
    <n v="-0.90226366999999996"/>
    <n v="68"/>
    <s v="M"/>
    <s v="Depression, mild sleep apne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x v="0"/>
  </r>
  <r>
    <x v="1"/>
    <m/>
    <n v="74"/>
    <s v="F"/>
    <m/>
    <n v="1"/>
    <n v="0"/>
    <n v="0"/>
    <n v="0"/>
    <s v="SHAS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x v="1"/>
  </r>
  <r>
    <x v="1"/>
    <n v="1.3878249060000001"/>
    <n v="80"/>
    <s v="M"/>
    <m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x v="0"/>
  </r>
  <r>
    <x v="1"/>
    <n v="4.5387679140000001"/>
    <n v="80"/>
    <s v="M"/>
    <s v="OSA, anxiety"/>
    <n v="1"/>
    <n v="0"/>
    <n v="0"/>
    <n v="0"/>
    <s v="SHAS"/>
    <b v="0"/>
    <b v="1"/>
    <b v="0"/>
    <n v="1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1"/>
    <x v="0"/>
  </r>
  <r>
    <x v="1"/>
    <n v="5.0120282610000002"/>
    <n v="72"/>
    <s v="F"/>
    <s v="Borderline to mild OSA"/>
    <n v="0.5"/>
    <n v="1"/>
    <n v="0"/>
    <n v="0"/>
    <s v="SHAS"/>
    <b v="0"/>
    <b v="0"/>
    <b v="0"/>
    <n v="1"/>
    <b v="1"/>
    <b v="1"/>
    <b v="1"/>
    <b v="1"/>
    <b v="0"/>
    <b v="0"/>
    <b v="0"/>
    <b v="0"/>
    <b v="0"/>
    <b v="0"/>
    <b v="0"/>
    <b v="0"/>
    <b v="1"/>
    <b v="0"/>
    <b v="0"/>
    <b v="0"/>
    <b v="0"/>
    <b v="1"/>
    <b v="1"/>
    <x v="0"/>
  </r>
  <r>
    <x v="1"/>
    <n v="-3.407220857"/>
    <n v="67"/>
    <s v="F"/>
    <m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x v="0"/>
  </r>
  <r>
    <x v="1"/>
    <n v="5.694318312"/>
    <n v="70"/>
    <s v="M"/>
    <m/>
    <n v="1"/>
    <n v="1"/>
    <n v="0"/>
    <n v="0"/>
    <s v="SHAS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x v="1"/>
  </r>
  <r>
    <x v="1"/>
    <m/>
    <n v="67"/>
    <s v="M"/>
    <s v="OSA, depression"/>
    <n v="1"/>
    <n v="0"/>
    <n v="0"/>
    <n v="0"/>
    <s v="SHAS"/>
    <b v="0"/>
    <b v="1"/>
    <b v="0"/>
    <n v="1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1"/>
    <x v="0"/>
  </r>
  <r>
    <x v="1"/>
    <m/>
    <n v="67"/>
    <s v="M"/>
    <m/>
    <n v="1"/>
    <n v="1"/>
    <n v="0"/>
    <n v="1"/>
    <s v="SHAS"/>
    <b v="0"/>
    <b v="0"/>
    <b v="0"/>
    <n v="1"/>
    <b v="0"/>
    <b v="0"/>
    <b v="1"/>
    <b v="0"/>
    <b v="1"/>
    <b v="0"/>
    <b v="0"/>
    <b v="0"/>
    <b v="1"/>
    <b v="0"/>
    <b v="1"/>
    <b v="0"/>
    <b v="0"/>
    <b v="0"/>
    <b v="0"/>
    <b v="0"/>
    <b v="1"/>
    <b v="0"/>
    <b v="1"/>
    <x v="1"/>
  </r>
  <r>
    <x v="1"/>
    <n v="5.5261576589999999"/>
    <n v="70"/>
    <s v="M"/>
    <s v="Mild depression, RLS"/>
    <n v="0"/>
    <n v="0.5"/>
    <n v="0"/>
    <n v="1"/>
    <s v="SHAS"/>
    <b v="1"/>
    <b v="0"/>
    <b v="0"/>
    <n v="1"/>
    <b v="0"/>
    <b v="1"/>
    <b v="1"/>
    <b v="1"/>
    <b v="1"/>
    <b v="1"/>
    <b v="0"/>
    <b v="0"/>
    <b v="0"/>
    <b v="0"/>
    <b v="0"/>
    <b v="0"/>
    <b v="1"/>
    <b v="0"/>
    <b v="0"/>
    <b v="0"/>
    <b v="0"/>
    <b v="0"/>
    <b v="0"/>
    <x v="0"/>
  </r>
  <r>
    <x v="1"/>
    <m/>
    <n v="81"/>
    <s v="F"/>
    <s v="Depression, anxiety, insomnia"/>
    <n v="0"/>
    <n v="1"/>
    <n v="0.5"/>
    <n v="1"/>
    <s v="SHAS"/>
    <b v="1"/>
    <b v="0"/>
    <b v="0"/>
    <n v="1"/>
    <b v="0"/>
    <b v="1"/>
    <b v="1"/>
    <b v="1"/>
    <b v="1"/>
    <b v="1"/>
    <b v="0"/>
    <b v="0"/>
    <b v="1"/>
    <b v="0"/>
    <b v="1"/>
    <b v="1"/>
    <b v="0"/>
    <b v="1"/>
    <b v="1"/>
    <b v="0"/>
    <b v="0"/>
    <b v="0"/>
    <b v="0"/>
    <x v="0"/>
  </r>
  <r>
    <x v="1"/>
    <n v="4.3556225550000001"/>
    <n v="72"/>
    <s v="F"/>
    <m/>
    <n v="1"/>
    <n v="0"/>
    <n v="1"/>
    <n v="0"/>
    <s v="SHAS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x v="1"/>
  </r>
  <r>
    <x v="1"/>
    <n v="5.2547727159999997"/>
    <n v="67"/>
    <s v="M"/>
    <s v="Depression, anxiety, PTSD"/>
    <n v="1"/>
    <n v="1"/>
    <n v="1"/>
    <n v="0"/>
    <s v="SHAS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x v="1"/>
  </r>
  <r>
    <x v="1"/>
    <n v="5.8859385939999997"/>
    <n v="69"/>
    <s v="M"/>
    <m/>
    <n v="1"/>
    <n v="1"/>
    <n v="0.5"/>
    <n v="0"/>
    <s v="SHAS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x v="1"/>
  </r>
  <r>
    <x v="1"/>
    <n v="4.1546924509999998"/>
    <n v="72"/>
    <s v="M"/>
    <s v="Mild-moderate OSA, insomnia, nocturia"/>
    <n v="1"/>
    <n v="0"/>
    <n v="0.5"/>
    <n v="1"/>
    <s v="SHAS"/>
    <b v="0"/>
    <b v="0"/>
    <b v="0"/>
    <n v="1"/>
    <b v="0"/>
    <b v="0"/>
    <b v="1"/>
    <b v="0"/>
    <b v="1"/>
    <b v="0"/>
    <b v="0"/>
    <b v="0"/>
    <b v="0"/>
    <b v="0"/>
    <b v="0"/>
    <b v="0"/>
    <b v="1"/>
    <b v="0"/>
    <b v="0"/>
    <b v="0"/>
    <b v="1"/>
    <b v="0"/>
    <b v="1"/>
    <x v="0"/>
  </r>
  <r>
    <x v="1"/>
    <n v="-3.9642169869999999"/>
    <n v="61"/>
    <s v="F"/>
    <s v="Depression, migraines"/>
    <n v="1"/>
    <n v="0.5"/>
    <n v="1"/>
    <n v="0"/>
    <s v="SHAS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x v="1"/>
  </r>
  <r>
    <x v="1"/>
    <n v="5.3135809820000004"/>
    <n v="76"/>
    <s v="F"/>
    <s v="Depression, anxiety"/>
    <n v="1"/>
    <n v="1"/>
    <n v="1"/>
    <n v="1"/>
    <s v="SHAS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x v="1"/>
  </r>
  <r>
    <x v="1"/>
    <n v="-1.274989098"/>
    <n v="65"/>
    <s v="F"/>
    <s v="Insomnia, anxiety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x v="0"/>
  </r>
  <r>
    <x v="1"/>
    <n v="6.8392871980000001"/>
    <n v="73"/>
    <s v="F"/>
    <s v="OSA, MCI, depression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x v="0"/>
  </r>
  <r>
    <x v="1"/>
    <n v="1.0274295120000001"/>
    <n v="53"/>
    <s v="M"/>
    <s v="OSA"/>
    <n v="1"/>
    <n v="0.5"/>
    <n v="0.5"/>
    <n v="1"/>
    <s v="SHAS"/>
    <b v="0"/>
    <b v="0"/>
    <b v="0"/>
    <n v="1"/>
    <b v="0"/>
    <b v="0"/>
    <b v="1"/>
    <b v="0"/>
    <b v="1"/>
    <b v="0"/>
    <b v="0"/>
    <b v="0"/>
    <b v="0"/>
    <b v="0"/>
    <b v="0"/>
    <b v="0"/>
    <b v="1"/>
    <b v="0"/>
    <b v="0"/>
    <b v="0"/>
    <b v="1"/>
    <b v="0"/>
    <b v="1"/>
    <x v="0"/>
  </r>
  <r>
    <x v="1"/>
    <n v="0.45891792199999998"/>
    <n v="68"/>
    <s v="M"/>
    <s v="Nightmare disorder, OSA, CSA, RLS, depression"/>
    <n v="0.5"/>
    <n v="1"/>
    <n v="0.5"/>
    <n v="1"/>
    <s v="SHAS"/>
    <b v="0"/>
    <b v="0"/>
    <b v="0"/>
    <n v="1"/>
    <b v="1"/>
    <b v="1"/>
    <b v="1"/>
    <b v="1"/>
    <b v="1"/>
    <b v="1"/>
    <b v="0"/>
    <b v="0"/>
    <b v="1"/>
    <b v="0"/>
    <b v="1"/>
    <b v="1"/>
    <b v="1"/>
    <b v="0"/>
    <b v="0"/>
    <b v="0"/>
    <b v="0"/>
    <b v="1"/>
    <b v="1"/>
    <x v="0"/>
  </r>
  <r>
    <x v="1"/>
    <m/>
    <n v="70"/>
    <s v="F"/>
    <m/>
    <n v="1"/>
    <n v="1"/>
    <n v="1"/>
    <n v="0"/>
    <s v="SHAS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x v="1"/>
  </r>
  <r>
    <x v="1"/>
    <n v="0.66475001899999997"/>
    <n v="79"/>
    <s v="M"/>
    <s v="OSA"/>
    <n v="1"/>
    <n v="0"/>
    <n v="1"/>
    <n v="0"/>
    <s v="SHAS"/>
    <b v="0"/>
    <b v="0"/>
    <b v="0"/>
    <n v="1"/>
    <b v="0"/>
    <b v="0"/>
    <b v="1"/>
    <b v="0"/>
    <b v="0"/>
    <b v="0"/>
    <b v="0"/>
    <b v="0"/>
    <b v="0"/>
    <b v="0"/>
    <b v="0"/>
    <b v="0"/>
    <b v="1"/>
    <b v="0"/>
    <b v="0"/>
    <b v="0"/>
    <b v="1"/>
    <b v="0"/>
    <b v="1"/>
    <x v="0"/>
  </r>
  <r>
    <x v="1"/>
    <n v="6.3362845170000002"/>
    <n v="64"/>
    <s v="M"/>
    <m/>
    <n v="1"/>
    <n v="0.5"/>
    <n v="1"/>
    <n v="0"/>
    <s v="SHAS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x v="1"/>
  </r>
  <r>
    <x v="1"/>
    <m/>
    <n v="55"/>
    <s v="M"/>
    <m/>
    <n v="1"/>
    <n v="1"/>
    <n v="0"/>
    <n v="0"/>
    <s v="SHAS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x v="1"/>
  </r>
  <r>
    <x v="1"/>
    <n v="2.0803639129999998"/>
    <n v="76"/>
    <s v="F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x v="1"/>
  </r>
  <r>
    <x v="1"/>
    <n v="0.737372896"/>
    <n v="63"/>
    <s v="M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x v="1"/>
  </r>
  <r>
    <x v="1"/>
    <n v="4.5332755569999996"/>
    <n v="59"/>
    <s v="M"/>
    <m/>
    <n v="1"/>
    <n v="0"/>
    <n v="1"/>
    <n v="1"/>
    <s v="Stanford"/>
    <b v="0"/>
    <b v="0"/>
    <b v="0"/>
    <n v="1"/>
    <b v="0"/>
    <b v="0"/>
    <b v="1"/>
    <b v="0"/>
    <b v="1"/>
    <b v="0"/>
    <b v="0"/>
    <b v="0"/>
    <b v="0"/>
    <b v="1"/>
    <b v="1"/>
    <b v="0"/>
    <b v="0"/>
    <b v="0"/>
    <b v="0"/>
    <b v="0"/>
    <b v="1"/>
    <b v="0"/>
    <b v="1"/>
    <x v="1"/>
  </r>
  <r>
    <x v="1"/>
    <n v="-4.9148882719999998"/>
    <n v="65"/>
    <s v="F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x v="1"/>
  </r>
  <r>
    <x v="1"/>
    <n v="6.1564291280000001"/>
    <n v="63"/>
    <s v="M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x v="1"/>
  </r>
  <r>
    <x v="1"/>
    <n v="-0.96570313910000005"/>
    <n v="74"/>
    <s v="M"/>
    <m/>
    <n v="1"/>
    <n v="1"/>
    <n v="0"/>
    <n v="0"/>
    <s v="Stanford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x v="1"/>
  </r>
  <r>
    <x v="1"/>
    <n v="7.6217001560000002"/>
    <n v="75"/>
    <s v="M"/>
    <m/>
    <n v="1"/>
    <n v="0.5"/>
    <n v="0"/>
    <n v="0.5"/>
    <s v="Stanford"/>
    <b v="0"/>
    <b v="0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x v="1"/>
  </r>
  <r>
    <x v="1"/>
    <n v="4.2917910519999998"/>
    <n v="62"/>
    <s v="F"/>
    <m/>
    <n v="1"/>
    <n v="0"/>
    <n v="0"/>
    <n v="1"/>
    <s v="Stanford"/>
    <b v="0"/>
    <b v="0"/>
    <b v="0"/>
    <n v="1"/>
    <b v="0"/>
    <b v="0"/>
    <b v="1"/>
    <b v="0"/>
    <b v="1"/>
    <b v="0"/>
    <b v="0"/>
    <b v="0"/>
    <b v="0"/>
    <b v="0"/>
    <b v="0"/>
    <b v="0"/>
    <b v="0"/>
    <b v="0"/>
    <b v="0"/>
    <b v="0"/>
    <b v="1"/>
    <b v="0"/>
    <b v="1"/>
    <x v="1"/>
  </r>
  <r>
    <x v="1"/>
    <n v="7.2552489189999996"/>
    <n v="62"/>
    <s v="M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x v="1"/>
  </r>
  <r>
    <x v="1"/>
    <n v="4.4798871480000004"/>
    <n v="60"/>
    <s v="M"/>
    <m/>
    <n v="1"/>
    <n v="1"/>
    <n v="0"/>
    <n v="1"/>
    <s v="Stanford"/>
    <b v="0"/>
    <b v="0"/>
    <b v="0"/>
    <n v="1"/>
    <b v="0"/>
    <b v="0"/>
    <b v="1"/>
    <b v="0"/>
    <b v="1"/>
    <b v="0"/>
    <b v="0"/>
    <b v="0"/>
    <b v="1"/>
    <b v="0"/>
    <b v="1"/>
    <b v="0"/>
    <b v="0"/>
    <b v="0"/>
    <b v="0"/>
    <b v="0"/>
    <b v="1"/>
    <b v="0"/>
    <b v="1"/>
    <x v="1"/>
  </r>
  <r>
    <x v="1"/>
    <n v="4.4268055569999998"/>
    <n v="78"/>
    <s v="M"/>
    <m/>
    <n v="1"/>
    <n v="1"/>
    <n v="0"/>
    <n v="1"/>
    <s v="Stanford"/>
    <b v="0"/>
    <b v="0"/>
    <b v="0"/>
    <n v="1"/>
    <b v="0"/>
    <b v="0"/>
    <b v="1"/>
    <b v="0"/>
    <b v="1"/>
    <b v="0"/>
    <b v="0"/>
    <b v="0"/>
    <b v="1"/>
    <b v="0"/>
    <b v="1"/>
    <b v="0"/>
    <b v="0"/>
    <b v="0"/>
    <b v="0"/>
    <b v="0"/>
    <b v="1"/>
    <b v="0"/>
    <b v="1"/>
    <x v="1"/>
  </r>
  <r>
    <x v="1"/>
    <n v="4.9676454559999996"/>
    <n v="67"/>
    <s v="M"/>
    <m/>
    <n v="1"/>
    <n v="0"/>
    <n v="1"/>
    <n v="1"/>
    <s v="Stanford"/>
    <b v="0"/>
    <b v="0"/>
    <b v="0"/>
    <n v="1"/>
    <b v="0"/>
    <b v="0"/>
    <b v="1"/>
    <b v="0"/>
    <b v="1"/>
    <b v="0"/>
    <b v="0"/>
    <b v="0"/>
    <b v="0"/>
    <b v="1"/>
    <b v="1"/>
    <b v="0"/>
    <b v="0"/>
    <b v="0"/>
    <b v="0"/>
    <b v="0"/>
    <b v="1"/>
    <b v="0"/>
    <b v="1"/>
    <x v="1"/>
  </r>
  <r>
    <x v="1"/>
    <n v="7.4490138779999997"/>
    <n v="66"/>
    <s v="M"/>
    <m/>
    <n v="1"/>
    <n v="0"/>
    <n v="1"/>
    <n v="1"/>
    <s v="Stanford"/>
    <b v="0"/>
    <b v="0"/>
    <b v="0"/>
    <n v="1"/>
    <b v="0"/>
    <b v="0"/>
    <b v="1"/>
    <b v="0"/>
    <b v="1"/>
    <b v="0"/>
    <b v="0"/>
    <b v="0"/>
    <b v="0"/>
    <b v="1"/>
    <b v="1"/>
    <b v="0"/>
    <b v="0"/>
    <b v="0"/>
    <b v="0"/>
    <b v="0"/>
    <b v="1"/>
    <b v="0"/>
    <b v="1"/>
    <x v="1"/>
  </r>
  <r>
    <x v="1"/>
    <n v="4.0073969509999996"/>
    <n v="75"/>
    <s v="M"/>
    <m/>
    <n v="1"/>
    <n v="0"/>
    <n v="1"/>
    <n v="1"/>
    <s v="Stanford"/>
    <b v="0"/>
    <b v="0"/>
    <b v="0"/>
    <n v="1"/>
    <b v="0"/>
    <b v="0"/>
    <b v="1"/>
    <b v="0"/>
    <b v="1"/>
    <b v="0"/>
    <b v="0"/>
    <b v="0"/>
    <b v="0"/>
    <b v="1"/>
    <b v="1"/>
    <b v="0"/>
    <b v="0"/>
    <b v="0"/>
    <b v="0"/>
    <b v="0"/>
    <b v="1"/>
    <b v="0"/>
    <b v="1"/>
    <x v="1"/>
  </r>
  <r>
    <x v="1"/>
    <n v="10.04713289"/>
    <n v="67"/>
    <s v="M"/>
    <m/>
    <n v="1"/>
    <n v="1"/>
    <n v="1"/>
    <n v="1"/>
    <s v="Stanford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x v="1"/>
  </r>
  <r>
    <x v="1"/>
    <n v="6.5036704729999997"/>
    <n v="77"/>
    <s v="M"/>
    <m/>
    <n v="1"/>
    <n v="1"/>
    <n v="1"/>
    <n v="1"/>
    <s v="Stanford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x v="1"/>
  </r>
  <r>
    <x v="1"/>
    <n v="3.3723491669999999"/>
    <n v="73"/>
    <s v="M"/>
    <m/>
    <n v="1"/>
    <n v="1"/>
    <n v="1"/>
    <n v="1"/>
    <s v="Stanford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x v="1"/>
  </r>
  <r>
    <x v="1"/>
    <n v="4.2871140130000001"/>
    <n v="63"/>
    <s v="M"/>
    <m/>
    <n v="1"/>
    <n v="1"/>
    <n v="1"/>
    <n v="1"/>
    <s v="Stanford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x v="1"/>
  </r>
  <r>
    <x v="1"/>
    <n v="8.4718958880000006"/>
    <n v="69"/>
    <s v="M"/>
    <m/>
    <n v="1"/>
    <n v="1"/>
    <n v="1"/>
    <n v="1"/>
    <s v="Stanford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x v="1"/>
  </r>
  <r>
    <x v="1"/>
    <n v="6.7906220670000002"/>
    <n v="70"/>
    <s v="M"/>
    <m/>
    <n v="1"/>
    <n v="1"/>
    <n v="1"/>
    <n v="1"/>
    <s v="Stanford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x v="1"/>
  </r>
  <r>
    <x v="1"/>
    <n v="4.6497392319999999"/>
    <n v="60"/>
    <s v="M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x v="1"/>
  </r>
  <r>
    <x v="1"/>
    <n v="4.461746335"/>
    <n v="60"/>
    <s v="F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x v="1"/>
  </r>
  <r>
    <x v="1"/>
    <n v="3.8612132610000001"/>
    <n v="70"/>
    <s v="F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x v="1"/>
  </r>
  <r>
    <x v="1"/>
    <n v="8.2499133800000006"/>
    <n v="61"/>
    <s v="M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x v="1"/>
  </r>
  <r>
    <x v="1"/>
    <n v="10.48810585"/>
    <n v="77"/>
    <s v="M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x v="1"/>
  </r>
  <r>
    <x v="1"/>
    <n v="3.9732898780000001"/>
    <n v="71"/>
    <s v="M"/>
    <m/>
    <n v="1"/>
    <n v="1"/>
    <n v="0"/>
    <n v="0"/>
    <s v="Stanford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x v="1"/>
  </r>
  <r>
    <x v="1"/>
    <n v="7.9504351340000001"/>
    <n v="67"/>
    <s v="M"/>
    <m/>
    <n v="1"/>
    <n v="1"/>
    <n v="0"/>
    <n v="0"/>
    <s v="Stanford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x v="1"/>
  </r>
  <r>
    <x v="1"/>
    <n v="7.7607998289999998"/>
    <n v="70"/>
    <s v="M"/>
    <m/>
    <n v="1"/>
    <n v="0"/>
    <n v="1"/>
    <n v="0"/>
    <s v="Stanford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x v="1"/>
  </r>
  <r>
    <x v="1"/>
    <n v="8.1570566610000004"/>
    <n v="56"/>
    <s v="M"/>
    <m/>
    <n v="1"/>
    <n v="0"/>
    <n v="1"/>
    <n v="0"/>
    <s v="Stanford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x v="1"/>
  </r>
  <r>
    <x v="1"/>
    <n v="8.5528064770000007"/>
    <n v="71"/>
    <s v="M"/>
    <m/>
    <n v="1"/>
    <n v="0"/>
    <n v="1"/>
    <n v="0"/>
    <s v="Stanford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x v="1"/>
  </r>
  <r>
    <x v="1"/>
    <n v="1.4660633679999999"/>
    <n v="69"/>
    <s v="M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x v="1"/>
  </r>
  <r>
    <x v="1"/>
    <n v="6.4650967499999998"/>
    <n v="71"/>
    <s v="M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x v="1"/>
  </r>
  <r>
    <x v="1"/>
    <n v="5.9654922040000002"/>
    <n v="56"/>
    <s v="F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x v="1"/>
  </r>
  <r>
    <x v="1"/>
    <n v="6.6762195039999996"/>
    <n v="65"/>
    <s v="F"/>
    <s v="Parasomnia"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x v="1"/>
  </r>
  <r>
    <x v="1"/>
    <n v="6.7622398209999997"/>
    <n v="74"/>
    <s v="F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x v="1"/>
  </r>
  <r>
    <x v="1"/>
    <n v="7.0950900639999999"/>
    <n v="59"/>
    <s v="M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x v="1"/>
  </r>
  <r>
    <x v="1"/>
    <n v="10.709139990000001"/>
    <n v="76"/>
    <s v="M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x v="1"/>
  </r>
  <r>
    <x v="1"/>
    <n v="5.5567184239999996"/>
    <n v="62"/>
    <s v="M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x v="1"/>
  </r>
  <r>
    <x v="1"/>
    <n v="8.1022803109999995"/>
    <n v="68"/>
    <s v="F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x v="1"/>
  </r>
  <r>
    <x v="1"/>
    <n v="5.0905679749999999"/>
    <n v="76"/>
    <s v="M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x v="1"/>
  </r>
  <r>
    <x v="1"/>
    <n v="4.3324332099999996"/>
    <n v="52"/>
    <s v="M"/>
    <m/>
    <n v="1"/>
    <n v="0.5"/>
    <n v="1"/>
    <n v="0"/>
    <s v="Stanford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x v="1"/>
  </r>
  <r>
    <x v="1"/>
    <n v="2.9167801550000001"/>
    <n v="71"/>
    <s v="M"/>
    <m/>
    <n v="1"/>
    <n v="0.5"/>
    <n v="1"/>
    <n v="1"/>
    <s v="Stanford"/>
    <b v="0"/>
    <b v="0"/>
    <b v="0"/>
    <n v="1"/>
    <b v="0"/>
    <b v="0"/>
    <b v="1"/>
    <b v="0"/>
    <b v="1"/>
    <b v="0"/>
    <b v="0"/>
    <b v="0"/>
    <b v="0"/>
    <b v="1"/>
    <b v="1"/>
    <b v="0"/>
    <b v="0"/>
    <b v="0"/>
    <b v="0"/>
    <b v="0"/>
    <b v="1"/>
    <b v="0"/>
    <b v="1"/>
    <x v="1"/>
  </r>
  <r>
    <x v="0"/>
    <n v="-8.0569572209999993"/>
    <n v="45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x v="0"/>
  </r>
  <r>
    <x v="0"/>
    <n v="-7.1855940269999996"/>
    <n v="65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x v="0"/>
  </r>
  <r>
    <x v="0"/>
    <n v="-7.161543633"/>
    <n v="70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x v="0"/>
  </r>
  <r>
    <x v="0"/>
    <n v="-7.0927508330000002"/>
    <n v="58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x v="0"/>
  </r>
  <r>
    <x v="0"/>
    <n v="-6.7442457180000002"/>
    <n v="66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x v="0"/>
  </r>
  <r>
    <x v="0"/>
    <n v="-6.0728324950000001"/>
    <n v="53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x v="0"/>
  </r>
  <r>
    <x v="0"/>
    <n v="-5.8477109399999998"/>
    <n v="72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x v="0"/>
  </r>
  <r>
    <x v="0"/>
    <n v="-5.6646109559999998"/>
    <n v="61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x v="0"/>
  </r>
  <r>
    <x v="0"/>
    <n v="-5.4816198849999997"/>
    <n v="80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x v="0"/>
  </r>
  <r>
    <x v="0"/>
    <n v="-5.3751686689999998"/>
    <n v="62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x v="0"/>
  </r>
  <r>
    <x v="0"/>
    <n v="-5.3183706559999999"/>
    <n v="60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x v="0"/>
  </r>
  <r>
    <x v="0"/>
    <n v="-4.9671237980000003"/>
    <n v="64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x v="0"/>
  </r>
  <r>
    <x v="0"/>
    <n v="-4.8526087950000001"/>
    <n v="77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x v="0"/>
  </r>
  <r>
    <x v="0"/>
    <n v="-4.5812398910000001"/>
    <n v="74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x v="0"/>
  </r>
  <r>
    <x v="0"/>
    <n v="-4.4213471929999999"/>
    <n v="66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x v="0"/>
  </r>
  <r>
    <x v="0"/>
    <n v="-4.3677041909999996"/>
    <n v="68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x v="0"/>
  </r>
  <r>
    <x v="0"/>
    <n v="-4.3485170799999997"/>
    <n v="74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x v="0"/>
  </r>
  <r>
    <x v="0"/>
    <n v="-3.7640566149999999"/>
    <n v="62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x v="0"/>
  </r>
  <r>
    <x v="0"/>
    <n v="-3.5628620519999998"/>
    <n v="73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x v="0"/>
  </r>
  <r>
    <x v="0"/>
    <n v="-3.0625151339999999"/>
    <n v="74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x v="0"/>
  </r>
  <r>
    <x v="0"/>
    <n v="-2.9571440099999999"/>
    <n v="76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x v="0"/>
  </r>
  <r>
    <x v="0"/>
    <n v="-2.5948541490000001"/>
    <n v="65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x v="0"/>
  </r>
  <r>
    <x v="0"/>
    <n v="-2.14175468"/>
    <n v="71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x v="0"/>
  </r>
  <r>
    <x v="0"/>
    <n v="-1.7900054729999999"/>
    <n v="79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x v="0"/>
  </r>
  <r>
    <x v="0"/>
    <n v="-1.459569605"/>
    <n v="57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x v="0"/>
  </r>
  <r>
    <x v="0"/>
    <n v="-5.1303870600000002E-2"/>
    <n v="72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x v="0"/>
  </r>
  <r>
    <x v="0"/>
    <n v="6.9434791679999996E-2"/>
    <n v="61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x v="0"/>
  </r>
  <r>
    <x v="0"/>
    <n v="0.91961745130000005"/>
    <n v="60"/>
    <s v="M"/>
    <s v="REM-related OSA"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x v="0"/>
  </r>
  <r>
    <x v="0"/>
    <n v="2.1386801129999999"/>
    <n v="71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x v="0"/>
  </r>
  <r>
    <x v="0"/>
    <n v="-5.9610876189999997"/>
    <n v="60"/>
    <s v="F"/>
    <m/>
    <n v="0"/>
    <n v="0"/>
    <n v="1"/>
    <n v="0"/>
    <s v="Stanford"/>
    <b v="1"/>
    <b v="0"/>
    <b v="0"/>
    <n v="1"/>
    <b v="0"/>
    <b v="1"/>
    <b v="1"/>
    <b v="1"/>
    <b v="0"/>
    <b v="0"/>
    <b v="0"/>
    <b v="0"/>
    <b v="0"/>
    <b v="0"/>
    <b v="0"/>
    <b v="0"/>
    <b v="0"/>
    <b v="1"/>
    <b v="1"/>
    <b v="0"/>
    <b v="0"/>
    <b v="0"/>
    <b v="0"/>
    <x v="0"/>
  </r>
  <r>
    <x v="0"/>
    <n v="-1.679247124"/>
    <n v="70"/>
    <s v="M"/>
    <m/>
    <n v="0"/>
    <n v="1"/>
    <n v="1"/>
    <n v="0"/>
    <s v="Stanford"/>
    <b v="1"/>
    <b v="0"/>
    <b v="0"/>
    <n v="1"/>
    <b v="0"/>
    <b v="1"/>
    <b v="1"/>
    <b v="1"/>
    <b v="0"/>
    <b v="0"/>
    <b v="0"/>
    <b v="1"/>
    <b v="0"/>
    <b v="0"/>
    <b v="1"/>
    <b v="1"/>
    <b v="0"/>
    <b v="1"/>
    <b v="1"/>
    <b v="0"/>
    <b v="0"/>
    <b v="0"/>
    <b v="0"/>
    <x v="0"/>
  </r>
  <r>
    <x v="0"/>
    <n v="-7.7915592770000002"/>
    <n v="62"/>
    <s v="M"/>
    <m/>
    <n v="0"/>
    <n v="0"/>
    <n v="0"/>
    <n v="1"/>
    <s v="Stanford"/>
    <b v="1"/>
    <b v="0"/>
    <b v="0"/>
    <n v="1"/>
    <b v="0"/>
    <b v="1"/>
    <b v="1"/>
    <b v="1"/>
    <b v="1"/>
    <b v="1"/>
    <b v="0"/>
    <b v="0"/>
    <b v="0"/>
    <b v="0"/>
    <b v="0"/>
    <b v="0"/>
    <b v="0"/>
    <b v="1"/>
    <b v="1"/>
    <b v="0"/>
    <b v="0"/>
    <b v="0"/>
    <b v="0"/>
    <x v="0"/>
  </r>
  <r>
    <x v="0"/>
    <n v="-7.2821115900000004"/>
    <n v="76"/>
    <s v="M"/>
    <m/>
    <n v="0"/>
    <n v="0"/>
    <n v="0"/>
    <n v="1"/>
    <s v="Stanford"/>
    <b v="1"/>
    <b v="0"/>
    <b v="0"/>
    <n v="1"/>
    <b v="0"/>
    <b v="1"/>
    <b v="1"/>
    <b v="1"/>
    <b v="1"/>
    <b v="1"/>
    <b v="0"/>
    <b v="0"/>
    <b v="0"/>
    <b v="0"/>
    <b v="0"/>
    <b v="0"/>
    <b v="0"/>
    <b v="1"/>
    <b v="1"/>
    <b v="0"/>
    <b v="0"/>
    <b v="0"/>
    <b v="0"/>
    <x v="0"/>
  </r>
  <r>
    <x v="0"/>
    <n v="-2.5812651959999999"/>
    <n v="74"/>
    <s v="F"/>
    <s v="REM-related OSA"/>
    <n v="0"/>
    <n v="0"/>
    <n v="0"/>
    <n v="1"/>
    <s v="Stanford"/>
    <b v="1"/>
    <b v="0"/>
    <b v="0"/>
    <n v="1"/>
    <b v="0"/>
    <b v="1"/>
    <b v="1"/>
    <b v="1"/>
    <b v="1"/>
    <b v="1"/>
    <b v="0"/>
    <b v="0"/>
    <b v="0"/>
    <b v="0"/>
    <b v="0"/>
    <b v="0"/>
    <b v="1"/>
    <b v="0"/>
    <b v="0"/>
    <b v="0"/>
    <b v="0"/>
    <b v="0"/>
    <b v="0"/>
    <x v="0"/>
  </r>
  <r>
    <x v="0"/>
    <n v="3.9730297220000002"/>
    <n v="73"/>
    <s v="M"/>
    <m/>
    <n v="0"/>
    <n v="0"/>
    <n v="0"/>
    <n v="1"/>
    <s v="Stanford"/>
    <b v="1"/>
    <b v="0"/>
    <b v="0"/>
    <n v="1"/>
    <b v="0"/>
    <b v="1"/>
    <b v="1"/>
    <b v="1"/>
    <b v="1"/>
    <b v="1"/>
    <b v="0"/>
    <b v="0"/>
    <b v="0"/>
    <b v="0"/>
    <b v="0"/>
    <b v="0"/>
    <b v="0"/>
    <b v="1"/>
    <b v="1"/>
    <b v="0"/>
    <b v="0"/>
    <b v="0"/>
    <b v="0"/>
    <x v="0"/>
  </r>
  <r>
    <x v="0"/>
    <n v="-3.7593996189999999"/>
    <n v="60"/>
    <s v="F"/>
    <m/>
    <n v="0"/>
    <n v="1"/>
    <n v="1"/>
    <n v="1"/>
    <s v="Stanford"/>
    <b v="1"/>
    <b v="0"/>
    <b v="0"/>
    <n v="1"/>
    <b v="0"/>
    <b v="1"/>
    <b v="1"/>
    <b v="1"/>
    <b v="1"/>
    <b v="1"/>
    <b v="0"/>
    <b v="1"/>
    <b v="1"/>
    <b v="1"/>
    <b v="1"/>
    <b v="1"/>
    <b v="0"/>
    <b v="1"/>
    <b v="1"/>
    <b v="0"/>
    <b v="0"/>
    <b v="0"/>
    <b v="0"/>
    <x v="0"/>
  </r>
  <r>
    <x v="0"/>
    <n v="-5.7719640390000002"/>
    <n v="51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x v="0"/>
  </r>
  <r>
    <x v="0"/>
    <n v="-2.495419778"/>
    <n v="52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x v="0"/>
  </r>
  <r>
    <x v="0"/>
    <n v="-1.575004608"/>
    <n v="62"/>
    <s v="M"/>
    <s v="Pseudo-RBD"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x v="0"/>
  </r>
  <r>
    <x v="0"/>
    <n v="-0.23647876609999999"/>
    <n v="41"/>
    <s v="M"/>
    <s v="Delayed PLMs"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x v="0"/>
  </r>
  <r>
    <x v="0"/>
    <n v="-6.9253468600000003"/>
    <n v="43"/>
    <s v="M"/>
    <m/>
    <n v="0"/>
    <n v="0"/>
    <n v="1"/>
    <n v="0"/>
    <s v="Stanford"/>
    <b v="1"/>
    <b v="0"/>
    <b v="0"/>
    <n v="1"/>
    <b v="0"/>
    <b v="1"/>
    <b v="1"/>
    <b v="1"/>
    <b v="0"/>
    <b v="0"/>
    <b v="0"/>
    <b v="0"/>
    <b v="0"/>
    <b v="0"/>
    <b v="0"/>
    <b v="0"/>
    <b v="0"/>
    <b v="1"/>
    <b v="1"/>
    <b v="0"/>
    <b v="0"/>
    <b v="0"/>
    <b v="0"/>
    <x v="0"/>
  </r>
  <r>
    <x v="0"/>
    <n v="-3.858069446"/>
    <n v="40"/>
    <s v="M"/>
    <m/>
    <n v="0"/>
    <n v="1"/>
    <n v="1"/>
    <n v="0"/>
    <s v="Stanford"/>
    <b v="1"/>
    <b v="0"/>
    <b v="0"/>
    <n v="1"/>
    <b v="0"/>
    <b v="1"/>
    <b v="1"/>
    <b v="1"/>
    <b v="0"/>
    <b v="0"/>
    <b v="0"/>
    <b v="1"/>
    <b v="0"/>
    <b v="0"/>
    <b v="1"/>
    <b v="1"/>
    <b v="0"/>
    <b v="1"/>
    <b v="1"/>
    <b v="0"/>
    <b v="0"/>
    <b v="0"/>
    <b v="0"/>
    <x v="0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7">
  <r>
    <x v="0"/>
    <m/>
    <n v="72"/>
    <s v="M"/>
    <s v="Sleep apnea"/>
    <n v="0"/>
    <n v="1"/>
    <n v="0"/>
    <n v="0"/>
    <s v="May Clinic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x v="0"/>
  </r>
  <r>
    <x v="0"/>
    <m/>
    <n v="79"/>
    <s v="M"/>
    <s v="Insomnia"/>
    <n v="0"/>
    <n v="0"/>
    <n v="0"/>
    <n v="0"/>
    <s v="May Clinic Data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x v="0"/>
  </r>
  <r>
    <x v="0"/>
    <m/>
    <n v="55"/>
    <s v="M"/>
    <s v="Sleep apnea"/>
    <n v="0.5"/>
    <n v="1"/>
    <n v="0"/>
    <n v="1"/>
    <s v="May Clinic Data"/>
    <b v="0"/>
    <b v="0"/>
    <b v="0"/>
    <n v="1"/>
    <b v="1"/>
    <b v="1"/>
    <b v="1"/>
    <b v="1"/>
    <b v="1"/>
    <b v="1"/>
    <b v="0"/>
    <b v="0"/>
    <b v="1"/>
    <b v="0"/>
    <b v="1"/>
    <b v="1"/>
    <b v="1"/>
    <b v="0"/>
    <b v="0"/>
    <b v="0"/>
    <b v="0"/>
    <b v="1"/>
    <b v="1"/>
    <b v="0"/>
    <b v="0"/>
    <b v="1"/>
    <b v="0"/>
    <b v="0"/>
    <x v="0"/>
  </r>
  <r>
    <x v="0"/>
    <m/>
    <n v="61"/>
    <s v="M"/>
    <s v="Sleep apnea"/>
    <n v="0"/>
    <n v="1"/>
    <n v="0"/>
    <n v="1"/>
    <s v="May Clinic Data"/>
    <b v="1"/>
    <b v="0"/>
    <b v="0"/>
    <n v="1"/>
    <b v="0"/>
    <b v="1"/>
    <b v="1"/>
    <b v="1"/>
    <b v="1"/>
    <b v="1"/>
    <b v="0"/>
    <b v="0"/>
    <b v="1"/>
    <b v="0"/>
    <b v="1"/>
    <b v="1"/>
    <b v="1"/>
    <b v="0"/>
    <b v="0"/>
    <b v="0"/>
    <b v="0"/>
    <b v="0"/>
    <b v="0"/>
    <b v="0"/>
    <b v="0"/>
    <b v="1"/>
    <b v="0"/>
    <b v="0"/>
    <x v="0"/>
  </r>
  <r>
    <x v="0"/>
    <m/>
    <n v="46"/>
    <s v="F"/>
    <s v="Chronic fatigue"/>
    <n v="0"/>
    <n v="0"/>
    <n v="0"/>
    <n v="0"/>
    <s v="May Clinic Data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x v="0"/>
  </r>
  <r>
    <x v="0"/>
    <m/>
    <n v="80"/>
    <s v="M"/>
    <s v="OSA"/>
    <n v="0"/>
    <n v="1"/>
    <n v="0"/>
    <n v="0"/>
    <s v="May Clinic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x v="0"/>
  </r>
  <r>
    <x v="0"/>
    <m/>
    <n v="70"/>
    <s v="F"/>
    <s v="OSA"/>
    <n v="0"/>
    <n v="0"/>
    <n v="0"/>
    <n v="0"/>
    <s v="May Clinic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x v="0"/>
  </r>
  <r>
    <x v="0"/>
    <m/>
    <n v="87"/>
    <s v="F"/>
    <s v="Sleep apnea"/>
    <n v="0"/>
    <n v="1"/>
    <n v="1"/>
    <n v="0"/>
    <s v="May Clinic Data"/>
    <b v="1"/>
    <b v="0"/>
    <b v="0"/>
    <n v="1"/>
    <b v="0"/>
    <b v="1"/>
    <b v="1"/>
    <b v="1"/>
    <b v="0"/>
    <b v="0"/>
    <b v="0"/>
    <b v="1"/>
    <b v="0"/>
    <b v="0"/>
    <b v="1"/>
    <b v="1"/>
    <b v="1"/>
    <b v="0"/>
    <b v="0"/>
    <b v="0"/>
    <b v="0"/>
    <b v="0"/>
    <b v="0"/>
    <b v="0"/>
    <b v="0"/>
    <b v="1"/>
    <b v="1"/>
    <b v="1"/>
    <x v="0"/>
  </r>
  <r>
    <x v="1"/>
    <m/>
    <n v="76"/>
    <s v="M"/>
    <m/>
    <n v="0.5"/>
    <n v="1"/>
    <n v="1"/>
    <n v="0"/>
    <s v="May Clinic Data"/>
    <b v="0"/>
    <b v="0"/>
    <b v="0"/>
    <n v="1"/>
    <b v="1"/>
    <b v="1"/>
    <b v="1"/>
    <b v="1"/>
    <b v="0"/>
    <b v="0"/>
    <b v="0"/>
    <b v="1"/>
    <b v="0"/>
    <b v="0"/>
    <b v="1"/>
    <b v="1"/>
    <b v="0"/>
    <b v="1"/>
    <b v="1"/>
    <b v="0"/>
    <b v="0"/>
    <b v="1"/>
    <b v="1"/>
    <b v="1"/>
    <b v="1"/>
    <b v="1"/>
    <b v="1"/>
    <b v="1"/>
    <x v="1"/>
  </r>
  <r>
    <x v="1"/>
    <m/>
    <n v="67"/>
    <s v="M"/>
    <m/>
    <n v="1"/>
    <n v="0.5"/>
    <n v="0"/>
    <n v="0"/>
    <s v="May Clinic Data"/>
    <b v="0"/>
    <b v="0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x v="0"/>
  </r>
  <r>
    <x v="1"/>
    <m/>
    <n v="67"/>
    <s v="M"/>
    <m/>
    <n v="1"/>
    <n v="0"/>
    <n v="0"/>
    <n v="0"/>
    <s v="May Clinic Data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x v="0"/>
  </r>
  <r>
    <x v="1"/>
    <m/>
    <n v="55"/>
    <s v="M"/>
    <m/>
    <n v="1"/>
    <n v="1"/>
    <n v="1"/>
    <n v="1"/>
    <s v="May Clinic Data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b v="1"/>
    <b v="1"/>
    <b v="1"/>
    <b v="1"/>
    <b v="1"/>
    <x v="1"/>
  </r>
  <r>
    <x v="1"/>
    <m/>
    <n v="67"/>
    <s v="M"/>
    <s v="Depression"/>
    <n v="1"/>
    <n v="0"/>
    <n v="1"/>
    <n v="0"/>
    <s v="May Clinic Data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0"/>
    <b v="1"/>
    <b v="0"/>
    <x v="0"/>
  </r>
  <r>
    <x v="1"/>
    <m/>
    <n v="72"/>
    <s v="M"/>
    <m/>
    <n v="1"/>
    <n v="1"/>
    <n v="1"/>
    <n v="1"/>
    <s v="April Cinic Data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b v="1"/>
    <b v="1"/>
    <b v="1"/>
    <b v="1"/>
    <b v="1"/>
    <x v="1"/>
  </r>
  <r>
    <x v="0"/>
    <m/>
    <n v="67"/>
    <s v="M"/>
    <s v="RLS"/>
    <n v="0"/>
    <n v="0"/>
    <n v="0"/>
    <n v="0"/>
    <s v="April Cinic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x v="0"/>
  </r>
  <r>
    <x v="0"/>
    <m/>
    <n v="74"/>
    <s v="F"/>
    <s v="Insomnia"/>
    <n v="0"/>
    <n v="0"/>
    <n v="0"/>
    <n v="0.5"/>
    <s v="April Cinic Data"/>
    <b v="1"/>
    <b v="0"/>
    <b v="0"/>
    <n v="1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</r>
  <r>
    <x v="1"/>
    <m/>
    <n v="54"/>
    <s v="F"/>
    <s v="DM2, depression"/>
    <n v="1"/>
    <n v="0"/>
    <n v="0"/>
    <n v="0"/>
    <s v="April Cinic Data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x v="0"/>
  </r>
  <r>
    <x v="0"/>
    <m/>
    <n v="65"/>
    <s v="F"/>
    <s v="Diabetes, heart failure"/>
    <n v="0"/>
    <n v="0"/>
    <n v="1"/>
    <n v="1"/>
    <s v="April Cinic Data"/>
    <b v="1"/>
    <b v="0"/>
    <b v="0"/>
    <n v="1"/>
    <b v="0"/>
    <b v="1"/>
    <b v="1"/>
    <b v="1"/>
    <b v="1"/>
    <b v="1"/>
    <b v="0"/>
    <b v="0"/>
    <b v="0"/>
    <b v="1"/>
    <b v="1"/>
    <b v="1"/>
    <b v="0"/>
    <b v="1"/>
    <b v="1"/>
    <b v="0"/>
    <b v="0"/>
    <b v="0"/>
    <b v="0"/>
    <b v="0"/>
    <b v="0"/>
    <b v="0"/>
    <b v="1"/>
    <b v="0"/>
    <x v="0"/>
  </r>
  <r>
    <x v="0"/>
    <m/>
    <n v="73"/>
    <s v="F"/>
    <s v="Insomnia, anxiety, migraines"/>
    <n v="0"/>
    <n v="0"/>
    <n v="1"/>
    <n v="0"/>
    <s v="April Cinic Data"/>
    <b v="1"/>
    <b v="0"/>
    <b v="0"/>
    <n v="1"/>
    <b v="0"/>
    <b v="1"/>
    <b v="1"/>
    <b v="1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1"/>
    <b v="0"/>
    <x v="0"/>
  </r>
  <r>
    <x v="0"/>
    <m/>
    <n v="77"/>
    <s v="F"/>
    <m/>
    <n v="0.5"/>
    <n v="1"/>
    <n v="0"/>
    <n v="0.5"/>
    <s v="April Cinic Data"/>
    <b v="0"/>
    <b v="0"/>
    <b v="0"/>
    <n v="1"/>
    <b v="1"/>
    <b v="1"/>
    <b v="1"/>
    <b v="1"/>
    <b v="0"/>
    <b v="0"/>
    <b v="0"/>
    <b v="0"/>
    <b v="0"/>
    <b v="0"/>
    <b v="0"/>
    <b v="0"/>
    <b v="0"/>
    <b v="1"/>
    <b v="1"/>
    <b v="0"/>
    <b v="0"/>
    <b v="1"/>
    <b v="1"/>
    <b v="1"/>
    <b v="1"/>
    <b v="1"/>
    <b v="0"/>
    <b v="0"/>
    <x v="0"/>
  </r>
  <r>
    <x v="0"/>
    <m/>
    <n v="53"/>
    <s v="F"/>
    <s v="Insomnia"/>
    <n v="0"/>
    <n v="1"/>
    <n v="1"/>
    <n v="0"/>
    <s v="April Cinic Data"/>
    <b v="1"/>
    <b v="0"/>
    <b v="0"/>
    <n v="1"/>
    <b v="0"/>
    <b v="1"/>
    <b v="1"/>
    <b v="1"/>
    <b v="0"/>
    <b v="0"/>
    <b v="0"/>
    <b v="1"/>
    <b v="0"/>
    <b v="0"/>
    <b v="1"/>
    <b v="1"/>
    <b v="0"/>
    <b v="1"/>
    <b v="1"/>
    <b v="0"/>
    <b v="0"/>
    <b v="0"/>
    <b v="0"/>
    <b v="0"/>
    <b v="0"/>
    <b v="1"/>
    <b v="1"/>
    <b v="1"/>
    <x v="0"/>
  </r>
  <r>
    <x v="0"/>
    <m/>
    <n v="76"/>
    <s v="F"/>
    <s v="Hypersomnia"/>
    <n v="0"/>
    <n v="0"/>
    <n v="0"/>
    <n v="0"/>
    <s v="April Cinic Data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x v="0"/>
  </r>
  <r>
    <x v="1"/>
    <m/>
    <n v="49"/>
    <s v="F"/>
    <s v="Anxiety"/>
    <n v="1"/>
    <n v="0.5"/>
    <n v="1"/>
    <n v="1"/>
    <s v="April Cinic Data"/>
    <b v="0"/>
    <b v="0"/>
    <b v="0"/>
    <n v="1"/>
    <b v="0"/>
    <b v="0"/>
    <b v="1"/>
    <b v="0"/>
    <b v="1"/>
    <b v="0"/>
    <b v="0"/>
    <b v="0"/>
    <b v="0"/>
    <b v="1"/>
    <b v="1"/>
    <b v="0"/>
    <b v="0"/>
    <b v="0"/>
    <b v="0"/>
    <b v="0"/>
    <b v="1"/>
    <b v="0"/>
    <b v="1"/>
    <b v="1"/>
    <b v="1"/>
    <b v="0"/>
    <b v="1"/>
    <b v="0"/>
    <x v="0"/>
  </r>
  <r>
    <x v="0"/>
    <m/>
    <n v="53"/>
    <s v="F"/>
    <s v="Insomnia, depression, sleep apnea"/>
    <n v="0"/>
    <n v="0"/>
    <n v="0"/>
    <n v="1"/>
    <s v="April Cinic Data"/>
    <b v="1"/>
    <b v="0"/>
    <b v="0"/>
    <n v="1"/>
    <b v="0"/>
    <b v="1"/>
    <b v="1"/>
    <b v="1"/>
    <b v="1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0"/>
  </r>
  <r>
    <x v="0"/>
    <m/>
    <n v="83"/>
    <s v="F"/>
    <s v="AD-MCi and OSA"/>
    <n v="0"/>
    <n v="0"/>
    <n v="0"/>
    <n v="0"/>
    <s v="April Cinic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x v="0"/>
  </r>
  <r>
    <x v="0"/>
    <m/>
    <n v="65"/>
    <s v="M"/>
    <s v="RLS"/>
    <n v="0.5"/>
    <n v="0"/>
    <n v="0"/>
    <n v="0"/>
    <s v="April Cinic Data"/>
    <b v="0"/>
    <b v="1"/>
    <b v="0"/>
    <n v="1"/>
    <b v="1"/>
    <b v="1"/>
    <b v="0"/>
    <b v="0"/>
    <b v="0"/>
    <b v="0"/>
    <b v="1"/>
    <b v="0"/>
    <b v="0"/>
    <b v="0"/>
    <b v="0"/>
    <b v="0"/>
    <b v="1"/>
    <b v="0"/>
    <b v="0"/>
    <b v="0"/>
    <b v="0"/>
    <b v="1"/>
    <b v="1"/>
    <b v="0"/>
    <b v="0"/>
    <b v="0"/>
    <b v="0"/>
    <b v="0"/>
    <x v="0"/>
  </r>
  <r>
    <x v="0"/>
    <m/>
    <n v="80"/>
    <s v="F"/>
    <s v="RLS"/>
    <n v="0"/>
    <n v="0"/>
    <n v="1"/>
    <n v="0"/>
    <s v="April Cinic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x v="0"/>
  </r>
  <r>
    <x v="0"/>
    <m/>
    <n v="67"/>
    <s v="F"/>
    <s v="Migraines, OSA"/>
    <n v="0.5"/>
    <n v="0"/>
    <n v="0"/>
    <n v="0"/>
    <s v="April Cinic Data"/>
    <b v="0"/>
    <b v="1"/>
    <b v="0"/>
    <n v="1"/>
    <b v="1"/>
    <b v="1"/>
    <b v="0"/>
    <b v="0"/>
    <b v="0"/>
    <b v="0"/>
    <b v="1"/>
    <b v="0"/>
    <b v="0"/>
    <b v="0"/>
    <b v="0"/>
    <b v="0"/>
    <b v="1"/>
    <b v="0"/>
    <b v="0"/>
    <b v="0"/>
    <b v="0"/>
    <b v="1"/>
    <b v="1"/>
    <b v="0"/>
    <b v="0"/>
    <b v="0"/>
    <b v="0"/>
    <b v="0"/>
    <x v="0"/>
  </r>
  <r>
    <x v="1"/>
    <m/>
    <n v="80"/>
    <s v="M"/>
    <m/>
    <n v="0"/>
    <n v="1"/>
    <n v="1"/>
    <n v="0"/>
    <s v="April Cinic Data"/>
    <b v="1"/>
    <b v="0"/>
    <b v="0"/>
    <n v="1"/>
    <b v="0"/>
    <b v="1"/>
    <b v="1"/>
    <b v="1"/>
    <b v="0"/>
    <b v="0"/>
    <b v="0"/>
    <b v="1"/>
    <b v="0"/>
    <b v="0"/>
    <b v="1"/>
    <b v="1"/>
    <b v="0"/>
    <b v="1"/>
    <b v="1"/>
    <b v="0"/>
    <b v="0"/>
    <b v="0"/>
    <b v="0"/>
    <b v="0"/>
    <b v="0"/>
    <b v="1"/>
    <b v="1"/>
    <b v="1"/>
    <x v="0"/>
  </r>
  <r>
    <x v="1"/>
    <m/>
    <n v="64"/>
    <s v="M"/>
    <s v="Depression, diabetes"/>
    <n v="1"/>
    <n v="0"/>
    <n v="0"/>
    <n v="0"/>
    <s v="April Cinic Data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x v="0"/>
  </r>
  <r>
    <x v="0"/>
    <m/>
    <n v="53"/>
    <s v="F"/>
    <s v="OSA, RLS, depression"/>
    <n v="0.5"/>
    <n v="1"/>
    <n v="0"/>
    <n v="0"/>
    <s v="Clinic - Clean Data"/>
    <b v="0"/>
    <b v="0"/>
    <b v="0"/>
    <n v="1"/>
    <b v="1"/>
    <b v="1"/>
    <b v="1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1"/>
    <b v="0"/>
    <b v="0"/>
    <x v="0"/>
  </r>
  <r>
    <x v="0"/>
    <m/>
    <n v="64"/>
    <s v="F"/>
    <s v="Central sleep apnea, circadian disorder"/>
    <n v="0.5"/>
    <n v="0"/>
    <n v="1"/>
    <n v="0"/>
    <s v="Clinic - Clean Data"/>
    <b v="0"/>
    <b v="0"/>
    <b v="0"/>
    <n v="1"/>
    <b v="1"/>
    <b v="1"/>
    <b v="1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0"/>
    <b v="1"/>
    <b v="0"/>
    <x v="0"/>
  </r>
  <r>
    <x v="0"/>
    <m/>
    <n v="67"/>
    <s v="F"/>
    <s v="OSA"/>
    <n v="0.5"/>
    <n v="1"/>
    <n v="1"/>
    <n v="0"/>
    <s v="Clinic - Clean Data"/>
    <b v="0"/>
    <b v="0"/>
    <b v="0"/>
    <n v="1"/>
    <b v="1"/>
    <b v="1"/>
    <b v="1"/>
    <b v="1"/>
    <b v="0"/>
    <b v="0"/>
    <b v="0"/>
    <b v="1"/>
    <b v="0"/>
    <b v="0"/>
    <b v="1"/>
    <b v="1"/>
    <b v="1"/>
    <b v="0"/>
    <b v="0"/>
    <b v="0"/>
    <b v="0"/>
    <b v="1"/>
    <b v="1"/>
    <b v="0"/>
    <b v="0"/>
    <b v="1"/>
    <b v="1"/>
    <b v="1"/>
    <x v="0"/>
  </r>
  <r>
    <x v="0"/>
    <m/>
    <n v="61"/>
    <s v="M"/>
    <s v="OSA, no RSWA"/>
    <n v="0.5"/>
    <n v="1"/>
    <n v="0"/>
    <n v="1"/>
    <s v="Clinic - Clean Data"/>
    <b v="0"/>
    <b v="0"/>
    <b v="0"/>
    <n v="1"/>
    <b v="1"/>
    <b v="1"/>
    <b v="1"/>
    <b v="1"/>
    <b v="1"/>
    <b v="1"/>
    <b v="0"/>
    <b v="0"/>
    <b v="1"/>
    <b v="0"/>
    <b v="1"/>
    <b v="1"/>
    <b v="1"/>
    <b v="0"/>
    <b v="0"/>
    <b v="0"/>
    <b v="0"/>
    <b v="1"/>
    <b v="1"/>
    <b v="0"/>
    <b v="0"/>
    <b v="1"/>
    <b v="0"/>
    <b v="0"/>
    <x v="0"/>
  </r>
  <r>
    <x v="0"/>
    <m/>
    <n v="53"/>
    <s v="F"/>
    <s v="OSA, anxiety, depression"/>
    <n v="0.5"/>
    <n v="1"/>
    <n v="1"/>
    <n v="1"/>
    <s v="Clinic - Clean Data"/>
    <b v="0"/>
    <b v="0"/>
    <b v="0"/>
    <n v="1"/>
    <b v="1"/>
    <b v="1"/>
    <b v="1"/>
    <b v="1"/>
    <b v="1"/>
    <b v="1"/>
    <b v="0"/>
    <b v="1"/>
    <b v="1"/>
    <b v="1"/>
    <b v="1"/>
    <b v="1"/>
    <b v="1"/>
    <b v="0"/>
    <b v="0"/>
    <b v="0"/>
    <b v="0"/>
    <b v="1"/>
    <b v="1"/>
    <b v="0"/>
    <b v="0"/>
    <b v="1"/>
    <b v="1"/>
    <b v="1"/>
    <x v="0"/>
  </r>
  <r>
    <x v="0"/>
    <m/>
    <n v="43"/>
    <s v="F"/>
    <s v="OSA, shift work disorder"/>
    <n v="0.5"/>
    <n v="0"/>
    <n v="1"/>
    <n v="0"/>
    <s v="Clinic - Clean Data"/>
    <b v="0"/>
    <b v="0"/>
    <b v="0"/>
    <n v="1"/>
    <b v="1"/>
    <b v="1"/>
    <b v="1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0"/>
    <b v="1"/>
    <b v="0"/>
    <x v="0"/>
  </r>
  <r>
    <x v="0"/>
    <m/>
    <n v="43"/>
    <s v="M"/>
    <s v="RLS, insomnia, mild OSA"/>
    <n v="0.5"/>
    <n v="0"/>
    <n v="0"/>
    <n v="1"/>
    <s v="Clinic - Clean Data"/>
    <b v="0"/>
    <b v="0"/>
    <b v="0"/>
    <n v="1"/>
    <b v="1"/>
    <b v="1"/>
    <b v="1"/>
    <b v="1"/>
    <b v="1"/>
    <b v="1"/>
    <b v="0"/>
    <b v="0"/>
    <b v="0"/>
    <b v="0"/>
    <b v="0"/>
    <b v="0"/>
    <b v="1"/>
    <b v="0"/>
    <b v="0"/>
    <b v="0"/>
    <b v="0"/>
    <b v="1"/>
    <b v="1"/>
    <b v="0"/>
    <b v="0"/>
    <b v="0"/>
    <b v="0"/>
    <b v="0"/>
    <x v="0"/>
  </r>
  <r>
    <x v="0"/>
    <m/>
    <n v="73"/>
    <s v="F"/>
    <s v="OSA sx, sleeptalking, initiation insomnia, RLS, low Fe"/>
    <n v="0.5"/>
    <n v="0.5"/>
    <n v="1"/>
    <n v="1"/>
    <s v="Clinic - Clean Data"/>
    <b v="0"/>
    <b v="0"/>
    <b v="0"/>
    <n v="1"/>
    <b v="1"/>
    <b v="1"/>
    <b v="1"/>
    <b v="1"/>
    <b v="1"/>
    <b v="1"/>
    <b v="0"/>
    <b v="0"/>
    <b v="0"/>
    <b v="1"/>
    <b v="1"/>
    <b v="1"/>
    <b v="1"/>
    <b v="0"/>
    <b v="0"/>
    <b v="0"/>
    <b v="0"/>
    <b v="1"/>
    <b v="1"/>
    <b v="0"/>
    <b v="0"/>
    <b v="0"/>
    <b v="1"/>
    <b v="0"/>
    <x v="0"/>
  </r>
  <r>
    <x v="0"/>
    <m/>
    <n v="68"/>
    <s v="M"/>
    <s v="Hypersomnia, tachycarida, constipation, l. thalamic lacunar lesion"/>
    <n v="0.5"/>
    <n v="0.5"/>
    <n v="1"/>
    <n v="1"/>
    <s v="Clinic - Clean Data"/>
    <b v="0"/>
    <b v="0"/>
    <b v="0"/>
    <n v="1"/>
    <b v="1"/>
    <b v="1"/>
    <b v="1"/>
    <b v="1"/>
    <b v="1"/>
    <b v="1"/>
    <b v="0"/>
    <b v="0"/>
    <b v="0"/>
    <b v="1"/>
    <b v="1"/>
    <b v="1"/>
    <b v="0"/>
    <b v="1"/>
    <b v="1"/>
    <b v="0"/>
    <b v="0"/>
    <b v="1"/>
    <b v="1"/>
    <b v="1"/>
    <b v="1"/>
    <b v="0"/>
    <b v="1"/>
    <b v="0"/>
    <x v="0"/>
  </r>
  <r>
    <x v="0"/>
    <m/>
    <n v="64"/>
    <s v="F"/>
    <s v="OSA, insomnia, excessive daytime sleepiness, cognitive concerns"/>
    <n v="0.5"/>
    <n v="0.5"/>
    <n v="0"/>
    <n v="1"/>
    <s v="Clinic - Clean Data"/>
    <b v="0"/>
    <b v="0"/>
    <b v="0"/>
    <n v="1"/>
    <b v="1"/>
    <b v="1"/>
    <b v="1"/>
    <b v="1"/>
    <b v="1"/>
    <b v="1"/>
    <b v="0"/>
    <b v="0"/>
    <b v="0"/>
    <b v="0"/>
    <b v="0"/>
    <b v="0"/>
    <b v="1"/>
    <b v="0"/>
    <b v="0"/>
    <b v="0"/>
    <b v="0"/>
    <b v="1"/>
    <b v="1"/>
    <b v="0"/>
    <b v="0"/>
    <b v="0"/>
    <b v="0"/>
    <b v="0"/>
    <x v="0"/>
  </r>
  <r>
    <x v="0"/>
    <m/>
    <n v="41"/>
    <s v="M"/>
    <s v="OSA"/>
    <n v="0.5"/>
    <n v="0"/>
    <n v="0"/>
    <n v="0.5"/>
    <s v="Clinic - Clean Data"/>
    <b v="0"/>
    <b v="0"/>
    <b v="0"/>
    <n v="1"/>
    <b v="1"/>
    <b v="1"/>
    <b v="0"/>
    <b v="0"/>
    <b v="0"/>
    <b v="0"/>
    <b v="0"/>
    <b v="0"/>
    <b v="0"/>
    <b v="0"/>
    <b v="0"/>
    <b v="0"/>
    <b v="1"/>
    <b v="0"/>
    <b v="0"/>
    <b v="0"/>
    <b v="0"/>
    <b v="1"/>
    <b v="1"/>
    <b v="0"/>
    <b v="0"/>
    <b v="0"/>
    <b v="0"/>
    <b v="0"/>
    <x v="0"/>
  </r>
  <r>
    <x v="0"/>
    <m/>
    <n v="68"/>
    <s v="F"/>
    <s v="OSA, migraines"/>
    <n v="0.5"/>
    <n v="0"/>
    <n v="0"/>
    <n v="0"/>
    <s v="Clinic - Clean Data"/>
    <b v="0"/>
    <b v="1"/>
    <b v="0"/>
    <n v="1"/>
    <b v="1"/>
    <b v="1"/>
    <b v="0"/>
    <b v="0"/>
    <b v="0"/>
    <b v="0"/>
    <b v="1"/>
    <b v="0"/>
    <b v="0"/>
    <b v="0"/>
    <b v="0"/>
    <b v="0"/>
    <b v="1"/>
    <b v="0"/>
    <b v="0"/>
    <b v="0"/>
    <b v="0"/>
    <b v="1"/>
    <b v="1"/>
    <b v="0"/>
    <b v="0"/>
    <b v="0"/>
    <b v="0"/>
    <b v="0"/>
    <x v="0"/>
  </r>
  <r>
    <x v="0"/>
    <m/>
    <n v="45"/>
    <s v="M"/>
    <s v="Tbi, sleep apnea, migraines, PTSD + GAD"/>
    <n v="0.5"/>
    <n v="0.5"/>
    <n v="1"/>
    <n v="1"/>
    <s v="Clinic - Clean Data"/>
    <b v="0"/>
    <b v="0"/>
    <b v="0"/>
    <n v="1"/>
    <b v="1"/>
    <b v="1"/>
    <b v="1"/>
    <b v="1"/>
    <b v="1"/>
    <b v="1"/>
    <b v="0"/>
    <b v="0"/>
    <b v="0"/>
    <b v="1"/>
    <b v="1"/>
    <b v="1"/>
    <b v="1"/>
    <b v="0"/>
    <b v="0"/>
    <b v="0"/>
    <b v="0"/>
    <b v="1"/>
    <b v="1"/>
    <b v="0"/>
    <b v="0"/>
    <b v="0"/>
    <b v="1"/>
    <b v="0"/>
    <x v="0"/>
  </r>
  <r>
    <x v="0"/>
    <m/>
    <n v="56"/>
    <s v="M"/>
    <s v="OSA, excessive daytime sleepiness"/>
    <n v="0.5"/>
    <n v="0"/>
    <n v="0"/>
    <n v="1"/>
    <s v="Clinic - Clean Data"/>
    <b v="0"/>
    <b v="0"/>
    <b v="0"/>
    <n v="1"/>
    <b v="1"/>
    <b v="1"/>
    <b v="1"/>
    <b v="1"/>
    <b v="1"/>
    <b v="1"/>
    <b v="0"/>
    <b v="0"/>
    <b v="0"/>
    <b v="0"/>
    <b v="0"/>
    <b v="0"/>
    <b v="1"/>
    <b v="0"/>
    <b v="0"/>
    <b v="0"/>
    <b v="0"/>
    <b v="1"/>
    <b v="1"/>
    <b v="0"/>
    <b v="0"/>
    <b v="0"/>
    <b v="0"/>
    <b v="0"/>
    <x v="0"/>
  </r>
  <r>
    <x v="0"/>
    <m/>
    <n v="45"/>
    <s v="F"/>
    <s v="Lupus, sleep apnea"/>
    <n v="0.5"/>
    <n v="0"/>
    <n v="0.5"/>
    <n v="0"/>
    <s v="Clinic - Clean Data"/>
    <b v="0"/>
    <b v="0"/>
    <b v="0"/>
    <n v="1"/>
    <b v="1"/>
    <b v="1"/>
    <b v="0"/>
    <b v="0"/>
    <b v="0"/>
    <b v="0"/>
    <b v="0"/>
    <b v="0"/>
    <b v="0"/>
    <b v="0"/>
    <b v="0"/>
    <b v="0"/>
    <b v="1"/>
    <b v="0"/>
    <b v="0"/>
    <b v="0"/>
    <b v="0"/>
    <b v="1"/>
    <b v="1"/>
    <b v="0"/>
    <b v="0"/>
    <b v="0"/>
    <b v="0"/>
    <b v="0"/>
    <x v="0"/>
  </r>
  <r>
    <x v="0"/>
    <m/>
    <n v="65"/>
    <s v="M"/>
    <s v="OSA, RLS"/>
    <n v="0.5"/>
    <n v="0"/>
    <n v="1"/>
    <n v="0"/>
    <s v="Clinic - Clean Data"/>
    <b v="0"/>
    <b v="0"/>
    <b v="0"/>
    <n v="1"/>
    <b v="1"/>
    <b v="1"/>
    <b v="1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0"/>
    <b v="1"/>
    <b v="0"/>
    <x v="0"/>
  </r>
  <r>
    <x v="0"/>
    <m/>
    <n v="63"/>
    <s v="M"/>
    <s v="OSA"/>
    <n v="0"/>
    <n v="0"/>
    <n v="1"/>
    <n v="0.5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x v="0"/>
  </r>
  <r>
    <x v="0"/>
    <m/>
    <n v="60"/>
    <s v="M"/>
    <s v="OSA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x v="0"/>
  </r>
  <r>
    <x v="0"/>
    <m/>
    <n v="81"/>
    <s v="M"/>
    <s v="OSA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x v="0"/>
  </r>
  <r>
    <x v="0"/>
    <m/>
    <n v="66"/>
    <s v="M"/>
    <s v="RLS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x v="0"/>
  </r>
  <r>
    <x v="0"/>
    <m/>
    <n v="64"/>
    <s v="F"/>
    <s v="OSA"/>
    <n v="0"/>
    <n v="0"/>
    <n v="1"/>
    <n v="0.5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x v="0"/>
  </r>
  <r>
    <x v="0"/>
    <m/>
    <n v="68"/>
    <s v="M"/>
    <s v="OSA"/>
    <n v="0"/>
    <n v="1"/>
    <n v="0"/>
    <n v="0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x v="0"/>
  </r>
  <r>
    <x v="0"/>
    <m/>
    <n v="56"/>
    <s v="F"/>
    <s v="Insomnia, anxiety"/>
    <n v="0"/>
    <n v="0"/>
    <n v="1"/>
    <n v="0.5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1"/>
    <b v="0"/>
    <x v="0"/>
  </r>
  <r>
    <x v="0"/>
    <m/>
    <n v="87"/>
    <s v="F"/>
    <s v="OSA, RLS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x v="0"/>
  </r>
  <r>
    <x v="0"/>
    <m/>
    <n v="48"/>
    <s v="M"/>
    <s v="OSA, insomnia, distal sensory neuropathy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x v="0"/>
  </r>
  <r>
    <x v="0"/>
    <m/>
    <n v="78"/>
    <s v="M"/>
    <s v="Hypersomnia, OSA"/>
    <n v="0"/>
    <n v="0"/>
    <n v="0"/>
    <n v="0.5"/>
    <s v="Clinic - Clean Data"/>
    <b v="1"/>
    <b v="0"/>
    <b v="0"/>
    <n v="1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0"/>
  </r>
  <r>
    <x v="0"/>
    <m/>
    <n v="72"/>
    <s v="F"/>
    <s v="Insomnia"/>
    <n v="0"/>
    <n v="0.5"/>
    <n v="0"/>
    <n v="0"/>
    <s v="Clinic - Clean Data"/>
    <b v="1"/>
    <b v="0"/>
    <b v="0"/>
    <n v="1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</r>
  <r>
    <x v="0"/>
    <m/>
    <n v="63"/>
    <s v="F"/>
    <s v="MCl, althdileale, LVPPA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x v="0"/>
  </r>
  <r>
    <x v="0"/>
    <m/>
    <n v="51"/>
    <s v="F"/>
    <s v="OSA, RLS, excessive daytime sleepiness, lupus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x v="0"/>
  </r>
  <r>
    <x v="0"/>
    <m/>
    <n v="78"/>
    <s v="M"/>
    <s v="RBD mimic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x v="0"/>
  </r>
  <r>
    <x v="0"/>
    <m/>
    <n v="48"/>
    <s v="M"/>
    <s v="Spinal cerebellar ataxia 2, nocturia"/>
    <n v="0"/>
    <n v="0"/>
    <n v="1"/>
    <n v="0.5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1"/>
    <b v="0"/>
    <x v="0"/>
  </r>
  <r>
    <x v="0"/>
    <m/>
    <n v="82"/>
    <s v="M"/>
    <s v="OSA"/>
    <n v="0"/>
    <n v="0"/>
    <n v="1"/>
    <n v="0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x v="0"/>
  </r>
  <r>
    <x v="0"/>
    <m/>
    <n v="87"/>
    <s v="M"/>
    <s v="RLS"/>
    <n v="0"/>
    <n v="0"/>
    <n v="1"/>
    <n v="1"/>
    <s v="Clinic - Clean Data"/>
    <b v="1"/>
    <b v="0"/>
    <b v="0"/>
    <n v="1"/>
    <b v="0"/>
    <b v="1"/>
    <b v="1"/>
    <b v="1"/>
    <b v="1"/>
    <b v="1"/>
    <b v="0"/>
    <b v="0"/>
    <b v="0"/>
    <b v="1"/>
    <b v="1"/>
    <b v="1"/>
    <b v="1"/>
    <b v="0"/>
    <b v="0"/>
    <b v="0"/>
    <b v="0"/>
    <b v="0"/>
    <b v="0"/>
    <b v="0"/>
    <b v="0"/>
    <b v="0"/>
    <b v="1"/>
    <b v="0"/>
    <x v="0"/>
  </r>
  <r>
    <x v="0"/>
    <m/>
    <n v="76"/>
    <s v="M"/>
    <s v="OSA, sleep maintenance insomnia, nocturia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x v="0"/>
  </r>
  <r>
    <x v="0"/>
    <m/>
    <n v="47"/>
    <s v="M"/>
    <s v="OSA, insomnia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x v="0"/>
  </r>
  <r>
    <x v="0"/>
    <m/>
    <n v="77"/>
    <s v="F"/>
    <s v="OSA, anxiety, depression"/>
    <n v="0"/>
    <n v="1"/>
    <n v="0"/>
    <n v="0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x v="0"/>
  </r>
  <r>
    <x v="0"/>
    <m/>
    <n v="62"/>
    <s v="F"/>
    <s v="Sleep apnea, migraines, I. ica aneurysm, s/p embolization (2020)"/>
    <n v="0"/>
    <n v="0"/>
    <n v="0"/>
    <n v="0.5"/>
    <s v="Clinic - Clean Data"/>
    <b v="1"/>
    <b v="0"/>
    <b v="0"/>
    <n v="1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0"/>
  </r>
  <r>
    <x v="0"/>
    <m/>
    <n v="73"/>
    <s v="M"/>
    <s v="RLS, OSA, depression"/>
    <n v="0"/>
    <n v="1"/>
    <n v="0"/>
    <n v="0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x v="0"/>
  </r>
  <r>
    <x v="0"/>
    <m/>
    <n v="71"/>
    <s v="M"/>
    <s v="OSA, depression, nocturia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x v="0"/>
  </r>
  <r>
    <x v="0"/>
    <m/>
    <n v="61"/>
    <s v="F"/>
    <s v="OSA, cognitive concerns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x v="0"/>
  </r>
  <r>
    <x v="0"/>
    <m/>
    <n v="84"/>
    <s v="M"/>
    <s v="OSA"/>
    <n v="0"/>
    <n v="1"/>
    <n v="1"/>
    <n v="0"/>
    <s v="Clinic - Clean Data"/>
    <b v="1"/>
    <b v="0"/>
    <b v="0"/>
    <n v="1"/>
    <b v="0"/>
    <b v="1"/>
    <b v="1"/>
    <b v="1"/>
    <b v="0"/>
    <b v="0"/>
    <b v="0"/>
    <b v="1"/>
    <b v="0"/>
    <b v="0"/>
    <b v="1"/>
    <b v="1"/>
    <b v="1"/>
    <b v="0"/>
    <b v="0"/>
    <b v="0"/>
    <b v="0"/>
    <b v="0"/>
    <b v="0"/>
    <b v="0"/>
    <b v="0"/>
    <b v="1"/>
    <b v="1"/>
    <b v="1"/>
    <x v="0"/>
  </r>
  <r>
    <x v="0"/>
    <m/>
    <n v="75"/>
    <s v="M"/>
    <s v="PLMD, RLS, depression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x v="0"/>
  </r>
  <r>
    <x v="0"/>
    <m/>
    <n v="56"/>
    <s v="M"/>
    <s v="OSA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x v="0"/>
  </r>
  <r>
    <x v="0"/>
    <m/>
    <n v="45"/>
    <s v="M"/>
    <s v="OSA, insomnia, chronic fatigue"/>
    <n v="0"/>
    <n v="0"/>
    <n v="1"/>
    <n v="0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x v="0"/>
  </r>
  <r>
    <x v="0"/>
    <m/>
    <n v="72"/>
    <s v="M"/>
    <s v="Severe depression, OSA"/>
    <n v="0"/>
    <n v="0"/>
    <n v="1"/>
    <n v="0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x v="0"/>
  </r>
  <r>
    <x v="0"/>
    <m/>
    <n v="40"/>
    <s v="F"/>
    <s v="OSA"/>
    <n v="0"/>
    <n v="0"/>
    <n v="0"/>
    <n v="1"/>
    <s v="Clinic - Clean Data"/>
    <b v="1"/>
    <b v="0"/>
    <b v="0"/>
    <n v="1"/>
    <b v="0"/>
    <b v="1"/>
    <b v="1"/>
    <b v="1"/>
    <b v="1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0"/>
  </r>
  <r>
    <x v="0"/>
    <m/>
    <n v="50"/>
    <s v="M"/>
    <s v="OSA"/>
    <n v="0"/>
    <n v="0"/>
    <n v="0"/>
    <n v="1"/>
    <s v="Clinic - Clean Data"/>
    <b v="1"/>
    <b v="0"/>
    <b v="0"/>
    <n v="1"/>
    <b v="0"/>
    <b v="1"/>
    <b v="1"/>
    <b v="1"/>
    <b v="1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0"/>
  </r>
  <r>
    <x v="0"/>
    <m/>
    <n v="57"/>
    <s v="F"/>
    <s v="RLS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x v="0"/>
  </r>
  <r>
    <x v="0"/>
    <m/>
    <n v="68"/>
    <s v="M"/>
    <s v="RLS"/>
    <n v="0"/>
    <n v="0"/>
    <n v="0"/>
    <n v="1"/>
    <s v="Clinic - Clean Data"/>
    <b v="1"/>
    <b v="0"/>
    <b v="0"/>
    <n v="1"/>
    <b v="0"/>
    <b v="1"/>
    <b v="1"/>
    <b v="1"/>
    <b v="1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0"/>
  </r>
  <r>
    <x v="0"/>
    <m/>
    <n v="51"/>
    <s v="F"/>
    <s v="Lupus, sleep apnea, RLS"/>
    <n v="0"/>
    <n v="0"/>
    <n v="0"/>
    <n v="1"/>
    <s v="Clinic - Clean Data"/>
    <b v="1"/>
    <b v="0"/>
    <b v="0"/>
    <n v="1"/>
    <b v="0"/>
    <b v="1"/>
    <b v="1"/>
    <b v="1"/>
    <b v="1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0"/>
  </r>
  <r>
    <x v="0"/>
    <m/>
    <n v="54"/>
    <s v="F"/>
    <s v="RLS, insomnia"/>
    <n v="0"/>
    <n v="0"/>
    <n v="0"/>
    <n v="1"/>
    <s v="Clinic - Clean Data"/>
    <b v="1"/>
    <b v="0"/>
    <b v="0"/>
    <n v="1"/>
    <b v="0"/>
    <b v="1"/>
    <b v="1"/>
    <b v="1"/>
    <b v="1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0"/>
  </r>
  <r>
    <x v="1"/>
    <m/>
    <n v="73"/>
    <s v="M"/>
    <m/>
    <n v="1"/>
    <n v="0"/>
    <n v="0"/>
    <n v="0"/>
    <s v="Clinic - Clean Data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x v="0"/>
  </r>
  <r>
    <x v="1"/>
    <m/>
    <n v="79"/>
    <s v="M"/>
    <s v="Insomnia, nocturia (no PSG)"/>
    <n v="1"/>
    <n v="1"/>
    <n v="1"/>
    <n v="0"/>
    <s v="Clinic - Clean Data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x v="1"/>
  </r>
  <r>
    <x v="1"/>
    <m/>
    <n v="70"/>
    <s v="M"/>
    <s v="OSA, depression, anxiety"/>
    <n v="1"/>
    <n v="0"/>
    <n v="0"/>
    <n v="0"/>
    <s v="Clinic - Clean Data"/>
    <b v="0"/>
    <b v="1"/>
    <b v="0"/>
    <n v="1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x v="0"/>
  </r>
  <r>
    <x v="1"/>
    <m/>
    <n v="75"/>
    <s v="F"/>
    <s v="OSA"/>
    <n v="1"/>
    <n v="1"/>
    <n v="0"/>
    <n v="0"/>
    <s v="Clinic - Clean Data"/>
    <b v="0"/>
    <b v="0"/>
    <b v="0"/>
    <n v="1"/>
    <b v="0"/>
    <b v="0"/>
    <b v="1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1"/>
    <b v="0"/>
    <b v="0"/>
    <x v="0"/>
  </r>
  <r>
    <x v="0"/>
    <m/>
    <n v="46"/>
    <s v="F"/>
    <s v="Exessive daytime sleepiness, insomnia, OSA"/>
    <n v="1"/>
    <n v="0.5"/>
    <n v="0"/>
    <n v="1"/>
    <s v="Clinic - Clean Data"/>
    <b v="0"/>
    <b v="0"/>
    <b v="0"/>
    <n v="1"/>
    <b v="0"/>
    <b v="0"/>
    <b v="1"/>
    <b v="0"/>
    <b v="1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x v="0"/>
  </r>
  <r>
    <x v="1"/>
    <m/>
    <n v="79"/>
    <s v="M"/>
    <m/>
    <n v="1"/>
    <n v="0"/>
    <n v="1"/>
    <n v="0"/>
    <s v="Clinic - Clean Data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0"/>
    <b v="1"/>
    <b v="0"/>
    <x v="0"/>
  </r>
  <r>
    <x v="1"/>
    <m/>
    <n v="78"/>
    <s v="M"/>
    <m/>
    <n v="1"/>
    <n v="1"/>
    <n v="1"/>
    <n v="0"/>
    <s v="Clinic - Clean Data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x v="1"/>
  </r>
  <r>
    <x v="1"/>
    <m/>
    <n v="70"/>
    <s v="F"/>
    <s v="RLS, depression, OSA"/>
    <n v="0"/>
    <n v="0"/>
    <n v="1"/>
    <n v="1"/>
    <s v="Clinic - Clean Data"/>
    <b v="1"/>
    <b v="0"/>
    <b v="0"/>
    <n v="1"/>
    <b v="0"/>
    <b v="1"/>
    <b v="1"/>
    <b v="1"/>
    <b v="1"/>
    <b v="1"/>
    <b v="0"/>
    <b v="0"/>
    <b v="0"/>
    <b v="1"/>
    <b v="1"/>
    <b v="1"/>
    <b v="1"/>
    <b v="0"/>
    <b v="0"/>
    <b v="0"/>
    <b v="0"/>
    <b v="0"/>
    <b v="0"/>
    <b v="0"/>
    <b v="0"/>
    <b v="0"/>
    <b v="1"/>
    <b v="0"/>
    <x v="0"/>
  </r>
  <r>
    <x v="1"/>
    <m/>
    <n v="82"/>
    <s v="M"/>
    <s v="Positional OSA"/>
    <n v="1"/>
    <n v="0"/>
    <n v="0"/>
    <n v="0"/>
    <s v="Clinic - Clean Data"/>
    <b v="0"/>
    <b v="1"/>
    <b v="0"/>
    <n v="1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x v="0"/>
  </r>
  <r>
    <x v="1"/>
    <m/>
    <n v="70"/>
    <s v="F"/>
    <s v="Maintenance insomnia, depression"/>
    <n v="0"/>
    <n v="0"/>
    <n v="1"/>
    <n v="0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1"/>
    <b v="0"/>
    <x v="0"/>
  </r>
  <r>
    <x v="1"/>
    <m/>
    <n v="71"/>
    <s v="F"/>
    <s v="Depression"/>
    <n v="0.5"/>
    <n v="1"/>
    <n v="1"/>
    <n v="0.5"/>
    <s v="Clinic - Clean Data"/>
    <b v="0"/>
    <b v="0"/>
    <b v="0"/>
    <n v="1"/>
    <b v="1"/>
    <b v="1"/>
    <b v="1"/>
    <b v="1"/>
    <b v="0"/>
    <b v="0"/>
    <b v="0"/>
    <b v="1"/>
    <b v="0"/>
    <b v="0"/>
    <b v="1"/>
    <b v="1"/>
    <b v="0"/>
    <b v="1"/>
    <b v="1"/>
    <b v="0"/>
    <b v="0"/>
    <b v="1"/>
    <b v="1"/>
    <b v="1"/>
    <b v="1"/>
    <b v="1"/>
    <b v="1"/>
    <b v="1"/>
    <x v="1"/>
  </r>
  <r>
    <x v="1"/>
    <m/>
    <n v="85"/>
    <s v="M"/>
    <s v="pRBD, depression"/>
    <n v="1"/>
    <n v="0"/>
    <n v="0"/>
    <n v="0.5"/>
    <s v="Clinic - Clean Data"/>
    <b v="0"/>
    <b v="0"/>
    <b v="0"/>
    <n v="1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x v="0"/>
  </r>
  <r>
    <x v="1"/>
    <m/>
    <n v="74"/>
    <s v="F"/>
    <m/>
    <n v="1"/>
    <n v="0"/>
    <n v="0.5"/>
    <n v="0"/>
    <s v="Clinic - Clean Data"/>
    <b v="0"/>
    <b v="0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x v="0"/>
  </r>
  <r>
    <x v="1"/>
    <m/>
    <n v="73"/>
    <s v="F"/>
    <s v="OSA, RLS, insomnia"/>
    <n v="1"/>
    <n v="0"/>
    <n v="0"/>
    <n v="1"/>
    <s v="Clinic - Clean Data"/>
    <b v="0"/>
    <b v="0"/>
    <b v="0"/>
    <n v="1"/>
    <b v="0"/>
    <b v="0"/>
    <b v="1"/>
    <b v="0"/>
    <b v="1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x v="0"/>
  </r>
  <r>
    <x v="1"/>
    <m/>
    <n v="77"/>
    <s v="F"/>
    <s v="OSA, cognitive impairment"/>
    <n v="1"/>
    <n v="1"/>
    <n v="1"/>
    <n v="1"/>
    <s v="Clinic - Clean Data"/>
    <b v="0"/>
    <b v="0"/>
    <b v="0"/>
    <n v="1"/>
    <b v="0"/>
    <b v="0"/>
    <b v="1"/>
    <b v="0"/>
    <b v="1"/>
    <b v="0"/>
    <b v="0"/>
    <b v="1"/>
    <b v="1"/>
    <b v="1"/>
    <b v="1"/>
    <b v="0"/>
    <b v="1"/>
    <b v="0"/>
    <b v="0"/>
    <b v="0"/>
    <b v="1"/>
    <b v="0"/>
    <b v="1"/>
    <b v="0"/>
    <b v="0"/>
    <b v="1"/>
    <b v="1"/>
    <b v="1"/>
    <x v="0"/>
  </r>
  <r>
    <x v="1"/>
    <m/>
    <n v="72"/>
    <s v="M"/>
    <s v="OSA"/>
    <n v="1"/>
    <n v="1"/>
    <n v="0"/>
    <n v="0"/>
    <s v="Clinic - Clean Data"/>
    <b v="0"/>
    <b v="0"/>
    <b v="0"/>
    <n v="1"/>
    <b v="0"/>
    <b v="0"/>
    <b v="1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1"/>
    <b v="0"/>
    <b v="0"/>
    <x v="0"/>
  </r>
  <r>
    <x v="1"/>
    <m/>
    <n v="63"/>
    <s v="F"/>
    <m/>
    <n v="1"/>
    <n v="0.5"/>
    <n v="1"/>
    <n v="1"/>
    <s v="Clinic - Clean Data"/>
    <b v="0"/>
    <b v="0"/>
    <b v="0"/>
    <n v="1"/>
    <b v="0"/>
    <b v="0"/>
    <b v="1"/>
    <b v="0"/>
    <b v="1"/>
    <b v="0"/>
    <b v="0"/>
    <b v="0"/>
    <b v="0"/>
    <b v="1"/>
    <b v="1"/>
    <b v="0"/>
    <b v="0"/>
    <b v="0"/>
    <b v="0"/>
    <b v="0"/>
    <b v="1"/>
    <b v="0"/>
    <b v="1"/>
    <b v="1"/>
    <b v="1"/>
    <b v="0"/>
    <b v="1"/>
    <b v="0"/>
    <x v="0"/>
  </r>
  <r>
    <x v="1"/>
    <m/>
    <n v="79"/>
    <s v="M"/>
    <s v="OSA"/>
    <n v="1"/>
    <n v="1"/>
    <n v="1"/>
    <n v="0"/>
    <s v="Clinic - Clean Data"/>
    <b v="0"/>
    <b v="0"/>
    <b v="0"/>
    <n v="1"/>
    <b v="0"/>
    <b v="0"/>
    <b v="1"/>
    <b v="0"/>
    <b v="0"/>
    <b v="0"/>
    <b v="0"/>
    <b v="1"/>
    <b v="0"/>
    <b v="0"/>
    <b v="1"/>
    <b v="0"/>
    <b v="1"/>
    <b v="0"/>
    <b v="0"/>
    <b v="0"/>
    <b v="1"/>
    <b v="0"/>
    <b v="1"/>
    <b v="0"/>
    <b v="0"/>
    <b v="1"/>
    <b v="1"/>
    <b v="1"/>
    <x v="0"/>
  </r>
  <r>
    <x v="0"/>
    <n v="5.1647340570000004"/>
    <n v="54"/>
    <s v="M"/>
    <s v="nREM parasomnias"/>
    <n v="0.5"/>
    <n v="0"/>
    <n v="0"/>
    <n v="1"/>
    <s v="SHAS"/>
    <b v="0"/>
    <b v="0"/>
    <b v="0"/>
    <n v="1"/>
    <b v="1"/>
    <b v="1"/>
    <b v="1"/>
    <b v="1"/>
    <b v="1"/>
    <b v="1"/>
    <b v="0"/>
    <b v="0"/>
    <b v="0"/>
    <b v="0"/>
    <b v="0"/>
    <b v="0"/>
    <b v="0"/>
    <b v="1"/>
    <b v="1"/>
    <b v="0"/>
    <b v="0"/>
    <b v="1"/>
    <b v="1"/>
    <b v="1"/>
    <b v="1"/>
    <b v="0"/>
    <b v="0"/>
    <b v="0"/>
    <x v="0"/>
  </r>
  <r>
    <x v="0"/>
    <n v="-2.3457297750000001"/>
    <n v="53"/>
    <s v="M"/>
    <s v="RLS, PLM"/>
    <n v="0.5"/>
    <n v="1"/>
    <n v="0"/>
    <n v="0"/>
    <s v="SHAS"/>
    <b v="0"/>
    <b v="0"/>
    <b v="0"/>
    <n v="1"/>
    <b v="1"/>
    <b v="1"/>
    <b v="1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1"/>
    <b v="0"/>
    <b v="0"/>
    <x v="0"/>
  </r>
  <r>
    <x v="0"/>
    <m/>
    <n v="62"/>
    <s v="F"/>
    <s v="Insomni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x v="0"/>
  </r>
  <r>
    <x v="0"/>
    <n v="-2.700108095"/>
    <n v="55"/>
    <s v="M"/>
    <s v="OSA, other parasomnias (no RSWA)"/>
    <n v="1"/>
    <n v="0"/>
    <n v="0"/>
    <n v="1"/>
    <s v="SHAS"/>
    <b v="0"/>
    <b v="0"/>
    <b v="0"/>
    <n v="1"/>
    <b v="0"/>
    <b v="0"/>
    <b v="1"/>
    <b v="0"/>
    <b v="1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x v="0"/>
  </r>
  <r>
    <x v="0"/>
    <n v="7.0801831970000002"/>
    <n v="85"/>
    <s v="F"/>
    <m/>
    <n v="0"/>
    <n v="1"/>
    <n v="0"/>
    <n v="0"/>
    <s v="SHAS"/>
    <b v="1"/>
    <b v="0"/>
    <b v="0"/>
    <n v="1"/>
    <b v="0"/>
    <b v="1"/>
    <b v="1"/>
    <b v="1"/>
    <b v="0"/>
    <b v="0"/>
    <b v="0"/>
    <b v="0"/>
    <b v="0"/>
    <b v="0"/>
    <b v="0"/>
    <b v="0"/>
    <b v="0"/>
    <b v="1"/>
    <b v="1"/>
    <b v="0"/>
    <b v="0"/>
    <b v="0"/>
    <b v="0"/>
    <b v="0"/>
    <b v="0"/>
    <b v="1"/>
    <b v="0"/>
    <b v="0"/>
    <x v="0"/>
  </r>
  <r>
    <x v="0"/>
    <n v="-1.1691594750000001"/>
    <n v="75"/>
    <s v="M"/>
    <s v="OSA, no RSWA"/>
    <n v="1"/>
    <n v="0"/>
    <n v="0"/>
    <n v="0"/>
    <s v="SHAS"/>
    <b v="0"/>
    <b v="1"/>
    <b v="0"/>
    <n v="1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x v="0"/>
  </r>
  <r>
    <x v="0"/>
    <m/>
    <n v="60"/>
    <s v="M"/>
    <s v="OS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x v="0"/>
  </r>
  <r>
    <x v="0"/>
    <n v="-3.4536265410000002"/>
    <n v="55"/>
    <s v="F"/>
    <m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x v="0"/>
  </r>
  <r>
    <x v="0"/>
    <n v="1.123105215"/>
    <n v="63"/>
    <s v="M"/>
    <s v="OSA, insomni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x v="0"/>
  </r>
  <r>
    <x v="0"/>
    <m/>
    <n v="67"/>
    <s v="F"/>
    <m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x v="0"/>
  </r>
  <r>
    <x v="0"/>
    <m/>
    <n v="78"/>
    <s v="F"/>
    <s v="OS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x v="0"/>
  </r>
  <r>
    <x v="0"/>
    <n v="-5.3426761110000003"/>
    <n v="68"/>
    <s v="M"/>
    <s v="OS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x v="0"/>
  </r>
  <r>
    <x v="0"/>
    <n v="4.1871186180000004"/>
    <n v="81"/>
    <s v="F"/>
    <s v="RLS, sleepwalks, anxiety, depression"/>
    <n v="0"/>
    <n v="1"/>
    <n v="0.5"/>
    <n v="1"/>
    <s v="SHAS"/>
    <b v="1"/>
    <b v="0"/>
    <b v="0"/>
    <n v="1"/>
    <b v="0"/>
    <b v="1"/>
    <b v="1"/>
    <b v="1"/>
    <b v="1"/>
    <b v="1"/>
    <b v="0"/>
    <b v="0"/>
    <b v="1"/>
    <b v="0"/>
    <b v="1"/>
    <b v="1"/>
    <b v="1"/>
    <b v="0"/>
    <b v="0"/>
    <b v="0"/>
    <b v="0"/>
    <b v="0"/>
    <b v="0"/>
    <b v="0"/>
    <b v="0"/>
    <b v="1"/>
    <b v="0"/>
    <b v="0"/>
    <x v="0"/>
  </r>
  <r>
    <x v="0"/>
    <n v="-0.40979335099999997"/>
    <n v="57"/>
    <s v="F"/>
    <s v="RLS, anxiety, depression, migraines"/>
    <n v="0"/>
    <n v="0"/>
    <n v="0.5"/>
    <n v="0"/>
    <s v="SHAS"/>
    <b v="1"/>
    <b v="0"/>
    <b v="0"/>
    <n v="1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0"/>
  </r>
  <r>
    <x v="0"/>
    <m/>
    <n v="75"/>
    <s v="M"/>
    <s v="RLS"/>
    <n v="0.5"/>
    <n v="0"/>
    <n v="0.5"/>
    <n v="0"/>
    <s v="SHAS"/>
    <b v="0"/>
    <b v="0"/>
    <b v="0"/>
    <n v="1"/>
    <b v="1"/>
    <b v="1"/>
    <b v="0"/>
    <b v="0"/>
    <b v="0"/>
    <b v="0"/>
    <b v="0"/>
    <b v="0"/>
    <b v="0"/>
    <b v="0"/>
    <b v="0"/>
    <b v="0"/>
    <b v="1"/>
    <b v="0"/>
    <b v="0"/>
    <b v="0"/>
    <b v="0"/>
    <b v="1"/>
    <b v="1"/>
    <b v="0"/>
    <b v="0"/>
    <b v="0"/>
    <b v="0"/>
    <b v="0"/>
    <x v="0"/>
  </r>
  <r>
    <x v="0"/>
    <m/>
    <n v="54"/>
    <s v="F"/>
    <m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x v="0"/>
  </r>
  <r>
    <x v="0"/>
    <n v="-1.760162252"/>
    <n v="82"/>
    <s v="F"/>
    <s v="Insomni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x v="0"/>
  </r>
  <r>
    <x v="0"/>
    <n v="3.7033907999999997E-2"/>
    <n v="72"/>
    <s v="F"/>
    <m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x v="0"/>
  </r>
  <r>
    <x v="0"/>
    <m/>
    <n v="79"/>
    <s v="M"/>
    <s v="Insomnia, OS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x v="0"/>
  </r>
  <r>
    <x v="1"/>
    <n v="-0.90226366999999996"/>
    <n v="68"/>
    <s v="M"/>
    <s v="Depression, mild sleep apne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x v="0"/>
  </r>
  <r>
    <x v="1"/>
    <m/>
    <n v="74"/>
    <s v="F"/>
    <m/>
    <n v="1"/>
    <n v="0"/>
    <n v="0"/>
    <n v="0"/>
    <s v="SHAS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x v="0"/>
  </r>
  <r>
    <x v="1"/>
    <n v="1.3878249060000001"/>
    <n v="80"/>
    <s v="M"/>
    <m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x v="0"/>
  </r>
  <r>
    <x v="1"/>
    <n v="4.5387679140000001"/>
    <n v="80"/>
    <s v="M"/>
    <s v="OSA, anxiety"/>
    <n v="1"/>
    <n v="0"/>
    <n v="0"/>
    <n v="0"/>
    <s v="SHAS"/>
    <b v="0"/>
    <b v="1"/>
    <b v="0"/>
    <n v="1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x v="0"/>
  </r>
  <r>
    <x v="1"/>
    <n v="5.0120282610000002"/>
    <n v="72"/>
    <s v="F"/>
    <s v="Borderline to mild OSA"/>
    <n v="0.5"/>
    <n v="1"/>
    <n v="0"/>
    <n v="0"/>
    <s v="SHAS"/>
    <b v="0"/>
    <b v="0"/>
    <b v="0"/>
    <n v="1"/>
    <b v="1"/>
    <b v="1"/>
    <b v="1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1"/>
    <b v="0"/>
    <b v="0"/>
    <x v="0"/>
  </r>
  <r>
    <x v="1"/>
    <n v="-3.407220857"/>
    <n v="67"/>
    <s v="F"/>
    <m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x v="0"/>
  </r>
  <r>
    <x v="1"/>
    <n v="5.694318312"/>
    <n v="70"/>
    <s v="M"/>
    <m/>
    <n v="1"/>
    <n v="1"/>
    <n v="0"/>
    <n v="0"/>
    <s v="SHAS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1"/>
    <b v="0"/>
    <b v="0"/>
    <x v="0"/>
  </r>
  <r>
    <x v="1"/>
    <m/>
    <n v="67"/>
    <s v="M"/>
    <s v="OSA, depression"/>
    <n v="1"/>
    <n v="0"/>
    <n v="0"/>
    <n v="0"/>
    <s v="SHAS"/>
    <b v="0"/>
    <b v="1"/>
    <b v="0"/>
    <n v="1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x v="0"/>
  </r>
  <r>
    <x v="1"/>
    <m/>
    <n v="67"/>
    <s v="M"/>
    <m/>
    <n v="1"/>
    <n v="1"/>
    <n v="0"/>
    <n v="1"/>
    <s v="SHAS"/>
    <b v="0"/>
    <b v="0"/>
    <b v="0"/>
    <n v="1"/>
    <b v="0"/>
    <b v="0"/>
    <b v="1"/>
    <b v="0"/>
    <b v="1"/>
    <b v="0"/>
    <b v="0"/>
    <b v="0"/>
    <b v="1"/>
    <b v="0"/>
    <b v="1"/>
    <b v="0"/>
    <b v="0"/>
    <b v="0"/>
    <b v="0"/>
    <b v="0"/>
    <b v="1"/>
    <b v="0"/>
    <b v="1"/>
    <b v="1"/>
    <b v="1"/>
    <b v="1"/>
    <b v="0"/>
    <b v="0"/>
    <x v="0"/>
  </r>
  <r>
    <x v="1"/>
    <n v="5.5261576589999999"/>
    <n v="70"/>
    <s v="M"/>
    <s v="Mild depression, RLS"/>
    <n v="0"/>
    <n v="0.5"/>
    <n v="0"/>
    <n v="1"/>
    <s v="SHAS"/>
    <b v="1"/>
    <b v="0"/>
    <b v="0"/>
    <n v="1"/>
    <b v="0"/>
    <b v="1"/>
    <b v="1"/>
    <b v="1"/>
    <b v="1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0"/>
  </r>
  <r>
    <x v="1"/>
    <m/>
    <n v="81"/>
    <s v="F"/>
    <s v="Depression, anxiety, insomnia"/>
    <n v="0"/>
    <n v="1"/>
    <n v="0.5"/>
    <n v="1"/>
    <s v="SHAS"/>
    <b v="1"/>
    <b v="0"/>
    <b v="0"/>
    <n v="1"/>
    <b v="0"/>
    <b v="1"/>
    <b v="1"/>
    <b v="1"/>
    <b v="1"/>
    <b v="1"/>
    <b v="0"/>
    <b v="0"/>
    <b v="1"/>
    <b v="0"/>
    <b v="1"/>
    <b v="1"/>
    <b v="0"/>
    <b v="1"/>
    <b v="1"/>
    <b v="0"/>
    <b v="0"/>
    <b v="0"/>
    <b v="0"/>
    <b v="0"/>
    <b v="0"/>
    <b v="1"/>
    <b v="0"/>
    <b v="0"/>
    <x v="0"/>
  </r>
  <r>
    <x v="1"/>
    <n v="4.3556225550000001"/>
    <n v="72"/>
    <s v="F"/>
    <m/>
    <n v="1"/>
    <n v="0"/>
    <n v="1"/>
    <n v="0"/>
    <s v="SHAS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0"/>
    <b v="1"/>
    <b v="0"/>
    <x v="0"/>
  </r>
  <r>
    <x v="1"/>
    <n v="5.2547727159999997"/>
    <n v="67"/>
    <s v="M"/>
    <s v="Depression, anxiety, PTSD"/>
    <n v="1"/>
    <n v="1"/>
    <n v="1"/>
    <n v="0"/>
    <s v="SHAS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x v="1"/>
  </r>
  <r>
    <x v="1"/>
    <n v="5.8859385939999997"/>
    <n v="69"/>
    <s v="M"/>
    <m/>
    <n v="1"/>
    <n v="1"/>
    <n v="0.5"/>
    <n v="0"/>
    <s v="SHAS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1"/>
    <b v="0"/>
    <b v="0"/>
    <x v="0"/>
  </r>
  <r>
    <x v="1"/>
    <n v="4.1546924509999998"/>
    <n v="72"/>
    <s v="M"/>
    <s v="Mild-moderate OSA, insomnia, nocturia"/>
    <n v="1"/>
    <n v="0"/>
    <n v="0.5"/>
    <n v="1"/>
    <s v="SHAS"/>
    <b v="0"/>
    <b v="0"/>
    <b v="0"/>
    <n v="1"/>
    <b v="0"/>
    <b v="0"/>
    <b v="1"/>
    <b v="0"/>
    <b v="1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x v="0"/>
  </r>
  <r>
    <x v="1"/>
    <n v="-3.9642169869999999"/>
    <n v="61"/>
    <s v="F"/>
    <s v="Depression, migraines"/>
    <n v="1"/>
    <n v="0.5"/>
    <n v="1"/>
    <n v="0"/>
    <s v="SHAS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0"/>
    <b v="1"/>
    <b v="0"/>
    <x v="0"/>
  </r>
  <r>
    <x v="1"/>
    <n v="5.3135809820000004"/>
    <n v="76"/>
    <s v="F"/>
    <s v="Depression, anxiety"/>
    <n v="1"/>
    <n v="1"/>
    <n v="1"/>
    <n v="1"/>
    <s v="SHAS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b v="1"/>
    <b v="1"/>
    <b v="1"/>
    <b v="1"/>
    <b v="1"/>
    <x v="1"/>
  </r>
  <r>
    <x v="1"/>
    <n v="-1.274989098"/>
    <n v="65"/>
    <s v="F"/>
    <s v="Insomnia, anxiety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x v="0"/>
  </r>
  <r>
    <x v="1"/>
    <n v="6.8392871980000001"/>
    <n v="73"/>
    <s v="F"/>
    <s v="OSA, MCI, depression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x v="0"/>
  </r>
  <r>
    <x v="1"/>
    <n v="1.0274295120000001"/>
    <n v="53"/>
    <s v="M"/>
    <s v="OSA"/>
    <n v="1"/>
    <n v="0.5"/>
    <n v="0.5"/>
    <n v="1"/>
    <s v="SHAS"/>
    <b v="0"/>
    <b v="0"/>
    <b v="0"/>
    <n v="1"/>
    <b v="0"/>
    <b v="0"/>
    <b v="1"/>
    <b v="0"/>
    <b v="1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x v="0"/>
  </r>
  <r>
    <x v="1"/>
    <n v="0.45891792199999998"/>
    <n v="68"/>
    <s v="M"/>
    <s v="Nightmare disorder, OSA, CSA, RLS, depression"/>
    <n v="0.5"/>
    <n v="1"/>
    <n v="0.5"/>
    <n v="1"/>
    <s v="SHAS"/>
    <b v="0"/>
    <b v="0"/>
    <b v="0"/>
    <n v="1"/>
    <b v="1"/>
    <b v="1"/>
    <b v="1"/>
    <b v="1"/>
    <b v="1"/>
    <b v="1"/>
    <b v="0"/>
    <b v="0"/>
    <b v="1"/>
    <b v="0"/>
    <b v="1"/>
    <b v="1"/>
    <b v="1"/>
    <b v="0"/>
    <b v="0"/>
    <b v="0"/>
    <b v="0"/>
    <b v="1"/>
    <b v="1"/>
    <b v="0"/>
    <b v="0"/>
    <b v="1"/>
    <b v="0"/>
    <b v="0"/>
    <x v="0"/>
  </r>
  <r>
    <x v="1"/>
    <m/>
    <n v="70"/>
    <s v="F"/>
    <m/>
    <n v="1"/>
    <n v="1"/>
    <n v="1"/>
    <n v="0"/>
    <s v="SHAS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x v="1"/>
  </r>
  <r>
    <x v="1"/>
    <n v="0.66475001899999997"/>
    <n v="79"/>
    <s v="M"/>
    <s v="OSA"/>
    <n v="1"/>
    <n v="0"/>
    <n v="1"/>
    <n v="0"/>
    <s v="SHAS"/>
    <b v="0"/>
    <b v="0"/>
    <b v="0"/>
    <n v="1"/>
    <b v="0"/>
    <b v="0"/>
    <b v="1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0"/>
    <b v="1"/>
    <b v="0"/>
    <x v="0"/>
  </r>
  <r>
    <x v="1"/>
    <n v="6.3362845170000002"/>
    <n v="64"/>
    <s v="M"/>
    <m/>
    <n v="1"/>
    <n v="0.5"/>
    <n v="1"/>
    <n v="0"/>
    <s v="SHAS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0"/>
    <b v="1"/>
    <b v="0"/>
    <x v="0"/>
  </r>
  <r>
    <x v="1"/>
    <m/>
    <n v="55"/>
    <s v="M"/>
    <m/>
    <n v="1"/>
    <n v="1"/>
    <n v="0"/>
    <n v="0"/>
    <s v="SHAS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1"/>
    <b v="0"/>
    <b v="0"/>
    <x v="0"/>
  </r>
  <r>
    <x v="1"/>
    <n v="2.0803639129999998"/>
    <n v="76"/>
    <s v="F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x v="1"/>
  </r>
  <r>
    <x v="1"/>
    <n v="0.737372896"/>
    <n v="63"/>
    <s v="M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x v="0"/>
  </r>
  <r>
    <x v="1"/>
    <n v="4.5332755569999996"/>
    <n v="59"/>
    <s v="M"/>
    <m/>
    <n v="1"/>
    <n v="0"/>
    <n v="1"/>
    <n v="1"/>
    <s v="Stanford"/>
    <b v="0"/>
    <b v="0"/>
    <b v="0"/>
    <n v="1"/>
    <b v="0"/>
    <b v="0"/>
    <b v="1"/>
    <b v="0"/>
    <b v="1"/>
    <b v="0"/>
    <b v="0"/>
    <b v="0"/>
    <b v="0"/>
    <b v="1"/>
    <b v="1"/>
    <b v="0"/>
    <b v="0"/>
    <b v="0"/>
    <b v="0"/>
    <b v="0"/>
    <b v="1"/>
    <b v="0"/>
    <b v="1"/>
    <b v="1"/>
    <b v="1"/>
    <b v="0"/>
    <b v="1"/>
    <b v="0"/>
    <x v="0"/>
  </r>
  <r>
    <x v="1"/>
    <n v="-4.9148882719999998"/>
    <n v="65"/>
    <s v="F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x v="0"/>
  </r>
  <r>
    <x v="1"/>
    <n v="6.1564291280000001"/>
    <n v="63"/>
    <s v="M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x v="0"/>
  </r>
  <r>
    <x v="1"/>
    <n v="-0.96570313910000005"/>
    <n v="74"/>
    <s v="M"/>
    <m/>
    <n v="1"/>
    <n v="1"/>
    <n v="0"/>
    <n v="0"/>
    <s v="Stanford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1"/>
    <b v="0"/>
    <b v="0"/>
    <x v="0"/>
  </r>
  <r>
    <x v="1"/>
    <n v="7.6217001560000002"/>
    <n v="75"/>
    <s v="M"/>
    <m/>
    <n v="1"/>
    <n v="0.5"/>
    <n v="0"/>
    <n v="0.5"/>
    <s v="Stanford"/>
    <b v="0"/>
    <b v="0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x v="0"/>
  </r>
  <r>
    <x v="1"/>
    <n v="4.2917910519999998"/>
    <n v="62"/>
    <s v="F"/>
    <m/>
    <n v="1"/>
    <n v="0"/>
    <n v="0"/>
    <n v="1"/>
    <s v="Stanford"/>
    <b v="0"/>
    <b v="0"/>
    <b v="0"/>
    <n v="1"/>
    <b v="0"/>
    <b v="0"/>
    <b v="1"/>
    <b v="0"/>
    <b v="1"/>
    <b v="0"/>
    <b v="0"/>
    <b v="0"/>
    <b v="0"/>
    <b v="0"/>
    <b v="0"/>
    <b v="0"/>
    <b v="0"/>
    <b v="0"/>
    <b v="0"/>
    <b v="0"/>
    <b v="1"/>
    <b v="0"/>
    <b v="1"/>
    <b v="1"/>
    <b v="1"/>
    <b v="0"/>
    <b v="0"/>
    <b v="0"/>
    <x v="0"/>
  </r>
  <r>
    <x v="1"/>
    <n v="7.2552489189999996"/>
    <n v="62"/>
    <s v="M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x v="0"/>
  </r>
  <r>
    <x v="1"/>
    <n v="4.4798871480000004"/>
    <n v="60"/>
    <s v="M"/>
    <m/>
    <n v="1"/>
    <n v="1"/>
    <n v="0"/>
    <n v="1"/>
    <s v="Stanford"/>
    <b v="0"/>
    <b v="0"/>
    <b v="0"/>
    <n v="1"/>
    <b v="0"/>
    <b v="0"/>
    <b v="1"/>
    <b v="0"/>
    <b v="1"/>
    <b v="0"/>
    <b v="0"/>
    <b v="0"/>
    <b v="1"/>
    <b v="0"/>
    <b v="1"/>
    <b v="0"/>
    <b v="0"/>
    <b v="0"/>
    <b v="0"/>
    <b v="0"/>
    <b v="1"/>
    <b v="0"/>
    <b v="1"/>
    <b v="1"/>
    <b v="1"/>
    <b v="1"/>
    <b v="0"/>
    <b v="0"/>
    <x v="0"/>
  </r>
  <r>
    <x v="1"/>
    <n v="4.4268055569999998"/>
    <n v="78"/>
    <s v="M"/>
    <m/>
    <n v="1"/>
    <n v="1"/>
    <n v="0"/>
    <n v="1"/>
    <s v="Stanford"/>
    <b v="0"/>
    <b v="0"/>
    <b v="0"/>
    <n v="1"/>
    <b v="0"/>
    <b v="0"/>
    <b v="1"/>
    <b v="0"/>
    <b v="1"/>
    <b v="0"/>
    <b v="0"/>
    <b v="0"/>
    <b v="1"/>
    <b v="0"/>
    <b v="1"/>
    <b v="0"/>
    <b v="0"/>
    <b v="0"/>
    <b v="0"/>
    <b v="0"/>
    <b v="1"/>
    <b v="0"/>
    <b v="1"/>
    <b v="1"/>
    <b v="1"/>
    <b v="1"/>
    <b v="0"/>
    <b v="0"/>
    <x v="0"/>
  </r>
  <r>
    <x v="1"/>
    <n v="4.9676454559999996"/>
    <n v="67"/>
    <s v="M"/>
    <m/>
    <n v="1"/>
    <n v="0"/>
    <n v="1"/>
    <n v="1"/>
    <s v="Stanford"/>
    <b v="0"/>
    <b v="0"/>
    <b v="0"/>
    <n v="1"/>
    <b v="0"/>
    <b v="0"/>
    <b v="1"/>
    <b v="0"/>
    <b v="1"/>
    <b v="0"/>
    <b v="0"/>
    <b v="0"/>
    <b v="0"/>
    <b v="1"/>
    <b v="1"/>
    <b v="0"/>
    <b v="0"/>
    <b v="0"/>
    <b v="0"/>
    <b v="0"/>
    <b v="1"/>
    <b v="0"/>
    <b v="1"/>
    <b v="1"/>
    <b v="1"/>
    <b v="0"/>
    <b v="1"/>
    <b v="0"/>
    <x v="0"/>
  </r>
  <r>
    <x v="1"/>
    <n v="7.4490138779999997"/>
    <n v="66"/>
    <s v="M"/>
    <m/>
    <n v="1"/>
    <n v="0"/>
    <n v="1"/>
    <n v="1"/>
    <s v="Stanford"/>
    <b v="0"/>
    <b v="0"/>
    <b v="0"/>
    <n v="1"/>
    <b v="0"/>
    <b v="0"/>
    <b v="1"/>
    <b v="0"/>
    <b v="1"/>
    <b v="0"/>
    <b v="0"/>
    <b v="0"/>
    <b v="0"/>
    <b v="1"/>
    <b v="1"/>
    <b v="0"/>
    <b v="0"/>
    <b v="0"/>
    <b v="0"/>
    <b v="0"/>
    <b v="1"/>
    <b v="0"/>
    <b v="1"/>
    <b v="1"/>
    <b v="1"/>
    <b v="0"/>
    <b v="1"/>
    <b v="0"/>
    <x v="0"/>
  </r>
  <r>
    <x v="1"/>
    <n v="4.0073969509999996"/>
    <n v="75"/>
    <s v="M"/>
    <m/>
    <n v="1"/>
    <n v="0"/>
    <n v="1"/>
    <n v="1"/>
    <s v="Stanford"/>
    <b v="0"/>
    <b v="0"/>
    <b v="0"/>
    <n v="1"/>
    <b v="0"/>
    <b v="0"/>
    <b v="1"/>
    <b v="0"/>
    <b v="1"/>
    <b v="0"/>
    <b v="0"/>
    <b v="0"/>
    <b v="0"/>
    <b v="1"/>
    <b v="1"/>
    <b v="0"/>
    <b v="0"/>
    <b v="0"/>
    <b v="0"/>
    <b v="0"/>
    <b v="1"/>
    <b v="0"/>
    <b v="1"/>
    <b v="1"/>
    <b v="1"/>
    <b v="0"/>
    <b v="1"/>
    <b v="0"/>
    <x v="0"/>
  </r>
  <r>
    <x v="1"/>
    <n v="10.04713289"/>
    <n v="67"/>
    <s v="M"/>
    <m/>
    <n v="1"/>
    <n v="1"/>
    <n v="1"/>
    <n v="1"/>
    <s v="Stanford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b v="1"/>
    <b v="1"/>
    <b v="1"/>
    <b v="1"/>
    <b v="1"/>
    <x v="1"/>
  </r>
  <r>
    <x v="1"/>
    <n v="6.5036704729999997"/>
    <n v="77"/>
    <s v="M"/>
    <m/>
    <n v="1"/>
    <n v="1"/>
    <n v="1"/>
    <n v="1"/>
    <s v="Stanford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b v="1"/>
    <b v="1"/>
    <b v="1"/>
    <b v="1"/>
    <b v="1"/>
    <x v="1"/>
  </r>
  <r>
    <x v="1"/>
    <n v="3.3723491669999999"/>
    <n v="73"/>
    <s v="M"/>
    <m/>
    <n v="1"/>
    <n v="1"/>
    <n v="1"/>
    <n v="1"/>
    <s v="Stanford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b v="1"/>
    <b v="1"/>
    <b v="1"/>
    <b v="1"/>
    <b v="1"/>
    <x v="1"/>
  </r>
  <r>
    <x v="1"/>
    <n v="4.2871140130000001"/>
    <n v="63"/>
    <s v="M"/>
    <m/>
    <n v="1"/>
    <n v="1"/>
    <n v="1"/>
    <n v="1"/>
    <s v="Stanford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b v="1"/>
    <b v="1"/>
    <b v="1"/>
    <b v="1"/>
    <b v="1"/>
    <x v="1"/>
  </r>
  <r>
    <x v="1"/>
    <n v="8.4718958880000006"/>
    <n v="69"/>
    <s v="M"/>
    <m/>
    <n v="1"/>
    <n v="1"/>
    <n v="1"/>
    <n v="1"/>
    <s v="Stanford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b v="1"/>
    <b v="1"/>
    <b v="1"/>
    <b v="1"/>
    <b v="1"/>
    <x v="1"/>
  </r>
  <r>
    <x v="1"/>
    <n v="6.7906220670000002"/>
    <n v="70"/>
    <s v="M"/>
    <m/>
    <n v="1"/>
    <n v="1"/>
    <n v="1"/>
    <n v="1"/>
    <s v="Stanford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b v="1"/>
    <b v="1"/>
    <b v="1"/>
    <b v="1"/>
    <b v="1"/>
    <x v="1"/>
  </r>
  <r>
    <x v="1"/>
    <n v="4.6497392319999999"/>
    <n v="60"/>
    <s v="M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x v="0"/>
  </r>
  <r>
    <x v="1"/>
    <n v="4.461746335"/>
    <n v="60"/>
    <s v="F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x v="0"/>
  </r>
  <r>
    <x v="1"/>
    <n v="3.8612132610000001"/>
    <n v="70"/>
    <s v="F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x v="0"/>
  </r>
  <r>
    <x v="1"/>
    <n v="8.2499133800000006"/>
    <n v="61"/>
    <s v="M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x v="0"/>
  </r>
  <r>
    <x v="1"/>
    <n v="10.48810585"/>
    <n v="77"/>
    <s v="M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x v="0"/>
  </r>
  <r>
    <x v="1"/>
    <n v="3.9732898780000001"/>
    <n v="71"/>
    <s v="M"/>
    <m/>
    <n v="1"/>
    <n v="1"/>
    <n v="0"/>
    <n v="0"/>
    <s v="Stanford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1"/>
    <b v="0"/>
    <b v="0"/>
    <x v="0"/>
  </r>
  <r>
    <x v="1"/>
    <n v="7.9504351340000001"/>
    <n v="67"/>
    <s v="M"/>
    <m/>
    <n v="1"/>
    <n v="1"/>
    <n v="0"/>
    <n v="0"/>
    <s v="Stanford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1"/>
    <b v="0"/>
    <b v="0"/>
    <x v="0"/>
  </r>
  <r>
    <x v="1"/>
    <n v="7.7607998289999998"/>
    <n v="70"/>
    <s v="M"/>
    <m/>
    <n v="1"/>
    <n v="0"/>
    <n v="1"/>
    <n v="0"/>
    <s v="Stanford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0"/>
    <b v="1"/>
    <b v="0"/>
    <x v="0"/>
  </r>
  <r>
    <x v="1"/>
    <n v="8.1570566610000004"/>
    <n v="56"/>
    <s v="M"/>
    <m/>
    <n v="1"/>
    <n v="0"/>
    <n v="1"/>
    <n v="0"/>
    <s v="Stanford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0"/>
    <b v="1"/>
    <b v="0"/>
    <x v="0"/>
  </r>
  <r>
    <x v="1"/>
    <n v="8.5528064770000007"/>
    <n v="71"/>
    <s v="M"/>
    <m/>
    <n v="1"/>
    <n v="0"/>
    <n v="1"/>
    <n v="0"/>
    <s v="Stanford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0"/>
    <b v="1"/>
    <b v="0"/>
    <x v="0"/>
  </r>
  <r>
    <x v="1"/>
    <n v="1.4660633679999999"/>
    <n v="69"/>
    <s v="M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x v="1"/>
  </r>
  <r>
    <x v="1"/>
    <n v="6.4650967499999998"/>
    <n v="71"/>
    <s v="M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x v="1"/>
  </r>
  <r>
    <x v="1"/>
    <n v="5.9654922040000002"/>
    <n v="56"/>
    <s v="F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x v="1"/>
  </r>
  <r>
    <x v="1"/>
    <n v="6.6762195039999996"/>
    <n v="65"/>
    <s v="F"/>
    <s v="Parasomnia"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x v="1"/>
  </r>
  <r>
    <x v="1"/>
    <n v="6.7622398209999997"/>
    <n v="74"/>
    <s v="F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x v="1"/>
  </r>
  <r>
    <x v="1"/>
    <n v="7.0950900639999999"/>
    <n v="59"/>
    <s v="M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x v="1"/>
  </r>
  <r>
    <x v="1"/>
    <n v="10.709139990000001"/>
    <n v="76"/>
    <s v="M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x v="1"/>
  </r>
  <r>
    <x v="1"/>
    <n v="5.5567184239999996"/>
    <n v="62"/>
    <s v="M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x v="1"/>
  </r>
  <r>
    <x v="1"/>
    <n v="8.1022803109999995"/>
    <n v="68"/>
    <s v="F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x v="1"/>
  </r>
  <r>
    <x v="1"/>
    <n v="5.0905679749999999"/>
    <n v="76"/>
    <s v="M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x v="1"/>
  </r>
  <r>
    <x v="1"/>
    <n v="4.3324332099999996"/>
    <n v="52"/>
    <s v="M"/>
    <m/>
    <n v="1"/>
    <n v="0.5"/>
    <n v="1"/>
    <n v="0"/>
    <s v="Stanford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0"/>
    <b v="1"/>
    <b v="0"/>
    <x v="0"/>
  </r>
  <r>
    <x v="1"/>
    <n v="2.9167801550000001"/>
    <n v="71"/>
    <s v="M"/>
    <m/>
    <n v="1"/>
    <n v="0.5"/>
    <n v="1"/>
    <n v="1"/>
    <s v="Stanford"/>
    <b v="0"/>
    <b v="0"/>
    <b v="0"/>
    <n v="1"/>
    <b v="0"/>
    <b v="0"/>
    <b v="1"/>
    <b v="0"/>
    <b v="1"/>
    <b v="0"/>
    <b v="0"/>
    <b v="0"/>
    <b v="0"/>
    <b v="1"/>
    <b v="1"/>
    <b v="0"/>
    <b v="0"/>
    <b v="0"/>
    <b v="0"/>
    <b v="0"/>
    <b v="1"/>
    <b v="0"/>
    <b v="1"/>
    <b v="1"/>
    <b v="1"/>
    <b v="0"/>
    <b v="1"/>
    <b v="0"/>
    <x v="0"/>
  </r>
  <r>
    <x v="0"/>
    <n v="-8.0569572209999993"/>
    <n v="45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x v="0"/>
  </r>
  <r>
    <x v="0"/>
    <n v="-7.1855940269999996"/>
    <n v="65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x v="0"/>
  </r>
  <r>
    <x v="0"/>
    <n v="-7.161543633"/>
    <n v="70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x v="0"/>
  </r>
  <r>
    <x v="0"/>
    <n v="-7.0927508330000002"/>
    <n v="58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x v="0"/>
  </r>
  <r>
    <x v="0"/>
    <n v="-6.7442457180000002"/>
    <n v="66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x v="0"/>
  </r>
  <r>
    <x v="0"/>
    <n v="-6.0728324950000001"/>
    <n v="53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x v="0"/>
  </r>
  <r>
    <x v="0"/>
    <n v="-5.8477109399999998"/>
    <n v="72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x v="0"/>
  </r>
  <r>
    <x v="0"/>
    <n v="-5.6646109559999998"/>
    <n v="61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x v="0"/>
  </r>
  <r>
    <x v="0"/>
    <n v="-5.4816198849999997"/>
    <n v="80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x v="0"/>
  </r>
  <r>
    <x v="0"/>
    <n v="-5.3751686689999998"/>
    <n v="62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x v="0"/>
  </r>
  <r>
    <x v="0"/>
    <n v="-5.3183706559999999"/>
    <n v="60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x v="0"/>
  </r>
  <r>
    <x v="0"/>
    <n v="-4.9671237980000003"/>
    <n v="64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x v="0"/>
  </r>
  <r>
    <x v="0"/>
    <n v="-4.8526087950000001"/>
    <n v="77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x v="0"/>
  </r>
  <r>
    <x v="0"/>
    <n v="-4.5812398910000001"/>
    <n v="74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x v="0"/>
  </r>
  <r>
    <x v="0"/>
    <n v="-4.4213471929999999"/>
    <n v="66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x v="0"/>
  </r>
  <r>
    <x v="0"/>
    <n v="-4.3677041909999996"/>
    <n v="68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x v="0"/>
  </r>
  <r>
    <x v="0"/>
    <n v="-4.3485170799999997"/>
    <n v="74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x v="0"/>
  </r>
  <r>
    <x v="0"/>
    <n v="-3.7640566149999999"/>
    <n v="62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x v="0"/>
  </r>
  <r>
    <x v="0"/>
    <n v="-3.5628620519999998"/>
    <n v="73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x v="0"/>
  </r>
  <r>
    <x v="0"/>
    <n v="-3.0625151339999999"/>
    <n v="74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x v="0"/>
  </r>
  <r>
    <x v="0"/>
    <n v="-2.9571440099999999"/>
    <n v="76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x v="0"/>
  </r>
  <r>
    <x v="0"/>
    <n v="-2.5948541490000001"/>
    <n v="65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x v="0"/>
  </r>
  <r>
    <x v="0"/>
    <n v="-2.14175468"/>
    <n v="71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x v="0"/>
  </r>
  <r>
    <x v="0"/>
    <n v="-1.7900054729999999"/>
    <n v="79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x v="0"/>
  </r>
  <r>
    <x v="0"/>
    <n v="-1.459569605"/>
    <n v="57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x v="0"/>
  </r>
  <r>
    <x v="0"/>
    <n v="-5.1303870600000002E-2"/>
    <n v="72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x v="0"/>
  </r>
  <r>
    <x v="0"/>
    <n v="6.9434791679999996E-2"/>
    <n v="61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x v="0"/>
  </r>
  <r>
    <x v="0"/>
    <n v="0.91961745130000005"/>
    <n v="60"/>
    <s v="M"/>
    <s v="REM-related OSA"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x v="0"/>
  </r>
  <r>
    <x v="0"/>
    <n v="2.1386801129999999"/>
    <n v="71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x v="0"/>
  </r>
  <r>
    <x v="0"/>
    <n v="-5.9610876189999997"/>
    <n v="60"/>
    <s v="F"/>
    <m/>
    <n v="0"/>
    <n v="0"/>
    <n v="1"/>
    <n v="0"/>
    <s v="Stanford"/>
    <b v="1"/>
    <b v="0"/>
    <b v="0"/>
    <n v="1"/>
    <b v="0"/>
    <b v="1"/>
    <b v="1"/>
    <b v="1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1"/>
    <b v="0"/>
    <x v="0"/>
  </r>
  <r>
    <x v="0"/>
    <n v="-1.679247124"/>
    <n v="70"/>
    <s v="M"/>
    <m/>
    <n v="0"/>
    <n v="1"/>
    <n v="1"/>
    <n v="0"/>
    <s v="Stanford"/>
    <b v="1"/>
    <b v="0"/>
    <b v="0"/>
    <n v="1"/>
    <b v="0"/>
    <b v="1"/>
    <b v="1"/>
    <b v="1"/>
    <b v="0"/>
    <b v="0"/>
    <b v="0"/>
    <b v="1"/>
    <b v="0"/>
    <b v="0"/>
    <b v="1"/>
    <b v="1"/>
    <b v="0"/>
    <b v="1"/>
    <b v="1"/>
    <b v="0"/>
    <b v="0"/>
    <b v="0"/>
    <b v="0"/>
    <b v="0"/>
    <b v="0"/>
    <b v="1"/>
    <b v="1"/>
    <b v="1"/>
    <x v="0"/>
  </r>
  <r>
    <x v="0"/>
    <n v="-7.7915592770000002"/>
    <n v="62"/>
    <s v="M"/>
    <m/>
    <n v="0"/>
    <n v="0"/>
    <n v="0"/>
    <n v="1"/>
    <s v="Stanford"/>
    <b v="1"/>
    <b v="0"/>
    <b v="0"/>
    <n v="1"/>
    <b v="0"/>
    <b v="1"/>
    <b v="1"/>
    <b v="1"/>
    <b v="1"/>
    <b v="1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</r>
  <r>
    <x v="0"/>
    <n v="-7.2821115900000004"/>
    <n v="76"/>
    <s v="M"/>
    <m/>
    <n v="0"/>
    <n v="0"/>
    <n v="0"/>
    <n v="1"/>
    <s v="Stanford"/>
    <b v="1"/>
    <b v="0"/>
    <b v="0"/>
    <n v="1"/>
    <b v="0"/>
    <b v="1"/>
    <b v="1"/>
    <b v="1"/>
    <b v="1"/>
    <b v="1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</r>
  <r>
    <x v="0"/>
    <n v="-2.5812651959999999"/>
    <n v="74"/>
    <s v="F"/>
    <s v="REM-related OSA"/>
    <n v="0"/>
    <n v="0"/>
    <n v="0"/>
    <n v="1"/>
    <s v="Stanford"/>
    <b v="1"/>
    <b v="0"/>
    <b v="0"/>
    <n v="1"/>
    <b v="0"/>
    <b v="1"/>
    <b v="1"/>
    <b v="1"/>
    <b v="1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0"/>
  </r>
  <r>
    <x v="0"/>
    <n v="3.9730297220000002"/>
    <n v="73"/>
    <s v="M"/>
    <m/>
    <n v="0"/>
    <n v="0"/>
    <n v="0"/>
    <n v="1"/>
    <s v="Stanford"/>
    <b v="1"/>
    <b v="0"/>
    <b v="0"/>
    <n v="1"/>
    <b v="0"/>
    <b v="1"/>
    <b v="1"/>
    <b v="1"/>
    <b v="1"/>
    <b v="1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</r>
  <r>
    <x v="0"/>
    <n v="-3.7593996189999999"/>
    <n v="60"/>
    <s v="F"/>
    <m/>
    <n v="0"/>
    <n v="1"/>
    <n v="1"/>
    <n v="1"/>
    <s v="Stanford"/>
    <b v="1"/>
    <b v="0"/>
    <b v="0"/>
    <n v="1"/>
    <b v="0"/>
    <b v="1"/>
    <b v="1"/>
    <b v="1"/>
    <b v="1"/>
    <b v="1"/>
    <b v="0"/>
    <b v="1"/>
    <b v="1"/>
    <b v="1"/>
    <b v="1"/>
    <b v="1"/>
    <b v="0"/>
    <b v="1"/>
    <b v="1"/>
    <b v="0"/>
    <b v="0"/>
    <b v="0"/>
    <b v="0"/>
    <b v="0"/>
    <b v="0"/>
    <b v="1"/>
    <b v="1"/>
    <b v="1"/>
    <x v="0"/>
  </r>
  <r>
    <x v="0"/>
    <n v="-5.7719640390000002"/>
    <n v="51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x v="0"/>
  </r>
  <r>
    <x v="0"/>
    <n v="-2.495419778"/>
    <n v="52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x v="0"/>
  </r>
  <r>
    <x v="0"/>
    <n v="-1.575004608"/>
    <n v="62"/>
    <s v="M"/>
    <s v="Pseudo-RBD"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x v="0"/>
  </r>
  <r>
    <x v="0"/>
    <n v="-0.23647876609999999"/>
    <n v="41"/>
    <s v="M"/>
    <s v="Delayed PLMs"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x v="0"/>
  </r>
  <r>
    <x v="0"/>
    <n v="-6.9253468600000003"/>
    <n v="43"/>
    <s v="M"/>
    <m/>
    <n v="0"/>
    <n v="0"/>
    <n v="1"/>
    <n v="0"/>
    <s v="Stanford"/>
    <b v="1"/>
    <b v="0"/>
    <b v="0"/>
    <n v="1"/>
    <b v="0"/>
    <b v="1"/>
    <b v="1"/>
    <b v="1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1"/>
    <b v="0"/>
    <x v="0"/>
  </r>
  <r>
    <x v="0"/>
    <n v="-3.858069446"/>
    <n v="40"/>
    <s v="M"/>
    <m/>
    <n v="0"/>
    <n v="1"/>
    <n v="1"/>
    <n v="0"/>
    <s v="Stanford"/>
    <b v="1"/>
    <b v="0"/>
    <b v="0"/>
    <n v="1"/>
    <b v="0"/>
    <b v="1"/>
    <b v="1"/>
    <b v="1"/>
    <b v="0"/>
    <b v="0"/>
    <b v="0"/>
    <b v="1"/>
    <b v="0"/>
    <b v="0"/>
    <b v="1"/>
    <b v="1"/>
    <b v="0"/>
    <b v="1"/>
    <b v="1"/>
    <b v="0"/>
    <b v="0"/>
    <b v="0"/>
    <b v="0"/>
    <b v="0"/>
    <b v="0"/>
    <b v="1"/>
    <b v="1"/>
    <b v="1"/>
    <x v="0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7">
  <r>
    <x v="0"/>
    <m/>
    <n v="72"/>
    <s v="M"/>
    <s v="Sleep apnea"/>
    <n v="0"/>
    <n v="1"/>
    <n v="0"/>
    <n v="0"/>
    <s v="May Clinic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x v="0"/>
  </r>
  <r>
    <x v="0"/>
    <m/>
    <n v="79"/>
    <s v="M"/>
    <s v="Insomnia"/>
    <n v="0"/>
    <n v="0"/>
    <n v="0"/>
    <n v="0"/>
    <s v="May Clinic Data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x v="0"/>
  </r>
  <r>
    <x v="0"/>
    <m/>
    <n v="55"/>
    <s v="M"/>
    <s v="Sleep apnea"/>
    <n v="0.5"/>
    <n v="1"/>
    <n v="0"/>
    <n v="1"/>
    <s v="May Clinic Data"/>
    <b v="0"/>
    <b v="0"/>
    <b v="0"/>
    <n v="1"/>
    <b v="1"/>
    <b v="1"/>
    <b v="1"/>
    <b v="1"/>
    <b v="1"/>
    <b v="1"/>
    <b v="0"/>
    <b v="0"/>
    <b v="1"/>
    <b v="0"/>
    <b v="1"/>
    <b v="1"/>
    <b v="1"/>
    <b v="0"/>
    <b v="0"/>
    <b v="0"/>
    <b v="0"/>
    <b v="1"/>
    <b v="1"/>
    <b v="0"/>
    <b v="0"/>
    <b v="1"/>
    <b v="0"/>
    <b v="0"/>
    <b v="0"/>
    <x v="0"/>
  </r>
  <r>
    <x v="0"/>
    <m/>
    <n v="61"/>
    <s v="M"/>
    <s v="Sleep apnea"/>
    <n v="0"/>
    <n v="1"/>
    <n v="0"/>
    <n v="1"/>
    <s v="May Clinic Data"/>
    <b v="1"/>
    <b v="0"/>
    <b v="0"/>
    <n v="1"/>
    <b v="0"/>
    <b v="1"/>
    <b v="1"/>
    <b v="1"/>
    <b v="1"/>
    <b v="1"/>
    <b v="0"/>
    <b v="0"/>
    <b v="1"/>
    <b v="0"/>
    <b v="1"/>
    <b v="1"/>
    <b v="1"/>
    <b v="0"/>
    <b v="0"/>
    <b v="0"/>
    <b v="0"/>
    <b v="0"/>
    <b v="0"/>
    <b v="0"/>
    <b v="0"/>
    <b v="1"/>
    <b v="0"/>
    <b v="0"/>
    <b v="0"/>
    <x v="0"/>
  </r>
  <r>
    <x v="0"/>
    <m/>
    <n v="46"/>
    <s v="F"/>
    <s v="Chronic fatigue"/>
    <n v="0"/>
    <n v="0"/>
    <n v="0"/>
    <n v="0"/>
    <s v="May Clinic Data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x v="0"/>
  </r>
  <r>
    <x v="0"/>
    <m/>
    <n v="80"/>
    <s v="M"/>
    <s v="OSA"/>
    <n v="0"/>
    <n v="1"/>
    <n v="0"/>
    <n v="0"/>
    <s v="May Clinic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x v="0"/>
  </r>
  <r>
    <x v="0"/>
    <m/>
    <n v="70"/>
    <s v="F"/>
    <s v="OSA"/>
    <n v="0"/>
    <n v="0"/>
    <n v="0"/>
    <n v="0"/>
    <s v="May Clinic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</r>
  <r>
    <x v="0"/>
    <m/>
    <n v="87"/>
    <s v="F"/>
    <s v="Sleep apnea"/>
    <n v="0"/>
    <n v="1"/>
    <n v="1"/>
    <n v="0"/>
    <s v="May Clinic Data"/>
    <b v="1"/>
    <b v="0"/>
    <b v="0"/>
    <n v="1"/>
    <b v="0"/>
    <b v="1"/>
    <b v="1"/>
    <b v="1"/>
    <b v="0"/>
    <b v="0"/>
    <b v="0"/>
    <b v="1"/>
    <b v="0"/>
    <b v="0"/>
    <b v="1"/>
    <b v="1"/>
    <b v="1"/>
    <b v="0"/>
    <b v="0"/>
    <b v="0"/>
    <b v="0"/>
    <b v="0"/>
    <b v="0"/>
    <b v="0"/>
    <b v="0"/>
    <b v="1"/>
    <b v="1"/>
    <b v="1"/>
    <b v="0"/>
    <x v="0"/>
  </r>
  <r>
    <x v="1"/>
    <m/>
    <n v="76"/>
    <s v="M"/>
    <m/>
    <n v="0.5"/>
    <n v="1"/>
    <n v="1"/>
    <n v="0"/>
    <s v="May Clinic Data"/>
    <b v="0"/>
    <b v="0"/>
    <b v="0"/>
    <n v="1"/>
    <b v="1"/>
    <b v="1"/>
    <b v="1"/>
    <b v="1"/>
    <b v="0"/>
    <b v="0"/>
    <b v="0"/>
    <b v="1"/>
    <b v="0"/>
    <b v="0"/>
    <b v="1"/>
    <b v="1"/>
    <b v="0"/>
    <b v="1"/>
    <b v="1"/>
    <b v="0"/>
    <b v="0"/>
    <b v="1"/>
    <b v="1"/>
    <b v="1"/>
    <b v="1"/>
    <b v="1"/>
    <b v="1"/>
    <b v="1"/>
    <b v="1"/>
    <x v="1"/>
  </r>
  <r>
    <x v="1"/>
    <m/>
    <n v="67"/>
    <s v="M"/>
    <m/>
    <n v="1"/>
    <n v="0.5"/>
    <n v="0"/>
    <n v="0"/>
    <s v="May Clinic Data"/>
    <b v="0"/>
    <b v="0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x v="0"/>
  </r>
  <r>
    <x v="1"/>
    <m/>
    <n v="67"/>
    <s v="M"/>
    <m/>
    <n v="1"/>
    <n v="0"/>
    <n v="0"/>
    <n v="0"/>
    <s v="May Clinic Data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x v="0"/>
  </r>
  <r>
    <x v="1"/>
    <m/>
    <n v="55"/>
    <s v="M"/>
    <m/>
    <n v="1"/>
    <n v="1"/>
    <n v="1"/>
    <n v="1"/>
    <s v="May Clinic Data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b v="1"/>
    <b v="1"/>
    <b v="1"/>
    <b v="1"/>
    <b v="1"/>
    <b v="1"/>
    <x v="1"/>
  </r>
  <r>
    <x v="1"/>
    <m/>
    <n v="67"/>
    <s v="M"/>
    <s v="Depression"/>
    <n v="1"/>
    <n v="0"/>
    <n v="1"/>
    <n v="0"/>
    <s v="May Clinic Data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0"/>
    <b v="1"/>
    <b v="0"/>
    <b v="0"/>
    <x v="0"/>
  </r>
  <r>
    <x v="1"/>
    <m/>
    <n v="72"/>
    <s v="M"/>
    <m/>
    <n v="1"/>
    <n v="1"/>
    <n v="1"/>
    <n v="1"/>
    <s v="April Cinic Data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b v="1"/>
    <b v="1"/>
    <b v="1"/>
    <b v="1"/>
    <b v="1"/>
    <b v="1"/>
    <x v="1"/>
  </r>
  <r>
    <x v="0"/>
    <m/>
    <n v="67"/>
    <s v="M"/>
    <s v="RLS"/>
    <n v="0"/>
    <n v="0"/>
    <n v="0"/>
    <n v="0"/>
    <s v="April Cinic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</r>
  <r>
    <x v="0"/>
    <m/>
    <n v="74"/>
    <s v="F"/>
    <s v="Insomnia"/>
    <n v="0"/>
    <n v="0"/>
    <n v="0"/>
    <n v="0.5"/>
    <s v="April Cinic Data"/>
    <b v="1"/>
    <b v="0"/>
    <b v="0"/>
    <n v="1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0"/>
  </r>
  <r>
    <x v="1"/>
    <m/>
    <n v="54"/>
    <s v="F"/>
    <s v="DM2, depression"/>
    <n v="1"/>
    <n v="0"/>
    <n v="0"/>
    <n v="0"/>
    <s v="April Cinic Data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x v="0"/>
  </r>
  <r>
    <x v="0"/>
    <m/>
    <n v="65"/>
    <s v="F"/>
    <s v="Diabetes, heart failure"/>
    <n v="0"/>
    <n v="0"/>
    <n v="1"/>
    <n v="1"/>
    <s v="April Cinic Data"/>
    <b v="1"/>
    <b v="0"/>
    <b v="0"/>
    <n v="1"/>
    <b v="0"/>
    <b v="1"/>
    <b v="1"/>
    <b v="1"/>
    <b v="1"/>
    <b v="1"/>
    <b v="0"/>
    <b v="0"/>
    <b v="0"/>
    <b v="1"/>
    <b v="1"/>
    <b v="1"/>
    <b v="0"/>
    <b v="1"/>
    <b v="1"/>
    <b v="0"/>
    <b v="0"/>
    <b v="0"/>
    <b v="0"/>
    <b v="0"/>
    <b v="0"/>
    <b v="0"/>
    <b v="1"/>
    <b v="0"/>
    <b v="0"/>
    <x v="0"/>
  </r>
  <r>
    <x v="0"/>
    <m/>
    <n v="73"/>
    <s v="F"/>
    <s v="Insomnia, anxiety, migraines"/>
    <n v="0"/>
    <n v="0"/>
    <n v="1"/>
    <n v="0"/>
    <s v="April Cinic Data"/>
    <b v="1"/>
    <b v="0"/>
    <b v="0"/>
    <n v="1"/>
    <b v="0"/>
    <b v="1"/>
    <b v="1"/>
    <b v="1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1"/>
    <b v="0"/>
    <b v="0"/>
    <x v="0"/>
  </r>
  <r>
    <x v="0"/>
    <m/>
    <n v="77"/>
    <s v="F"/>
    <m/>
    <n v="0.5"/>
    <n v="1"/>
    <n v="0"/>
    <n v="0.5"/>
    <s v="April Cinic Data"/>
    <b v="0"/>
    <b v="0"/>
    <b v="0"/>
    <n v="1"/>
    <b v="1"/>
    <b v="1"/>
    <b v="1"/>
    <b v="1"/>
    <b v="0"/>
    <b v="0"/>
    <b v="0"/>
    <b v="0"/>
    <b v="0"/>
    <b v="0"/>
    <b v="0"/>
    <b v="0"/>
    <b v="0"/>
    <b v="1"/>
    <b v="1"/>
    <b v="0"/>
    <b v="0"/>
    <b v="1"/>
    <b v="1"/>
    <b v="1"/>
    <b v="1"/>
    <b v="1"/>
    <b v="0"/>
    <b v="0"/>
    <b v="0"/>
    <x v="0"/>
  </r>
  <r>
    <x v="0"/>
    <m/>
    <n v="53"/>
    <s v="F"/>
    <s v="Insomnia"/>
    <n v="0"/>
    <n v="1"/>
    <n v="1"/>
    <n v="0"/>
    <s v="April Cinic Data"/>
    <b v="1"/>
    <b v="0"/>
    <b v="0"/>
    <n v="1"/>
    <b v="0"/>
    <b v="1"/>
    <b v="1"/>
    <b v="1"/>
    <b v="0"/>
    <b v="0"/>
    <b v="0"/>
    <b v="1"/>
    <b v="0"/>
    <b v="0"/>
    <b v="1"/>
    <b v="1"/>
    <b v="0"/>
    <b v="1"/>
    <b v="1"/>
    <b v="0"/>
    <b v="0"/>
    <b v="0"/>
    <b v="0"/>
    <b v="0"/>
    <b v="0"/>
    <b v="1"/>
    <b v="1"/>
    <b v="1"/>
    <b v="0"/>
    <x v="0"/>
  </r>
  <r>
    <x v="0"/>
    <m/>
    <n v="76"/>
    <s v="F"/>
    <s v="Hypersomnia"/>
    <n v="0"/>
    <n v="0"/>
    <n v="0"/>
    <n v="0"/>
    <s v="April Cinic Data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x v="0"/>
  </r>
  <r>
    <x v="1"/>
    <m/>
    <n v="49"/>
    <s v="F"/>
    <s v="Anxiety"/>
    <n v="1"/>
    <n v="0.5"/>
    <n v="1"/>
    <n v="1"/>
    <s v="April Cinic Data"/>
    <b v="0"/>
    <b v="0"/>
    <b v="0"/>
    <n v="1"/>
    <b v="0"/>
    <b v="0"/>
    <b v="1"/>
    <b v="0"/>
    <b v="1"/>
    <b v="0"/>
    <b v="0"/>
    <b v="0"/>
    <b v="0"/>
    <b v="1"/>
    <b v="1"/>
    <b v="0"/>
    <b v="0"/>
    <b v="0"/>
    <b v="0"/>
    <b v="0"/>
    <b v="1"/>
    <b v="0"/>
    <b v="1"/>
    <b v="1"/>
    <b v="1"/>
    <b v="0"/>
    <b v="1"/>
    <b v="0"/>
    <b v="0"/>
    <x v="1"/>
  </r>
  <r>
    <x v="0"/>
    <m/>
    <n v="53"/>
    <s v="F"/>
    <s v="Insomnia, depression, sleep apnea"/>
    <n v="0"/>
    <n v="0"/>
    <n v="0"/>
    <n v="1"/>
    <s v="April Cinic Data"/>
    <b v="1"/>
    <b v="0"/>
    <b v="0"/>
    <n v="1"/>
    <b v="0"/>
    <b v="1"/>
    <b v="1"/>
    <b v="1"/>
    <b v="1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</r>
  <r>
    <x v="0"/>
    <m/>
    <n v="83"/>
    <s v="F"/>
    <s v="AD-MCi and OSA"/>
    <n v="0"/>
    <n v="0"/>
    <n v="0"/>
    <n v="0"/>
    <s v="April Cinic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</r>
  <r>
    <x v="0"/>
    <m/>
    <n v="65"/>
    <s v="M"/>
    <s v="RLS"/>
    <n v="0.5"/>
    <n v="0"/>
    <n v="0"/>
    <n v="0"/>
    <s v="April Cinic Data"/>
    <b v="0"/>
    <b v="1"/>
    <b v="0"/>
    <n v="1"/>
    <b v="1"/>
    <b v="1"/>
    <b v="0"/>
    <b v="0"/>
    <b v="0"/>
    <b v="0"/>
    <b v="1"/>
    <b v="0"/>
    <b v="0"/>
    <b v="0"/>
    <b v="0"/>
    <b v="0"/>
    <b v="1"/>
    <b v="0"/>
    <b v="0"/>
    <b v="0"/>
    <b v="0"/>
    <b v="1"/>
    <b v="1"/>
    <b v="0"/>
    <b v="0"/>
    <b v="0"/>
    <b v="0"/>
    <b v="0"/>
    <b v="0"/>
    <x v="0"/>
  </r>
  <r>
    <x v="0"/>
    <m/>
    <n v="80"/>
    <s v="F"/>
    <s v="RLS"/>
    <n v="0"/>
    <n v="0"/>
    <n v="1"/>
    <n v="0"/>
    <s v="April Cinic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0"/>
    <x v="0"/>
  </r>
  <r>
    <x v="0"/>
    <m/>
    <n v="67"/>
    <s v="F"/>
    <s v="Migraines, OSA"/>
    <n v="0.5"/>
    <n v="0"/>
    <n v="0"/>
    <n v="0"/>
    <s v="April Cinic Data"/>
    <b v="0"/>
    <b v="1"/>
    <b v="0"/>
    <n v="1"/>
    <b v="1"/>
    <b v="1"/>
    <b v="0"/>
    <b v="0"/>
    <b v="0"/>
    <b v="0"/>
    <b v="1"/>
    <b v="0"/>
    <b v="0"/>
    <b v="0"/>
    <b v="0"/>
    <b v="0"/>
    <b v="1"/>
    <b v="0"/>
    <b v="0"/>
    <b v="0"/>
    <b v="0"/>
    <b v="1"/>
    <b v="1"/>
    <b v="0"/>
    <b v="0"/>
    <b v="0"/>
    <b v="0"/>
    <b v="0"/>
    <b v="0"/>
    <x v="0"/>
  </r>
  <r>
    <x v="1"/>
    <m/>
    <n v="80"/>
    <s v="M"/>
    <m/>
    <n v="0"/>
    <n v="1"/>
    <n v="1"/>
    <n v="0"/>
    <s v="April Cinic Data"/>
    <b v="1"/>
    <b v="0"/>
    <b v="0"/>
    <n v="1"/>
    <b v="0"/>
    <b v="1"/>
    <b v="1"/>
    <b v="1"/>
    <b v="0"/>
    <b v="0"/>
    <b v="0"/>
    <b v="1"/>
    <b v="0"/>
    <b v="0"/>
    <b v="1"/>
    <b v="1"/>
    <b v="0"/>
    <b v="1"/>
    <b v="1"/>
    <b v="0"/>
    <b v="0"/>
    <b v="0"/>
    <b v="0"/>
    <b v="0"/>
    <b v="0"/>
    <b v="1"/>
    <b v="1"/>
    <b v="1"/>
    <b v="0"/>
    <x v="0"/>
  </r>
  <r>
    <x v="1"/>
    <m/>
    <n v="64"/>
    <s v="M"/>
    <s v="Depression, diabetes"/>
    <n v="1"/>
    <n v="0"/>
    <n v="0"/>
    <n v="0"/>
    <s v="April Cinic Data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x v="0"/>
  </r>
  <r>
    <x v="0"/>
    <m/>
    <n v="53"/>
    <s v="F"/>
    <s v="OSA, RLS, depression"/>
    <n v="0.5"/>
    <n v="1"/>
    <n v="0"/>
    <n v="0"/>
    <s v="Clinic - Clean Data"/>
    <b v="0"/>
    <b v="0"/>
    <b v="0"/>
    <n v="1"/>
    <b v="1"/>
    <b v="1"/>
    <b v="1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1"/>
    <b v="0"/>
    <b v="0"/>
    <b v="0"/>
    <x v="0"/>
  </r>
  <r>
    <x v="0"/>
    <m/>
    <n v="64"/>
    <s v="F"/>
    <s v="Central sleep apnea, circadian disorder"/>
    <n v="0.5"/>
    <n v="0"/>
    <n v="1"/>
    <n v="0"/>
    <s v="Clinic - Clean Data"/>
    <b v="0"/>
    <b v="0"/>
    <b v="0"/>
    <n v="1"/>
    <b v="1"/>
    <b v="1"/>
    <b v="1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0"/>
    <b v="1"/>
    <b v="0"/>
    <b v="0"/>
    <x v="0"/>
  </r>
  <r>
    <x v="0"/>
    <m/>
    <n v="67"/>
    <s v="F"/>
    <s v="OSA"/>
    <n v="0.5"/>
    <n v="1"/>
    <n v="1"/>
    <n v="0"/>
    <s v="Clinic - Clean Data"/>
    <b v="0"/>
    <b v="0"/>
    <b v="0"/>
    <n v="1"/>
    <b v="1"/>
    <b v="1"/>
    <b v="1"/>
    <b v="1"/>
    <b v="0"/>
    <b v="0"/>
    <b v="0"/>
    <b v="1"/>
    <b v="0"/>
    <b v="0"/>
    <b v="1"/>
    <b v="1"/>
    <b v="1"/>
    <b v="0"/>
    <b v="0"/>
    <b v="0"/>
    <b v="0"/>
    <b v="1"/>
    <b v="1"/>
    <b v="0"/>
    <b v="0"/>
    <b v="1"/>
    <b v="1"/>
    <b v="1"/>
    <b v="0"/>
    <x v="0"/>
  </r>
  <r>
    <x v="0"/>
    <m/>
    <n v="61"/>
    <s v="M"/>
    <s v="OSA, no RSWA"/>
    <n v="0.5"/>
    <n v="1"/>
    <n v="0"/>
    <n v="1"/>
    <s v="Clinic - Clean Data"/>
    <b v="0"/>
    <b v="0"/>
    <b v="0"/>
    <n v="1"/>
    <b v="1"/>
    <b v="1"/>
    <b v="1"/>
    <b v="1"/>
    <b v="1"/>
    <b v="1"/>
    <b v="0"/>
    <b v="0"/>
    <b v="1"/>
    <b v="0"/>
    <b v="1"/>
    <b v="1"/>
    <b v="1"/>
    <b v="0"/>
    <b v="0"/>
    <b v="0"/>
    <b v="0"/>
    <b v="1"/>
    <b v="1"/>
    <b v="0"/>
    <b v="0"/>
    <b v="1"/>
    <b v="0"/>
    <b v="0"/>
    <b v="0"/>
    <x v="0"/>
  </r>
  <r>
    <x v="0"/>
    <m/>
    <n v="53"/>
    <s v="F"/>
    <s v="OSA, anxiety, depression"/>
    <n v="0.5"/>
    <n v="1"/>
    <n v="1"/>
    <n v="1"/>
    <s v="Clinic - Clean Data"/>
    <b v="0"/>
    <b v="0"/>
    <b v="0"/>
    <n v="1"/>
    <b v="1"/>
    <b v="1"/>
    <b v="1"/>
    <b v="1"/>
    <b v="1"/>
    <b v="1"/>
    <b v="0"/>
    <b v="1"/>
    <b v="1"/>
    <b v="1"/>
    <b v="1"/>
    <b v="1"/>
    <b v="1"/>
    <b v="0"/>
    <b v="0"/>
    <b v="0"/>
    <b v="0"/>
    <b v="1"/>
    <b v="1"/>
    <b v="0"/>
    <b v="0"/>
    <b v="1"/>
    <b v="1"/>
    <b v="1"/>
    <b v="0"/>
    <x v="0"/>
  </r>
  <r>
    <x v="0"/>
    <m/>
    <n v="43"/>
    <s v="F"/>
    <s v="OSA, shift work disorder"/>
    <n v="0.5"/>
    <n v="0"/>
    <n v="1"/>
    <n v="0"/>
    <s v="Clinic - Clean Data"/>
    <b v="0"/>
    <b v="0"/>
    <b v="0"/>
    <n v="1"/>
    <b v="1"/>
    <b v="1"/>
    <b v="1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0"/>
    <b v="1"/>
    <b v="0"/>
    <b v="0"/>
    <x v="0"/>
  </r>
  <r>
    <x v="0"/>
    <m/>
    <n v="43"/>
    <s v="M"/>
    <s v="RLS, insomnia, mild OSA"/>
    <n v="0.5"/>
    <n v="0"/>
    <n v="0"/>
    <n v="1"/>
    <s v="Clinic - Clean Data"/>
    <b v="0"/>
    <b v="0"/>
    <b v="0"/>
    <n v="1"/>
    <b v="1"/>
    <b v="1"/>
    <b v="1"/>
    <b v="1"/>
    <b v="1"/>
    <b v="1"/>
    <b v="0"/>
    <b v="0"/>
    <b v="0"/>
    <b v="0"/>
    <b v="0"/>
    <b v="0"/>
    <b v="1"/>
    <b v="0"/>
    <b v="0"/>
    <b v="0"/>
    <b v="0"/>
    <b v="1"/>
    <b v="1"/>
    <b v="0"/>
    <b v="0"/>
    <b v="0"/>
    <b v="0"/>
    <b v="0"/>
    <b v="0"/>
    <x v="0"/>
  </r>
  <r>
    <x v="0"/>
    <m/>
    <n v="73"/>
    <s v="F"/>
    <s v="OSA sx, sleeptalking, initiation insomnia, RLS, low Fe"/>
    <n v="0.5"/>
    <n v="0.5"/>
    <n v="1"/>
    <n v="1"/>
    <s v="Clinic - Clean Data"/>
    <b v="0"/>
    <b v="0"/>
    <b v="0"/>
    <n v="1"/>
    <b v="1"/>
    <b v="1"/>
    <b v="1"/>
    <b v="1"/>
    <b v="1"/>
    <b v="1"/>
    <b v="0"/>
    <b v="0"/>
    <b v="0"/>
    <b v="1"/>
    <b v="1"/>
    <b v="1"/>
    <b v="1"/>
    <b v="0"/>
    <b v="0"/>
    <b v="0"/>
    <b v="0"/>
    <b v="1"/>
    <b v="1"/>
    <b v="0"/>
    <b v="0"/>
    <b v="0"/>
    <b v="1"/>
    <b v="0"/>
    <b v="0"/>
    <x v="0"/>
  </r>
  <r>
    <x v="0"/>
    <m/>
    <n v="68"/>
    <s v="M"/>
    <s v="Hypersomnia, tachycarida, constipation, l. thalamic lacunar lesion"/>
    <n v="0.5"/>
    <n v="0.5"/>
    <n v="1"/>
    <n v="1"/>
    <s v="Clinic - Clean Data"/>
    <b v="0"/>
    <b v="0"/>
    <b v="0"/>
    <n v="1"/>
    <b v="1"/>
    <b v="1"/>
    <b v="1"/>
    <b v="1"/>
    <b v="1"/>
    <b v="1"/>
    <b v="0"/>
    <b v="0"/>
    <b v="0"/>
    <b v="1"/>
    <b v="1"/>
    <b v="1"/>
    <b v="0"/>
    <b v="1"/>
    <b v="1"/>
    <b v="0"/>
    <b v="0"/>
    <b v="1"/>
    <b v="1"/>
    <b v="1"/>
    <b v="1"/>
    <b v="0"/>
    <b v="1"/>
    <b v="0"/>
    <b v="0"/>
    <x v="1"/>
  </r>
  <r>
    <x v="0"/>
    <m/>
    <n v="64"/>
    <s v="F"/>
    <s v="OSA, insomnia, excessive daytime sleepiness, cognitive concerns"/>
    <n v="0.5"/>
    <n v="0.5"/>
    <n v="0"/>
    <n v="1"/>
    <s v="Clinic - Clean Data"/>
    <b v="0"/>
    <b v="0"/>
    <b v="0"/>
    <n v="1"/>
    <b v="1"/>
    <b v="1"/>
    <b v="1"/>
    <b v="1"/>
    <b v="1"/>
    <b v="1"/>
    <b v="0"/>
    <b v="0"/>
    <b v="0"/>
    <b v="0"/>
    <b v="0"/>
    <b v="0"/>
    <b v="1"/>
    <b v="0"/>
    <b v="0"/>
    <b v="0"/>
    <b v="0"/>
    <b v="1"/>
    <b v="1"/>
    <b v="0"/>
    <b v="0"/>
    <b v="0"/>
    <b v="0"/>
    <b v="0"/>
    <b v="0"/>
    <x v="0"/>
  </r>
  <r>
    <x v="0"/>
    <m/>
    <n v="41"/>
    <s v="M"/>
    <s v="OSA"/>
    <n v="0.5"/>
    <n v="0"/>
    <n v="0"/>
    <n v="0.5"/>
    <s v="Clinic - Clean Data"/>
    <b v="0"/>
    <b v="0"/>
    <b v="0"/>
    <n v="1"/>
    <b v="1"/>
    <b v="1"/>
    <b v="0"/>
    <b v="0"/>
    <b v="0"/>
    <b v="0"/>
    <b v="0"/>
    <b v="0"/>
    <b v="0"/>
    <b v="0"/>
    <b v="0"/>
    <b v="0"/>
    <b v="1"/>
    <b v="0"/>
    <b v="0"/>
    <b v="0"/>
    <b v="0"/>
    <b v="1"/>
    <b v="1"/>
    <b v="0"/>
    <b v="0"/>
    <b v="0"/>
    <b v="0"/>
    <b v="0"/>
    <b v="0"/>
    <x v="0"/>
  </r>
  <r>
    <x v="0"/>
    <m/>
    <n v="68"/>
    <s v="F"/>
    <s v="OSA, migraines"/>
    <n v="0.5"/>
    <n v="0"/>
    <n v="0"/>
    <n v="0"/>
    <s v="Clinic - Clean Data"/>
    <b v="0"/>
    <b v="1"/>
    <b v="0"/>
    <n v="1"/>
    <b v="1"/>
    <b v="1"/>
    <b v="0"/>
    <b v="0"/>
    <b v="0"/>
    <b v="0"/>
    <b v="1"/>
    <b v="0"/>
    <b v="0"/>
    <b v="0"/>
    <b v="0"/>
    <b v="0"/>
    <b v="1"/>
    <b v="0"/>
    <b v="0"/>
    <b v="0"/>
    <b v="0"/>
    <b v="1"/>
    <b v="1"/>
    <b v="0"/>
    <b v="0"/>
    <b v="0"/>
    <b v="0"/>
    <b v="0"/>
    <b v="0"/>
    <x v="0"/>
  </r>
  <r>
    <x v="0"/>
    <m/>
    <n v="45"/>
    <s v="M"/>
    <s v="Tbi, sleep apnea, migraines, PTSD + GAD"/>
    <n v="0.5"/>
    <n v="0.5"/>
    <n v="1"/>
    <n v="1"/>
    <s v="Clinic - Clean Data"/>
    <b v="0"/>
    <b v="0"/>
    <b v="0"/>
    <n v="1"/>
    <b v="1"/>
    <b v="1"/>
    <b v="1"/>
    <b v="1"/>
    <b v="1"/>
    <b v="1"/>
    <b v="0"/>
    <b v="0"/>
    <b v="0"/>
    <b v="1"/>
    <b v="1"/>
    <b v="1"/>
    <b v="1"/>
    <b v="0"/>
    <b v="0"/>
    <b v="0"/>
    <b v="0"/>
    <b v="1"/>
    <b v="1"/>
    <b v="0"/>
    <b v="0"/>
    <b v="0"/>
    <b v="1"/>
    <b v="0"/>
    <b v="0"/>
    <x v="0"/>
  </r>
  <r>
    <x v="0"/>
    <m/>
    <n v="56"/>
    <s v="M"/>
    <s v="OSA, excessive daytime sleepiness"/>
    <n v="0.5"/>
    <n v="0"/>
    <n v="0"/>
    <n v="1"/>
    <s v="Clinic - Clean Data"/>
    <b v="0"/>
    <b v="0"/>
    <b v="0"/>
    <n v="1"/>
    <b v="1"/>
    <b v="1"/>
    <b v="1"/>
    <b v="1"/>
    <b v="1"/>
    <b v="1"/>
    <b v="0"/>
    <b v="0"/>
    <b v="0"/>
    <b v="0"/>
    <b v="0"/>
    <b v="0"/>
    <b v="1"/>
    <b v="0"/>
    <b v="0"/>
    <b v="0"/>
    <b v="0"/>
    <b v="1"/>
    <b v="1"/>
    <b v="0"/>
    <b v="0"/>
    <b v="0"/>
    <b v="0"/>
    <b v="0"/>
    <b v="0"/>
    <x v="0"/>
  </r>
  <r>
    <x v="0"/>
    <m/>
    <n v="45"/>
    <s v="F"/>
    <s v="Lupus, sleep apnea"/>
    <n v="0.5"/>
    <n v="0"/>
    <n v="0.5"/>
    <n v="0"/>
    <s v="Clinic - Clean Data"/>
    <b v="0"/>
    <b v="0"/>
    <b v="0"/>
    <n v="1"/>
    <b v="1"/>
    <b v="1"/>
    <b v="0"/>
    <b v="0"/>
    <b v="0"/>
    <b v="0"/>
    <b v="0"/>
    <b v="0"/>
    <b v="0"/>
    <b v="0"/>
    <b v="0"/>
    <b v="0"/>
    <b v="1"/>
    <b v="0"/>
    <b v="0"/>
    <b v="0"/>
    <b v="0"/>
    <b v="1"/>
    <b v="1"/>
    <b v="0"/>
    <b v="0"/>
    <b v="0"/>
    <b v="0"/>
    <b v="0"/>
    <b v="0"/>
    <x v="0"/>
  </r>
  <r>
    <x v="0"/>
    <m/>
    <n v="65"/>
    <s v="M"/>
    <s v="OSA, RLS"/>
    <n v="0.5"/>
    <n v="0"/>
    <n v="1"/>
    <n v="0"/>
    <s v="Clinic - Clean Data"/>
    <b v="0"/>
    <b v="0"/>
    <b v="0"/>
    <n v="1"/>
    <b v="1"/>
    <b v="1"/>
    <b v="1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0"/>
    <b v="1"/>
    <b v="0"/>
    <b v="0"/>
    <x v="0"/>
  </r>
  <r>
    <x v="0"/>
    <m/>
    <n v="63"/>
    <s v="M"/>
    <s v="OSA"/>
    <n v="0"/>
    <n v="0"/>
    <n v="1"/>
    <n v="0.5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0"/>
    <x v="0"/>
  </r>
  <r>
    <x v="0"/>
    <m/>
    <n v="60"/>
    <s v="M"/>
    <s v="OSA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</r>
  <r>
    <x v="0"/>
    <m/>
    <n v="81"/>
    <s v="M"/>
    <s v="OSA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</r>
  <r>
    <x v="0"/>
    <m/>
    <n v="66"/>
    <s v="M"/>
    <s v="RLS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</r>
  <r>
    <x v="0"/>
    <m/>
    <n v="64"/>
    <s v="F"/>
    <s v="OSA"/>
    <n v="0"/>
    <n v="0"/>
    <n v="1"/>
    <n v="0.5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0"/>
    <x v="0"/>
  </r>
  <r>
    <x v="0"/>
    <m/>
    <n v="68"/>
    <s v="M"/>
    <s v="OSA"/>
    <n v="0"/>
    <n v="1"/>
    <n v="0"/>
    <n v="0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x v="0"/>
  </r>
  <r>
    <x v="0"/>
    <m/>
    <n v="56"/>
    <s v="F"/>
    <s v="Insomnia, anxiety"/>
    <n v="0"/>
    <n v="0"/>
    <n v="1"/>
    <n v="0.5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1"/>
    <b v="0"/>
    <b v="0"/>
    <x v="0"/>
  </r>
  <r>
    <x v="0"/>
    <m/>
    <n v="87"/>
    <s v="F"/>
    <s v="OSA, RLS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</r>
  <r>
    <x v="0"/>
    <m/>
    <n v="48"/>
    <s v="M"/>
    <s v="OSA, insomnia, distal sensory neuropathy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</r>
  <r>
    <x v="0"/>
    <m/>
    <n v="78"/>
    <s v="M"/>
    <s v="Hypersomnia, OSA"/>
    <n v="0"/>
    <n v="0"/>
    <n v="0"/>
    <n v="0.5"/>
    <s v="Clinic - Clean Data"/>
    <b v="1"/>
    <b v="0"/>
    <b v="0"/>
    <n v="1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</r>
  <r>
    <x v="0"/>
    <m/>
    <n v="72"/>
    <s v="F"/>
    <s v="Insomnia"/>
    <n v="0"/>
    <n v="0.5"/>
    <n v="0"/>
    <n v="0"/>
    <s v="Clinic - Clean Data"/>
    <b v="1"/>
    <b v="0"/>
    <b v="0"/>
    <n v="1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0"/>
  </r>
  <r>
    <x v="0"/>
    <m/>
    <n v="63"/>
    <s v="F"/>
    <s v="MCl, althdileale, LVPPA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x v="0"/>
  </r>
  <r>
    <x v="0"/>
    <m/>
    <n v="51"/>
    <s v="F"/>
    <s v="OSA, RLS, excessive daytime sleepiness, lupus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</r>
  <r>
    <x v="0"/>
    <m/>
    <n v="78"/>
    <s v="M"/>
    <s v="RBD mimic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</r>
  <r>
    <x v="0"/>
    <m/>
    <n v="48"/>
    <s v="M"/>
    <s v="Spinal cerebellar ataxia 2, nocturia"/>
    <n v="0"/>
    <n v="0"/>
    <n v="1"/>
    <n v="0.5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1"/>
    <b v="0"/>
    <b v="0"/>
    <x v="0"/>
  </r>
  <r>
    <x v="0"/>
    <m/>
    <n v="82"/>
    <s v="M"/>
    <s v="OSA"/>
    <n v="0"/>
    <n v="0"/>
    <n v="1"/>
    <n v="0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0"/>
    <x v="0"/>
  </r>
  <r>
    <x v="0"/>
    <m/>
    <n v="87"/>
    <s v="M"/>
    <s v="RLS"/>
    <n v="0"/>
    <n v="0"/>
    <n v="1"/>
    <n v="1"/>
    <s v="Clinic - Clean Data"/>
    <b v="1"/>
    <b v="0"/>
    <b v="0"/>
    <n v="1"/>
    <b v="0"/>
    <b v="1"/>
    <b v="1"/>
    <b v="1"/>
    <b v="1"/>
    <b v="1"/>
    <b v="0"/>
    <b v="0"/>
    <b v="0"/>
    <b v="1"/>
    <b v="1"/>
    <b v="1"/>
    <b v="1"/>
    <b v="0"/>
    <b v="0"/>
    <b v="0"/>
    <b v="0"/>
    <b v="0"/>
    <b v="0"/>
    <b v="0"/>
    <b v="0"/>
    <b v="0"/>
    <b v="1"/>
    <b v="0"/>
    <b v="0"/>
    <x v="0"/>
  </r>
  <r>
    <x v="0"/>
    <m/>
    <n v="76"/>
    <s v="M"/>
    <s v="OSA, sleep maintenance insomnia, nocturia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</r>
  <r>
    <x v="0"/>
    <m/>
    <n v="47"/>
    <s v="M"/>
    <s v="OSA, insomnia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</r>
  <r>
    <x v="0"/>
    <m/>
    <n v="77"/>
    <s v="F"/>
    <s v="OSA, anxiety, depression"/>
    <n v="0"/>
    <n v="1"/>
    <n v="0"/>
    <n v="0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x v="0"/>
  </r>
  <r>
    <x v="0"/>
    <m/>
    <n v="62"/>
    <s v="F"/>
    <s v="Sleep apnea, migraines, I. ica aneurysm, s/p embolization (2020)"/>
    <n v="0"/>
    <n v="0"/>
    <n v="0"/>
    <n v="0.5"/>
    <s v="Clinic - Clean Data"/>
    <b v="1"/>
    <b v="0"/>
    <b v="0"/>
    <n v="1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</r>
  <r>
    <x v="0"/>
    <m/>
    <n v="73"/>
    <s v="M"/>
    <s v="RLS, OSA, depression"/>
    <n v="0"/>
    <n v="1"/>
    <n v="0"/>
    <n v="0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x v="0"/>
  </r>
  <r>
    <x v="0"/>
    <m/>
    <n v="71"/>
    <s v="M"/>
    <s v="OSA, depression, nocturia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</r>
  <r>
    <x v="0"/>
    <m/>
    <n v="61"/>
    <s v="F"/>
    <s v="OSA, cognitive concerns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</r>
  <r>
    <x v="0"/>
    <m/>
    <n v="84"/>
    <s v="M"/>
    <s v="OSA"/>
    <n v="0"/>
    <n v="1"/>
    <n v="1"/>
    <n v="0"/>
    <s v="Clinic - Clean Data"/>
    <b v="1"/>
    <b v="0"/>
    <b v="0"/>
    <n v="1"/>
    <b v="0"/>
    <b v="1"/>
    <b v="1"/>
    <b v="1"/>
    <b v="0"/>
    <b v="0"/>
    <b v="0"/>
    <b v="1"/>
    <b v="0"/>
    <b v="0"/>
    <b v="1"/>
    <b v="1"/>
    <b v="1"/>
    <b v="0"/>
    <b v="0"/>
    <b v="0"/>
    <b v="0"/>
    <b v="0"/>
    <b v="0"/>
    <b v="0"/>
    <b v="0"/>
    <b v="1"/>
    <b v="1"/>
    <b v="1"/>
    <b v="0"/>
    <x v="0"/>
  </r>
  <r>
    <x v="0"/>
    <m/>
    <n v="75"/>
    <s v="M"/>
    <s v="PLMD, RLS, depression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</r>
  <r>
    <x v="0"/>
    <m/>
    <n v="56"/>
    <s v="M"/>
    <s v="OSA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</r>
  <r>
    <x v="0"/>
    <m/>
    <n v="45"/>
    <s v="M"/>
    <s v="OSA, insomnia, chronic fatigue"/>
    <n v="0"/>
    <n v="0"/>
    <n v="1"/>
    <n v="0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0"/>
    <x v="0"/>
  </r>
  <r>
    <x v="0"/>
    <m/>
    <n v="72"/>
    <s v="M"/>
    <s v="Severe depression, OSA"/>
    <n v="0"/>
    <n v="0"/>
    <n v="1"/>
    <n v="0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0"/>
    <x v="0"/>
  </r>
  <r>
    <x v="0"/>
    <m/>
    <n v="40"/>
    <s v="F"/>
    <s v="OSA"/>
    <n v="0"/>
    <n v="0"/>
    <n v="0"/>
    <n v="1"/>
    <s v="Clinic - Clean Data"/>
    <b v="1"/>
    <b v="0"/>
    <b v="0"/>
    <n v="1"/>
    <b v="0"/>
    <b v="1"/>
    <b v="1"/>
    <b v="1"/>
    <b v="1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</r>
  <r>
    <x v="0"/>
    <m/>
    <n v="50"/>
    <s v="M"/>
    <s v="OSA"/>
    <n v="0"/>
    <n v="0"/>
    <n v="0"/>
    <n v="1"/>
    <s v="Clinic - Clean Data"/>
    <b v="1"/>
    <b v="0"/>
    <b v="0"/>
    <n v="1"/>
    <b v="0"/>
    <b v="1"/>
    <b v="1"/>
    <b v="1"/>
    <b v="1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</r>
  <r>
    <x v="0"/>
    <m/>
    <n v="57"/>
    <s v="F"/>
    <s v="RLS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</r>
  <r>
    <x v="0"/>
    <m/>
    <n v="68"/>
    <s v="M"/>
    <s v="RLS"/>
    <n v="0"/>
    <n v="0"/>
    <n v="0"/>
    <n v="1"/>
    <s v="Clinic - Clean Data"/>
    <b v="1"/>
    <b v="0"/>
    <b v="0"/>
    <n v="1"/>
    <b v="0"/>
    <b v="1"/>
    <b v="1"/>
    <b v="1"/>
    <b v="1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</r>
  <r>
    <x v="0"/>
    <m/>
    <n v="51"/>
    <s v="F"/>
    <s v="Lupus, sleep apnea, RLS"/>
    <n v="0"/>
    <n v="0"/>
    <n v="0"/>
    <n v="1"/>
    <s v="Clinic - Clean Data"/>
    <b v="1"/>
    <b v="0"/>
    <b v="0"/>
    <n v="1"/>
    <b v="0"/>
    <b v="1"/>
    <b v="1"/>
    <b v="1"/>
    <b v="1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</r>
  <r>
    <x v="0"/>
    <m/>
    <n v="54"/>
    <s v="F"/>
    <s v="RLS, insomnia"/>
    <n v="0"/>
    <n v="0"/>
    <n v="0"/>
    <n v="1"/>
    <s v="Clinic - Clean Data"/>
    <b v="1"/>
    <b v="0"/>
    <b v="0"/>
    <n v="1"/>
    <b v="0"/>
    <b v="1"/>
    <b v="1"/>
    <b v="1"/>
    <b v="1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</r>
  <r>
    <x v="1"/>
    <m/>
    <n v="73"/>
    <s v="M"/>
    <m/>
    <n v="1"/>
    <n v="0"/>
    <n v="0"/>
    <n v="0"/>
    <s v="Clinic - Clean Data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x v="0"/>
  </r>
  <r>
    <x v="1"/>
    <m/>
    <n v="79"/>
    <s v="M"/>
    <s v="Insomnia, nocturia (no PSG)"/>
    <n v="1"/>
    <n v="1"/>
    <n v="1"/>
    <n v="0"/>
    <s v="Clinic - Clean Data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x v="1"/>
  </r>
  <r>
    <x v="1"/>
    <m/>
    <n v="70"/>
    <s v="M"/>
    <s v="OSA, depression, anxiety"/>
    <n v="1"/>
    <n v="0"/>
    <n v="0"/>
    <n v="0"/>
    <s v="Clinic - Clean Data"/>
    <b v="0"/>
    <b v="1"/>
    <b v="0"/>
    <n v="1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x v="0"/>
  </r>
  <r>
    <x v="1"/>
    <m/>
    <n v="75"/>
    <s v="F"/>
    <s v="OSA"/>
    <n v="1"/>
    <n v="1"/>
    <n v="0"/>
    <n v="0"/>
    <s v="Clinic - Clean Data"/>
    <b v="0"/>
    <b v="0"/>
    <b v="0"/>
    <n v="1"/>
    <b v="0"/>
    <b v="0"/>
    <b v="1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1"/>
    <b v="0"/>
    <b v="0"/>
    <b v="0"/>
    <x v="0"/>
  </r>
  <r>
    <x v="0"/>
    <m/>
    <n v="46"/>
    <s v="F"/>
    <s v="Exessive daytime sleepiness, insomnia, OSA"/>
    <n v="1"/>
    <n v="0.5"/>
    <n v="0"/>
    <n v="1"/>
    <s v="Clinic - Clean Data"/>
    <b v="0"/>
    <b v="0"/>
    <b v="0"/>
    <n v="1"/>
    <b v="0"/>
    <b v="0"/>
    <b v="1"/>
    <b v="0"/>
    <b v="1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x v="0"/>
  </r>
  <r>
    <x v="1"/>
    <m/>
    <n v="79"/>
    <s v="M"/>
    <m/>
    <n v="1"/>
    <n v="0"/>
    <n v="1"/>
    <n v="0"/>
    <s v="Clinic - Clean Data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0"/>
    <b v="1"/>
    <b v="0"/>
    <b v="0"/>
    <x v="0"/>
  </r>
  <r>
    <x v="1"/>
    <m/>
    <n v="78"/>
    <s v="M"/>
    <m/>
    <n v="1"/>
    <n v="1"/>
    <n v="1"/>
    <n v="0"/>
    <s v="Clinic - Clean Data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x v="1"/>
  </r>
  <r>
    <x v="1"/>
    <m/>
    <n v="70"/>
    <s v="F"/>
    <s v="RLS, depression, OSA"/>
    <n v="0"/>
    <n v="0"/>
    <n v="1"/>
    <n v="1"/>
    <s v="Clinic - Clean Data"/>
    <b v="1"/>
    <b v="0"/>
    <b v="0"/>
    <n v="1"/>
    <b v="0"/>
    <b v="1"/>
    <b v="1"/>
    <b v="1"/>
    <b v="1"/>
    <b v="1"/>
    <b v="0"/>
    <b v="0"/>
    <b v="0"/>
    <b v="1"/>
    <b v="1"/>
    <b v="1"/>
    <b v="1"/>
    <b v="0"/>
    <b v="0"/>
    <b v="0"/>
    <b v="0"/>
    <b v="0"/>
    <b v="0"/>
    <b v="0"/>
    <b v="0"/>
    <b v="0"/>
    <b v="1"/>
    <b v="0"/>
    <b v="0"/>
    <x v="0"/>
  </r>
  <r>
    <x v="1"/>
    <m/>
    <n v="82"/>
    <s v="M"/>
    <s v="Positional OSA"/>
    <n v="1"/>
    <n v="0"/>
    <n v="0"/>
    <n v="0"/>
    <s v="Clinic - Clean Data"/>
    <b v="0"/>
    <b v="1"/>
    <b v="0"/>
    <n v="1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x v="0"/>
  </r>
  <r>
    <x v="1"/>
    <m/>
    <n v="70"/>
    <s v="F"/>
    <s v="Maintenance insomnia, depression"/>
    <n v="0"/>
    <n v="0"/>
    <n v="1"/>
    <n v="0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1"/>
    <b v="0"/>
    <b v="0"/>
    <x v="0"/>
  </r>
  <r>
    <x v="1"/>
    <m/>
    <n v="71"/>
    <s v="F"/>
    <s v="Depression"/>
    <n v="0.5"/>
    <n v="1"/>
    <n v="1"/>
    <n v="0.5"/>
    <s v="Clinic - Clean Data"/>
    <b v="0"/>
    <b v="0"/>
    <b v="0"/>
    <n v="1"/>
    <b v="1"/>
    <b v="1"/>
    <b v="1"/>
    <b v="1"/>
    <b v="0"/>
    <b v="0"/>
    <b v="0"/>
    <b v="1"/>
    <b v="0"/>
    <b v="0"/>
    <b v="1"/>
    <b v="1"/>
    <b v="0"/>
    <b v="1"/>
    <b v="1"/>
    <b v="0"/>
    <b v="0"/>
    <b v="1"/>
    <b v="1"/>
    <b v="1"/>
    <b v="1"/>
    <b v="1"/>
    <b v="1"/>
    <b v="1"/>
    <b v="1"/>
    <x v="1"/>
  </r>
  <r>
    <x v="1"/>
    <m/>
    <n v="85"/>
    <s v="M"/>
    <s v="pRBD, depression"/>
    <n v="1"/>
    <n v="0"/>
    <n v="0"/>
    <n v="0.5"/>
    <s v="Clinic - Clean Data"/>
    <b v="0"/>
    <b v="0"/>
    <b v="0"/>
    <n v="1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x v="0"/>
  </r>
  <r>
    <x v="1"/>
    <m/>
    <n v="74"/>
    <s v="F"/>
    <m/>
    <n v="1"/>
    <n v="0"/>
    <n v="0.5"/>
    <n v="0"/>
    <s v="Clinic - Clean Data"/>
    <b v="0"/>
    <b v="0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x v="0"/>
  </r>
  <r>
    <x v="1"/>
    <m/>
    <n v="73"/>
    <s v="F"/>
    <s v="OSA, RLS, insomnia"/>
    <n v="1"/>
    <n v="0"/>
    <n v="0"/>
    <n v="1"/>
    <s v="Clinic - Clean Data"/>
    <b v="0"/>
    <b v="0"/>
    <b v="0"/>
    <n v="1"/>
    <b v="0"/>
    <b v="0"/>
    <b v="1"/>
    <b v="0"/>
    <b v="1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x v="0"/>
  </r>
  <r>
    <x v="1"/>
    <m/>
    <n v="77"/>
    <s v="F"/>
    <s v="OSA, cognitive impairment"/>
    <n v="1"/>
    <n v="1"/>
    <n v="1"/>
    <n v="1"/>
    <s v="Clinic - Clean Data"/>
    <b v="0"/>
    <b v="0"/>
    <b v="0"/>
    <n v="1"/>
    <b v="0"/>
    <b v="0"/>
    <b v="1"/>
    <b v="0"/>
    <b v="1"/>
    <b v="0"/>
    <b v="0"/>
    <b v="1"/>
    <b v="1"/>
    <b v="1"/>
    <b v="1"/>
    <b v="0"/>
    <b v="1"/>
    <b v="0"/>
    <b v="0"/>
    <b v="0"/>
    <b v="1"/>
    <b v="0"/>
    <b v="1"/>
    <b v="0"/>
    <b v="0"/>
    <b v="1"/>
    <b v="1"/>
    <b v="1"/>
    <b v="0"/>
    <x v="0"/>
  </r>
  <r>
    <x v="1"/>
    <m/>
    <n v="72"/>
    <s v="M"/>
    <s v="OSA"/>
    <n v="1"/>
    <n v="1"/>
    <n v="0"/>
    <n v="0"/>
    <s v="Clinic - Clean Data"/>
    <b v="0"/>
    <b v="0"/>
    <b v="0"/>
    <n v="1"/>
    <b v="0"/>
    <b v="0"/>
    <b v="1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1"/>
    <b v="0"/>
    <b v="0"/>
    <b v="0"/>
    <x v="0"/>
  </r>
  <r>
    <x v="1"/>
    <m/>
    <n v="63"/>
    <s v="F"/>
    <m/>
    <n v="1"/>
    <n v="0.5"/>
    <n v="1"/>
    <n v="1"/>
    <s v="Clinic - Clean Data"/>
    <b v="0"/>
    <b v="0"/>
    <b v="0"/>
    <n v="1"/>
    <b v="0"/>
    <b v="0"/>
    <b v="1"/>
    <b v="0"/>
    <b v="1"/>
    <b v="0"/>
    <b v="0"/>
    <b v="0"/>
    <b v="0"/>
    <b v="1"/>
    <b v="1"/>
    <b v="0"/>
    <b v="0"/>
    <b v="0"/>
    <b v="0"/>
    <b v="0"/>
    <b v="1"/>
    <b v="0"/>
    <b v="1"/>
    <b v="1"/>
    <b v="1"/>
    <b v="0"/>
    <b v="1"/>
    <b v="0"/>
    <b v="0"/>
    <x v="1"/>
  </r>
  <r>
    <x v="1"/>
    <m/>
    <n v="79"/>
    <s v="M"/>
    <s v="OSA"/>
    <n v="1"/>
    <n v="1"/>
    <n v="1"/>
    <n v="0"/>
    <s v="Clinic - Clean Data"/>
    <b v="0"/>
    <b v="0"/>
    <b v="0"/>
    <n v="1"/>
    <b v="0"/>
    <b v="0"/>
    <b v="1"/>
    <b v="0"/>
    <b v="0"/>
    <b v="0"/>
    <b v="0"/>
    <b v="1"/>
    <b v="0"/>
    <b v="0"/>
    <b v="1"/>
    <b v="0"/>
    <b v="1"/>
    <b v="0"/>
    <b v="0"/>
    <b v="0"/>
    <b v="1"/>
    <b v="0"/>
    <b v="1"/>
    <b v="0"/>
    <b v="0"/>
    <b v="1"/>
    <b v="1"/>
    <b v="1"/>
    <b v="0"/>
    <x v="0"/>
  </r>
  <r>
    <x v="0"/>
    <n v="5.1647340570000004"/>
    <n v="54"/>
    <s v="M"/>
    <s v="nREM parasomnias"/>
    <n v="0.5"/>
    <n v="0"/>
    <n v="0"/>
    <n v="1"/>
    <s v="SHAS"/>
    <b v="0"/>
    <b v="0"/>
    <b v="0"/>
    <n v="1"/>
    <b v="1"/>
    <b v="1"/>
    <b v="1"/>
    <b v="1"/>
    <b v="1"/>
    <b v="1"/>
    <b v="0"/>
    <b v="0"/>
    <b v="0"/>
    <b v="0"/>
    <b v="0"/>
    <b v="0"/>
    <b v="0"/>
    <b v="1"/>
    <b v="1"/>
    <b v="0"/>
    <b v="0"/>
    <b v="1"/>
    <b v="1"/>
    <b v="1"/>
    <b v="1"/>
    <b v="0"/>
    <b v="0"/>
    <b v="0"/>
    <b v="0"/>
    <x v="0"/>
  </r>
  <r>
    <x v="0"/>
    <n v="-2.3457297750000001"/>
    <n v="53"/>
    <s v="M"/>
    <s v="RLS, PLM"/>
    <n v="0.5"/>
    <n v="1"/>
    <n v="0"/>
    <n v="0"/>
    <s v="SHAS"/>
    <b v="0"/>
    <b v="0"/>
    <b v="0"/>
    <n v="1"/>
    <b v="1"/>
    <b v="1"/>
    <b v="1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1"/>
    <b v="0"/>
    <b v="0"/>
    <b v="0"/>
    <x v="0"/>
  </r>
  <r>
    <x v="0"/>
    <m/>
    <n v="62"/>
    <s v="F"/>
    <s v="Insomni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x v="0"/>
  </r>
  <r>
    <x v="0"/>
    <n v="-2.700108095"/>
    <n v="55"/>
    <s v="M"/>
    <s v="OSA, other parasomnias (no RSWA)"/>
    <n v="1"/>
    <n v="0"/>
    <n v="0"/>
    <n v="1"/>
    <s v="SHAS"/>
    <b v="0"/>
    <b v="0"/>
    <b v="0"/>
    <n v="1"/>
    <b v="0"/>
    <b v="0"/>
    <b v="1"/>
    <b v="0"/>
    <b v="1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x v="0"/>
  </r>
  <r>
    <x v="0"/>
    <n v="7.0801831970000002"/>
    <n v="85"/>
    <s v="F"/>
    <m/>
    <n v="0"/>
    <n v="1"/>
    <n v="0"/>
    <n v="0"/>
    <s v="SHAS"/>
    <b v="1"/>
    <b v="0"/>
    <b v="0"/>
    <n v="1"/>
    <b v="0"/>
    <b v="1"/>
    <b v="1"/>
    <b v="1"/>
    <b v="0"/>
    <b v="0"/>
    <b v="0"/>
    <b v="0"/>
    <b v="0"/>
    <b v="0"/>
    <b v="0"/>
    <b v="0"/>
    <b v="0"/>
    <b v="1"/>
    <b v="1"/>
    <b v="0"/>
    <b v="0"/>
    <b v="0"/>
    <b v="0"/>
    <b v="0"/>
    <b v="0"/>
    <b v="1"/>
    <b v="0"/>
    <b v="0"/>
    <b v="0"/>
    <x v="0"/>
  </r>
  <r>
    <x v="0"/>
    <n v="-1.1691594750000001"/>
    <n v="75"/>
    <s v="M"/>
    <s v="OSA, no RSWA"/>
    <n v="1"/>
    <n v="0"/>
    <n v="0"/>
    <n v="0"/>
    <s v="SHAS"/>
    <b v="0"/>
    <b v="1"/>
    <b v="0"/>
    <n v="1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x v="0"/>
  </r>
  <r>
    <x v="0"/>
    <m/>
    <n v="60"/>
    <s v="M"/>
    <s v="OS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</r>
  <r>
    <x v="0"/>
    <n v="-3.4536265410000002"/>
    <n v="55"/>
    <s v="F"/>
    <m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x v="0"/>
  </r>
  <r>
    <x v="0"/>
    <n v="1.123105215"/>
    <n v="63"/>
    <s v="M"/>
    <s v="OSA, insomni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</r>
  <r>
    <x v="0"/>
    <m/>
    <n v="67"/>
    <s v="F"/>
    <m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x v="0"/>
  </r>
  <r>
    <x v="0"/>
    <m/>
    <n v="78"/>
    <s v="F"/>
    <s v="OS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</r>
  <r>
    <x v="0"/>
    <n v="-5.3426761110000003"/>
    <n v="68"/>
    <s v="M"/>
    <s v="OS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</r>
  <r>
    <x v="0"/>
    <n v="4.1871186180000004"/>
    <n v="81"/>
    <s v="F"/>
    <s v="RLS, sleepwalks, anxiety, depression"/>
    <n v="0"/>
    <n v="1"/>
    <n v="0.5"/>
    <n v="1"/>
    <s v="SHAS"/>
    <b v="1"/>
    <b v="0"/>
    <b v="0"/>
    <n v="1"/>
    <b v="0"/>
    <b v="1"/>
    <b v="1"/>
    <b v="1"/>
    <b v="1"/>
    <b v="1"/>
    <b v="0"/>
    <b v="0"/>
    <b v="1"/>
    <b v="0"/>
    <b v="1"/>
    <b v="1"/>
    <b v="1"/>
    <b v="0"/>
    <b v="0"/>
    <b v="0"/>
    <b v="0"/>
    <b v="0"/>
    <b v="0"/>
    <b v="0"/>
    <b v="0"/>
    <b v="1"/>
    <b v="0"/>
    <b v="0"/>
    <b v="0"/>
    <x v="0"/>
  </r>
  <r>
    <x v="0"/>
    <n v="-0.40979335099999997"/>
    <n v="57"/>
    <s v="F"/>
    <s v="RLS, anxiety, depression, migraines"/>
    <n v="0"/>
    <n v="0"/>
    <n v="0.5"/>
    <n v="0"/>
    <s v="SHAS"/>
    <b v="1"/>
    <b v="0"/>
    <b v="0"/>
    <n v="1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</r>
  <r>
    <x v="0"/>
    <m/>
    <n v="75"/>
    <s v="M"/>
    <s v="RLS"/>
    <n v="0.5"/>
    <n v="0"/>
    <n v="0.5"/>
    <n v="0"/>
    <s v="SHAS"/>
    <b v="0"/>
    <b v="0"/>
    <b v="0"/>
    <n v="1"/>
    <b v="1"/>
    <b v="1"/>
    <b v="0"/>
    <b v="0"/>
    <b v="0"/>
    <b v="0"/>
    <b v="0"/>
    <b v="0"/>
    <b v="0"/>
    <b v="0"/>
    <b v="0"/>
    <b v="0"/>
    <b v="1"/>
    <b v="0"/>
    <b v="0"/>
    <b v="0"/>
    <b v="0"/>
    <b v="1"/>
    <b v="1"/>
    <b v="0"/>
    <b v="0"/>
    <b v="0"/>
    <b v="0"/>
    <b v="0"/>
    <b v="0"/>
    <x v="0"/>
  </r>
  <r>
    <x v="0"/>
    <m/>
    <n v="54"/>
    <s v="F"/>
    <m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x v="0"/>
  </r>
  <r>
    <x v="0"/>
    <n v="-1.760162252"/>
    <n v="82"/>
    <s v="F"/>
    <s v="Insomni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x v="0"/>
  </r>
  <r>
    <x v="0"/>
    <n v="3.7033907999999997E-2"/>
    <n v="72"/>
    <s v="F"/>
    <m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x v="0"/>
  </r>
  <r>
    <x v="0"/>
    <m/>
    <n v="79"/>
    <s v="M"/>
    <s v="Insomnia, OS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</r>
  <r>
    <x v="1"/>
    <n v="-0.90226366999999996"/>
    <n v="68"/>
    <s v="M"/>
    <s v="Depression, mild sleep apne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</r>
  <r>
    <x v="1"/>
    <m/>
    <n v="74"/>
    <s v="F"/>
    <m/>
    <n v="1"/>
    <n v="0"/>
    <n v="0"/>
    <n v="0"/>
    <s v="SHAS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x v="0"/>
  </r>
  <r>
    <x v="1"/>
    <n v="1.3878249060000001"/>
    <n v="80"/>
    <s v="M"/>
    <m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x v="0"/>
  </r>
  <r>
    <x v="1"/>
    <n v="4.5387679140000001"/>
    <n v="80"/>
    <s v="M"/>
    <s v="OSA, anxiety"/>
    <n v="1"/>
    <n v="0"/>
    <n v="0"/>
    <n v="0"/>
    <s v="SHAS"/>
    <b v="0"/>
    <b v="1"/>
    <b v="0"/>
    <n v="1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x v="0"/>
  </r>
  <r>
    <x v="1"/>
    <n v="5.0120282610000002"/>
    <n v="72"/>
    <s v="F"/>
    <s v="Borderline to mild OSA"/>
    <n v="0.5"/>
    <n v="1"/>
    <n v="0"/>
    <n v="0"/>
    <s v="SHAS"/>
    <b v="0"/>
    <b v="0"/>
    <b v="0"/>
    <n v="1"/>
    <b v="1"/>
    <b v="1"/>
    <b v="1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1"/>
    <b v="0"/>
    <b v="0"/>
    <b v="0"/>
    <x v="0"/>
  </r>
  <r>
    <x v="1"/>
    <n v="-3.407220857"/>
    <n v="67"/>
    <s v="F"/>
    <m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x v="0"/>
  </r>
  <r>
    <x v="1"/>
    <n v="5.694318312"/>
    <n v="70"/>
    <s v="M"/>
    <m/>
    <n v="1"/>
    <n v="1"/>
    <n v="0"/>
    <n v="0"/>
    <s v="SHAS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1"/>
    <b v="0"/>
    <b v="0"/>
    <b v="0"/>
    <x v="0"/>
  </r>
  <r>
    <x v="1"/>
    <m/>
    <n v="67"/>
    <s v="M"/>
    <s v="OSA, depression"/>
    <n v="1"/>
    <n v="0"/>
    <n v="0"/>
    <n v="0"/>
    <s v="SHAS"/>
    <b v="0"/>
    <b v="1"/>
    <b v="0"/>
    <n v="1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x v="0"/>
  </r>
  <r>
    <x v="1"/>
    <m/>
    <n v="67"/>
    <s v="M"/>
    <m/>
    <n v="1"/>
    <n v="1"/>
    <n v="0"/>
    <n v="1"/>
    <s v="SHAS"/>
    <b v="0"/>
    <b v="0"/>
    <b v="0"/>
    <n v="1"/>
    <b v="0"/>
    <b v="0"/>
    <b v="1"/>
    <b v="0"/>
    <b v="1"/>
    <b v="0"/>
    <b v="0"/>
    <b v="0"/>
    <b v="1"/>
    <b v="0"/>
    <b v="1"/>
    <b v="0"/>
    <b v="0"/>
    <b v="0"/>
    <b v="0"/>
    <b v="0"/>
    <b v="1"/>
    <b v="0"/>
    <b v="1"/>
    <b v="1"/>
    <b v="1"/>
    <b v="1"/>
    <b v="0"/>
    <b v="0"/>
    <b v="0"/>
    <x v="1"/>
  </r>
  <r>
    <x v="1"/>
    <n v="5.5261576589999999"/>
    <n v="70"/>
    <s v="M"/>
    <s v="Mild depression, RLS"/>
    <n v="0"/>
    <n v="0.5"/>
    <n v="0"/>
    <n v="1"/>
    <s v="SHAS"/>
    <b v="1"/>
    <b v="0"/>
    <b v="0"/>
    <n v="1"/>
    <b v="0"/>
    <b v="1"/>
    <b v="1"/>
    <b v="1"/>
    <b v="1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</r>
  <r>
    <x v="1"/>
    <m/>
    <n v="81"/>
    <s v="F"/>
    <s v="Depression, anxiety, insomnia"/>
    <n v="0"/>
    <n v="1"/>
    <n v="0.5"/>
    <n v="1"/>
    <s v="SHAS"/>
    <b v="1"/>
    <b v="0"/>
    <b v="0"/>
    <n v="1"/>
    <b v="0"/>
    <b v="1"/>
    <b v="1"/>
    <b v="1"/>
    <b v="1"/>
    <b v="1"/>
    <b v="0"/>
    <b v="0"/>
    <b v="1"/>
    <b v="0"/>
    <b v="1"/>
    <b v="1"/>
    <b v="0"/>
    <b v="1"/>
    <b v="1"/>
    <b v="0"/>
    <b v="0"/>
    <b v="0"/>
    <b v="0"/>
    <b v="0"/>
    <b v="0"/>
    <b v="1"/>
    <b v="0"/>
    <b v="0"/>
    <b v="0"/>
    <x v="0"/>
  </r>
  <r>
    <x v="1"/>
    <n v="4.3556225550000001"/>
    <n v="72"/>
    <s v="F"/>
    <m/>
    <n v="1"/>
    <n v="0"/>
    <n v="1"/>
    <n v="0"/>
    <s v="SHAS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0"/>
    <b v="1"/>
    <b v="0"/>
    <b v="0"/>
    <x v="0"/>
  </r>
  <r>
    <x v="1"/>
    <n v="5.2547727159999997"/>
    <n v="67"/>
    <s v="M"/>
    <s v="Depression, anxiety, PTSD"/>
    <n v="1"/>
    <n v="1"/>
    <n v="1"/>
    <n v="0"/>
    <s v="SHAS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x v="1"/>
  </r>
  <r>
    <x v="1"/>
    <n v="5.8859385939999997"/>
    <n v="69"/>
    <s v="M"/>
    <m/>
    <n v="1"/>
    <n v="1"/>
    <n v="0.5"/>
    <n v="0"/>
    <s v="SHAS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1"/>
    <b v="0"/>
    <b v="0"/>
    <b v="0"/>
    <x v="0"/>
  </r>
  <r>
    <x v="1"/>
    <n v="4.1546924509999998"/>
    <n v="72"/>
    <s v="M"/>
    <s v="Mild-moderate OSA, insomnia, nocturia"/>
    <n v="1"/>
    <n v="0"/>
    <n v="0.5"/>
    <n v="1"/>
    <s v="SHAS"/>
    <b v="0"/>
    <b v="0"/>
    <b v="0"/>
    <n v="1"/>
    <b v="0"/>
    <b v="0"/>
    <b v="1"/>
    <b v="0"/>
    <b v="1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x v="0"/>
  </r>
  <r>
    <x v="1"/>
    <n v="-3.9642169869999999"/>
    <n v="61"/>
    <s v="F"/>
    <s v="Depression, migraines"/>
    <n v="1"/>
    <n v="0.5"/>
    <n v="1"/>
    <n v="0"/>
    <s v="SHAS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0"/>
    <b v="1"/>
    <b v="0"/>
    <b v="0"/>
    <x v="0"/>
  </r>
  <r>
    <x v="1"/>
    <n v="5.3135809820000004"/>
    <n v="76"/>
    <s v="F"/>
    <s v="Depression, anxiety"/>
    <n v="1"/>
    <n v="1"/>
    <n v="1"/>
    <n v="1"/>
    <s v="SHAS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b v="1"/>
    <b v="1"/>
    <b v="1"/>
    <b v="1"/>
    <b v="1"/>
    <b v="1"/>
    <x v="1"/>
  </r>
  <r>
    <x v="1"/>
    <n v="-1.274989098"/>
    <n v="65"/>
    <s v="F"/>
    <s v="Insomnia, anxiety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x v="0"/>
  </r>
  <r>
    <x v="1"/>
    <n v="6.8392871980000001"/>
    <n v="73"/>
    <s v="F"/>
    <s v="OSA, MCI, depression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</r>
  <r>
    <x v="1"/>
    <n v="1.0274295120000001"/>
    <n v="53"/>
    <s v="M"/>
    <s v="OSA"/>
    <n v="1"/>
    <n v="0.5"/>
    <n v="0.5"/>
    <n v="1"/>
    <s v="SHAS"/>
    <b v="0"/>
    <b v="0"/>
    <b v="0"/>
    <n v="1"/>
    <b v="0"/>
    <b v="0"/>
    <b v="1"/>
    <b v="0"/>
    <b v="1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x v="0"/>
  </r>
  <r>
    <x v="1"/>
    <n v="0.45891792199999998"/>
    <n v="68"/>
    <s v="M"/>
    <s v="Nightmare disorder, OSA, CSA, RLS, depression"/>
    <n v="0.5"/>
    <n v="1"/>
    <n v="0.5"/>
    <n v="1"/>
    <s v="SHAS"/>
    <b v="0"/>
    <b v="0"/>
    <b v="0"/>
    <n v="1"/>
    <b v="1"/>
    <b v="1"/>
    <b v="1"/>
    <b v="1"/>
    <b v="1"/>
    <b v="1"/>
    <b v="0"/>
    <b v="0"/>
    <b v="1"/>
    <b v="0"/>
    <b v="1"/>
    <b v="1"/>
    <b v="1"/>
    <b v="0"/>
    <b v="0"/>
    <b v="0"/>
    <b v="0"/>
    <b v="1"/>
    <b v="1"/>
    <b v="0"/>
    <b v="0"/>
    <b v="1"/>
    <b v="0"/>
    <b v="0"/>
    <b v="0"/>
    <x v="0"/>
  </r>
  <r>
    <x v="1"/>
    <m/>
    <n v="70"/>
    <s v="F"/>
    <m/>
    <n v="1"/>
    <n v="1"/>
    <n v="1"/>
    <n v="0"/>
    <s v="SHAS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x v="1"/>
  </r>
  <r>
    <x v="1"/>
    <n v="0.66475001899999997"/>
    <n v="79"/>
    <s v="M"/>
    <s v="OSA"/>
    <n v="1"/>
    <n v="0"/>
    <n v="1"/>
    <n v="0"/>
    <s v="SHAS"/>
    <b v="0"/>
    <b v="0"/>
    <b v="0"/>
    <n v="1"/>
    <b v="0"/>
    <b v="0"/>
    <b v="1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0"/>
    <b v="1"/>
    <b v="0"/>
    <b v="0"/>
    <x v="0"/>
  </r>
  <r>
    <x v="1"/>
    <n v="6.3362845170000002"/>
    <n v="64"/>
    <s v="M"/>
    <m/>
    <n v="1"/>
    <n v="0.5"/>
    <n v="1"/>
    <n v="0"/>
    <s v="SHAS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0"/>
    <b v="1"/>
    <b v="0"/>
    <b v="0"/>
    <x v="0"/>
  </r>
  <r>
    <x v="1"/>
    <m/>
    <n v="55"/>
    <s v="M"/>
    <m/>
    <n v="1"/>
    <n v="1"/>
    <n v="0"/>
    <n v="0"/>
    <s v="SHAS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1"/>
    <b v="0"/>
    <b v="0"/>
    <b v="0"/>
    <x v="0"/>
  </r>
  <r>
    <x v="1"/>
    <n v="2.0803639129999998"/>
    <n v="76"/>
    <s v="F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x v="1"/>
  </r>
  <r>
    <x v="1"/>
    <n v="0.737372896"/>
    <n v="63"/>
    <s v="M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x v="0"/>
  </r>
  <r>
    <x v="1"/>
    <n v="4.5332755569999996"/>
    <n v="59"/>
    <s v="M"/>
    <m/>
    <n v="1"/>
    <n v="0"/>
    <n v="1"/>
    <n v="1"/>
    <s v="Stanford"/>
    <b v="0"/>
    <b v="0"/>
    <b v="0"/>
    <n v="1"/>
    <b v="0"/>
    <b v="0"/>
    <b v="1"/>
    <b v="0"/>
    <b v="1"/>
    <b v="0"/>
    <b v="0"/>
    <b v="0"/>
    <b v="0"/>
    <b v="1"/>
    <b v="1"/>
    <b v="0"/>
    <b v="0"/>
    <b v="0"/>
    <b v="0"/>
    <b v="0"/>
    <b v="1"/>
    <b v="0"/>
    <b v="1"/>
    <b v="1"/>
    <b v="1"/>
    <b v="0"/>
    <b v="1"/>
    <b v="0"/>
    <b v="0"/>
    <x v="1"/>
  </r>
  <r>
    <x v="1"/>
    <n v="-4.9148882719999998"/>
    <n v="65"/>
    <s v="F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x v="0"/>
  </r>
  <r>
    <x v="1"/>
    <n v="6.1564291280000001"/>
    <n v="63"/>
    <s v="M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x v="0"/>
  </r>
  <r>
    <x v="1"/>
    <n v="-0.96570313910000005"/>
    <n v="74"/>
    <s v="M"/>
    <m/>
    <n v="1"/>
    <n v="1"/>
    <n v="0"/>
    <n v="0"/>
    <s v="Stanford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1"/>
    <b v="0"/>
    <b v="0"/>
    <b v="0"/>
    <x v="0"/>
  </r>
  <r>
    <x v="1"/>
    <n v="7.6217001560000002"/>
    <n v="75"/>
    <s v="M"/>
    <m/>
    <n v="1"/>
    <n v="0.5"/>
    <n v="0"/>
    <n v="0.5"/>
    <s v="Stanford"/>
    <b v="0"/>
    <b v="0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x v="0"/>
  </r>
  <r>
    <x v="1"/>
    <n v="4.2917910519999998"/>
    <n v="62"/>
    <s v="F"/>
    <m/>
    <n v="1"/>
    <n v="0"/>
    <n v="0"/>
    <n v="1"/>
    <s v="Stanford"/>
    <b v="0"/>
    <b v="0"/>
    <b v="0"/>
    <n v="1"/>
    <b v="0"/>
    <b v="0"/>
    <b v="1"/>
    <b v="0"/>
    <b v="1"/>
    <b v="0"/>
    <b v="0"/>
    <b v="0"/>
    <b v="0"/>
    <b v="0"/>
    <b v="0"/>
    <b v="0"/>
    <b v="0"/>
    <b v="0"/>
    <b v="0"/>
    <b v="0"/>
    <b v="1"/>
    <b v="0"/>
    <b v="1"/>
    <b v="1"/>
    <b v="1"/>
    <b v="0"/>
    <b v="0"/>
    <b v="0"/>
    <b v="0"/>
    <x v="0"/>
  </r>
  <r>
    <x v="1"/>
    <n v="7.2552489189999996"/>
    <n v="62"/>
    <s v="M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x v="0"/>
  </r>
  <r>
    <x v="1"/>
    <n v="4.4798871480000004"/>
    <n v="60"/>
    <s v="M"/>
    <m/>
    <n v="1"/>
    <n v="1"/>
    <n v="0"/>
    <n v="1"/>
    <s v="Stanford"/>
    <b v="0"/>
    <b v="0"/>
    <b v="0"/>
    <n v="1"/>
    <b v="0"/>
    <b v="0"/>
    <b v="1"/>
    <b v="0"/>
    <b v="1"/>
    <b v="0"/>
    <b v="0"/>
    <b v="0"/>
    <b v="1"/>
    <b v="0"/>
    <b v="1"/>
    <b v="0"/>
    <b v="0"/>
    <b v="0"/>
    <b v="0"/>
    <b v="0"/>
    <b v="1"/>
    <b v="0"/>
    <b v="1"/>
    <b v="1"/>
    <b v="1"/>
    <b v="1"/>
    <b v="0"/>
    <b v="0"/>
    <b v="0"/>
    <x v="1"/>
  </r>
  <r>
    <x v="1"/>
    <n v="4.4268055569999998"/>
    <n v="78"/>
    <s v="M"/>
    <m/>
    <n v="1"/>
    <n v="1"/>
    <n v="0"/>
    <n v="1"/>
    <s v="Stanford"/>
    <b v="0"/>
    <b v="0"/>
    <b v="0"/>
    <n v="1"/>
    <b v="0"/>
    <b v="0"/>
    <b v="1"/>
    <b v="0"/>
    <b v="1"/>
    <b v="0"/>
    <b v="0"/>
    <b v="0"/>
    <b v="1"/>
    <b v="0"/>
    <b v="1"/>
    <b v="0"/>
    <b v="0"/>
    <b v="0"/>
    <b v="0"/>
    <b v="0"/>
    <b v="1"/>
    <b v="0"/>
    <b v="1"/>
    <b v="1"/>
    <b v="1"/>
    <b v="1"/>
    <b v="0"/>
    <b v="0"/>
    <b v="0"/>
    <x v="1"/>
  </r>
  <r>
    <x v="1"/>
    <n v="4.9676454559999996"/>
    <n v="67"/>
    <s v="M"/>
    <m/>
    <n v="1"/>
    <n v="0"/>
    <n v="1"/>
    <n v="1"/>
    <s v="Stanford"/>
    <b v="0"/>
    <b v="0"/>
    <b v="0"/>
    <n v="1"/>
    <b v="0"/>
    <b v="0"/>
    <b v="1"/>
    <b v="0"/>
    <b v="1"/>
    <b v="0"/>
    <b v="0"/>
    <b v="0"/>
    <b v="0"/>
    <b v="1"/>
    <b v="1"/>
    <b v="0"/>
    <b v="0"/>
    <b v="0"/>
    <b v="0"/>
    <b v="0"/>
    <b v="1"/>
    <b v="0"/>
    <b v="1"/>
    <b v="1"/>
    <b v="1"/>
    <b v="0"/>
    <b v="1"/>
    <b v="0"/>
    <b v="0"/>
    <x v="1"/>
  </r>
  <r>
    <x v="1"/>
    <n v="7.4490138779999997"/>
    <n v="66"/>
    <s v="M"/>
    <m/>
    <n v="1"/>
    <n v="0"/>
    <n v="1"/>
    <n v="1"/>
    <s v="Stanford"/>
    <b v="0"/>
    <b v="0"/>
    <b v="0"/>
    <n v="1"/>
    <b v="0"/>
    <b v="0"/>
    <b v="1"/>
    <b v="0"/>
    <b v="1"/>
    <b v="0"/>
    <b v="0"/>
    <b v="0"/>
    <b v="0"/>
    <b v="1"/>
    <b v="1"/>
    <b v="0"/>
    <b v="0"/>
    <b v="0"/>
    <b v="0"/>
    <b v="0"/>
    <b v="1"/>
    <b v="0"/>
    <b v="1"/>
    <b v="1"/>
    <b v="1"/>
    <b v="0"/>
    <b v="1"/>
    <b v="0"/>
    <b v="0"/>
    <x v="1"/>
  </r>
  <r>
    <x v="1"/>
    <n v="4.0073969509999996"/>
    <n v="75"/>
    <s v="M"/>
    <m/>
    <n v="1"/>
    <n v="0"/>
    <n v="1"/>
    <n v="1"/>
    <s v="Stanford"/>
    <b v="0"/>
    <b v="0"/>
    <b v="0"/>
    <n v="1"/>
    <b v="0"/>
    <b v="0"/>
    <b v="1"/>
    <b v="0"/>
    <b v="1"/>
    <b v="0"/>
    <b v="0"/>
    <b v="0"/>
    <b v="0"/>
    <b v="1"/>
    <b v="1"/>
    <b v="0"/>
    <b v="0"/>
    <b v="0"/>
    <b v="0"/>
    <b v="0"/>
    <b v="1"/>
    <b v="0"/>
    <b v="1"/>
    <b v="1"/>
    <b v="1"/>
    <b v="0"/>
    <b v="1"/>
    <b v="0"/>
    <b v="0"/>
    <x v="1"/>
  </r>
  <r>
    <x v="1"/>
    <n v="10.04713289"/>
    <n v="67"/>
    <s v="M"/>
    <m/>
    <n v="1"/>
    <n v="1"/>
    <n v="1"/>
    <n v="1"/>
    <s v="Stanford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b v="1"/>
    <b v="1"/>
    <b v="1"/>
    <b v="1"/>
    <b v="1"/>
    <b v="1"/>
    <x v="1"/>
  </r>
  <r>
    <x v="1"/>
    <n v="6.5036704729999997"/>
    <n v="77"/>
    <s v="M"/>
    <m/>
    <n v="1"/>
    <n v="1"/>
    <n v="1"/>
    <n v="1"/>
    <s v="Stanford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b v="1"/>
    <b v="1"/>
    <b v="1"/>
    <b v="1"/>
    <b v="1"/>
    <b v="1"/>
    <x v="1"/>
  </r>
  <r>
    <x v="1"/>
    <n v="3.3723491669999999"/>
    <n v="73"/>
    <s v="M"/>
    <m/>
    <n v="1"/>
    <n v="1"/>
    <n v="1"/>
    <n v="1"/>
    <s v="Stanford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b v="1"/>
    <b v="1"/>
    <b v="1"/>
    <b v="1"/>
    <b v="1"/>
    <b v="1"/>
    <x v="1"/>
  </r>
  <r>
    <x v="1"/>
    <n v="4.2871140130000001"/>
    <n v="63"/>
    <s v="M"/>
    <m/>
    <n v="1"/>
    <n v="1"/>
    <n v="1"/>
    <n v="1"/>
    <s v="Stanford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b v="1"/>
    <b v="1"/>
    <b v="1"/>
    <b v="1"/>
    <b v="1"/>
    <b v="1"/>
    <x v="1"/>
  </r>
  <r>
    <x v="1"/>
    <n v="8.4718958880000006"/>
    <n v="69"/>
    <s v="M"/>
    <m/>
    <n v="1"/>
    <n v="1"/>
    <n v="1"/>
    <n v="1"/>
    <s v="Stanford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b v="1"/>
    <b v="1"/>
    <b v="1"/>
    <b v="1"/>
    <b v="1"/>
    <b v="1"/>
    <x v="1"/>
  </r>
  <r>
    <x v="1"/>
    <n v="6.7906220670000002"/>
    <n v="70"/>
    <s v="M"/>
    <m/>
    <n v="1"/>
    <n v="1"/>
    <n v="1"/>
    <n v="1"/>
    <s v="Stanford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b v="1"/>
    <b v="1"/>
    <b v="1"/>
    <b v="1"/>
    <b v="1"/>
    <b v="1"/>
    <x v="1"/>
  </r>
  <r>
    <x v="1"/>
    <n v="4.6497392319999999"/>
    <n v="60"/>
    <s v="M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x v="0"/>
  </r>
  <r>
    <x v="1"/>
    <n v="4.461746335"/>
    <n v="60"/>
    <s v="F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x v="0"/>
  </r>
  <r>
    <x v="1"/>
    <n v="3.8612132610000001"/>
    <n v="70"/>
    <s v="F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x v="0"/>
  </r>
  <r>
    <x v="1"/>
    <n v="8.2499133800000006"/>
    <n v="61"/>
    <s v="M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x v="0"/>
  </r>
  <r>
    <x v="1"/>
    <n v="10.48810585"/>
    <n v="77"/>
    <s v="M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x v="0"/>
  </r>
  <r>
    <x v="1"/>
    <n v="3.9732898780000001"/>
    <n v="71"/>
    <s v="M"/>
    <m/>
    <n v="1"/>
    <n v="1"/>
    <n v="0"/>
    <n v="0"/>
    <s v="Stanford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1"/>
    <b v="0"/>
    <b v="0"/>
    <b v="0"/>
    <x v="0"/>
  </r>
  <r>
    <x v="1"/>
    <n v="7.9504351340000001"/>
    <n v="67"/>
    <s v="M"/>
    <m/>
    <n v="1"/>
    <n v="1"/>
    <n v="0"/>
    <n v="0"/>
    <s v="Stanford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1"/>
    <b v="0"/>
    <b v="0"/>
    <b v="0"/>
    <x v="0"/>
  </r>
  <r>
    <x v="1"/>
    <n v="7.7607998289999998"/>
    <n v="70"/>
    <s v="M"/>
    <m/>
    <n v="1"/>
    <n v="0"/>
    <n v="1"/>
    <n v="0"/>
    <s v="Stanford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0"/>
    <b v="1"/>
    <b v="0"/>
    <b v="0"/>
    <x v="0"/>
  </r>
  <r>
    <x v="1"/>
    <n v="8.1570566610000004"/>
    <n v="56"/>
    <s v="M"/>
    <m/>
    <n v="1"/>
    <n v="0"/>
    <n v="1"/>
    <n v="0"/>
    <s v="Stanford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0"/>
    <b v="1"/>
    <b v="0"/>
    <b v="0"/>
    <x v="0"/>
  </r>
  <r>
    <x v="1"/>
    <n v="8.5528064770000007"/>
    <n v="71"/>
    <s v="M"/>
    <m/>
    <n v="1"/>
    <n v="0"/>
    <n v="1"/>
    <n v="0"/>
    <s v="Stanford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0"/>
    <b v="1"/>
    <b v="0"/>
    <b v="0"/>
    <x v="0"/>
  </r>
  <r>
    <x v="1"/>
    <n v="1.4660633679999999"/>
    <n v="69"/>
    <s v="M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x v="1"/>
  </r>
  <r>
    <x v="1"/>
    <n v="6.4650967499999998"/>
    <n v="71"/>
    <s v="M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x v="1"/>
  </r>
  <r>
    <x v="1"/>
    <n v="5.9654922040000002"/>
    <n v="56"/>
    <s v="F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x v="1"/>
  </r>
  <r>
    <x v="1"/>
    <n v="6.6762195039999996"/>
    <n v="65"/>
    <s v="F"/>
    <s v="Parasomnia"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x v="1"/>
  </r>
  <r>
    <x v="1"/>
    <n v="6.7622398209999997"/>
    <n v="74"/>
    <s v="F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x v="1"/>
  </r>
  <r>
    <x v="1"/>
    <n v="7.0950900639999999"/>
    <n v="59"/>
    <s v="M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x v="1"/>
  </r>
  <r>
    <x v="1"/>
    <n v="10.709139990000001"/>
    <n v="76"/>
    <s v="M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x v="1"/>
  </r>
  <r>
    <x v="1"/>
    <n v="5.5567184239999996"/>
    <n v="62"/>
    <s v="M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x v="1"/>
  </r>
  <r>
    <x v="1"/>
    <n v="8.1022803109999995"/>
    <n v="68"/>
    <s v="F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x v="1"/>
  </r>
  <r>
    <x v="1"/>
    <n v="5.0905679749999999"/>
    <n v="76"/>
    <s v="M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x v="1"/>
  </r>
  <r>
    <x v="1"/>
    <n v="4.3324332099999996"/>
    <n v="52"/>
    <s v="M"/>
    <m/>
    <n v="1"/>
    <n v="0.5"/>
    <n v="1"/>
    <n v="0"/>
    <s v="Stanford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0"/>
    <b v="1"/>
    <b v="0"/>
    <b v="0"/>
    <x v="0"/>
  </r>
  <r>
    <x v="1"/>
    <n v="2.9167801550000001"/>
    <n v="71"/>
    <s v="M"/>
    <m/>
    <n v="1"/>
    <n v="0.5"/>
    <n v="1"/>
    <n v="1"/>
    <s v="Stanford"/>
    <b v="0"/>
    <b v="0"/>
    <b v="0"/>
    <n v="1"/>
    <b v="0"/>
    <b v="0"/>
    <b v="1"/>
    <b v="0"/>
    <b v="1"/>
    <b v="0"/>
    <b v="0"/>
    <b v="0"/>
    <b v="0"/>
    <b v="1"/>
    <b v="1"/>
    <b v="0"/>
    <b v="0"/>
    <b v="0"/>
    <b v="0"/>
    <b v="0"/>
    <b v="1"/>
    <b v="0"/>
    <b v="1"/>
    <b v="1"/>
    <b v="1"/>
    <b v="0"/>
    <b v="1"/>
    <b v="0"/>
    <b v="0"/>
    <x v="1"/>
  </r>
  <r>
    <x v="0"/>
    <n v="-8.0569572209999993"/>
    <n v="45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x v="0"/>
  </r>
  <r>
    <x v="0"/>
    <n v="-7.1855940269999996"/>
    <n v="65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x v="0"/>
  </r>
  <r>
    <x v="0"/>
    <n v="-7.161543633"/>
    <n v="70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x v="0"/>
  </r>
  <r>
    <x v="0"/>
    <n v="-7.0927508330000002"/>
    <n v="58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x v="0"/>
  </r>
  <r>
    <x v="0"/>
    <n v="-6.7442457180000002"/>
    <n v="66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x v="0"/>
  </r>
  <r>
    <x v="0"/>
    <n v="-6.0728324950000001"/>
    <n v="53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x v="0"/>
  </r>
  <r>
    <x v="0"/>
    <n v="-5.8477109399999998"/>
    <n v="72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x v="0"/>
  </r>
  <r>
    <x v="0"/>
    <n v="-5.6646109559999998"/>
    <n v="61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x v="0"/>
  </r>
  <r>
    <x v="0"/>
    <n v="-5.4816198849999997"/>
    <n v="80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x v="0"/>
  </r>
  <r>
    <x v="0"/>
    <n v="-5.3751686689999998"/>
    <n v="62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x v="0"/>
  </r>
  <r>
    <x v="0"/>
    <n v="-5.3183706559999999"/>
    <n v="60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x v="0"/>
  </r>
  <r>
    <x v="0"/>
    <n v="-4.9671237980000003"/>
    <n v="64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x v="0"/>
  </r>
  <r>
    <x v="0"/>
    <n v="-4.8526087950000001"/>
    <n v="77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x v="0"/>
  </r>
  <r>
    <x v="0"/>
    <n v="-4.5812398910000001"/>
    <n v="74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x v="0"/>
  </r>
  <r>
    <x v="0"/>
    <n v="-4.4213471929999999"/>
    <n v="66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x v="0"/>
  </r>
  <r>
    <x v="0"/>
    <n v="-4.3677041909999996"/>
    <n v="68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x v="0"/>
  </r>
  <r>
    <x v="0"/>
    <n v="-4.3485170799999997"/>
    <n v="74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x v="0"/>
  </r>
  <r>
    <x v="0"/>
    <n v="-3.7640566149999999"/>
    <n v="62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x v="0"/>
  </r>
  <r>
    <x v="0"/>
    <n v="-3.5628620519999998"/>
    <n v="73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x v="0"/>
  </r>
  <r>
    <x v="0"/>
    <n v="-3.0625151339999999"/>
    <n v="74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x v="0"/>
  </r>
  <r>
    <x v="0"/>
    <n v="-2.9571440099999999"/>
    <n v="76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x v="0"/>
  </r>
  <r>
    <x v="0"/>
    <n v="-2.5948541490000001"/>
    <n v="65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x v="0"/>
  </r>
  <r>
    <x v="0"/>
    <n v="-2.14175468"/>
    <n v="71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x v="0"/>
  </r>
  <r>
    <x v="0"/>
    <n v="-1.7900054729999999"/>
    <n v="79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x v="0"/>
  </r>
  <r>
    <x v="0"/>
    <n v="-1.459569605"/>
    <n v="57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x v="0"/>
  </r>
  <r>
    <x v="0"/>
    <n v="-5.1303870600000002E-2"/>
    <n v="72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x v="0"/>
  </r>
  <r>
    <x v="0"/>
    <n v="6.9434791679999996E-2"/>
    <n v="61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x v="0"/>
  </r>
  <r>
    <x v="0"/>
    <n v="0.91961745130000005"/>
    <n v="60"/>
    <s v="M"/>
    <s v="REM-related OSA"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</r>
  <r>
    <x v="0"/>
    <n v="2.1386801129999999"/>
    <n v="71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x v="0"/>
  </r>
  <r>
    <x v="0"/>
    <n v="-5.9610876189999997"/>
    <n v="60"/>
    <s v="F"/>
    <m/>
    <n v="0"/>
    <n v="0"/>
    <n v="1"/>
    <n v="0"/>
    <s v="Stanford"/>
    <b v="1"/>
    <b v="0"/>
    <b v="0"/>
    <n v="1"/>
    <b v="0"/>
    <b v="1"/>
    <b v="1"/>
    <b v="1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1"/>
    <b v="0"/>
    <b v="0"/>
    <x v="0"/>
  </r>
  <r>
    <x v="0"/>
    <n v="-1.679247124"/>
    <n v="70"/>
    <s v="M"/>
    <m/>
    <n v="0"/>
    <n v="1"/>
    <n v="1"/>
    <n v="0"/>
    <s v="Stanford"/>
    <b v="1"/>
    <b v="0"/>
    <b v="0"/>
    <n v="1"/>
    <b v="0"/>
    <b v="1"/>
    <b v="1"/>
    <b v="1"/>
    <b v="0"/>
    <b v="0"/>
    <b v="0"/>
    <b v="1"/>
    <b v="0"/>
    <b v="0"/>
    <b v="1"/>
    <b v="1"/>
    <b v="0"/>
    <b v="1"/>
    <b v="1"/>
    <b v="0"/>
    <b v="0"/>
    <b v="0"/>
    <b v="0"/>
    <b v="0"/>
    <b v="0"/>
    <b v="1"/>
    <b v="1"/>
    <b v="1"/>
    <b v="0"/>
    <x v="0"/>
  </r>
  <r>
    <x v="0"/>
    <n v="-7.7915592770000002"/>
    <n v="62"/>
    <s v="M"/>
    <m/>
    <n v="0"/>
    <n v="0"/>
    <n v="0"/>
    <n v="1"/>
    <s v="Stanford"/>
    <b v="1"/>
    <b v="0"/>
    <b v="0"/>
    <n v="1"/>
    <b v="0"/>
    <b v="1"/>
    <b v="1"/>
    <b v="1"/>
    <b v="1"/>
    <b v="1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x v="0"/>
  </r>
  <r>
    <x v="0"/>
    <n v="-7.2821115900000004"/>
    <n v="76"/>
    <s v="M"/>
    <m/>
    <n v="0"/>
    <n v="0"/>
    <n v="0"/>
    <n v="1"/>
    <s v="Stanford"/>
    <b v="1"/>
    <b v="0"/>
    <b v="0"/>
    <n v="1"/>
    <b v="0"/>
    <b v="1"/>
    <b v="1"/>
    <b v="1"/>
    <b v="1"/>
    <b v="1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x v="0"/>
  </r>
  <r>
    <x v="0"/>
    <n v="-2.5812651959999999"/>
    <n v="74"/>
    <s v="F"/>
    <s v="REM-related OSA"/>
    <n v="0"/>
    <n v="0"/>
    <n v="0"/>
    <n v="1"/>
    <s v="Stanford"/>
    <b v="1"/>
    <b v="0"/>
    <b v="0"/>
    <n v="1"/>
    <b v="0"/>
    <b v="1"/>
    <b v="1"/>
    <b v="1"/>
    <b v="1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</r>
  <r>
    <x v="0"/>
    <n v="3.9730297220000002"/>
    <n v="73"/>
    <s v="M"/>
    <m/>
    <n v="0"/>
    <n v="0"/>
    <n v="0"/>
    <n v="1"/>
    <s v="Stanford"/>
    <b v="1"/>
    <b v="0"/>
    <b v="0"/>
    <n v="1"/>
    <b v="0"/>
    <b v="1"/>
    <b v="1"/>
    <b v="1"/>
    <b v="1"/>
    <b v="1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x v="0"/>
  </r>
  <r>
    <x v="0"/>
    <n v="-3.7593996189999999"/>
    <n v="60"/>
    <s v="F"/>
    <m/>
    <n v="0"/>
    <n v="1"/>
    <n v="1"/>
    <n v="1"/>
    <s v="Stanford"/>
    <b v="1"/>
    <b v="0"/>
    <b v="0"/>
    <n v="1"/>
    <b v="0"/>
    <b v="1"/>
    <b v="1"/>
    <b v="1"/>
    <b v="1"/>
    <b v="1"/>
    <b v="0"/>
    <b v="1"/>
    <b v="1"/>
    <b v="1"/>
    <b v="1"/>
    <b v="1"/>
    <b v="0"/>
    <b v="1"/>
    <b v="1"/>
    <b v="0"/>
    <b v="0"/>
    <b v="0"/>
    <b v="0"/>
    <b v="0"/>
    <b v="0"/>
    <b v="1"/>
    <b v="1"/>
    <b v="1"/>
    <b v="0"/>
    <x v="0"/>
  </r>
  <r>
    <x v="0"/>
    <n v="-5.7719640390000002"/>
    <n v="51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x v="0"/>
  </r>
  <r>
    <x v="0"/>
    <n v="-2.495419778"/>
    <n v="52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x v="0"/>
  </r>
  <r>
    <x v="0"/>
    <n v="-1.575004608"/>
    <n v="62"/>
    <s v="M"/>
    <s v="Pseudo-RBD"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</r>
  <r>
    <x v="0"/>
    <n v="-0.23647876609999999"/>
    <n v="41"/>
    <s v="M"/>
    <s v="Delayed PLMs"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</r>
  <r>
    <x v="0"/>
    <n v="-6.9253468600000003"/>
    <n v="43"/>
    <s v="M"/>
    <m/>
    <n v="0"/>
    <n v="0"/>
    <n v="1"/>
    <n v="0"/>
    <s v="Stanford"/>
    <b v="1"/>
    <b v="0"/>
    <b v="0"/>
    <n v="1"/>
    <b v="0"/>
    <b v="1"/>
    <b v="1"/>
    <b v="1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1"/>
    <b v="0"/>
    <b v="0"/>
    <x v="0"/>
  </r>
  <r>
    <x v="0"/>
    <n v="-3.858069446"/>
    <n v="40"/>
    <s v="M"/>
    <m/>
    <n v="0"/>
    <n v="1"/>
    <n v="1"/>
    <n v="0"/>
    <s v="Stanford"/>
    <b v="1"/>
    <b v="0"/>
    <b v="0"/>
    <n v="1"/>
    <b v="0"/>
    <b v="1"/>
    <b v="1"/>
    <b v="1"/>
    <b v="0"/>
    <b v="0"/>
    <b v="0"/>
    <b v="1"/>
    <b v="0"/>
    <b v="0"/>
    <b v="1"/>
    <b v="1"/>
    <b v="0"/>
    <b v="1"/>
    <b v="1"/>
    <b v="0"/>
    <b v="0"/>
    <b v="0"/>
    <b v="0"/>
    <b v="0"/>
    <b v="0"/>
    <b v="1"/>
    <b v="1"/>
    <b v="1"/>
    <b v="0"/>
    <x v="0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7">
  <r>
    <x v="0"/>
    <m/>
    <n v="72"/>
    <s v="M"/>
    <s v="Sleep apnea"/>
    <n v="0"/>
    <n v="1"/>
    <n v="0"/>
    <n v="0"/>
    <s v="May Clinic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1"/>
    <x v="0"/>
  </r>
  <r>
    <x v="0"/>
    <m/>
    <n v="79"/>
    <s v="M"/>
    <s v="Insomnia"/>
    <n v="0"/>
    <n v="0"/>
    <n v="0"/>
    <n v="0"/>
    <s v="May Clinic Data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m/>
    <n v="55"/>
    <s v="M"/>
    <s v="Sleep apnea"/>
    <n v="0.5"/>
    <n v="1"/>
    <n v="0"/>
    <n v="1"/>
    <s v="May Clinic Data"/>
    <b v="0"/>
    <b v="0"/>
    <b v="0"/>
    <n v="1"/>
    <b v="1"/>
    <b v="1"/>
    <b v="1"/>
    <b v="1"/>
    <b v="1"/>
    <b v="1"/>
    <b v="0"/>
    <b v="0"/>
    <b v="1"/>
    <b v="0"/>
    <b v="1"/>
    <b v="1"/>
    <b v="1"/>
    <b v="0"/>
    <b v="0"/>
    <b v="0"/>
    <b v="0"/>
    <b v="1"/>
    <b v="1"/>
    <b v="0"/>
    <b v="0"/>
    <b v="1"/>
    <b v="0"/>
    <b v="0"/>
    <b v="0"/>
    <b v="0"/>
    <b v="1"/>
    <b v="1"/>
    <b v="0"/>
    <b v="0"/>
    <b v="1"/>
    <x v="0"/>
  </r>
  <r>
    <x v="0"/>
    <m/>
    <n v="61"/>
    <s v="M"/>
    <s v="Sleep apnea"/>
    <n v="0"/>
    <n v="1"/>
    <n v="0"/>
    <n v="1"/>
    <s v="May Clinic Data"/>
    <b v="1"/>
    <b v="0"/>
    <b v="0"/>
    <n v="1"/>
    <b v="0"/>
    <b v="1"/>
    <b v="1"/>
    <b v="1"/>
    <b v="1"/>
    <b v="1"/>
    <b v="0"/>
    <b v="0"/>
    <b v="1"/>
    <b v="0"/>
    <b v="1"/>
    <b v="1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1"/>
    <x v="0"/>
  </r>
  <r>
    <x v="0"/>
    <m/>
    <n v="46"/>
    <s v="F"/>
    <s v="Chronic fatigue"/>
    <n v="0"/>
    <n v="0"/>
    <n v="0"/>
    <n v="0"/>
    <s v="May Clinic Data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m/>
    <n v="80"/>
    <s v="M"/>
    <s v="OSA"/>
    <n v="0"/>
    <n v="1"/>
    <n v="0"/>
    <n v="0"/>
    <s v="May Clinic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1"/>
    <x v="0"/>
  </r>
  <r>
    <x v="0"/>
    <m/>
    <n v="70"/>
    <s v="F"/>
    <s v="OSA"/>
    <n v="0"/>
    <n v="0"/>
    <n v="0"/>
    <n v="0"/>
    <s v="May Clinic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x v="0"/>
  </r>
  <r>
    <x v="0"/>
    <m/>
    <n v="87"/>
    <s v="F"/>
    <s v="Sleep apnea"/>
    <n v="0"/>
    <n v="1"/>
    <n v="1"/>
    <n v="0"/>
    <s v="May Clinic Data"/>
    <b v="1"/>
    <b v="0"/>
    <b v="0"/>
    <n v="1"/>
    <b v="0"/>
    <b v="1"/>
    <b v="1"/>
    <b v="1"/>
    <b v="0"/>
    <b v="0"/>
    <b v="0"/>
    <b v="1"/>
    <b v="0"/>
    <b v="0"/>
    <b v="1"/>
    <b v="1"/>
    <b v="1"/>
    <b v="0"/>
    <b v="0"/>
    <b v="0"/>
    <b v="0"/>
    <b v="0"/>
    <b v="0"/>
    <b v="0"/>
    <b v="0"/>
    <b v="1"/>
    <b v="1"/>
    <b v="1"/>
    <b v="0"/>
    <b v="0"/>
    <b v="1"/>
    <b v="1"/>
    <b v="0"/>
    <b v="0"/>
    <b v="1"/>
    <x v="0"/>
  </r>
  <r>
    <x v="1"/>
    <m/>
    <n v="76"/>
    <s v="M"/>
    <m/>
    <n v="0.5"/>
    <n v="1"/>
    <n v="1"/>
    <n v="0"/>
    <s v="May Clinic Data"/>
    <b v="0"/>
    <b v="0"/>
    <b v="0"/>
    <n v="1"/>
    <b v="1"/>
    <b v="1"/>
    <b v="1"/>
    <b v="1"/>
    <b v="0"/>
    <b v="0"/>
    <b v="0"/>
    <b v="1"/>
    <b v="0"/>
    <b v="0"/>
    <b v="1"/>
    <b v="1"/>
    <b v="0"/>
    <b v="1"/>
    <b v="1"/>
    <b v="0"/>
    <b v="0"/>
    <b v="1"/>
    <b v="1"/>
    <b v="1"/>
    <b v="1"/>
    <b v="1"/>
    <b v="1"/>
    <b v="1"/>
    <b v="1"/>
    <b v="1"/>
    <b v="0"/>
    <b v="0"/>
    <b v="1"/>
    <b v="0"/>
    <b v="1"/>
    <x v="0"/>
  </r>
  <r>
    <x v="1"/>
    <m/>
    <n v="67"/>
    <s v="M"/>
    <m/>
    <n v="1"/>
    <n v="0.5"/>
    <n v="0"/>
    <n v="0"/>
    <s v="May Clinic Data"/>
    <b v="0"/>
    <b v="0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x v="0"/>
  </r>
  <r>
    <x v="1"/>
    <m/>
    <n v="67"/>
    <s v="M"/>
    <m/>
    <n v="1"/>
    <n v="0"/>
    <n v="0"/>
    <n v="0"/>
    <s v="May Clinic Data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x v="0"/>
  </r>
  <r>
    <x v="1"/>
    <m/>
    <n v="55"/>
    <s v="M"/>
    <m/>
    <n v="1"/>
    <n v="1"/>
    <n v="1"/>
    <n v="1"/>
    <s v="May Clinic Data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x v="1"/>
  </r>
  <r>
    <x v="1"/>
    <m/>
    <n v="67"/>
    <s v="M"/>
    <s v="Depression"/>
    <n v="1"/>
    <n v="0"/>
    <n v="1"/>
    <n v="0"/>
    <s v="May Clinic Data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0"/>
    <b v="1"/>
    <b v="0"/>
    <b v="0"/>
    <b v="0"/>
    <b v="0"/>
    <b v="0"/>
    <b v="0"/>
    <b v="1"/>
    <b v="0"/>
    <x v="0"/>
  </r>
  <r>
    <x v="1"/>
    <m/>
    <n v="72"/>
    <s v="M"/>
    <m/>
    <n v="1"/>
    <n v="1"/>
    <n v="1"/>
    <n v="1"/>
    <s v="April Cinic Data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x v="1"/>
  </r>
  <r>
    <x v="0"/>
    <m/>
    <n v="67"/>
    <s v="M"/>
    <s v="RLS"/>
    <n v="0"/>
    <n v="0"/>
    <n v="0"/>
    <n v="0"/>
    <s v="April Cinic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x v="0"/>
  </r>
  <r>
    <x v="0"/>
    <m/>
    <n v="74"/>
    <s v="F"/>
    <s v="Insomnia"/>
    <n v="0"/>
    <n v="0"/>
    <n v="0"/>
    <n v="0.5"/>
    <s v="April Cinic Data"/>
    <b v="1"/>
    <b v="0"/>
    <b v="0"/>
    <n v="1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1"/>
    <m/>
    <n v="54"/>
    <s v="F"/>
    <s v="DM2, depression"/>
    <n v="1"/>
    <n v="0"/>
    <n v="0"/>
    <n v="0"/>
    <s v="April Cinic Data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x v="0"/>
  </r>
  <r>
    <x v="0"/>
    <m/>
    <n v="65"/>
    <s v="F"/>
    <s v="Diabetes, heart failure"/>
    <n v="0"/>
    <n v="0"/>
    <n v="1"/>
    <n v="1"/>
    <s v="April Cinic Data"/>
    <b v="1"/>
    <b v="0"/>
    <b v="0"/>
    <n v="1"/>
    <b v="0"/>
    <b v="1"/>
    <b v="1"/>
    <b v="1"/>
    <b v="1"/>
    <b v="1"/>
    <b v="0"/>
    <b v="0"/>
    <b v="0"/>
    <b v="1"/>
    <b v="1"/>
    <b v="1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x v="0"/>
  </r>
  <r>
    <x v="0"/>
    <m/>
    <n v="73"/>
    <s v="F"/>
    <s v="Insomnia, anxiety, migraines"/>
    <n v="0"/>
    <n v="0"/>
    <n v="1"/>
    <n v="0"/>
    <s v="April Cinic Data"/>
    <b v="1"/>
    <b v="0"/>
    <b v="0"/>
    <n v="1"/>
    <b v="0"/>
    <b v="1"/>
    <b v="1"/>
    <b v="1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x v="0"/>
  </r>
  <r>
    <x v="0"/>
    <m/>
    <n v="77"/>
    <s v="F"/>
    <m/>
    <n v="0.5"/>
    <n v="1"/>
    <n v="0"/>
    <n v="0.5"/>
    <s v="April Cinic Data"/>
    <b v="0"/>
    <b v="0"/>
    <b v="0"/>
    <n v="1"/>
    <b v="1"/>
    <b v="1"/>
    <b v="1"/>
    <b v="1"/>
    <b v="0"/>
    <b v="0"/>
    <b v="0"/>
    <b v="0"/>
    <b v="0"/>
    <b v="0"/>
    <b v="0"/>
    <b v="0"/>
    <b v="0"/>
    <b v="1"/>
    <b v="1"/>
    <b v="0"/>
    <b v="0"/>
    <b v="1"/>
    <b v="1"/>
    <b v="1"/>
    <b v="1"/>
    <b v="1"/>
    <b v="0"/>
    <b v="0"/>
    <b v="0"/>
    <b v="0"/>
    <b v="0"/>
    <b v="0"/>
    <b v="0"/>
    <b v="0"/>
    <b v="1"/>
    <x v="0"/>
  </r>
  <r>
    <x v="0"/>
    <m/>
    <n v="53"/>
    <s v="F"/>
    <s v="Insomnia"/>
    <n v="0"/>
    <n v="1"/>
    <n v="1"/>
    <n v="0"/>
    <s v="April Cinic Data"/>
    <b v="1"/>
    <b v="0"/>
    <b v="0"/>
    <n v="1"/>
    <b v="0"/>
    <b v="1"/>
    <b v="1"/>
    <b v="1"/>
    <b v="0"/>
    <b v="0"/>
    <b v="0"/>
    <b v="1"/>
    <b v="0"/>
    <b v="0"/>
    <b v="1"/>
    <b v="1"/>
    <b v="0"/>
    <b v="1"/>
    <b v="1"/>
    <b v="0"/>
    <b v="0"/>
    <b v="0"/>
    <b v="0"/>
    <b v="0"/>
    <b v="0"/>
    <b v="1"/>
    <b v="1"/>
    <b v="1"/>
    <b v="0"/>
    <b v="0"/>
    <b v="0"/>
    <b v="0"/>
    <b v="0"/>
    <b v="0"/>
    <b v="1"/>
    <x v="0"/>
  </r>
  <r>
    <x v="0"/>
    <m/>
    <n v="76"/>
    <s v="F"/>
    <s v="Hypersomnia"/>
    <n v="0"/>
    <n v="0"/>
    <n v="0"/>
    <n v="0"/>
    <s v="April Cinic Data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1"/>
    <m/>
    <n v="49"/>
    <s v="F"/>
    <s v="Anxiety"/>
    <n v="1"/>
    <n v="0.5"/>
    <n v="1"/>
    <n v="1"/>
    <s v="April Cinic Data"/>
    <b v="0"/>
    <b v="0"/>
    <b v="0"/>
    <n v="1"/>
    <b v="0"/>
    <b v="0"/>
    <b v="1"/>
    <b v="0"/>
    <b v="1"/>
    <b v="0"/>
    <b v="0"/>
    <b v="0"/>
    <b v="0"/>
    <b v="1"/>
    <b v="1"/>
    <b v="0"/>
    <b v="0"/>
    <b v="0"/>
    <b v="0"/>
    <b v="0"/>
    <b v="1"/>
    <b v="0"/>
    <b v="1"/>
    <b v="1"/>
    <b v="1"/>
    <b v="0"/>
    <b v="1"/>
    <b v="0"/>
    <b v="0"/>
    <b v="1"/>
    <b v="0"/>
    <b v="0"/>
    <b v="1"/>
    <b v="1"/>
    <b v="0"/>
    <x v="0"/>
  </r>
  <r>
    <x v="0"/>
    <m/>
    <n v="53"/>
    <s v="F"/>
    <s v="Insomnia, depression, sleep apnea"/>
    <n v="0"/>
    <n v="0"/>
    <n v="0"/>
    <n v="1"/>
    <s v="April Cinic Data"/>
    <b v="1"/>
    <b v="0"/>
    <b v="0"/>
    <n v="1"/>
    <b v="0"/>
    <b v="1"/>
    <b v="1"/>
    <b v="1"/>
    <b v="1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1"/>
    <b v="0"/>
    <b v="0"/>
    <b v="0"/>
    <x v="0"/>
  </r>
  <r>
    <x v="0"/>
    <m/>
    <n v="83"/>
    <s v="F"/>
    <s v="AD-MCi and OSA"/>
    <n v="0"/>
    <n v="0"/>
    <n v="0"/>
    <n v="0"/>
    <s v="April Cinic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x v="0"/>
  </r>
  <r>
    <x v="0"/>
    <m/>
    <n v="65"/>
    <s v="M"/>
    <s v="RLS"/>
    <n v="0.5"/>
    <n v="0"/>
    <n v="0"/>
    <n v="0"/>
    <s v="April Cinic Data"/>
    <b v="0"/>
    <b v="1"/>
    <b v="0"/>
    <n v="1"/>
    <b v="1"/>
    <b v="1"/>
    <b v="0"/>
    <b v="0"/>
    <b v="0"/>
    <b v="0"/>
    <b v="1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1"/>
    <b v="0"/>
    <b v="0"/>
    <b v="0"/>
    <b v="0"/>
    <x v="0"/>
  </r>
  <r>
    <x v="0"/>
    <m/>
    <n v="80"/>
    <s v="F"/>
    <s v="RLS"/>
    <n v="0"/>
    <n v="0"/>
    <n v="1"/>
    <n v="0"/>
    <s v="April Cinic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1"/>
    <b v="1"/>
    <b v="0"/>
    <b v="0"/>
    <b v="0"/>
    <x v="0"/>
  </r>
  <r>
    <x v="0"/>
    <m/>
    <n v="67"/>
    <s v="F"/>
    <s v="Migraines, OSA"/>
    <n v="0.5"/>
    <n v="0"/>
    <n v="0"/>
    <n v="0"/>
    <s v="April Cinic Data"/>
    <b v="0"/>
    <b v="1"/>
    <b v="0"/>
    <n v="1"/>
    <b v="1"/>
    <b v="1"/>
    <b v="0"/>
    <b v="0"/>
    <b v="0"/>
    <b v="0"/>
    <b v="1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1"/>
    <b v="0"/>
    <b v="0"/>
    <b v="0"/>
    <b v="0"/>
    <x v="0"/>
  </r>
  <r>
    <x v="1"/>
    <m/>
    <n v="80"/>
    <s v="M"/>
    <m/>
    <n v="0"/>
    <n v="1"/>
    <n v="1"/>
    <n v="0"/>
    <s v="April Cinic Data"/>
    <b v="1"/>
    <b v="0"/>
    <b v="0"/>
    <n v="1"/>
    <b v="0"/>
    <b v="1"/>
    <b v="1"/>
    <b v="1"/>
    <b v="0"/>
    <b v="0"/>
    <b v="0"/>
    <b v="1"/>
    <b v="0"/>
    <b v="0"/>
    <b v="1"/>
    <b v="1"/>
    <b v="0"/>
    <b v="1"/>
    <b v="1"/>
    <b v="0"/>
    <b v="0"/>
    <b v="0"/>
    <b v="0"/>
    <b v="0"/>
    <b v="0"/>
    <b v="1"/>
    <b v="1"/>
    <b v="1"/>
    <b v="0"/>
    <b v="0"/>
    <b v="0"/>
    <b v="0"/>
    <b v="0"/>
    <b v="0"/>
    <b v="1"/>
    <x v="0"/>
  </r>
  <r>
    <x v="1"/>
    <m/>
    <n v="64"/>
    <s v="M"/>
    <s v="Depression, diabetes"/>
    <n v="1"/>
    <n v="0"/>
    <n v="0"/>
    <n v="0"/>
    <s v="April Cinic Data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x v="0"/>
  </r>
  <r>
    <x v="0"/>
    <m/>
    <n v="53"/>
    <s v="F"/>
    <s v="OSA, RLS, depression"/>
    <n v="0.5"/>
    <n v="1"/>
    <n v="0"/>
    <n v="0"/>
    <s v="Clinic - Clean Data"/>
    <b v="0"/>
    <b v="0"/>
    <b v="0"/>
    <n v="1"/>
    <b v="1"/>
    <b v="1"/>
    <b v="1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1"/>
    <b v="0"/>
    <b v="0"/>
    <b v="0"/>
    <b v="0"/>
    <b v="1"/>
    <b v="1"/>
    <b v="0"/>
    <b v="0"/>
    <b v="1"/>
    <x v="0"/>
  </r>
  <r>
    <x v="0"/>
    <m/>
    <n v="64"/>
    <s v="F"/>
    <s v="Central sleep apnea, circadian disorder"/>
    <n v="0.5"/>
    <n v="0"/>
    <n v="1"/>
    <n v="0"/>
    <s v="Clinic - Clean Data"/>
    <b v="0"/>
    <b v="0"/>
    <b v="0"/>
    <n v="1"/>
    <b v="1"/>
    <b v="1"/>
    <b v="1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0"/>
    <b v="1"/>
    <b v="0"/>
    <b v="0"/>
    <b v="0"/>
    <b v="1"/>
    <b v="1"/>
    <b v="0"/>
    <b v="0"/>
    <b v="0"/>
    <x v="0"/>
  </r>
  <r>
    <x v="0"/>
    <m/>
    <n v="67"/>
    <s v="F"/>
    <s v="OSA"/>
    <n v="0.5"/>
    <n v="1"/>
    <n v="1"/>
    <n v="0"/>
    <s v="Clinic - Clean Data"/>
    <b v="0"/>
    <b v="0"/>
    <b v="0"/>
    <n v="1"/>
    <b v="1"/>
    <b v="1"/>
    <b v="1"/>
    <b v="1"/>
    <b v="0"/>
    <b v="0"/>
    <b v="0"/>
    <b v="1"/>
    <b v="0"/>
    <b v="0"/>
    <b v="1"/>
    <b v="1"/>
    <b v="1"/>
    <b v="0"/>
    <b v="0"/>
    <b v="0"/>
    <b v="0"/>
    <b v="1"/>
    <b v="1"/>
    <b v="0"/>
    <b v="0"/>
    <b v="1"/>
    <b v="1"/>
    <b v="1"/>
    <b v="0"/>
    <b v="0"/>
    <b v="1"/>
    <b v="1"/>
    <b v="0"/>
    <b v="0"/>
    <b v="1"/>
    <x v="0"/>
  </r>
  <r>
    <x v="0"/>
    <m/>
    <n v="61"/>
    <s v="M"/>
    <s v="OSA, no RSWA"/>
    <n v="0.5"/>
    <n v="1"/>
    <n v="0"/>
    <n v="1"/>
    <s v="Clinic - Clean Data"/>
    <b v="0"/>
    <b v="0"/>
    <b v="0"/>
    <n v="1"/>
    <b v="1"/>
    <b v="1"/>
    <b v="1"/>
    <b v="1"/>
    <b v="1"/>
    <b v="1"/>
    <b v="0"/>
    <b v="0"/>
    <b v="1"/>
    <b v="0"/>
    <b v="1"/>
    <b v="1"/>
    <b v="1"/>
    <b v="0"/>
    <b v="0"/>
    <b v="0"/>
    <b v="0"/>
    <b v="1"/>
    <b v="1"/>
    <b v="0"/>
    <b v="0"/>
    <b v="1"/>
    <b v="0"/>
    <b v="0"/>
    <b v="0"/>
    <b v="0"/>
    <b v="1"/>
    <b v="1"/>
    <b v="0"/>
    <b v="0"/>
    <b v="1"/>
    <x v="0"/>
  </r>
  <r>
    <x v="0"/>
    <m/>
    <n v="53"/>
    <s v="F"/>
    <s v="OSA, anxiety, depression"/>
    <n v="0.5"/>
    <n v="1"/>
    <n v="1"/>
    <n v="1"/>
    <s v="Clinic - Clean Data"/>
    <b v="0"/>
    <b v="0"/>
    <b v="0"/>
    <n v="1"/>
    <b v="1"/>
    <b v="1"/>
    <b v="1"/>
    <b v="1"/>
    <b v="1"/>
    <b v="1"/>
    <b v="0"/>
    <b v="1"/>
    <b v="1"/>
    <b v="1"/>
    <b v="1"/>
    <b v="1"/>
    <b v="1"/>
    <b v="0"/>
    <b v="0"/>
    <b v="0"/>
    <b v="0"/>
    <b v="1"/>
    <b v="1"/>
    <b v="0"/>
    <b v="0"/>
    <b v="1"/>
    <b v="1"/>
    <b v="1"/>
    <b v="0"/>
    <b v="0"/>
    <b v="1"/>
    <b v="1"/>
    <b v="0"/>
    <b v="0"/>
    <b v="1"/>
    <x v="0"/>
  </r>
  <r>
    <x v="0"/>
    <m/>
    <n v="43"/>
    <s v="F"/>
    <s v="OSA, shift work disorder"/>
    <n v="0.5"/>
    <n v="0"/>
    <n v="1"/>
    <n v="0"/>
    <s v="Clinic - Clean Data"/>
    <b v="0"/>
    <b v="0"/>
    <b v="0"/>
    <n v="1"/>
    <b v="1"/>
    <b v="1"/>
    <b v="1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0"/>
    <b v="1"/>
    <b v="0"/>
    <b v="0"/>
    <b v="0"/>
    <b v="1"/>
    <b v="1"/>
    <b v="0"/>
    <b v="0"/>
    <b v="0"/>
    <x v="0"/>
  </r>
  <r>
    <x v="0"/>
    <m/>
    <n v="43"/>
    <s v="M"/>
    <s v="RLS, insomnia, mild OSA"/>
    <n v="0.5"/>
    <n v="0"/>
    <n v="0"/>
    <n v="1"/>
    <s v="Clinic - Clean Data"/>
    <b v="0"/>
    <b v="0"/>
    <b v="0"/>
    <n v="1"/>
    <b v="1"/>
    <b v="1"/>
    <b v="1"/>
    <b v="1"/>
    <b v="1"/>
    <b v="1"/>
    <b v="0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1"/>
    <b v="1"/>
    <b v="0"/>
    <b v="0"/>
    <b v="0"/>
    <x v="0"/>
  </r>
  <r>
    <x v="0"/>
    <m/>
    <n v="73"/>
    <s v="F"/>
    <s v="OSA sx, sleeptalking, initiation insomnia, RLS, low Fe"/>
    <n v="0.5"/>
    <n v="0.5"/>
    <n v="1"/>
    <n v="1"/>
    <s v="Clinic - Clean Data"/>
    <b v="0"/>
    <b v="0"/>
    <b v="0"/>
    <n v="1"/>
    <b v="1"/>
    <b v="1"/>
    <b v="1"/>
    <b v="1"/>
    <b v="1"/>
    <b v="1"/>
    <b v="0"/>
    <b v="0"/>
    <b v="0"/>
    <b v="1"/>
    <b v="1"/>
    <b v="1"/>
    <b v="1"/>
    <b v="0"/>
    <b v="0"/>
    <b v="0"/>
    <b v="0"/>
    <b v="1"/>
    <b v="1"/>
    <b v="0"/>
    <b v="0"/>
    <b v="0"/>
    <b v="1"/>
    <b v="0"/>
    <b v="0"/>
    <b v="0"/>
    <b v="1"/>
    <b v="1"/>
    <b v="0"/>
    <b v="0"/>
    <b v="0"/>
    <x v="0"/>
  </r>
  <r>
    <x v="0"/>
    <m/>
    <n v="68"/>
    <s v="M"/>
    <s v="Hypersomnia, tachycarida, constipation, l. thalamic lacunar lesion"/>
    <n v="0.5"/>
    <n v="0.5"/>
    <n v="1"/>
    <n v="1"/>
    <s v="Clinic - Clean Data"/>
    <b v="0"/>
    <b v="0"/>
    <b v="0"/>
    <n v="1"/>
    <b v="1"/>
    <b v="1"/>
    <b v="1"/>
    <b v="1"/>
    <b v="1"/>
    <b v="1"/>
    <b v="0"/>
    <b v="0"/>
    <b v="0"/>
    <b v="1"/>
    <b v="1"/>
    <b v="1"/>
    <b v="0"/>
    <b v="1"/>
    <b v="1"/>
    <b v="0"/>
    <b v="0"/>
    <b v="1"/>
    <b v="1"/>
    <b v="1"/>
    <b v="1"/>
    <b v="0"/>
    <b v="1"/>
    <b v="0"/>
    <b v="0"/>
    <b v="1"/>
    <b v="0"/>
    <b v="0"/>
    <b v="1"/>
    <b v="0"/>
    <b v="0"/>
    <x v="0"/>
  </r>
  <r>
    <x v="0"/>
    <m/>
    <n v="64"/>
    <s v="F"/>
    <s v="OSA, insomnia, excessive daytime sleepiness, cognitive concerns"/>
    <n v="0.5"/>
    <n v="0.5"/>
    <n v="0"/>
    <n v="1"/>
    <s v="Clinic - Clean Data"/>
    <b v="0"/>
    <b v="0"/>
    <b v="0"/>
    <n v="1"/>
    <b v="1"/>
    <b v="1"/>
    <b v="1"/>
    <b v="1"/>
    <b v="1"/>
    <b v="1"/>
    <b v="0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1"/>
    <b v="1"/>
    <b v="0"/>
    <b v="0"/>
    <b v="0"/>
    <x v="0"/>
  </r>
  <r>
    <x v="0"/>
    <m/>
    <n v="41"/>
    <s v="M"/>
    <s v="OSA"/>
    <n v="0.5"/>
    <n v="0"/>
    <n v="0"/>
    <n v="0.5"/>
    <s v="Clinic - Clean Data"/>
    <b v="0"/>
    <b v="0"/>
    <b v="0"/>
    <n v="1"/>
    <b v="1"/>
    <b v="1"/>
    <b v="0"/>
    <b v="0"/>
    <b v="0"/>
    <b v="0"/>
    <b v="0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1"/>
    <b v="0"/>
    <b v="0"/>
    <b v="0"/>
    <b v="0"/>
    <x v="0"/>
  </r>
  <r>
    <x v="0"/>
    <m/>
    <n v="68"/>
    <s v="F"/>
    <s v="OSA, migraines"/>
    <n v="0.5"/>
    <n v="0"/>
    <n v="0"/>
    <n v="0"/>
    <s v="Clinic - Clean Data"/>
    <b v="0"/>
    <b v="1"/>
    <b v="0"/>
    <n v="1"/>
    <b v="1"/>
    <b v="1"/>
    <b v="0"/>
    <b v="0"/>
    <b v="0"/>
    <b v="0"/>
    <b v="1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1"/>
    <b v="0"/>
    <b v="0"/>
    <b v="0"/>
    <b v="0"/>
    <x v="0"/>
  </r>
  <r>
    <x v="0"/>
    <m/>
    <n v="45"/>
    <s v="M"/>
    <s v="Tbi, sleep apnea, migraines, PTSD + GAD"/>
    <n v="0.5"/>
    <n v="0.5"/>
    <n v="1"/>
    <n v="1"/>
    <s v="Clinic - Clean Data"/>
    <b v="0"/>
    <b v="0"/>
    <b v="0"/>
    <n v="1"/>
    <b v="1"/>
    <b v="1"/>
    <b v="1"/>
    <b v="1"/>
    <b v="1"/>
    <b v="1"/>
    <b v="0"/>
    <b v="0"/>
    <b v="0"/>
    <b v="1"/>
    <b v="1"/>
    <b v="1"/>
    <b v="1"/>
    <b v="0"/>
    <b v="0"/>
    <b v="0"/>
    <b v="0"/>
    <b v="1"/>
    <b v="1"/>
    <b v="0"/>
    <b v="0"/>
    <b v="0"/>
    <b v="1"/>
    <b v="0"/>
    <b v="0"/>
    <b v="0"/>
    <b v="1"/>
    <b v="1"/>
    <b v="0"/>
    <b v="0"/>
    <b v="0"/>
    <x v="0"/>
  </r>
  <r>
    <x v="0"/>
    <m/>
    <n v="56"/>
    <s v="M"/>
    <s v="OSA, excessive daytime sleepiness"/>
    <n v="0.5"/>
    <n v="0"/>
    <n v="0"/>
    <n v="1"/>
    <s v="Clinic - Clean Data"/>
    <b v="0"/>
    <b v="0"/>
    <b v="0"/>
    <n v="1"/>
    <b v="1"/>
    <b v="1"/>
    <b v="1"/>
    <b v="1"/>
    <b v="1"/>
    <b v="1"/>
    <b v="0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1"/>
    <b v="1"/>
    <b v="0"/>
    <b v="0"/>
    <b v="0"/>
    <x v="0"/>
  </r>
  <r>
    <x v="0"/>
    <m/>
    <n v="45"/>
    <s v="F"/>
    <s v="Lupus, sleep apnea"/>
    <n v="0.5"/>
    <n v="0"/>
    <n v="0.5"/>
    <n v="0"/>
    <s v="Clinic - Clean Data"/>
    <b v="0"/>
    <b v="0"/>
    <b v="0"/>
    <n v="1"/>
    <b v="1"/>
    <b v="1"/>
    <b v="0"/>
    <b v="0"/>
    <b v="0"/>
    <b v="0"/>
    <b v="0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1"/>
    <b v="0"/>
    <b v="0"/>
    <b v="0"/>
    <b v="0"/>
    <x v="0"/>
  </r>
  <r>
    <x v="0"/>
    <m/>
    <n v="65"/>
    <s v="M"/>
    <s v="OSA, RLS"/>
    <n v="0.5"/>
    <n v="0"/>
    <n v="1"/>
    <n v="0"/>
    <s v="Clinic - Clean Data"/>
    <b v="0"/>
    <b v="0"/>
    <b v="0"/>
    <n v="1"/>
    <b v="1"/>
    <b v="1"/>
    <b v="1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0"/>
    <b v="1"/>
    <b v="0"/>
    <b v="0"/>
    <b v="0"/>
    <b v="1"/>
    <b v="1"/>
    <b v="0"/>
    <b v="0"/>
    <b v="0"/>
    <x v="0"/>
  </r>
  <r>
    <x v="0"/>
    <m/>
    <n v="63"/>
    <s v="M"/>
    <s v="OSA"/>
    <n v="0"/>
    <n v="0"/>
    <n v="1"/>
    <n v="0.5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1"/>
    <b v="1"/>
    <b v="0"/>
    <b v="0"/>
    <b v="0"/>
    <x v="0"/>
  </r>
  <r>
    <x v="0"/>
    <m/>
    <n v="60"/>
    <s v="M"/>
    <s v="OSA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x v="0"/>
  </r>
  <r>
    <x v="0"/>
    <m/>
    <n v="81"/>
    <s v="M"/>
    <s v="OSA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x v="0"/>
  </r>
  <r>
    <x v="0"/>
    <m/>
    <n v="66"/>
    <s v="M"/>
    <s v="RLS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x v="0"/>
  </r>
  <r>
    <x v="0"/>
    <m/>
    <n v="64"/>
    <s v="F"/>
    <s v="OSA"/>
    <n v="0"/>
    <n v="0"/>
    <n v="1"/>
    <n v="0.5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1"/>
    <b v="1"/>
    <b v="0"/>
    <b v="0"/>
    <b v="0"/>
    <x v="0"/>
  </r>
  <r>
    <x v="0"/>
    <m/>
    <n v="68"/>
    <s v="M"/>
    <s v="OSA"/>
    <n v="0"/>
    <n v="1"/>
    <n v="0"/>
    <n v="0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1"/>
    <x v="0"/>
  </r>
  <r>
    <x v="0"/>
    <m/>
    <n v="56"/>
    <s v="F"/>
    <s v="Insomnia, anxiety"/>
    <n v="0"/>
    <n v="0"/>
    <n v="1"/>
    <n v="0.5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x v="0"/>
  </r>
  <r>
    <x v="0"/>
    <m/>
    <n v="87"/>
    <s v="F"/>
    <s v="OSA, RLS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x v="0"/>
  </r>
  <r>
    <x v="0"/>
    <m/>
    <n v="48"/>
    <s v="M"/>
    <s v="OSA, insomnia, distal sensory neuropathy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x v="0"/>
  </r>
  <r>
    <x v="0"/>
    <m/>
    <n v="78"/>
    <s v="M"/>
    <s v="Hypersomnia, OSA"/>
    <n v="0"/>
    <n v="0"/>
    <n v="0"/>
    <n v="0.5"/>
    <s v="Clinic - Clean Data"/>
    <b v="1"/>
    <b v="0"/>
    <b v="0"/>
    <n v="1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x v="0"/>
  </r>
  <r>
    <x v="0"/>
    <m/>
    <n v="72"/>
    <s v="F"/>
    <s v="Insomnia"/>
    <n v="0"/>
    <n v="0.5"/>
    <n v="0"/>
    <n v="0"/>
    <s v="Clinic - Clean Data"/>
    <b v="1"/>
    <b v="0"/>
    <b v="0"/>
    <n v="1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m/>
    <n v="63"/>
    <s v="F"/>
    <s v="MCl, althdileale, LVPPA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m/>
    <n v="51"/>
    <s v="F"/>
    <s v="OSA, RLS, excessive daytime sleepiness, lupus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x v="0"/>
  </r>
  <r>
    <x v="0"/>
    <m/>
    <n v="78"/>
    <s v="M"/>
    <s v="RBD mimic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x v="0"/>
  </r>
  <r>
    <x v="0"/>
    <m/>
    <n v="48"/>
    <s v="M"/>
    <s v="Spinal cerebellar ataxia 2, nocturia"/>
    <n v="0"/>
    <n v="0"/>
    <n v="1"/>
    <n v="0.5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x v="0"/>
  </r>
  <r>
    <x v="0"/>
    <m/>
    <n v="82"/>
    <s v="M"/>
    <s v="OSA"/>
    <n v="0"/>
    <n v="0"/>
    <n v="1"/>
    <n v="0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1"/>
    <b v="1"/>
    <b v="0"/>
    <b v="0"/>
    <b v="0"/>
    <x v="0"/>
  </r>
  <r>
    <x v="0"/>
    <m/>
    <n v="87"/>
    <s v="M"/>
    <s v="RLS"/>
    <n v="0"/>
    <n v="0"/>
    <n v="1"/>
    <n v="1"/>
    <s v="Clinic - Clean Data"/>
    <b v="1"/>
    <b v="0"/>
    <b v="0"/>
    <n v="1"/>
    <b v="0"/>
    <b v="1"/>
    <b v="1"/>
    <b v="1"/>
    <b v="1"/>
    <b v="1"/>
    <b v="0"/>
    <b v="0"/>
    <b v="0"/>
    <b v="1"/>
    <b v="1"/>
    <b v="1"/>
    <b v="1"/>
    <b v="0"/>
    <b v="0"/>
    <b v="0"/>
    <b v="0"/>
    <b v="0"/>
    <b v="0"/>
    <b v="0"/>
    <b v="0"/>
    <b v="0"/>
    <b v="1"/>
    <b v="0"/>
    <b v="0"/>
    <b v="0"/>
    <b v="1"/>
    <b v="1"/>
    <b v="0"/>
    <b v="0"/>
    <b v="0"/>
    <x v="0"/>
  </r>
  <r>
    <x v="0"/>
    <m/>
    <n v="76"/>
    <s v="M"/>
    <s v="OSA, sleep maintenance insomnia, nocturia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x v="0"/>
  </r>
  <r>
    <x v="0"/>
    <m/>
    <n v="47"/>
    <s v="M"/>
    <s v="OSA, insomnia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x v="0"/>
  </r>
  <r>
    <x v="0"/>
    <m/>
    <n v="77"/>
    <s v="F"/>
    <s v="OSA, anxiety, depression"/>
    <n v="0"/>
    <n v="1"/>
    <n v="0"/>
    <n v="0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1"/>
    <x v="0"/>
  </r>
  <r>
    <x v="0"/>
    <m/>
    <n v="62"/>
    <s v="F"/>
    <s v="Sleep apnea, migraines, I. ica aneurysm, s/p embolization (2020)"/>
    <n v="0"/>
    <n v="0"/>
    <n v="0"/>
    <n v="0.5"/>
    <s v="Clinic - Clean Data"/>
    <b v="1"/>
    <b v="0"/>
    <b v="0"/>
    <n v="1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x v="0"/>
  </r>
  <r>
    <x v="0"/>
    <m/>
    <n v="73"/>
    <s v="M"/>
    <s v="RLS, OSA, depression"/>
    <n v="0"/>
    <n v="1"/>
    <n v="0"/>
    <n v="0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1"/>
    <x v="0"/>
  </r>
  <r>
    <x v="0"/>
    <m/>
    <n v="71"/>
    <s v="M"/>
    <s v="OSA, depression, nocturia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x v="0"/>
  </r>
  <r>
    <x v="0"/>
    <m/>
    <n v="61"/>
    <s v="F"/>
    <s v="OSA, cognitive concerns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x v="0"/>
  </r>
  <r>
    <x v="0"/>
    <m/>
    <n v="84"/>
    <s v="M"/>
    <s v="OSA"/>
    <n v="0"/>
    <n v="1"/>
    <n v="1"/>
    <n v="0"/>
    <s v="Clinic - Clean Data"/>
    <b v="1"/>
    <b v="0"/>
    <b v="0"/>
    <n v="1"/>
    <b v="0"/>
    <b v="1"/>
    <b v="1"/>
    <b v="1"/>
    <b v="0"/>
    <b v="0"/>
    <b v="0"/>
    <b v="1"/>
    <b v="0"/>
    <b v="0"/>
    <b v="1"/>
    <b v="1"/>
    <b v="1"/>
    <b v="0"/>
    <b v="0"/>
    <b v="0"/>
    <b v="0"/>
    <b v="0"/>
    <b v="0"/>
    <b v="0"/>
    <b v="0"/>
    <b v="1"/>
    <b v="1"/>
    <b v="1"/>
    <b v="0"/>
    <b v="0"/>
    <b v="1"/>
    <b v="1"/>
    <b v="0"/>
    <b v="0"/>
    <b v="1"/>
    <x v="0"/>
  </r>
  <r>
    <x v="0"/>
    <m/>
    <n v="75"/>
    <s v="M"/>
    <s v="PLMD, RLS, depression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x v="0"/>
  </r>
  <r>
    <x v="0"/>
    <m/>
    <n v="56"/>
    <s v="M"/>
    <s v="OSA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x v="0"/>
  </r>
  <r>
    <x v="0"/>
    <m/>
    <n v="45"/>
    <s v="M"/>
    <s v="OSA, insomnia, chronic fatigue"/>
    <n v="0"/>
    <n v="0"/>
    <n v="1"/>
    <n v="0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1"/>
    <b v="1"/>
    <b v="0"/>
    <b v="0"/>
    <b v="0"/>
    <x v="0"/>
  </r>
  <r>
    <x v="0"/>
    <m/>
    <n v="72"/>
    <s v="M"/>
    <s v="Severe depression, OSA"/>
    <n v="0"/>
    <n v="0"/>
    <n v="1"/>
    <n v="0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1"/>
    <b v="1"/>
    <b v="0"/>
    <b v="0"/>
    <b v="0"/>
    <x v="0"/>
  </r>
  <r>
    <x v="0"/>
    <m/>
    <n v="40"/>
    <s v="F"/>
    <s v="OSA"/>
    <n v="0"/>
    <n v="0"/>
    <n v="0"/>
    <n v="1"/>
    <s v="Clinic - Clean Data"/>
    <b v="1"/>
    <b v="0"/>
    <b v="0"/>
    <n v="1"/>
    <b v="0"/>
    <b v="1"/>
    <b v="1"/>
    <b v="1"/>
    <b v="1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1"/>
    <b v="0"/>
    <b v="0"/>
    <b v="0"/>
    <x v="0"/>
  </r>
  <r>
    <x v="0"/>
    <m/>
    <n v="50"/>
    <s v="M"/>
    <s v="OSA"/>
    <n v="0"/>
    <n v="0"/>
    <n v="0"/>
    <n v="1"/>
    <s v="Clinic - Clean Data"/>
    <b v="1"/>
    <b v="0"/>
    <b v="0"/>
    <n v="1"/>
    <b v="0"/>
    <b v="1"/>
    <b v="1"/>
    <b v="1"/>
    <b v="1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1"/>
    <b v="0"/>
    <b v="0"/>
    <b v="0"/>
    <x v="0"/>
  </r>
  <r>
    <x v="0"/>
    <m/>
    <n v="57"/>
    <s v="F"/>
    <s v="RLS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x v="0"/>
  </r>
  <r>
    <x v="0"/>
    <m/>
    <n v="68"/>
    <s v="M"/>
    <s v="RLS"/>
    <n v="0"/>
    <n v="0"/>
    <n v="0"/>
    <n v="1"/>
    <s v="Clinic - Clean Data"/>
    <b v="1"/>
    <b v="0"/>
    <b v="0"/>
    <n v="1"/>
    <b v="0"/>
    <b v="1"/>
    <b v="1"/>
    <b v="1"/>
    <b v="1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1"/>
    <b v="0"/>
    <b v="0"/>
    <b v="0"/>
    <x v="0"/>
  </r>
  <r>
    <x v="0"/>
    <m/>
    <n v="51"/>
    <s v="F"/>
    <s v="Lupus, sleep apnea, RLS"/>
    <n v="0"/>
    <n v="0"/>
    <n v="0"/>
    <n v="1"/>
    <s v="Clinic - Clean Data"/>
    <b v="1"/>
    <b v="0"/>
    <b v="0"/>
    <n v="1"/>
    <b v="0"/>
    <b v="1"/>
    <b v="1"/>
    <b v="1"/>
    <b v="1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1"/>
    <b v="0"/>
    <b v="0"/>
    <b v="0"/>
    <x v="0"/>
  </r>
  <r>
    <x v="0"/>
    <m/>
    <n v="54"/>
    <s v="F"/>
    <s v="RLS, insomnia"/>
    <n v="0"/>
    <n v="0"/>
    <n v="0"/>
    <n v="1"/>
    <s v="Clinic - Clean Data"/>
    <b v="1"/>
    <b v="0"/>
    <b v="0"/>
    <n v="1"/>
    <b v="0"/>
    <b v="1"/>
    <b v="1"/>
    <b v="1"/>
    <b v="1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1"/>
    <b v="0"/>
    <b v="0"/>
    <b v="0"/>
    <x v="0"/>
  </r>
  <r>
    <x v="1"/>
    <m/>
    <n v="73"/>
    <s v="M"/>
    <m/>
    <n v="1"/>
    <n v="0"/>
    <n v="0"/>
    <n v="0"/>
    <s v="Clinic - Clean Data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x v="0"/>
  </r>
  <r>
    <x v="1"/>
    <m/>
    <n v="79"/>
    <s v="M"/>
    <s v="Insomnia, nocturia (no PSG)"/>
    <n v="1"/>
    <n v="1"/>
    <n v="1"/>
    <n v="0"/>
    <s v="Clinic - Clean Data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x v="1"/>
  </r>
  <r>
    <x v="1"/>
    <m/>
    <n v="70"/>
    <s v="M"/>
    <s v="OSA, depression, anxiety"/>
    <n v="1"/>
    <n v="0"/>
    <n v="0"/>
    <n v="0"/>
    <s v="Clinic - Clean Data"/>
    <b v="0"/>
    <b v="1"/>
    <b v="0"/>
    <n v="1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b v="0"/>
    <b v="0"/>
    <b v="0"/>
    <b v="0"/>
    <b v="1"/>
    <b v="0"/>
    <x v="0"/>
  </r>
  <r>
    <x v="1"/>
    <m/>
    <n v="75"/>
    <s v="F"/>
    <s v="OSA"/>
    <n v="1"/>
    <n v="1"/>
    <n v="0"/>
    <n v="0"/>
    <s v="Clinic - Clean Data"/>
    <b v="0"/>
    <b v="0"/>
    <b v="0"/>
    <n v="1"/>
    <b v="0"/>
    <b v="0"/>
    <b v="1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1"/>
    <b v="0"/>
    <b v="0"/>
    <b v="0"/>
    <b v="0"/>
    <b v="0"/>
    <b v="0"/>
    <b v="0"/>
    <b v="1"/>
    <b v="1"/>
    <x v="1"/>
  </r>
  <r>
    <x v="0"/>
    <m/>
    <n v="46"/>
    <s v="F"/>
    <s v="Exessive daytime sleepiness, insomnia, OSA"/>
    <n v="1"/>
    <n v="0.5"/>
    <n v="0"/>
    <n v="1"/>
    <s v="Clinic - Clean Data"/>
    <b v="0"/>
    <b v="0"/>
    <b v="0"/>
    <n v="1"/>
    <b v="0"/>
    <b v="0"/>
    <b v="1"/>
    <b v="0"/>
    <b v="1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b v="0"/>
    <b v="0"/>
    <b v="0"/>
    <b v="0"/>
    <b v="1"/>
    <b v="0"/>
    <x v="0"/>
  </r>
  <r>
    <x v="1"/>
    <m/>
    <n v="79"/>
    <s v="M"/>
    <m/>
    <n v="1"/>
    <n v="0"/>
    <n v="1"/>
    <n v="0"/>
    <s v="Clinic - Clean Data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0"/>
    <b v="1"/>
    <b v="0"/>
    <b v="0"/>
    <b v="0"/>
    <b v="0"/>
    <b v="0"/>
    <b v="0"/>
    <b v="1"/>
    <b v="0"/>
    <x v="0"/>
  </r>
  <r>
    <x v="1"/>
    <m/>
    <n v="78"/>
    <s v="M"/>
    <m/>
    <n v="1"/>
    <n v="1"/>
    <n v="1"/>
    <n v="0"/>
    <s v="Clinic - Clean Data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x v="1"/>
  </r>
  <r>
    <x v="1"/>
    <m/>
    <n v="70"/>
    <s v="F"/>
    <s v="RLS, depression, OSA"/>
    <n v="0"/>
    <n v="0"/>
    <n v="1"/>
    <n v="1"/>
    <s v="Clinic - Clean Data"/>
    <b v="1"/>
    <b v="0"/>
    <b v="0"/>
    <n v="1"/>
    <b v="0"/>
    <b v="1"/>
    <b v="1"/>
    <b v="1"/>
    <b v="1"/>
    <b v="1"/>
    <b v="0"/>
    <b v="0"/>
    <b v="0"/>
    <b v="1"/>
    <b v="1"/>
    <b v="1"/>
    <b v="1"/>
    <b v="0"/>
    <b v="0"/>
    <b v="0"/>
    <b v="0"/>
    <b v="0"/>
    <b v="0"/>
    <b v="0"/>
    <b v="0"/>
    <b v="0"/>
    <b v="1"/>
    <b v="0"/>
    <b v="0"/>
    <b v="0"/>
    <b v="1"/>
    <b v="1"/>
    <b v="0"/>
    <b v="0"/>
    <b v="0"/>
    <x v="0"/>
  </r>
  <r>
    <x v="1"/>
    <m/>
    <n v="82"/>
    <s v="M"/>
    <s v="Positional OSA"/>
    <n v="1"/>
    <n v="0"/>
    <n v="0"/>
    <n v="0"/>
    <s v="Clinic - Clean Data"/>
    <b v="0"/>
    <b v="1"/>
    <b v="0"/>
    <n v="1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b v="0"/>
    <b v="0"/>
    <b v="0"/>
    <b v="0"/>
    <b v="1"/>
    <b v="0"/>
    <x v="0"/>
  </r>
  <r>
    <x v="1"/>
    <m/>
    <n v="70"/>
    <s v="F"/>
    <s v="Maintenance insomnia, depression"/>
    <n v="0"/>
    <n v="0"/>
    <n v="1"/>
    <n v="0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x v="0"/>
  </r>
  <r>
    <x v="1"/>
    <m/>
    <n v="71"/>
    <s v="F"/>
    <s v="Depression"/>
    <n v="0.5"/>
    <n v="1"/>
    <n v="1"/>
    <n v="0.5"/>
    <s v="Clinic - Clean Data"/>
    <b v="0"/>
    <b v="0"/>
    <b v="0"/>
    <n v="1"/>
    <b v="1"/>
    <b v="1"/>
    <b v="1"/>
    <b v="1"/>
    <b v="0"/>
    <b v="0"/>
    <b v="0"/>
    <b v="1"/>
    <b v="0"/>
    <b v="0"/>
    <b v="1"/>
    <b v="1"/>
    <b v="0"/>
    <b v="1"/>
    <b v="1"/>
    <b v="0"/>
    <b v="0"/>
    <b v="1"/>
    <b v="1"/>
    <b v="1"/>
    <b v="1"/>
    <b v="1"/>
    <b v="1"/>
    <b v="1"/>
    <b v="1"/>
    <b v="1"/>
    <b v="0"/>
    <b v="0"/>
    <b v="1"/>
    <b v="0"/>
    <b v="1"/>
    <x v="0"/>
  </r>
  <r>
    <x v="1"/>
    <m/>
    <n v="85"/>
    <s v="M"/>
    <s v="pRBD, depression"/>
    <n v="1"/>
    <n v="0"/>
    <n v="0"/>
    <n v="0.5"/>
    <s v="Clinic - Clean Data"/>
    <b v="0"/>
    <b v="0"/>
    <b v="0"/>
    <n v="1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b v="0"/>
    <b v="0"/>
    <b v="0"/>
    <b v="0"/>
    <b v="1"/>
    <b v="0"/>
    <x v="0"/>
  </r>
  <r>
    <x v="1"/>
    <m/>
    <n v="74"/>
    <s v="F"/>
    <m/>
    <n v="1"/>
    <n v="0"/>
    <n v="0.5"/>
    <n v="0"/>
    <s v="Clinic - Clean Data"/>
    <b v="0"/>
    <b v="0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x v="0"/>
  </r>
  <r>
    <x v="1"/>
    <m/>
    <n v="73"/>
    <s v="F"/>
    <s v="OSA, RLS, insomnia"/>
    <n v="1"/>
    <n v="0"/>
    <n v="0"/>
    <n v="1"/>
    <s v="Clinic - Clean Data"/>
    <b v="0"/>
    <b v="0"/>
    <b v="0"/>
    <n v="1"/>
    <b v="0"/>
    <b v="0"/>
    <b v="1"/>
    <b v="0"/>
    <b v="1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b v="0"/>
    <b v="0"/>
    <b v="0"/>
    <b v="0"/>
    <b v="1"/>
    <b v="0"/>
    <x v="0"/>
  </r>
  <r>
    <x v="1"/>
    <m/>
    <n v="77"/>
    <s v="F"/>
    <s v="OSA, cognitive impairment"/>
    <n v="1"/>
    <n v="1"/>
    <n v="1"/>
    <n v="1"/>
    <s v="Clinic - Clean Data"/>
    <b v="0"/>
    <b v="0"/>
    <b v="0"/>
    <n v="1"/>
    <b v="0"/>
    <b v="0"/>
    <b v="1"/>
    <b v="0"/>
    <b v="1"/>
    <b v="0"/>
    <b v="0"/>
    <b v="1"/>
    <b v="1"/>
    <b v="1"/>
    <b v="1"/>
    <b v="0"/>
    <b v="1"/>
    <b v="0"/>
    <b v="0"/>
    <b v="0"/>
    <b v="1"/>
    <b v="0"/>
    <b v="1"/>
    <b v="0"/>
    <b v="0"/>
    <b v="1"/>
    <b v="1"/>
    <b v="1"/>
    <b v="0"/>
    <b v="0"/>
    <b v="0"/>
    <b v="0"/>
    <b v="0"/>
    <b v="1"/>
    <b v="1"/>
    <x v="1"/>
  </r>
  <r>
    <x v="1"/>
    <m/>
    <n v="72"/>
    <s v="M"/>
    <s v="OSA"/>
    <n v="1"/>
    <n v="1"/>
    <n v="0"/>
    <n v="0"/>
    <s v="Clinic - Clean Data"/>
    <b v="0"/>
    <b v="0"/>
    <b v="0"/>
    <n v="1"/>
    <b v="0"/>
    <b v="0"/>
    <b v="1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1"/>
    <b v="0"/>
    <b v="0"/>
    <b v="0"/>
    <b v="0"/>
    <b v="0"/>
    <b v="0"/>
    <b v="0"/>
    <b v="1"/>
    <b v="1"/>
    <x v="1"/>
  </r>
  <r>
    <x v="1"/>
    <m/>
    <n v="63"/>
    <s v="F"/>
    <m/>
    <n v="1"/>
    <n v="0.5"/>
    <n v="1"/>
    <n v="1"/>
    <s v="Clinic - Clean Data"/>
    <b v="0"/>
    <b v="0"/>
    <b v="0"/>
    <n v="1"/>
    <b v="0"/>
    <b v="0"/>
    <b v="1"/>
    <b v="0"/>
    <b v="1"/>
    <b v="0"/>
    <b v="0"/>
    <b v="0"/>
    <b v="0"/>
    <b v="1"/>
    <b v="1"/>
    <b v="0"/>
    <b v="0"/>
    <b v="0"/>
    <b v="0"/>
    <b v="0"/>
    <b v="1"/>
    <b v="0"/>
    <b v="1"/>
    <b v="1"/>
    <b v="1"/>
    <b v="0"/>
    <b v="1"/>
    <b v="0"/>
    <b v="0"/>
    <b v="1"/>
    <b v="0"/>
    <b v="0"/>
    <b v="1"/>
    <b v="1"/>
    <b v="0"/>
    <x v="0"/>
  </r>
  <r>
    <x v="1"/>
    <m/>
    <n v="79"/>
    <s v="M"/>
    <s v="OSA"/>
    <n v="1"/>
    <n v="1"/>
    <n v="1"/>
    <n v="0"/>
    <s v="Clinic - Clean Data"/>
    <b v="0"/>
    <b v="0"/>
    <b v="0"/>
    <n v="1"/>
    <b v="0"/>
    <b v="0"/>
    <b v="1"/>
    <b v="0"/>
    <b v="0"/>
    <b v="0"/>
    <b v="0"/>
    <b v="1"/>
    <b v="0"/>
    <b v="0"/>
    <b v="1"/>
    <b v="0"/>
    <b v="1"/>
    <b v="0"/>
    <b v="0"/>
    <b v="0"/>
    <b v="1"/>
    <b v="0"/>
    <b v="1"/>
    <b v="0"/>
    <b v="0"/>
    <b v="1"/>
    <b v="1"/>
    <b v="1"/>
    <b v="0"/>
    <b v="0"/>
    <b v="0"/>
    <b v="0"/>
    <b v="0"/>
    <b v="1"/>
    <b v="1"/>
    <x v="1"/>
  </r>
  <r>
    <x v="0"/>
    <n v="5.1647340570000004"/>
    <n v="54"/>
    <s v="M"/>
    <s v="nREM parasomnias"/>
    <n v="0.5"/>
    <n v="0"/>
    <n v="0"/>
    <n v="1"/>
    <s v="SHAS"/>
    <b v="0"/>
    <b v="0"/>
    <b v="0"/>
    <n v="1"/>
    <b v="1"/>
    <b v="1"/>
    <b v="1"/>
    <b v="1"/>
    <b v="1"/>
    <b v="1"/>
    <b v="0"/>
    <b v="0"/>
    <b v="0"/>
    <b v="0"/>
    <b v="0"/>
    <b v="0"/>
    <b v="0"/>
    <b v="1"/>
    <b v="1"/>
    <b v="0"/>
    <b v="0"/>
    <b v="1"/>
    <b v="1"/>
    <b v="1"/>
    <b v="1"/>
    <b v="0"/>
    <b v="0"/>
    <b v="0"/>
    <b v="0"/>
    <b v="0"/>
    <b v="0"/>
    <b v="0"/>
    <b v="0"/>
    <b v="0"/>
    <b v="0"/>
    <x v="0"/>
  </r>
  <r>
    <x v="0"/>
    <n v="-2.3457297750000001"/>
    <n v="53"/>
    <s v="M"/>
    <s v="RLS, PLM"/>
    <n v="0.5"/>
    <n v="1"/>
    <n v="0"/>
    <n v="0"/>
    <s v="SHAS"/>
    <b v="0"/>
    <b v="0"/>
    <b v="0"/>
    <n v="1"/>
    <b v="1"/>
    <b v="1"/>
    <b v="1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1"/>
    <b v="0"/>
    <b v="0"/>
    <b v="0"/>
    <b v="0"/>
    <b v="1"/>
    <b v="1"/>
    <b v="0"/>
    <b v="0"/>
    <b v="1"/>
    <x v="0"/>
  </r>
  <r>
    <x v="0"/>
    <m/>
    <n v="62"/>
    <s v="F"/>
    <s v="Insomni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2.700108095"/>
    <n v="55"/>
    <s v="M"/>
    <s v="OSA, other parasomnias (no RSWA)"/>
    <n v="1"/>
    <n v="0"/>
    <n v="0"/>
    <n v="1"/>
    <s v="SHAS"/>
    <b v="0"/>
    <b v="0"/>
    <b v="0"/>
    <n v="1"/>
    <b v="0"/>
    <b v="0"/>
    <b v="1"/>
    <b v="0"/>
    <b v="1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b v="0"/>
    <b v="0"/>
    <b v="0"/>
    <b v="0"/>
    <b v="1"/>
    <b v="0"/>
    <x v="0"/>
  </r>
  <r>
    <x v="0"/>
    <n v="7.0801831970000002"/>
    <n v="85"/>
    <s v="F"/>
    <m/>
    <n v="0"/>
    <n v="1"/>
    <n v="0"/>
    <n v="0"/>
    <s v="SHAS"/>
    <b v="1"/>
    <b v="0"/>
    <b v="0"/>
    <n v="1"/>
    <b v="0"/>
    <b v="1"/>
    <b v="1"/>
    <b v="1"/>
    <b v="0"/>
    <b v="0"/>
    <b v="0"/>
    <b v="0"/>
    <b v="0"/>
    <b v="0"/>
    <b v="0"/>
    <b v="0"/>
    <b v="0"/>
    <b v="1"/>
    <b v="1"/>
    <b v="0"/>
    <b v="0"/>
    <b v="0"/>
    <b v="0"/>
    <b v="0"/>
    <b v="0"/>
    <b v="1"/>
    <b v="0"/>
    <b v="0"/>
    <b v="0"/>
    <b v="0"/>
    <b v="0"/>
    <b v="0"/>
    <b v="0"/>
    <b v="0"/>
    <b v="1"/>
    <x v="0"/>
  </r>
  <r>
    <x v="0"/>
    <n v="-1.1691594750000001"/>
    <n v="75"/>
    <s v="M"/>
    <s v="OSA, no RSWA"/>
    <n v="1"/>
    <n v="0"/>
    <n v="0"/>
    <n v="0"/>
    <s v="SHAS"/>
    <b v="0"/>
    <b v="1"/>
    <b v="0"/>
    <n v="1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b v="0"/>
    <b v="0"/>
    <b v="0"/>
    <b v="0"/>
    <b v="1"/>
    <b v="0"/>
    <x v="0"/>
  </r>
  <r>
    <x v="0"/>
    <m/>
    <n v="60"/>
    <s v="M"/>
    <s v="OS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x v="0"/>
  </r>
  <r>
    <x v="0"/>
    <n v="-3.4536265410000002"/>
    <n v="55"/>
    <s v="F"/>
    <m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1.123105215"/>
    <n v="63"/>
    <s v="M"/>
    <s v="OSA, insomni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x v="0"/>
  </r>
  <r>
    <x v="0"/>
    <m/>
    <n v="67"/>
    <s v="F"/>
    <m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m/>
    <n v="78"/>
    <s v="F"/>
    <s v="OS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x v="0"/>
  </r>
  <r>
    <x v="0"/>
    <n v="-5.3426761110000003"/>
    <n v="68"/>
    <s v="M"/>
    <s v="OS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x v="0"/>
  </r>
  <r>
    <x v="0"/>
    <n v="4.1871186180000004"/>
    <n v="81"/>
    <s v="F"/>
    <s v="RLS, sleepwalks, anxiety, depression"/>
    <n v="0"/>
    <n v="1"/>
    <n v="0.5"/>
    <n v="1"/>
    <s v="SHAS"/>
    <b v="1"/>
    <b v="0"/>
    <b v="0"/>
    <n v="1"/>
    <b v="0"/>
    <b v="1"/>
    <b v="1"/>
    <b v="1"/>
    <b v="1"/>
    <b v="1"/>
    <b v="0"/>
    <b v="0"/>
    <b v="1"/>
    <b v="0"/>
    <b v="1"/>
    <b v="1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1"/>
    <x v="0"/>
  </r>
  <r>
    <x v="0"/>
    <n v="-0.40979335099999997"/>
    <n v="57"/>
    <s v="F"/>
    <s v="RLS, anxiety, depression, migraines"/>
    <n v="0"/>
    <n v="0"/>
    <n v="0.5"/>
    <n v="0"/>
    <s v="SHAS"/>
    <b v="1"/>
    <b v="0"/>
    <b v="0"/>
    <n v="1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x v="0"/>
  </r>
  <r>
    <x v="0"/>
    <m/>
    <n v="75"/>
    <s v="M"/>
    <s v="RLS"/>
    <n v="0.5"/>
    <n v="0"/>
    <n v="0.5"/>
    <n v="0"/>
    <s v="SHAS"/>
    <b v="0"/>
    <b v="0"/>
    <b v="0"/>
    <n v="1"/>
    <b v="1"/>
    <b v="1"/>
    <b v="0"/>
    <b v="0"/>
    <b v="0"/>
    <b v="0"/>
    <b v="0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1"/>
    <b v="0"/>
    <b v="0"/>
    <b v="0"/>
    <b v="0"/>
    <x v="0"/>
  </r>
  <r>
    <x v="0"/>
    <m/>
    <n v="54"/>
    <s v="F"/>
    <m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1.760162252"/>
    <n v="82"/>
    <s v="F"/>
    <s v="Insomni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3.7033907999999997E-2"/>
    <n v="72"/>
    <s v="F"/>
    <m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m/>
    <n v="79"/>
    <s v="M"/>
    <s v="Insomnia, OS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x v="0"/>
  </r>
  <r>
    <x v="1"/>
    <n v="-0.90226366999999996"/>
    <n v="68"/>
    <s v="M"/>
    <s v="Depression, mild sleep apne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x v="0"/>
  </r>
  <r>
    <x v="1"/>
    <m/>
    <n v="74"/>
    <s v="F"/>
    <m/>
    <n v="1"/>
    <n v="0"/>
    <n v="0"/>
    <n v="0"/>
    <s v="SHAS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x v="0"/>
  </r>
  <r>
    <x v="1"/>
    <n v="1.3878249060000001"/>
    <n v="80"/>
    <s v="M"/>
    <m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1"/>
    <n v="4.5387679140000001"/>
    <n v="80"/>
    <s v="M"/>
    <s v="OSA, anxiety"/>
    <n v="1"/>
    <n v="0"/>
    <n v="0"/>
    <n v="0"/>
    <s v="SHAS"/>
    <b v="0"/>
    <b v="1"/>
    <b v="0"/>
    <n v="1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b v="0"/>
    <b v="0"/>
    <b v="0"/>
    <b v="0"/>
    <b v="1"/>
    <b v="0"/>
    <x v="0"/>
  </r>
  <r>
    <x v="1"/>
    <n v="5.0120282610000002"/>
    <n v="72"/>
    <s v="F"/>
    <s v="Borderline to mild OSA"/>
    <n v="0.5"/>
    <n v="1"/>
    <n v="0"/>
    <n v="0"/>
    <s v="SHAS"/>
    <b v="0"/>
    <b v="0"/>
    <b v="0"/>
    <n v="1"/>
    <b v="1"/>
    <b v="1"/>
    <b v="1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1"/>
    <b v="0"/>
    <b v="0"/>
    <b v="0"/>
    <b v="0"/>
    <b v="1"/>
    <b v="1"/>
    <b v="0"/>
    <b v="0"/>
    <b v="1"/>
    <x v="0"/>
  </r>
  <r>
    <x v="1"/>
    <n v="-3.407220857"/>
    <n v="67"/>
    <s v="F"/>
    <m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1"/>
    <n v="5.694318312"/>
    <n v="70"/>
    <s v="M"/>
    <m/>
    <n v="1"/>
    <n v="1"/>
    <n v="0"/>
    <n v="0"/>
    <s v="SHAS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1"/>
    <b v="0"/>
    <b v="0"/>
    <b v="0"/>
    <b v="0"/>
    <b v="0"/>
    <b v="0"/>
    <b v="0"/>
    <b v="1"/>
    <b v="1"/>
    <x v="1"/>
  </r>
  <r>
    <x v="1"/>
    <m/>
    <n v="67"/>
    <s v="M"/>
    <s v="OSA, depression"/>
    <n v="1"/>
    <n v="0"/>
    <n v="0"/>
    <n v="0"/>
    <s v="SHAS"/>
    <b v="0"/>
    <b v="1"/>
    <b v="0"/>
    <n v="1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b v="0"/>
    <b v="0"/>
    <b v="0"/>
    <b v="0"/>
    <b v="1"/>
    <b v="0"/>
    <x v="0"/>
  </r>
  <r>
    <x v="1"/>
    <m/>
    <n v="67"/>
    <s v="M"/>
    <m/>
    <n v="1"/>
    <n v="1"/>
    <n v="0"/>
    <n v="1"/>
    <s v="SHAS"/>
    <b v="0"/>
    <b v="0"/>
    <b v="0"/>
    <n v="1"/>
    <b v="0"/>
    <b v="0"/>
    <b v="1"/>
    <b v="0"/>
    <b v="1"/>
    <b v="0"/>
    <b v="0"/>
    <b v="0"/>
    <b v="1"/>
    <b v="0"/>
    <b v="1"/>
    <b v="0"/>
    <b v="0"/>
    <b v="0"/>
    <b v="0"/>
    <b v="0"/>
    <b v="1"/>
    <b v="0"/>
    <b v="1"/>
    <b v="1"/>
    <b v="1"/>
    <b v="1"/>
    <b v="0"/>
    <b v="0"/>
    <b v="0"/>
    <b v="1"/>
    <b v="0"/>
    <b v="0"/>
    <b v="1"/>
    <b v="1"/>
    <b v="1"/>
    <x v="1"/>
  </r>
  <r>
    <x v="1"/>
    <n v="5.5261576589999999"/>
    <n v="70"/>
    <s v="M"/>
    <s v="Mild depression, RLS"/>
    <n v="0"/>
    <n v="0.5"/>
    <n v="0"/>
    <n v="1"/>
    <s v="SHAS"/>
    <b v="1"/>
    <b v="0"/>
    <b v="0"/>
    <n v="1"/>
    <b v="0"/>
    <b v="1"/>
    <b v="1"/>
    <b v="1"/>
    <b v="1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1"/>
    <b v="0"/>
    <b v="0"/>
    <b v="0"/>
    <x v="0"/>
  </r>
  <r>
    <x v="1"/>
    <m/>
    <n v="81"/>
    <s v="F"/>
    <s v="Depression, anxiety, insomnia"/>
    <n v="0"/>
    <n v="1"/>
    <n v="0.5"/>
    <n v="1"/>
    <s v="SHAS"/>
    <b v="1"/>
    <b v="0"/>
    <b v="0"/>
    <n v="1"/>
    <b v="0"/>
    <b v="1"/>
    <b v="1"/>
    <b v="1"/>
    <b v="1"/>
    <b v="1"/>
    <b v="0"/>
    <b v="0"/>
    <b v="1"/>
    <b v="0"/>
    <b v="1"/>
    <b v="1"/>
    <b v="0"/>
    <b v="1"/>
    <b v="1"/>
    <b v="0"/>
    <b v="0"/>
    <b v="0"/>
    <b v="0"/>
    <b v="0"/>
    <b v="0"/>
    <b v="1"/>
    <b v="0"/>
    <b v="0"/>
    <b v="0"/>
    <b v="0"/>
    <b v="0"/>
    <b v="0"/>
    <b v="0"/>
    <b v="0"/>
    <b v="1"/>
    <x v="0"/>
  </r>
  <r>
    <x v="1"/>
    <n v="4.3556225550000001"/>
    <n v="72"/>
    <s v="F"/>
    <m/>
    <n v="1"/>
    <n v="0"/>
    <n v="1"/>
    <n v="0"/>
    <s v="SHAS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0"/>
    <b v="1"/>
    <b v="0"/>
    <b v="0"/>
    <b v="0"/>
    <b v="0"/>
    <b v="0"/>
    <b v="0"/>
    <b v="1"/>
    <b v="0"/>
    <x v="0"/>
  </r>
  <r>
    <x v="1"/>
    <n v="5.2547727159999997"/>
    <n v="67"/>
    <s v="M"/>
    <s v="Depression, anxiety, PTSD"/>
    <n v="1"/>
    <n v="1"/>
    <n v="1"/>
    <n v="0"/>
    <s v="SHAS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x v="1"/>
  </r>
  <r>
    <x v="1"/>
    <n v="5.8859385939999997"/>
    <n v="69"/>
    <s v="M"/>
    <m/>
    <n v="1"/>
    <n v="1"/>
    <n v="0.5"/>
    <n v="0"/>
    <s v="SHAS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1"/>
    <b v="0"/>
    <b v="0"/>
    <b v="0"/>
    <b v="0"/>
    <b v="0"/>
    <b v="0"/>
    <b v="0"/>
    <b v="1"/>
    <b v="1"/>
    <x v="1"/>
  </r>
  <r>
    <x v="1"/>
    <n v="4.1546924509999998"/>
    <n v="72"/>
    <s v="M"/>
    <s v="Mild-moderate OSA, insomnia, nocturia"/>
    <n v="1"/>
    <n v="0"/>
    <n v="0.5"/>
    <n v="1"/>
    <s v="SHAS"/>
    <b v="0"/>
    <b v="0"/>
    <b v="0"/>
    <n v="1"/>
    <b v="0"/>
    <b v="0"/>
    <b v="1"/>
    <b v="0"/>
    <b v="1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b v="0"/>
    <b v="0"/>
    <b v="0"/>
    <b v="0"/>
    <b v="1"/>
    <b v="0"/>
    <x v="0"/>
  </r>
  <r>
    <x v="1"/>
    <n v="-3.9642169869999999"/>
    <n v="61"/>
    <s v="F"/>
    <s v="Depression, migraines"/>
    <n v="1"/>
    <n v="0.5"/>
    <n v="1"/>
    <n v="0"/>
    <s v="SHAS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0"/>
    <b v="1"/>
    <b v="0"/>
    <b v="0"/>
    <b v="0"/>
    <b v="0"/>
    <b v="0"/>
    <b v="0"/>
    <b v="1"/>
    <b v="0"/>
    <x v="0"/>
  </r>
  <r>
    <x v="1"/>
    <n v="5.3135809820000004"/>
    <n v="76"/>
    <s v="F"/>
    <s v="Depression, anxiety"/>
    <n v="1"/>
    <n v="1"/>
    <n v="1"/>
    <n v="1"/>
    <s v="SHAS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x v="1"/>
  </r>
  <r>
    <x v="1"/>
    <n v="-1.274989098"/>
    <n v="65"/>
    <s v="F"/>
    <s v="Insomnia, anxiety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1"/>
    <n v="6.8392871980000001"/>
    <n v="73"/>
    <s v="F"/>
    <s v="OSA, MCI, depression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x v="0"/>
  </r>
  <r>
    <x v="1"/>
    <n v="1.0274295120000001"/>
    <n v="53"/>
    <s v="M"/>
    <s v="OSA"/>
    <n v="1"/>
    <n v="0.5"/>
    <n v="0.5"/>
    <n v="1"/>
    <s v="SHAS"/>
    <b v="0"/>
    <b v="0"/>
    <b v="0"/>
    <n v="1"/>
    <b v="0"/>
    <b v="0"/>
    <b v="1"/>
    <b v="0"/>
    <b v="1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b v="0"/>
    <b v="0"/>
    <b v="0"/>
    <b v="0"/>
    <b v="1"/>
    <b v="0"/>
    <x v="0"/>
  </r>
  <r>
    <x v="1"/>
    <n v="0.45891792199999998"/>
    <n v="68"/>
    <s v="M"/>
    <s v="Nightmare disorder, OSA, CSA, RLS, depression"/>
    <n v="0.5"/>
    <n v="1"/>
    <n v="0.5"/>
    <n v="1"/>
    <s v="SHAS"/>
    <b v="0"/>
    <b v="0"/>
    <b v="0"/>
    <n v="1"/>
    <b v="1"/>
    <b v="1"/>
    <b v="1"/>
    <b v="1"/>
    <b v="1"/>
    <b v="1"/>
    <b v="0"/>
    <b v="0"/>
    <b v="1"/>
    <b v="0"/>
    <b v="1"/>
    <b v="1"/>
    <b v="1"/>
    <b v="0"/>
    <b v="0"/>
    <b v="0"/>
    <b v="0"/>
    <b v="1"/>
    <b v="1"/>
    <b v="0"/>
    <b v="0"/>
    <b v="1"/>
    <b v="0"/>
    <b v="0"/>
    <b v="0"/>
    <b v="0"/>
    <b v="1"/>
    <b v="1"/>
    <b v="0"/>
    <b v="0"/>
    <b v="1"/>
    <x v="0"/>
  </r>
  <r>
    <x v="1"/>
    <m/>
    <n v="70"/>
    <s v="F"/>
    <m/>
    <n v="1"/>
    <n v="1"/>
    <n v="1"/>
    <n v="0"/>
    <s v="SHAS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x v="1"/>
  </r>
  <r>
    <x v="1"/>
    <n v="0.66475001899999997"/>
    <n v="79"/>
    <s v="M"/>
    <s v="OSA"/>
    <n v="1"/>
    <n v="0"/>
    <n v="1"/>
    <n v="0"/>
    <s v="SHAS"/>
    <b v="0"/>
    <b v="0"/>
    <b v="0"/>
    <n v="1"/>
    <b v="0"/>
    <b v="0"/>
    <b v="1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0"/>
    <b v="1"/>
    <b v="0"/>
    <b v="0"/>
    <b v="0"/>
    <b v="0"/>
    <b v="0"/>
    <b v="0"/>
    <b v="1"/>
    <b v="0"/>
    <x v="0"/>
  </r>
  <r>
    <x v="1"/>
    <n v="6.3362845170000002"/>
    <n v="64"/>
    <s v="M"/>
    <m/>
    <n v="1"/>
    <n v="0.5"/>
    <n v="1"/>
    <n v="0"/>
    <s v="SHAS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0"/>
    <b v="1"/>
    <b v="0"/>
    <b v="0"/>
    <b v="0"/>
    <b v="0"/>
    <b v="0"/>
    <b v="0"/>
    <b v="1"/>
    <b v="0"/>
    <x v="0"/>
  </r>
  <r>
    <x v="1"/>
    <m/>
    <n v="55"/>
    <s v="M"/>
    <m/>
    <n v="1"/>
    <n v="1"/>
    <n v="0"/>
    <n v="0"/>
    <s v="SHAS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1"/>
    <b v="0"/>
    <b v="0"/>
    <b v="0"/>
    <b v="0"/>
    <b v="0"/>
    <b v="0"/>
    <b v="0"/>
    <b v="1"/>
    <b v="1"/>
    <x v="1"/>
  </r>
  <r>
    <x v="1"/>
    <n v="2.0803639129999998"/>
    <n v="76"/>
    <s v="F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x v="1"/>
  </r>
  <r>
    <x v="1"/>
    <n v="0.737372896"/>
    <n v="63"/>
    <s v="M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x v="0"/>
  </r>
  <r>
    <x v="1"/>
    <n v="4.5332755569999996"/>
    <n v="59"/>
    <s v="M"/>
    <m/>
    <n v="1"/>
    <n v="0"/>
    <n v="1"/>
    <n v="1"/>
    <s v="Stanford"/>
    <b v="0"/>
    <b v="0"/>
    <b v="0"/>
    <n v="1"/>
    <b v="0"/>
    <b v="0"/>
    <b v="1"/>
    <b v="0"/>
    <b v="1"/>
    <b v="0"/>
    <b v="0"/>
    <b v="0"/>
    <b v="0"/>
    <b v="1"/>
    <b v="1"/>
    <b v="0"/>
    <b v="0"/>
    <b v="0"/>
    <b v="0"/>
    <b v="0"/>
    <b v="1"/>
    <b v="0"/>
    <b v="1"/>
    <b v="1"/>
    <b v="1"/>
    <b v="0"/>
    <b v="1"/>
    <b v="0"/>
    <b v="0"/>
    <b v="1"/>
    <b v="0"/>
    <b v="0"/>
    <b v="1"/>
    <b v="1"/>
    <b v="0"/>
    <x v="0"/>
  </r>
  <r>
    <x v="1"/>
    <n v="-4.9148882719999998"/>
    <n v="65"/>
    <s v="F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x v="0"/>
  </r>
  <r>
    <x v="1"/>
    <n v="6.1564291280000001"/>
    <n v="63"/>
    <s v="M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x v="0"/>
  </r>
  <r>
    <x v="1"/>
    <n v="-0.96570313910000005"/>
    <n v="74"/>
    <s v="M"/>
    <m/>
    <n v="1"/>
    <n v="1"/>
    <n v="0"/>
    <n v="0"/>
    <s v="Stanford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1"/>
    <b v="0"/>
    <b v="0"/>
    <b v="0"/>
    <b v="0"/>
    <b v="0"/>
    <b v="0"/>
    <b v="0"/>
    <b v="1"/>
    <b v="1"/>
    <x v="1"/>
  </r>
  <r>
    <x v="1"/>
    <n v="7.6217001560000002"/>
    <n v="75"/>
    <s v="M"/>
    <m/>
    <n v="1"/>
    <n v="0.5"/>
    <n v="0"/>
    <n v="0.5"/>
    <s v="Stanford"/>
    <b v="0"/>
    <b v="0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x v="0"/>
  </r>
  <r>
    <x v="1"/>
    <n v="4.2917910519999998"/>
    <n v="62"/>
    <s v="F"/>
    <m/>
    <n v="1"/>
    <n v="0"/>
    <n v="0"/>
    <n v="1"/>
    <s v="Stanford"/>
    <b v="0"/>
    <b v="0"/>
    <b v="0"/>
    <n v="1"/>
    <b v="0"/>
    <b v="0"/>
    <b v="1"/>
    <b v="0"/>
    <b v="1"/>
    <b v="0"/>
    <b v="0"/>
    <b v="0"/>
    <b v="0"/>
    <b v="0"/>
    <b v="0"/>
    <b v="0"/>
    <b v="0"/>
    <b v="0"/>
    <b v="0"/>
    <b v="0"/>
    <b v="1"/>
    <b v="0"/>
    <b v="1"/>
    <b v="1"/>
    <b v="1"/>
    <b v="0"/>
    <b v="0"/>
    <b v="0"/>
    <b v="0"/>
    <b v="0"/>
    <b v="0"/>
    <b v="0"/>
    <b v="0"/>
    <b v="1"/>
    <b v="0"/>
    <x v="0"/>
  </r>
  <r>
    <x v="1"/>
    <n v="7.2552489189999996"/>
    <n v="62"/>
    <s v="M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x v="0"/>
  </r>
  <r>
    <x v="1"/>
    <n v="4.4798871480000004"/>
    <n v="60"/>
    <s v="M"/>
    <m/>
    <n v="1"/>
    <n v="1"/>
    <n v="0"/>
    <n v="1"/>
    <s v="Stanford"/>
    <b v="0"/>
    <b v="0"/>
    <b v="0"/>
    <n v="1"/>
    <b v="0"/>
    <b v="0"/>
    <b v="1"/>
    <b v="0"/>
    <b v="1"/>
    <b v="0"/>
    <b v="0"/>
    <b v="0"/>
    <b v="1"/>
    <b v="0"/>
    <b v="1"/>
    <b v="0"/>
    <b v="0"/>
    <b v="0"/>
    <b v="0"/>
    <b v="0"/>
    <b v="1"/>
    <b v="0"/>
    <b v="1"/>
    <b v="1"/>
    <b v="1"/>
    <b v="1"/>
    <b v="0"/>
    <b v="0"/>
    <b v="0"/>
    <b v="1"/>
    <b v="0"/>
    <b v="0"/>
    <b v="1"/>
    <b v="1"/>
    <b v="1"/>
    <x v="1"/>
  </r>
  <r>
    <x v="1"/>
    <n v="4.4268055569999998"/>
    <n v="78"/>
    <s v="M"/>
    <m/>
    <n v="1"/>
    <n v="1"/>
    <n v="0"/>
    <n v="1"/>
    <s v="Stanford"/>
    <b v="0"/>
    <b v="0"/>
    <b v="0"/>
    <n v="1"/>
    <b v="0"/>
    <b v="0"/>
    <b v="1"/>
    <b v="0"/>
    <b v="1"/>
    <b v="0"/>
    <b v="0"/>
    <b v="0"/>
    <b v="1"/>
    <b v="0"/>
    <b v="1"/>
    <b v="0"/>
    <b v="0"/>
    <b v="0"/>
    <b v="0"/>
    <b v="0"/>
    <b v="1"/>
    <b v="0"/>
    <b v="1"/>
    <b v="1"/>
    <b v="1"/>
    <b v="1"/>
    <b v="0"/>
    <b v="0"/>
    <b v="0"/>
    <b v="1"/>
    <b v="0"/>
    <b v="0"/>
    <b v="1"/>
    <b v="1"/>
    <b v="1"/>
    <x v="1"/>
  </r>
  <r>
    <x v="1"/>
    <n v="4.9676454559999996"/>
    <n v="67"/>
    <s v="M"/>
    <m/>
    <n v="1"/>
    <n v="0"/>
    <n v="1"/>
    <n v="1"/>
    <s v="Stanford"/>
    <b v="0"/>
    <b v="0"/>
    <b v="0"/>
    <n v="1"/>
    <b v="0"/>
    <b v="0"/>
    <b v="1"/>
    <b v="0"/>
    <b v="1"/>
    <b v="0"/>
    <b v="0"/>
    <b v="0"/>
    <b v="0"/>
    <b v="1"/>
    <b v="1"/>
    <b v="0"/>
    <b v="0"/>
    <b v="0"/>
    <b v="0"/>
    <b v="0"/>
    <b v="1"/>
    <b v="0"/>
    <b v="1"/>
    <b v="1"/>
    <b v="1"/>
    <b v="0"/>
    <b v="1"/>
    <b v="0"/>
    <b v="0"/>
    <b v="1"/>
    <b v="0"/>
    <b v="0"/>
    <b v="1"/>
    <b v="1"/>
    <b v="0"/>
    <x v="0"/>
  </r>
  <r>
    <x v="1"/>
    <n v="7.4490138779999997"/>
    <n v="66"/>
    <s v="M"/>
    <m/>
    <n v="1"/>
    <n v="0"/>
    <n v="1"/>
    <n v="1"/>
    <s v="Stanford"/>
    <b v="0"/>
    <b v="0"/>
    <b v="0"/>
    <n v="1"/>
    <b v="0"/>
    <b v="0"/>
    <b v="1"/>
    <b v="0"/>
    <b v="1"/>
    <b v="0"/>
    <b v="0"/>
    <b v="0"/>
    <b v="0"/>
    <b v="1"/>
    <b v="1"/>
    <b v="0"/>
    <b v="0"/>
    <b v="0"/>
    <b v="0"/>
    <b v="0"/>
    <b v="1"/>
    <b v="0"/>
    <b v="1"/>
    <b v="1"/>
    <b v="1"/>
    <b v="0"/>
    <b v="1"/>
    <b v="0"/>
    <b v="0"/>
    <b v="1"/>
    <b v="0"/>
    <b v="0"/>
    <b v="1"/>
    <b v="1"/>
    <b v="0"/>
    <x v="0"/>
  </r>
  <r>
    <x v="1"/>
    <n v="4.0073969509999996"/>
    <n v="75"/>
    <s v="M"/>
    <m/>
    <n v="1"/>
    <n v="0"/>
    <n v="1"/>
    <n v="1"/>
    <s v="Stanford"/>
    <b v="0"/>
    <b v="0"/>
    <b v="0"/>
    <n v="1"/>
    <b v="0"/>
    <b v="0"/>
    <b v="1"/>
    <b v="0"/>
    <b v="1"/>
    <b v="0"/>
    <b v="0"/>
    <b v="0"/>
    <b v="0"/>
    <b v="1"/>
    <b v="1"/>
    <b v="0"/>
    <b v="0"/>
    <b v="0"/>
    <b v="0"/>
    <b v="0"/>
    <b v="1"/>
    <b v="0"/>
    <b v="1"/>
    <b v="1"/>
    <b v="1"/>
    <b v="0"/>
    <b v="1"/>
    <b v="0"/>
    <b v="0"/>
    <b v="1"/>
    <b v="0"/>
    <b v="0"/>
    <b v="1"/>
    <b v="1"/>
    <b v="0"/>
    <x v="0"/>
  </r>
  <r>
    <x v="1"/>
    <n v="10.04713289"/>
    <n v="67"/>
    <s v="M"/>
    <m/>
    <n v="1"/>
    <n v="1"/>
    <n v="1"/>
    <n v="1"/>
    <s v="Stanford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x v="1"/>
  </r>
  <r>
    <x v="1"/>
    <n v="6.5036704729999997"/>
    <n v="77"/>
    <s v="M"/>
    <m/>
    <n v="1"/>
    <n v="1"/>
    <n v="1"/>
    <n v="1"/>
    <s v="Stanford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x v="1"/>
  </r>
  <r>
    <x v="1"/>
    <n v="3.3723491669999999"/>
    <n v="73"/>
    <s v="M"/>
    <m/>
    <n v="1"/>
    <n v="1"/>
    <n v="1"/>
    <n v="1"/>
    <s v="Stanford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x v="1"/>
  </r>
  <r>
    <x v="1"/>
    <n v="4.2871140130000001"/>
    <n v="63"/>
    <s v="M"/>
    <m/>
    <n v="1"/>
    <n v="1"/>
    <n v="1"/>
    <n v="1"/>
    <s v="Stanford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x v="1"/>
  </r>
  <r>
    <x v="1"/>
    <n v="8.4718958880000006"/>
    <n v="69"/>
    <s v="M"/>
    <m/>
    <n v="1"/>
    <n v="1"/>
    <n v="1"/>
    <n v="1"/>
    <s v="Stanford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x v="1"/>
  </r>
  <r>
    <x v="1"/>
    <n v="6.7906220670000002"/>
    <n v="70"/>
    <s v="M"/>
    <m/>
    <n v="1"/>
    <n v="1"/>
    <n v="1"/>
    <n v="1"/>
    <s v="Stanford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x v="1"/>
  </r>
  <r>
    <x v="1"/>
    <n v="4.6497392319999999"/>
    <n v="60"/>
    <s v="M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x v="0"/>
  </r>
  <r>
    <x v="1"/>
    <n v="4.461746335"/>
    <n v="60"/>
    <s v="F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x v="0"/>
  </r>
  <r>
    <x v="1"/>
    <n v="3.8612132610000001"/>
    <n v="70"/>
    <s v="F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x v="0"/>
  </r>
  <r>
    <x v="1"/>
    <n v="8.2499133800000006"/>
    <n v="61"/>
    <s v="M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x v="0"/>
  </r>
  <r>
    <x v="1"/>
    <n v="10.48810585"/>
    <n v="77"/>
    <s v="M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x v="0"/>
  </r>
  <r>
    <x v="1"/>
    <n v="3.9732898780000001"/>
    <n v="71"/>
    <s v="M"/>
    <m/>
    <n v="1"/>
    <n v="1"/>
    <n v="0"/>
    <n v="0"/>
    <s v="Stanford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1"/>
    <b v="0"/>
    <b v="0"/>
    <b v="0"/>
    <b v="0"/>
    <b v="0"/>
    <b v="0"/>
    <b v="0"/>
    <b v="1"/>
    <b v="1"/>
    <x v="1"/>
  </r>
  <r>
    <x v="1"/>
    <n v="7.9504351340000001"/>
    <n v="67"/>
    <s v="M"/>
    <m/>
    <n v="1"/>
    <n v="1"/>
    <n v="0"/>
    <n v="0"/>
    <s v="Stanford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1"/>
    <b v="0"/>
    <b v="0"/>
    <b v="0"/>
    <b v="0"/>
    <b v="0"/>
    <b v="0"/>
    <b v="0"/>
    <b v="1"/>
    <b v="1"/>
    <x v="1"/>
  </r>
  <r>
    <x v="1"/>
    <n v="7.7607998289999998"/>
    <n v="70"/>
    <s v="M"/>
    <m/>
    <n v="1"/>
    <n v="0"/>
    <n v="1"/>
    <n v="0"/>
    <s v="Stanford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0"/>
    <b v="1"/>
    <b v="0"/>
    <b v="0"/>
    <b v="0"/>
    <b v="0"/>
    <b v="0"/>
    <b v="0"/>
    <b v="1"/>
    <b v="0"/>
    <x v="0"/>
  </r>
  <r>
    <x v="1"/>
    <n v="8.1570566610000004"/>
    <n v="56"/>
    <s v="M"/>
    <m/>
    <n v="1"/>
    <n v="0"/>
    <n v="1"/>
    <n v="0"/>
    <s v="Stanford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0"/>
    <b v="1"/>
    <b v="0"/>
    <b v="0"/>
    <b v="0"/>
    <b v="0"/>
    <b v="0"/>
    <b v="0"/>
    <b v="1"/>
    <b v="0"/>
    <x v="0"/>
  </r>
  <r>
    <x v="1"/>
    <n v="8.5528064770000007"/>
    <n v="71"/>
    <s v="M"/>
    <m/>
    <n v="1"/>
    <n v="0"/>
    <n v="1"/>
    <n v="0"/>
    <s v="Stanford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0"/>
    <b v="1"/>
    <b v="0"/>
    <b v="0"/>
    <b v="0"/>
    <b v="0"/>
    <b v="0"/>
    <b v="0"/>
    <b v="1"/>
    <b v="0"/>
    <x v="0"/>
  </r>
  <r>
    <x v="1"/>
    <n v="1.4660633679999999"/>
    <n v="69"/>
    <s v="M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x v="1"/>
  </r>
  <r>
    <x v="1"/>
    <n v="6.4650967499999998"/>
    <n v="71"/>
    <s v="M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x v="1"/>
  </r>
  <r>
    <x v="1"/>
    <n v="5.9654922040000002"/>
    <n v="56"/>
    <s v="F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x v="1"/>
  </r>
  <r>
    <x v="1"/>
    <n v="6.6762195039999996"/>
    <n v="65"/>
    <s v="F"/>
    <s v="Parasomnia"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x v="1"/>
  </r>
  <r>
    <x v="1"/>
    <n v="6.7622398209999997"/>
    <n v="74"/>
    <s v="F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x v="1"/>
  </r>
  <r>
    <x v="1"/>
    <n v="7.0950900639999999"/>
    <n v="59"/>
    <s v="M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x v="1"/>
  </r>
  <r>
    <x v="1"/>
    <n v="10.709139990000001"/>
    <n v="76"/>
    <s v="M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x v="1"/>
  </r>
  <r>
    <x v="1"/>
    <n v="5.5567184239999996"/>
    <n v="62"/>
    <s v="M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x v="1"/>
  </r>
  <r>
    <x v="1"/>
    <n v="8.1022803109999995"/>
    <n v="68"/>
    <s v="F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x v="1"/>
  </r>
  <r>
    <x v="1"/>
    <n v="5.0905679749999999"/>
    <n v="76"/>
    <s v="M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x v="1"/>
  </r>
  <r>
    <x v="1"/>
    <n v="4.3324332099999996"/>
    <n v="52"/>
    <s v="M"/>
    <m/>
    <n v="1"/>
    <n v="0.5"/>
    <n v="1"/>
    <n v="0"/>
    <s v="Stanford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0"/>
    <b v="1"/>
    <b v="0"/>
    <b v="0"/>
    <b v="0"/>
    <b v="0"/>
    <b v="0"/>
    <b v="0"/>
    <b v="1"/>
    <b v="0"/>
    <x v="0"/>
  </r>
  <r>
    <x v="1"/>
    <n v="2.9167801550000001"/>
    <n v="71"/>
    <s v="M"/>
    <m/>
    <n v="1"/>
    <n v="0.5"/>
    <n v="1"/>
    <n v="1"/>
    <s v="Stanford"/>
    <b v="0"/>
    <b v="0"/>
    <b v="0"/>
    <n v="1"/>
    <b v="0"/>
    <b v="0"/>
    <b v="1"/>
    <b v="0"/>
    <b v="1"/>
    <b v="0"/>
    <b v="0"/>
    <b v="0"/>
    <b v="0"/>
    <b v="1"/>
    <b v="1"/>
    <b v="0"/>
    <b v="0"/>
    <b v="0"/>
    <b v="0"/>
    <b v="0"/>
    <b v="1"/>
    <b v="0"/>
    <b v="1"/>
    <b v="1"/>
    <b v="1"/>
    <b v="0"/>
    <b v="1"/>
    <b v="0"/>
    <b v="0"/>
    <b v="1"/>
    <b v="0"/>
    <b v="0"/>
    <b v="1"/>
    <b v="1"/>
    <b v="0"/>
    <x v="0"/>
  </r>
  <r>
    <x v="0"/>
    <n v="-8.0569572209999993"/>
    <n v="45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7.1855940269999996"/>
    <n v="65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7.161543633"/>
    <n v="70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7.0927508330000002"/>
    <n v="58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6.7442457180000002"/>
    <n v="66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6.0728324950000001"/>
    <n v="53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5.8477109399999998"/>
    <n v="72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5.6646109559999998"/>
    <n v="61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5.4816198849999997"/>
    <n v="80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5.3751686689999998"/>
    <n v="62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5.3183706559999999"/>
    <n v="60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4.9671237980000003"/>
    <n v="64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4.8526087950000001"/>
    <n v="77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4.5812398910000001"/>
    <n v="74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4.4213471929999999"/>
    <n v="66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4.3677041909999996"/>
    <n v="68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4.3485170799999997"/>
    <n v="74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3.7640566149999999"/>
    <n v="62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3.5628620519999998"/>
    <n v="73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3.0625151339999999"/>
    <n v="74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2.9571440099999999"/>
    <n v="76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2.5948541490000001"/>
    <n v="65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2.14175468"/>
    <n v="71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1.7900054729999999"/>
    <n v="79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1.459569605"/>
    <n v="57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5.1303870600000002E-2"/>
    <n v="72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6.9434791679999996E-2"/>
    <n v="61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0.91961745130000005"/>
    <n v="60"/>
    <s v="M"/>
    <s v="REM-related OSA"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x v="0"/>
  </r>
  <r>
    <x v="0"/>
    <n v="2.1386801129999999"/>
    <n v="71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5.9610876189999997"/>
    <n v="60"/>
    <s v="F"/>
    <m/>
    <n v="0"/>
    <n v="0"/>
    <n v="1"/>
    <n v="0"/>
    <s v="Stanford"/>
    <b v="1"/>
    <b v="0"/>
    <b v="0"/>
    <n v="1"/>
    <b v="0"/>
    <b v="1"/>
    <b v="1"/>
    <b v="1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x v="0"/>
  </r>
  <r>
    <x v="0"/>
    <n v="-1.679247124"/>
    <n v="70"/>
    <s v="M"/>
    <m/>
    <n v="0"/>
    <n v="1"/>
    <n v="1"/>
    <n v="0"/>
    <s v="Stanford"/>
    <b v="1"/>
    <b v="0"/>
    <b v="0"/>
    <n v="1"/>
    <b v="0"/>
    <b v="1"/>
    <b v="1"/>
    <b v="1"/>
    <b v="0"/>
    <b v="0"/>
    <b v="0"/>
    <b v="1"/>
    <b v="0"/>
    <b v="0"/>
    <b v="1"/>
    <b v="1"/>
    <b v="0"/>
    <b v="1"/>
    <b v="1"/>
    <b v="0"/>
    <b v="0"/>
    <b v="0"/>
    <b v="0"/>
    <b v="0"/>
    <b v="0"/>
    <b v="1"/>
    <b v="1"/>
    <b v="1"/>
    <b v="0"/>
    <b v="0"/>
    <b v="0"/>
    <b v="0"/>
    <b v="0"/>
    <b v="0"/>
    <b v="1"/>
    <x v="0"/>
  </r>
  <r>
    <x v="0"/>
    <n v="-7.7915592770000002"/>
    <n v="62"/>
    <s v="M"/>
    <m/>
    <n v="0"/>
    <n v="0"/>
    <n v="0"/>
    <n v="1"/>
    <s v="Stanford"/>
    <b v="1"/>
    <b v="0"/>
    <b v="0"/>
    <n v="1"/>
    <b v="0"/>
    <b v="1"/>
    <b v="1"/>
    <b v="1"/>
    <b v="1"/>
    <b v="1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7.2821115900000004"/>
    <n v="76"/>
    <s v="M"/>
    <m/>
    <n v="0"/>
    <n v="0"/>
    <n v="0"/>
    <n v="1"/>
    <s v="Stanford"/>
    <b v="1"/>
    <b v="0"/>
    <b v="0"/>
    <n v="1"/>
    <b v="0"/>
    <b v="1"/>
    <b v="1"/>
    <b v="1"/>
    <b v="1"/>
    <b v="1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2.5812651959999999"/>
    <n v="74"/>
    <s v="F"/>
    <s v="REM-related OSA"/>
    <n v="0"/>
    <n v="0"/>
    <n v="0"/>
    <n v="1"/>
    <s v="Stanford"/>
    <b v="1"/>
    <b v="0"/>
    <b v="0"/>
    <n v="1"/>
    <b v="0"/>
    <b v="1"/>
    <b v="1"/>
    <b v="1"/>
    <b v="1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1"/>
    <b v="0"/>
    <b v="0"/>
    <b v="0"/>
    <x v="0"/>
  </r>
  <r>
    <x v="0"/>
    <n v="3.9730297220000002"/>
    <n v="73"/>
    <s v="M"/>
    <m/>
    <n v="0"/>
    <n v="0"/>
    <n v="0"/>
    <n v="1"/>
    <s v="Stanford"/>
    <b v="1"/>
    <b v="0"/>
    <b v="0"/>
    <n v="1"/>
    <b v="0"/>
    <b v="1"/>
    <b v="1"/>
    <b v="1"/>
    <b v="1"/>
    <b v="1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3.7593996189999999"/>
    <n v="60"/>
    <s v="F"/>
    <m/>
    <n v="0"/>
    <n v="1"/>
    <n v="1"/>
    <n v="1"/>
    <s v="Stanford"/>
    <b v="1"/>
    <b v="0"/>
    <b v="0"/>
    <n v="1"/>
    <b v="0"/>
    <b v="1"/>
    <b v="1"/>
    <b v="1"/>
    <b v="1"/>
    <b v="1"/>
    <b v="0"/>
    <b v="1"/>
    <b v="1"/>
    <b v="1"/>
    <b v="1"/>
    <b v="1"/>
    <b v="0"/>
    <b v="1"/>
    <b v="1"/>
    <b v="0"/>
    <b v="0"/>
    <b v="0"/>
    <b v="0"/>
    <b v="0"/>
    <b v="0"/>
    <b v="1"/>
    <b v="1"/>
    <b v="1"/>
    <b v="0"/>
    <b v="0"/>
    <b v="0"/>
    <b v="0"/>
    <b v="0"/>
    <b v="0"/>
    <b v="1"/>
    <x v="0"/>
  </r>
  <r>
    <x v="0"/>
    <n v="-5.7719640390000002"/>
    <n v="51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2.495419778"/>
    <n v="52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1.575004608"/>
    <n v="62"/>
    <s v="M"/>
    <s v="Pseudo-RBD"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x v="0"/>
  </r>
  <r>
    <x v="0"/>
    <n v="-0.23647876609999999"/>
    <n v="41"/>
    <s v="M"/>
    <s v="Delayed PLMs"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x v="0"/>
  </r>
  <r>
    <x v="0"/>
    <n v="-6.9253468600000003"/>
    <n v="43"/>
    <s v="M"/>
    <m/>
    <n v="0"/>
    <n v="0"/>
    <n v="1"/>
    <n v="0"/>
    <s v="Stanford"/>
    <b v="1"/>
    <b v="0"/>
    <b v="0"/>
    <n v="1"/>
    <b v="0"/>
    <b v="1"/>
    <b v="1"/>
    <b v="1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x v="0"/>
  </r>
  <r>
    <x v="0"/>
    <n v="-3.858069446"/>
    <n v="40"/>
    <s v="M"/>
    <m/>
    <n v="0"/>
    <n v="1"/>
    <n v="1"/>
    <n v="0"/>
    <s v="Stanford"/>
    <b v="1"/>
    <b v="0"/>
    <b v="0"/>
    <n v="1"/>
    <b v="0"/>
    <b v="1"/>
    <b v="1"/>
    <b v="1"/>
    <b v="0"/>
    <b v="0"/>
    <b v="0"/>
    <b v="1"/>
    <b v="0"/>
    <b v="0"/>
    <b v="1"/>
    <b v="1"/>
    <b v="0"/>
    <b v="1"/>
    <b v="1"/>
    <b v="0"/>
    <b v="0"/>
    <b v="0"/>
    <b v="0"/>
    <b v="0"/>
    <b v="0"/>
    <b v="1"/>
    <b v="1"/>
    <b v="1"/>
    <b v="0"/>
    <b v="0"/>
    <b v="0"/>
    <b v="0"/>
    <b v="0"/>
    <b v="0"/>
    <b v="1"/>
    <x v="0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8">
  <r>
    <x v="0"/>
    <m/>
    <n v="72"/>
    <s v="M"/>
    <s v="Sleep apnea"/>
    <n v="0"/>
    <n v="1"/>
    <n v="0"/>
    <n v="0"/>
    <s v="May Clinic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1"/>
    <b v="0"/>
    <b v="0"/>
    <b v="0"/>
    <b v="0"/>
    <x v="0"/>
  </r>
  <r>
    <x v="0"/>
    <m/>
    <n v="79"/>
    <s v="M"/>
    <s v="Insomnia"/>
    <n v="0"/>
    <n v="0"/>
    <n v="0"/>
    <n v="0"/>
    <s v="May Clinic Data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m/>
    <n v="55"/>
    <s v="M"/>
    <s v="Sleep apnea"/>
    <n v="0.5"/>
    <n v="1"/>
    <n v="0"/>
    <n v="1"/>
    <s v="May Clinic Data"/>
    <b v="0"/>
    <b v="0"/>
    <b v="0"/>
    <n v="1"/>
    <b v="1"/>
    <b v="1"/>
    <b v="1"/>
    <b v="1"/>
    <b v="1"/>
    <b v="1"/>
    <b v="0"/>
    <b v="0"/>
    <b v="1"/>
    <b v="0"/>
    <b v="1"/>
    <b v="1"/>
    <b v="1"/>
    <b v="0"/>
    <b v="0"/>
    <b v="0"/>
    <b v="0"/>
    <b v="1"/>
    <b v="1"/>
    <b v="0"/>
    <b v="0"/>
    <b v="1"/>
    <b v="0"/>
    <b v="0"/>
    <b v="0"/>
    <b v="0"/>
    <b v="1"/>
    <b v="1"/>
    <b v="0"/>
    <b v="0"/>
    <b v="1"/>
    <b v="0"/>
    <b v="0"/>
    <b v="1"/>
    <b v="1"/>
    <x v="0"/>
  </r>
  <r>
    <x v="0"/>
    <m/>
    <n v="61"/>
    <s v="M"/>
    <s v="Sleep apnea"/>
    <n v="0"/>
    <n v="1"/>
    <n v="0"/>
    <n v="1"/>
    <s v="May Clinic Data"/>
    <b v="1"/>
    <b v="0"/>
    <b v="0"/>
    <n v="1"/>
    <b v="0"/>
    <b v="1"/>
    <b v="1"/>
    <b v="1"/>
    <b v="1"/>
    <b v="1"/>
    <b v="0"/>
    <b v="0"/>
    <b v="1"/>
    <b v="0"/>
    <b v="1"/>
    <b v="1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1"/>
    <b v="0"/>
    <b v="0"/>
    <b v="1"/>
    <b v="1"/>
    <x v="0"/>
  </r>
  <r>
    <x v="0"/>
    <m/>
    <n v="46"/>
    <s v="F"/>
    <s v="Chronic fatigue"/>
    <n v="0"/>
    <n v="0"/>
    <n v="0"/>
    <n v="0"/>
    <s v="May Clinic Data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m/>
    <n v="80"/>
    <s v="M"/>
    <s v="OSA"/>
    <n v="0"/>
    <n v="1"/>
    <n v="0"/>
    <n v="0"/>
    <s v="May Clinic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1"/>
    <b v="0"/>
    <b v="0"/>
    <b v="0"/>
    <b v="0"/>
    <x v="0"/>
  </r>
  <r>
    <x v="0"/>
    <m/>
    <n v="70"/>
    <s v="F"/>
    <s v="OSA"/>
    <n v="0"/>
    <n v="0"/>
    <n v="0"/>
    <n v="0"/>
    <s v="May Clinic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</r>
  <r>
    <x v="0"/>
    <m/>
    <n v="87"/>
    <s v="F"/>
    <s v="Sleep apnea"/>
    <n v="0"/>
    <n v="1"/>
    <n v="1"/>
    <n v="0"/>
    <s v="May Clinic Data"/>
    <b v="1"/>
    <b v="0"/>
    <b v="0"/>
    <n v="1"/>
    <b v="0"/>
    <b v="1"/>
    <b v="1"/>
    <b v="1"/>
    <b v="0"/>
    <b v="0"/>
    <b v="0"/>
    <b v="1"/>
    <b v="0"/>
    <b v="0"/>
    <b v="1"/>
    <b v="1"/>
    <b v="1"/>
    <b v="0"/>
    <b v="0"/>
    <b v="0"/>
    <b v="0"/>
    <b v="0"/>
    <b v="0"/>
    <b v="0"/>
    <b v="0"/>
    <b v="1"/>
    <b v="1"/>
    <b v="1"/>
    <b v="0"/>
    <b v="0"/>
    <b v="1"/>
    <b v="1"/>
    <b v="0"/>
    <b v="0"/>
    <b v="1"/>
    <b v="0"/>
    <b v="1"/>
    <b v="0"/>
    <b v="1"/>
    <x v="0"/>
  </r>
  <r>
    <x v="1"/>
    <m/>
    <n v="76"/>
    <s v="M"/>
    <m/>
    <n v="0.5"/>
    <n v="1"/>
    <n v="1"/>
    <n v="0"/>
    <s v="May Clinic Data"/>
    <b v="0"/>
    <b v="0"/>
    <b v="0"/>
    <n v="1"/>
    <b v="1"/>
    <b v="1"/>
    <b v="1"/>
    <b v="1"/>
    <b v="0"/>
    <b v="0"/>
    <b v="0"/>
    <b v="1"/>
    <b v="0"/>
    <b v="0"/>
    <b v="1"/>
    <b v="1"/>
    <b v="0"/>
    <b v="1"/>
    <b v="1"/>
    <b v="0"/>
    <b v="0"/>
    <b v="1"/>
    <b v="1"/>
    <b v="1"/>
    <b v="1"/>
    <b v="1"/>
    <b v="1"/>
    <b v="1"/>
    <b v="1"/>
    <b v="1"/>
    <b v="0"/>
    <b v="0"/>
    <b v="1"/>
    <b v="0"/>
    <b v="1"/>
    <b v="0"/>
    <b v="1"/>
    <b v="0"/>
    <b v="1"/>
    <x v="0"/>
  </r>
  <r>
    <x v="1"/>
    <m/>
    <n v="67"/>
    <s v="M"/>
    <m/>
    <n v="1"/>
    <n v="0.5"/>
    <n v="0"/>
    <n v="0"/>
    <s v="May Clinic Data"/>
    <b v="0"/>
    <b v="0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b v="0"/>
    <b v="0"/>
    <b v="0"/>
    <b v="0"/>
    <x v="0"/>
  </r>
  <r>
    <x v="1"/>
    <m/>
    <n v="67"/>
    <s v="M"/>
    <m/>
    <n v="1"/>
    <n v="0"/>
    <n v="0"/>
    <n v="0"/>
    <s v="May Clinic Data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b v="0"/>
    <b v="0"/>
    <b v="0"/>
    <b v="0"/>
    <x v="0"/>
  </r>
  <r>
    <x v="1"/>
    <m/>
    <n v="55"/>
    <s v="M"/>
    <m/>
    <n v="1"/>
    <n v="1"/>
    <n v="1"/>
    <n v="1"/>
    <s v="May Clinic Data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1"/>
    <b v="1"/>
    <x v="1"/>
  </r>
  <r>
    <x v="1"/>
    <m/>
    <n v="67"/>
    <s v="M"/>
    <s v="Depression"/>
    <n v="1"/>
    <n v="0"/>
    <n v="1"/>
    <n v="0"/>
    <s v="May Clinic Data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0"/>
    <b v="1"/>
    <b v="0"/>
    <b v="0"/>
    <b v="0"/>
    <b v="0"/>
    <b v="0"/>
    <b v="0"/>
    <b v="1"/>
    <b v="0"/>
    <b v="0"/>
    <b v="1"/>
    <b v="0"/>
    <b v="1"/>
    <x v="0"/>
  </r>
  <r>
    <x v="1"/>
    <m/>
    <n v="72"/>
    <s v="M"/>
    <m/>
    <n v="1"/>
    <n v="1"/>
    <n v="1"/>
    <n v="1"/>
    <s v="April Cinic Data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1"/>
    <b v="1"/>
    <x v="1"/>
  </r>
  <r>
    <x v="0"/>
    <m/>
    <n v="67"/>
    <s v="M"/>
    <s v="RLS"/>
    <n v="0"/>
    <n v="0"/>
    <n v="0"/>
    <n v="0"/>
    <s v="April Cinic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</r>
  <r>
    <x v="0"/>
    <m/>
    <n v="74"/>
    <s v="F"/>
    <s v="Insomnia"/>
    <n v="0"/>
    <n v="0"/>
    <n v="0"/>
    <n v="0.5"/>
    <s v="April Cinic Data"/>
    <b v="1"/>
    <b v="0"/>
    <b v="0"/>
    <n v="1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1"/>
    <m/>
    <n v="54"/>
    <s v="F"/>
    <s v="DM2, depression"/>
    <n v="1"/>
    <n v="0"/>
    <n v="0"/>
    <n v="0"/>
    <s v="April Cinic Data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b v="0"/>
    <b v="0"/>
    <b v="0"/>
    <b v="0"/>
    <x v="0"/>
  </r>
  <r>
    <x v="0"/>
    <m/>
    <n v="65"/>
    <s v="F"/>
    <s v="Diabetes, heart failure"/>
    <n v="0"/>
    <n v="0"/>
    <n v="1"/>
    <n v="1"/>
    <s v="April Cinic Data"/>
    <b v="1"/>
    <b v="0"/>
    <b v="0"/>
    <n v="1"/>
    <b v="0"/>
    <b v="1"/>
    <b v="1"/>
    <b v="1"/>
    <b v="1"/>
    <b v="1"/>
    <b v="0"/>
    <b v="0"/>
    <b v="0"/>
    <b v="1"/>
    <b v="1"/>
    <b v="1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1"/>
    <b v="1"/>
    <x v="0"/>
  </r>
  <r>
    <x v="0"/>
    <m/>
    <n v="73"/>
    <s v="F"/>
    <s v="Insomnia, anxiety, migraines"/>
    <n v="0"/>
    <n v="0"/>
    <n v="1"/>
    <n v="0"/>
    <s v="April Cinic Data"/>
    <b v="1"/>
    <b v="0"/>
    <b v="0"/>
    <n v="1"/>
    <b v="0"/>
    <b v="1"/>
    <b v="1"/>
    <b v="1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1"/>
    <x v="0"/>
  </r>
  <r>
    <x v="0"/>
    <m/>
    <n v="77"/>
    <s v="F"/>
    <m/>
    <n v="0.5"/>
    <n v="1"/>
    <n v="0"/>
    <n v="0.5"/>
    <s v="April Cinic Data"/>
    <b v="0"/>
    <b v="0"/>
    <b v="0"/>
    <n v="1"/>
    <b v="1"/>
    <b v="1"/>
    <b v="1"/>
    <b v="1"/>
    <b v="0"/>
    <b v="0"/>
    <b v="0"/>
    <b v="0"/>
    <b v="0"/>
    <b v="0"/>
    <b v="0"/>
    <b v="0"/>
    <b v="0"/>
    <b v="1"/>
    <b v="1"/>
    <b v="0"/>
    <b v="0"/>
    <b v="1"/>
    <b v="1"/>
    <b v="1"/>
    <b v="1"/>
    <b v="1"/>
    <b v="0"/>
    <b v="0"/>
    <b v="0"/>
    <b v="0"/>
    <b v="0"/>
    <b v="0"/>
    <b v="0"/>
    <b v="0"/>
    <b v="1"/>
    <b v="0"/>
    <b v="0"/>
    <b v="0"/>
    <b v="0"/>
    <x v="0"/>
  </r>
  <r>
    <x v="0"/>
    <m/>
    <n v="53"/>
    <s v="F"/>
    <s v="Insomnia"/>
    <n v="0"/>
    <n v="1"/>
    <n v="1"/>
    <n v="0"/>
    <s v="April Cinic Data"/>
    <b v="1"/>
    <b v="0"/>
    <b v="0"/>
    <n v="1"/>
    <b v="0"/>
    <b v="1"/>
    <b v="1"/>
    <b v="1"/>
    <b v="0"/>
    <b v="0"/>
    <b v="0"/>
    <b v="1"/>
    <b v="0"/>
    <b v="0"/>
    <b v="1"/>
    <b v="1"/>
    <b v="0"/>
    <b v="1"/>
    <b v="1"/>
    <b v="0"/>
    <b v="0"/>
    <b v="0"/>
    <b v="0"/>
    <b v="0"/>
    <b v="0"/>
    <b v="1"/>
    <b v="1"/>
    <b v="1"/>
    <b v="0"/>
    <b v="0"/>
    <b v="0"/>
    <b v="0"/>
    <b v="0"/>
    <b v="0"/>
    <b v="1"/>
    <b v="0"/>
    <b v="1"/>
    <b v="0"/>
    <b v="1"/>
    <x v="0"/>
  </r>
  <r>
    <x v="0"/>
    <m/>
    <n v="76"/>
    <s v="F"/>
    <s v="Hypersomnia"/>
    <n v="0"/>
    <n v="0"/>
    <n v="0"/>
    <n v="0"/>
    <s v="April Cinic Data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1"/>
    <m/>
    <n v="49"/>
    <s v="F"/>
    <s v="Anxiety"/>
    <n v="1"/>
    <n v="0.5"/>
    <n v="1"/>
    <n v="1"/>
    <s v="April Cinic Data"/>
    <b v="0"/>
    <b v="0"/>
    <b v="0"/>
    <n v="1"/>
    <b v="0"/>
    <b v="0"/>
    <b v="1"/>
    <b v="0"/>
    <b v="1"/>
    <b v="0"/>
    <b v="0"/>
    <b v="0"/>
    <b v="0"/>
    <b v="1"/>
    <b v="1"/>
    <b v="0"/>
    <b v="0"/>
    <b v="0"/>
    <b v="0"/>
    <b v="0"/>
    <b v="1"/>
    <b v="0"/>
    <b v="1"/>
    <b v="1"/>
    <b v="1"/>
    <b v="0"/>
    <b v="1"/>
    <b v="0"/>
    <b v="0"/>
    <b v="1"/>
    <b v="0"/>
    <b v="0"/>
    <b v="1"/>
    <b v="1"/>
    <b v="0"/>
    <b v="0"/>
    <b v="1"/>
    <b v="1"/>
    <b v="1"/>
    <x v="0"/>
  </r>
  <r>
    <x v="0"/>
    <m/>
    <n v="53"/>
    <s v="F"/>
    <s v="Insomnia, depression, sleep apnea"/>
    <n v="0"/>
    <n v="0"/>
    <n v="0"/>
    <n v="1"/>
    <s v="April Cinic Data"/>
    <b v="1"/>
    <b v="0"/>
    <b v="0"/>
    <n v="1"/>
    <b v="0"/>
    <b v="1"/>
    <b v="1"/>
    <b v="1"/>
    <b v="1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1"/>
    <b v="1"/>
    <x v="0"/>
  </r>
  <r>
    <x v="0"/>
    <m/>
    <n v="83"/>
    <s v="F"/>
    <s v="AD-MCi and OSA"/>
    <n v="0"/>
    <n v="0"/>
    <n v="0"/>
    <n v="0"/>
    <s v="April Cinic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</r>
  <r>
    <x v="0"/>
    <m/>
    <n v="65"/>
    <s v="M"/>
    <s v="RLS"/>
    <n v="0.5"/>
    <n v="0"/>
    <n v="0"/>
    <n v="0"/>
    <s v="April Cinic Data"/>
    <b v="0"/>
    <b v="1"/>
    <b v="0"/>
    <n v="1"/>
    <b v="1"/>
    <b v="1"/>
    <b v="0"/>
    <b v="0"/>
    <b v="0"/>
    <b v="0"/>
    <b v="1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x v="0"/>
  </r>
  <r>
    <x v="0"/>
    <m/>
    <n v="80"/>
    <s v="F"/>
    <s v="RLS"/>
    <n v="0"/>
    <n v="0"/>
    <n v="1"/>
    <n v="0"/>
    <s v="April Cinic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1"/>
    <b v="0"/>
    <b v="1"/>
    <x v="0"/>
  </r>
  <r>
    <x v="0"/>
    <m/>
    <n v="67"/>
    <s v="F"/>
    <s v="Migraines, OSA"/>
    <n v="0.5"/>
    <n v="0"/>
    <n v="0"/>
    <n v="0"/>
    <s v="April Cinic Data"/>
    <b v="0"/>
    <b v="1"/>
    <b v="0"/>
    <n v="1"/>
    <b v="1"/>
    <b v="1"/>
    <b v="0"/>
    <b v="0"/>
    <b v="0"/>
    <b v="0"/>
    <b v="1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x v="0"/>
  </r>
  <r>
    <x v="1"/>
    <m/>
    <n v="80"/>
    <s v="M"/>
    <m/>
    <n v="0"/>
    <n v="1"/>
    <n v="1"/>
    <n v="0"/>
    <s v="April Cinic Data"/>
    <b v="1"/>
    <b v="0"/>
    <b v="0"/>
    <n v="1"/>
    <b v="0"/>
    <b v="1"/>
    <b v="1"/>
    <b v="1"/>
    <b v="0"/>
    <b v="0"/>
    <b v="0"/>
    <b v="1"/>
    <b v="0"/>
    <b v="0"/>
    <b v="1"/>
    <b v="1"/>
    <b v="0"/>
    <b v="1"/>
    <b v="1"/>
    <b v="0"/>
    <b v="0"/>
    <b v="0"/>
    <b v="0"/>
    <b v="0"/>
    <b v="0"/>
    <b v="1"/>
    <b v="1"/>
    <b v="1"/>
    <b v="0"/>
    <b v="0"/>
    <b v="0"/>
    <b v="0"/>
    <b v="0"/>
    <b v="0"/>
    <b v="1"/>
    <b v="0"/>
    <b v="1"/>
    <b v="0"/>
    <b v="1"/>
    <x v="0"/>
  </r>
  <r>
    <x v="1"/>
    <m/>
    <n v="64"/>
    <s v="M"/>
    <s v="Depression, diabetes"/>
    <n v="1"/>
    <n v="0"/>
    <n v="0"/>
    <n v="0"/>
    <s v="April Cinic Data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b v="0"/>
    <b v="0"/>
    <b v="0"/>
    <b v="0"/>
    <x v="0"/>
  </r>
  <r>
    <x v="0"/>
    <m/>
    <n v="53"/>
    <s v="F"/>
    <s v="OSA, RLS, depression"/>
    <n v="0.5"/>
    <n v="1"/>
    <n v="0"/>
    <n v="0"/>
    <s v="Clinic - Clean Data"/>
    <b v="0"/>
    <b v="0"/>
    <b v="0"/>
    <n v="1"/>
    <b v="1"/>
    <b v="1"/>
    <b v="1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1"/>
    <b v="0"/>
    <b v="0"/>
    <b v="0"/>
    <b v="0"/>
    <b v="1"/>
    <b v="1"/>
    <b v="0"/>
    <b v="0"/>
    <b v="1"/>
    <b v="0"/>
    <b v="0"/>
    <b v="0"/>
    <b v="0"/>
    <x v="0"/>
  </r>
  <r>
    <x v="0"/>
    <m/>
    <n v="64"/>
    <s v="F"/>
    <s v="Central sleep apnea, circadian disorder"/>
    <n v="0.5"/>
    <n v="0"/>
    <n v="1"/>
    <n v="0"/>
    <s v="Clinic - Clean Data"/>
    <b v="0"/>
    <b v="0"/>
    <b v="0"/>
    <n v="1"/>
    <b v="1"/>
    <b v="1"/>
    <b v="1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0"/>
    <b v="1"/>
    <b v="0"/>
    <b v="0"/>
    <b v="0"/>
    <b v="1"/>
    <b v="1"/>
    <b v="0"/>
    <b v="0"/>
    <b v="0"/>
    <b v="0"/>
    <b v="1"/>
    <b v="0"/>
    <b v="1"/>
    <x v="0"/>
  </r>
  <r>
    <x v="0"/>
    <m/>
    <n v="67"/>
    <s v="F"/>
    <s v="OSA"/>
    <n v="0.5"/>
    <n v="1"/>
    <n v="1"/>
    <n v="0"/>
    <s v="Clinic - Clean Data"/>
    <b v="0"/>
    <b v="0"/>
    <b v="0"/>
    <n v="1"/>
    <b v="1"/>
    <b v="1"/>
    <b v="1"/>
    <b v="1"/>
    <b v="0"/>
    <b v="0"/>
    <b v="0"/>
    <b v="1"/>
    <b v="0"/>
    <b v="0"/>
    <b v="1"/>
    <b v="1"/>
    <b v="1"/>
    <b v="0"/>
    <b v="0"/>
    <b v="0"/>
    <b v="0"/>
    <b v="1"/>
    <b v="1"/>
    <b v="0"/>
    <b v="0"/>
    <b v="1"/>
    <b v="1"/>
    <b v="1"/>
    <b v="0"/>
    <b v="0"/>
    <b v="1"/>
    <b v="1"/>
    <b v="0"/>
    <b v="0"/>
    <b v="1"/>
    <b v="0"/>
    <b v="1"/>
    <b v="0"/>
    <b v="1"/>
    <x v="0"/>
  </r>
  <r>
    <x v="0"/>
    <m/>
    <n v="61"/>
    <s v="M"/>
    <s v="OSA, no RSWA"/>
    <n v="0.5"/>
    <n v="1"/>
    <n v="0"/>
    <n v="1"/>
    <s v="Clinic - Clean Data"/>
    <b v="0"/>
    <b v="0"/>
    <b v="0"/>
    <n v="1"/>
    <b v="1"/>
    <b v="1"/>
    <b v="1"/>
    <b v="1"/>
    <b v="1"/>
    <b v="1"/>
    <b v="0"/>
    <b v="0"/>
    <b v="1"/>
    <b v="0"/>
    <b v="1"/>
    <b v="1"/>
    <b v="1"/>
    <b v="0"/>
    <b v="0"/>
    <b v="0"/>
    <b v="0"/>
    <b v="1"/>
    <b v="1"/>
    <b v="0"/>
    <b v="0"/>
    <b v="1"/>
    <b v="0"/>
    <b v="0"/>
    <b v="0"/>
    <b v="0"/>
    <b v="1"/>
    <b v="1"/>
    <b v="0"/>
    <b v="0"/>
    <b v="1"/>
    <b v="0"/>
    <b v="0"/>
    <b v="1"/>
    <b v="1"/>
    <x v="0"/>
  </r>
  <r>
    <x v="0"/>
    <m/>
    <n v="53"/>
    <s v="F"/>
    <s v="OSA, anxiety, depression"/>
    <n v="0.5"/>
    <n v="1"/>
    <n v="1"/>
    <n v="1"/>
    <s v="Clinic - Clean Data"/>
    <b v="0"/>
    <b v="0"/>
    <b v="0"/>
    <n v="1"/>
    <b v="1"/>
    <b v="1"/>
    <b v="1"/>
    <b v="1"/>
    <b v="1"/>
    <b v="1"/>
    <b v="0"/>
    <b v="1"/>
    <b v="1"/>
    <b v="1"/>
    <b v="1"/>
    <b v="1"/>
    <b v="1"/>
    <b v="0"/>
    <b v="0"/>
    <b v="0"/>
    <b v="0"/>
    <b v="1"/>
    <b v="1"/>
    <b v="0"/>
    <b v="0"/>
    <b v="1"/>
    <b v="1"/>
    <b v="1"/>
    <b v="0"/>
    <b v="0"/>
    <b v="1"/>
    <b v="1"/>
    <b v="0"/>
    <b v="0"/>
    <b v="1"/>
    <b v="0"/>
    <b v="1"/>
    <b v="1"/>
    <b v="1"/>
    <x v="0"/>
  </r>
  <r>
    <x v="0"/>
    <m/>
    <n v="43"/>
    <s v="F"/>
    <s v="OSA, shift work disorder"/>
    <n v="0.5"/>
    <n v="0"/>
    <n v="1"/>
    <n v="0"/>
    <s v="Clinic - Clean Data"/>
    <b v="0"/>
    <b v="0"/>
    <b v="0"/>
    <n v="1"/>
    <b v="1"/>
    <b v="1"/>
    <b v="1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0"/>
    <b v="1"/>
    <b v="0"/>
    <b v="0"/>
    <b v="0"/>
    <b v="1"/>
    <b v="1"/>
    <b v="0"/>
    <b v="0"/>
    <b v="0"/>
    <b v="0"/>
    <b v="1"/>
    <b v="0"/>
    <b v="1"/>
    <x v="0"/>
  </r>
  <r>
    <x v="0"/>
    <m/>
    <n v="43"/>
    <s v="M"/>
    <s v="RLS, insomnia, mild OSA"/>
    <n v="0.5"/>
    <n v="0"/>
    <n v="0"/>
    <n v="1"/>
    <s v="Clinic - Clean Data"/>
    <b v="0"/>
    <b v="0"/>
    <b v="0"/>
    <n v="1"/>
    <b v="1"/>
    <b v="1"/>
    <b v="1"/>
    <b v="1"/>
    <b v="1"/>
    <b v="1"/>
    <b v="0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1"/>
    <b v="1"/>
    <b v="0"/>
    <b v="0"/>
    <b v="0"/>
    <b v="0"/>
    <b v="0"/>
    <b v="1"/>
    <b v="1"/>
    <x v="0"/>
  </r>
  <r>
    <x v="0"/>
    <m/>
    <n v="73"/>
    <s v="F"/>
    <s v="OSA sx, sleeptalking, initiation insomnia, RLS, low Fe"/>
    <n v="0.5"/>
    <n v="0.5"/>
    <n v="1"/>
    <n v="1"/>
    <s v="Clinic - Clean Data"/>
    <b v="0"/>
    <b v="0"/>
    <b v="0"/>
    <n v="1"/>
    <b v="1"/>
    <b v="1"/>
    <b v="1"/>
    <b v="1"/>
    <b v="1"/>
    <b v="1"/>
    <b v="0"/>
    <b v="0"/>
    <b v="0"/>
    <b v="1"/>
    <b v="1"/>
    <b v="1"/>
    <b v="1"/>
    <b v="0"/>
    <b v="0"/>
    <b v="0"/>
    <b v="0"/>
    <b v="1"/>
    <b v="1"/>
    <b v="0"/>
    <b v="0"/>
    <b v="0"/>
    <b v="1"/>
    <b v="0"/>
    <b v="0"/>
    <b v="0"/>
    <b v="1"/>
    <b v="1"/>
    <b v="0"/>
    <b v="0"/>
    <b v="0"/>
    <b v="0"/>
    <b v="1"/>
    <b v="1"/>
    <b v="1"/>
    <x v="0"/>
  </r>
  <r>
    <x v="0"/>
    <m/>
    <n v="68"/>
    <s v="M"/>
    <s v="Hypersomnia, tachycarida, constipation, l. thalamic lacunar lesion"/>
    <n v="0.5"/>
    <n v="0.5"/>
    <n v="1"/>
    <n v="1"/>
    <s v="Clinic - Clean Data"/>
    <b v="0"/>
    <b v="0"/>
    <b v="0"/>
    <n v="1"/>
    <b v="1"/>
    <b v="1"/>
    <b v="1"/>
    <b v="1"/>
    <b v="1"/>
    <b v="1"/>
    <b v="0"/>
    <b v="0"/>
    <b v="0"/>
    <b v="1"/>
    <b v="1"/>
    <b v="1"/>
    <b v="0"/>
    <b v="1"/>
    <b v="1"/>
    <b v="0"/>
    <b v="0"/>
    <b v="1"/>
    <b v="1"/>
    <b v="1"/>
    <b v="1"/>
    <b v="0"/>
    <b v="1"/>
    <b v="0"/>
    <b v="0"/>
    <b v="1"/>
    <b v="0"/>
    <b v="0"/>
    <b v="1"/>
    <b v="0"/>
    <b v="0"/>
    <b v="0"/>
    <b v="1"/>
    <b v="1"/>
    <b v="1"/>
    <x v="0"/>
  </r>
  <r>
    <x v="0"/>
    <m/>
    <n v="64"/>
    <s v="F"/>
    <s v="OSA, insomnia, excessive daytime sleepiness, cognitive concerns"/>
    <n v="0.5"/>
    <n v="0.5"/>
    <n v="0"/>
    <n v="1"/>
    <s v="Clinic - Clean Data"/>
    <b v="0"/>
    <b v="0"/>
    <b v="0"/>
    <n v="1"/>
    <b v="1"/>
    <b v="1"/>
    <b v="1"/>
    <b v="1"/>
    <b v="1"/>
    <b v="1"/>
    <b v="0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1"/>
    <b v="1"/>
    <b v="0"/>
    <b v="0"/>
    <b v="0"/>
    <b v="0"/>
    <b v="0"/>
    <b v="1"/>
    <b v="1"/>
    <x v="0"/>
  </r>
  <r>
    <x v="0"/>
    <m/>
    <n v="41"/>
    <s v="M"/>
    <s v="OSA"/>
    <n v="0.5"/>
    <n v="0"/>
    <n v="0"/>
    <n v="0.5"/>
    <s v="Clinic - Clean Data"/>
    <b v="0"/>
    <b v="0"/>
    <b v="0"/>
    <n v="1"/>
    <b v="1"/>
    <b v="1"/>
    <b v="0"/>
    <b v="0"/>
    <b v="0"/>
    <b v="0"/>
    <b v="0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x v="0"/>
  </r>
  <r>
    <x v="0"/>
    <m/>
    <n v="68"/>
    <s v="F"/>
    <s v="OSA, migraines"/>
    <n v="0.5"/>
    <n v="0"/>
    <n v="0"/>
    <n v="0"/>
    <s v="Clinic - Clean Data"/>
    <b v="0"/>
    <b v="1"/>
    <b v="0"/>
    <n v="1"/>
    <b v="1"/>
    <b v="1"/>
    <b v="0"/>
    <b v="0"/>
    <b v="0"/>
    <b v="0"/>
    <b v="1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x v="0"/>
  </r>
  <r>
    <x v="0"/>
    <m/>
    <n v="45"/>
    <s v="M"/>
    <s v="Tbi, sleep apnea, migraines, PTSD + GAD"/>
    <n v="0.5"/>
    <n v="0.5"/>
    <n v="1"/>
    <n v="1"/>
    <s v="Clinic - Clean Data"/>
    <b v="0"/>
    <b v="0"/>
    <b v="0"/>
    <n v="1"/>
    <b v="1"/>
    <b v="1"/>
    <b v="1"/>
    <b v="1"/>
    <b v="1"/>
    <b v="1"/>
    <b v="0"/>
    <b v="0"/>
    <b v="0"/>
    <b v="1"/>
    <b v="1"/>
    <b v="1"/>
    <b v="1"/>
    <b v="0"/>
    <b v="0"/>
    <b v="0"/>
    <b v="0"/>
    <b v="1"/>
    <b v="1"/>
    <b v="0"/>
    <b v="0"/>
    <b v="0"/>
    <b v="1"/>
    <b v="0"/>
    <b v="0"/>
    <b v="0"/>
    <b v="1"/>
    <b v="1"/>
    <b v="0"/>
    <b v="0"/>
    <b v="0"/>
    <b v="0"/>
    <b v="1"/>
    <b v="1"/>
    <b v="1"/>
    <x v="0"/>
  </r>
  <r>
    <x v="0"/>
    <m/>
    <n v="56"/>
    <s v="M"/>
    <s v="OSA, excessive daytime sleepiness"/>
    <n v="0.5"/>
    <n v="0"/>
    <n v="0"/>
    <n v="1"/>
    <s v="Clinic - Clean Data"/>
    <b v="0"/>
    <b v="0"/>
    <b v="0"/>
    <n v="1"/>
    <b v="1"/>
    <b v="1"/>
    <b v="1"/>
    <b v="1"/>
    <b v="1"/>
    <b v="1"/>
    <b v="0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1"/>
    <b v="1"/>
    <b v="0"/>
    <b v="0"/>
    <b v="0"/>
    <b v="0"/>
    <b v="0"/>
    <b v="1"/>
    <b v="1"/>
    <x v="0"/>
  </r>
  <r>
    <x v="0"/>
    <m/>
    <n v="45"/>
    <s v="F"/>
    <s v="Lupus, sleep apnea"/>
    <n v="0.5"/>
    <n v="0"/>
    <n v="0.5"/>
    <n v="0"/>
    <s v="Clinic - Clean Data"/>
    <b v="0"/>
    <b v="0"/>
    <b v="0"/>
    <n v="1"/>
    <b v="1"/>
    <b v="1"/>
    <b v="0"/>
    <b v="0"/>
    <b v="0"/>
    <b v="0"/>
    <b v="0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x v="0"/>
  </r>
  <r>
    <x v="0"/>
    <m/>
    <n v="65"/>
    <s v="M"/>
    <s v="OSA, RLS"/>
    <n v="0.5"/>
    <n v="0"/>
    <n v="1"/>
    <n v="0"/>
    <s v="Clinic - Clean Data"/>
    <b v="0"/>
    <b v="0"/>
    <b v="0"/>
    <n v="1"/>
    <b v="1"/>
    <b v="1"/>
    <b v="1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0"/>
    <b v="1"/>
    <b v="0"/>
    <b v="0"/>
    <b v="0"/>
    <b v="1"/>
    <b v="1"/>
    <b v="0"/>
    <b v="0"/>
    <b v="0"/>
    <b v="0"/>
    <b v="1"/>
    <b v="0"/>
    <b v="1"/>
    <x v="0"/>
  </r>
  <r>
    <x v="0"/>
    <m/>
    <n v="63"/>
    <s v="M"/>
    <s v="OSA"/>
    <n v="0"/>
    <n v="0"/>
    <n v="1"/>
    <n v="0.5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1"/>
    <b v="0"/>
    <b v="1"/>
    <x v="0"/>
  </r>
  <r>
    <x v="0"/>
    <m/>
    <n v="60"/>
    <s v="M"/>
    <s v="OSA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</r>
  <r>
    <x v="0"/>
    <m/>
    <n v="81"/>
    <s v="M"/>
    <s v="OSA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</r>
  <r>
    <x v="0"/>
    <m/>
    <n v="66"/>
    <s v="M"/>
    <s v="RLS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</r>
  <r>
    <x v="0"/>
    <m/>
    <n v="64"/>
    <s v="F"/>
    <s v="OSA"/>
    <n v="0"/>
    <n v="0"/>
    <n v="1"/>
    <n v="0.5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1"/>
    <b v="0"/>
    <b v="1"/>
    <x v="0"/>
  </r>
  <r>
    <x v="0"/>
    <m/>
    <n v="68"/>
    <s v="M"/>
    <s v="OSA"/>
    <n v="0"/>
    <n v="1"/>
    <n v="0"/>
    <n v="0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1"/>
    <b v="0"/>
    <b v="0"/>
    <b v="0"/>
    <b v="0"/>
    <x v="0"/>
  </r>
  <r>
    <x v="0"/>
    <m/>
    <n v="56"/>
    <s v="F"/>
    <s v="Insomnia, anxiety"/>
    <n v="0"/>
    <n v="0"/>
    <n v="1"/>
    <n v="0.5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1"/>
    <x v="0"/>
  </r>
  <r>
    <x v="0"/>
    <m/>
    <n v="87"/>
    <s v="F"/>
    <s v="OSA, RLS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</r>
  <r>
    <x v="0"/>
    <m/>
    <n v="48"/>
    <s v="M"/>
    <s v="OSA, insomnia, distal sensory neuropathy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</r>
  <r>
    <x v="0"/>
    <m/>
    <n v="78"/>
    <s v="M"/>
    <s v="Hypersomnia, OSA"/>
    <n v="0"/>
    <n v="0"/>
    <n v="0"/>
    <n v="0.5"/>
    <s v="Clinic - Clean Data"/>
    <b v="1"/>
    <b v="0"/>
    <b v="0"/>
    <n v="1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</r>
  <r>
    <x v="0"/>
    <m/>
    <n v="72"/>
    <s v="F"/>
    <s v="Insomnia"/>
    <n v="0"/>
    <n v="0.5"/>
    <n v="0"/>
    <n v="0"/>
    <s v="Clinic - Clean Data"/>
    <b v="1"/>
    <b v="0"/>
    <b v="0"/>
    <n v="1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m/>
    <n v="63"/>
    <s v="F"/>
    <s v="MCl, althdileale, LVPPA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m/>
    <n v="51"/>
    <s v="F"/>
    <s v="OSA, RLS, excessive daytime sleepiness, lupus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</r>
  <r>
    <x v="0"/>
    <m/>
    <n v="78"/>
    <s v="M"/>
    <s v="RBD mimic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</r>
  <r>
    <x v="0"/>
    <m/>
    <n v="48"/>
    <s v="M"/>
    <s v="Spinal cerebellar ataxia 2, nocturia"/>
    <n v="0"/>
    <n v="0"/>
    <n v="1"/>
    <n v="0.5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1"/>
    <x v="0"/>
  </r>
  <r>
    <x v="0"/>
    <m/>
    <n v="82"/>
    <s v="M"/>
    <s v="OSA"/>
    <n v="0"/>
    <n v="0"/>
    <n v="1"/>
    <n v="0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1"/>
    <b v="0"/>
    <b v="1"/>
    <x v="0"/>
  </r>
  <r>
    <x v="0"/>
    <m/>
    <n v="87"/>
    <s v="M"/>
    <s v="RLS"/>
    <n v="0"/>
    <n v="0"/>
    <n v="1"/>
    <n v="1"/>
    <s v="Clinic - Clean Data"/>
    <b v="1"/>
    <b v="0"/>
    <b v="0"/>
    <n v="1"/>
    <b v="0"/>
    <b v="1"/>
    <b v="1"/>
    <b v="1"/>
    <b v="1"/>
    <b v="1"/>
    <b v="0"/>
    <b v="0"/>
    <b v="0"/>
    <b v="1"/>
    <b v="1"/>
    <b v="1"/>
    <b v="1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1"/>
    <b v="1"/>
    <b v="1"/>
    <x v="0"/>
  </r>
  <r>
    <x v="0"/>
    <m/>
    <n v="76"/>
    <s v="M"/>
    <s v="OSA, sleep maintenance insomnia, nocturia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</r>
  <r>
    <x v="0"/>
    <m/>
    <n v="47"/>
    <s v="M"/>
    <s v="OSA, insomnia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</r>
  <r>
    <x v="0"/>
    <m/>
    <n v="77"/>
    <s v="F"/>
    <s v="OSA, anxiety, depression"/>
    <n v="0"/>
    <n v="1"/>
    <n v="0"/>
    <n v="0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1"/>
    <b v="0"/>
    <b v="0"/>
    <b v="0"/>
    <b v="0"/>
    <x v="0"/>
  </r>
  <r>
    <x v="0"/>
    <m/>
    <n v="62"/>
    <s v="F"/>
    <s v="Sleep apnea, migraines, I. ica aneurysm, s/p embolization (2020)"/>
    <n v="0"/>
    <n v="0"/>
    <n v="0"/>
    <n v="0.5"/>
    <s v="Clinic - Clean Data"/>
    <b v="1"/>
    <b v="0"/>
    <b v="0"/>
    <n v="1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</r>
  <r>
    <x v="0"/>
    <m/>
    <n v="73"/>
    <s v="M"/>
    <s v="RLS, OSA, depression"/>
    <n v="0"/>
    <n v="1"/>
    <n v="0"/>
    <n v="0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1"/>
    <b v="0"/>
    <b v="0"/>
    <b v="0"/>
    <b v="0"/>
    <x v="0"/>
  </r>
  <r>
    <x v="0"/>
    <m/>
    <n v="71"/>
    <s v="M"/>
    <s v="OSA, depression, nocturia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</r>
  <r>
    <x v="0"/>
    <m/>
    <n v="61"/>
    <s v="F"/>
    <s v="OSA, cognitive concerns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</r>
  <r>
    <x v="0"/>
    <m/>
    <n v="84"/>
    <s v="M"/>
    <s v="OSA"/>
    <n v="0"/>
    <n v="1"/>
    <n v="1"/>
    <n v="0"/>
    <s v="Clinic - Clean Data"/>
    <b v="1"/>
    <b v="0"/>
    <b v="0"/>
    <n v="1"/>
    <b v="0"/>
    <b v="1"/>
    <b v="1"/>
    <b v="1"/>
    <b v="0"/>
    <b v="0"/>
    <b v="0"/>
    <b v="1"/>
    <b v="0"/>
    <b v="0"/>
    <b v="1"/>
    <b v="1"/>
    <b v="1"/>
    <b v="0"/>
    <b v="0"/>
    <b v="0"/>
    <b v="0"/>
    <b v="0"/>
    <b v="0"/>
    <b v="0"/>
    <b v="0"/>
    <b v="1"/>
    <b v="1"/>
    <b v="1"/>
    <b v="0"/>
    <b v="0"/>
    <b v="1"/>
    <b v="1"/>
    <b v="0"/>
    <b v="0"/>
    <b v="1"/>
    <b v="0"/>
    <b v="1"/>
    <b v="0"/>
    <b v="1"/>
    <x v="0"/>
  </r>
  <r>
    <x v="0"/>
    <m/>
    <n v="75"/>
    <s v="M"/>
    <s v="PLMD, RLS, depression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</r>
  <r>
    <x v="0"/>
    <m/>
    <n v="56"/>
    <s v="M"/>
    <s v="OSA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</r>
  <r>
    <x v="0"/>
    <m/>
    <n v="45"/>
    <s v="M"/>
    <s v="OSA, insomnia, chronic fatigue"/>
    <n v="0"/>
    <n v="0"/>
    <n v="1"/>
    <n v="0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1"/>
    <b v="0"/>
    <b v="1"/>
    <x v="0"/>
  </r>
  <r>
    <x v="0"/>
    <m/>
    <n v="72"/>
    <s v="M"/>
    <s v="Severe depression, OSA"/>
    <n v="0"/>
    <n v="0"/>
    <n v="1"/>
    <n v="0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1"/>
    <b v="0"/>
    <b v="1"/>
    <x v="0"/>
  </r>
  <r>
    <x v="0"/>
    <m/>
    <n v="40"/>
    <s v="F"/>
    <s v="OSA"/>
    <n v="0"/>
    <n v="0"/>
    <n v="0"/>
    <n v="1"/>
    <s v="Clinic - Clean Data"/>
    <b v="1"/>
    <b v="0"/>
    <b v="0"/>
    <n v="1"/>
    <b v="0"/>
    <b v="1"/>
    <b v="1"/>
    <b v="1"/>
    <b v="1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1"/>
    <b v="1"/>
    <x v="0"/>
  </r>
  <r>
    <x v="0"/>
    <m/>
    <n v="50"/>
    <s v="M"/>
    <s v="OSA"/>
    <n v="0"/>
    <n v="0"/>
    <n v="0"/>
    <n v="1"/>
    <s v="Clinic - Clean Data"/>
    <b v="1"/>
    <b v="0"/>
    <b v="0"/>
    <n v="1"/>
    <b v="0"/>
    <b v="1"/>
    <b v="1"/>
    <b v="1"/>
    <b v="1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1"/>
    <b v="1"/>
    <x v="0"/>
  </r>
  <r>
    <x v="0"/>
    <m/>
    <n v="57"/>
    <s v="F"/>
    <s v="RLS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</r>
  <r>
    <x v="0"/>
    <m/>
    <n v="68"/>
    <s v="M"/>
    <s v="RLS"/>
    <n v="0"/>
    <n v="0"/>
    <n v="0"/>
    <n v="1"/>
    <s v="Clinic - Clean Data"/>
    <b v="1"/>
    <b v="0"/>
    <b v="0"/>
    <n v="1"/>
    <b v="0"/>
    <b v="1"/>
    <b v="1"/>
    <b v="1"/>
    <b v="1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1"/>
    <b v="1"/>
    <x v="0"/>
  </r>
  <r>
    <x v="0"/>
    <m/>
    <n v="51"/>
    <s v="F"/>
    <s v="Lupus, sleep apnea, RLS"/>
    <n v="0"/>
    <n v="0"/>
    <n v="0"/>
    <n v="1"/>
    <s v="Clinic - Clean Data"/>
    <b v="1"/>
    <b v="0"/>
    <b v="0"/>
    <n v="1"/>
    <b v="0"/>
    <b v="1"/>
    <b v="1"/>
    <b v="1"/>
    <b v="1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1"/>
    <b v="1"/>
    <x v="0"/>
  </r>
  <r>
    <x v="0"/>
    <m/>
    <n v="54"/>
    <s v="F"/>
    <s v="RLS, insomnia"/>
    <n v="0"/>
    <n v="0"/>
    <n v="0"/>
    <n v="1"/>
    <s v="Clinic - Clean Data"/>
    <b v="1"/>
    <b v="0"/>
    <b v="0"/>
    <n v="1"/>
    <b v="0"/>
    <b v="1"/>
    <b v="1"/>
    <b v="1"/>
    <b v="1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1"/>
    <b v="1"/>
    <x v="0"/>
  </r>
  <r>
    <x v="1"/>
    <m/>
    <n v="73"/>
    <s v="M"/>
    <m/>
    <n v="1"/>
    <n v="0"/>
    <n v="0"/>
    <n v="0"/>
    <s v="Clinic - Clean Data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b v="0"/>
    <b v="0"/>
    <b v="0"/>
    <b v="0"/>
    <x v="0"/>
  </r>
  <r>
    <x v="1"/>
    <m/>
    <n v="79"/>
    <s v="M"/>
    <s v="Insomnia, nocturia (no PSG)"/>
    <n v="1"/>
    <n v="1"/>
    <n v="1"/>
    <n v="0"/>
    <s v="Clinic - Clean Data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0"/>
    <b v="1"/>
    <x v="1"/>
  </r>
  <r>
    <x v="1"/>
    <m/>
    <n v="70"/>
    <s v="M"/>
    <s v="OSA, depression, anxiety"/>
    <n v="1"/>
    <n v="0"/>
    <n v="0"/>
    <n v="0"/>
    <s v="Clinic - Clean Data"/>
    <b v="0"/>
    <b v="1"/>
    <b v="0"/>
    <n v="1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b v="0"/>
    <b v="0"/>
    <b v="0"/>
    <b v="0"/>
    <b v="1"/>
    <b v="0"/>
    <b v="0"/>
    <b v="0"/>
    <b v="0"/>
    <b v="0"/>
    <x v="0"/>
  </r>
  <r>
    <x v="1"/>
    <m/>
    <n v="75"/>
    <s v="F"/>
    <s v="OSA"/>
    <n v="1"/>
    <n v="1"/>
    <n v="0"/>
    <n v="0"/>
    <s v="Clinic - Clean Data"/>
    <b v="0"/>
    <b v="0"/>
    <b v="0"/>
    <n v="1"/>
    <b v="0"/>
    <b v="0"/>
    <b v="1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1"/>
    <b v="0"/>
    <b v="0"/>
    <b v="0"/>
    <b v="0"/>
    <b v="0"/>
    <b v="0"/>
    <b v="0"/>
    <b v="1"/>
    <b v="1"/>
    <b v="1"/>
    <b v="0"/>
    <b v="0"/>
    <b v="0"/>
    <x v="0"/>
  </r>
  <r>
    <x v="0"/>
    <m/>
    <n v="46"/>
    <s v="F"/>
    <s v="Exessive daytime sleepiness, insomnia, OSA"/>
    <n v="1"/>
    <n v="0.5"/>
    <n v="0"/>
    <n v="1"/>
    <s v="Clinic - Clean Data"/>
    <b v="0"/>
    <b v="0"/>
    <b v="0"/>
    <n v="1"/>
    <b v="0"/>
    <b v="0"/>
    <b v="1"/>
    <b v="0"/>
    <b v="1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b v="0"/>
    <b v="0"/>
    <b v="0"/>
    <b v="0"/>
    <b v="1"/>
    <b v="0"/>
    <b v="0"/>
    <b v="0"/>
    <b v="1"/>
    <b v="1"/>
    <x v="0"/>
  </r>
  <r>
    <x v="1"/>
    <m/>
    <n v="79"/>
    <s v="M"/>
    <m/>
    <n v="1"/>
    <n v="0"/>
    <n v="1"/>
    <n v="0"/>
    <s v="Clinic - Clean Data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0"/>
    <b v="1"/>
    <b v="0"/>
    <b v="0"/>
    <b v="0"/>
    <b v="0"/>
    <b v="0"/>
    <b v="0"/>
    <b v="1"/>
    <b v="0"/>
    <b v="0"/>
    <b v="1"/>
    <b v="0"/>
    <b v="1"/>
    <x v="0"/>
  </r>
  <r>
    <x v="1"/>
    <m/>
    <n v="78"/>
    <s v="M"/>
    <m/>
    <n v="1"/>
    <n v="1"/>
    <n v="1"/>
    <n v="0"/>
    <s v="Clinic - Clean Data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0"/>
    <b v="1"/>
    <x v="1"/>
  </r>
  <r>
    <x v="1"/>
    <m/>
    <n v="70"/>
    <s v="F"/>
    <s v="RLS, depression, OSA"/>
    <n v="0"/>
    <n v="0"/>
    <n v="1"/>
    <n v="1"/>
    <s v="Clinic - Clean Data"/>
    <b v="1"/>
    <b v="0"/>
    <b v="0"/>
    <n v="1"/>
    <b v="0"/>
    <b v="1"/>
    <b v="1"/>
    <b v="1"/>
    <b v="1"/>
    <b v="1"/>
    <b v="0"/>
    <b v="0"/>
    <b v="0"/>
    <b v="1"/>
    <b v="1"/>
    <b v="1"/>
    <b v="1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1"/>
    <b v="1"/>
    <b v="1"/>
    <x v="0"/>
  </r>
  <r>
    <x v="1"/>
    <m/>
    <n v="82"/>
    <s v="M"/>
    <s v="Positional OSA"/>
    <n v="1"/>
    <n v="0"/>
    <n v="0"/>
    <n v="0"/>
    <s v="Clinic - Clean Data"/>
    <b v="0"/>
    <b v="1"/>
    <b v="0"/>
    <n v="1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b v="0"/>
    <b v="0"/>
    <b v="0"/>
    <b v="0"/>
    <b v="1"/>
    <b v="0"/>
    <b v="0"/>
    <b v="0"/>
    <b v="0"/>
    <b v="0"/>
    <x v="0"/>
  </r>
  <r>
    <x v="1"/>
    <m/>
    <n v="70"/>
    <s v="F"/>
    <s v="Maintenance insomnia, depression"/>
    <n v="0"/>
    <n v="0"/>
    <n v="1"/>
    <n v="0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1"/>
    <x v="0"/>
  </r>
  <r>
    <x v="1"/>
    <m/>
    <n v="71"/>
    <s v="F"/>
    <s v="Depression"/>
    <n v="0.5"/>
    <n v="1"/>
    <n v="1"/>
    <n v="0.5"/>
    <s v="Clinic - Clean Data"/>
    <b v="0"/>
    <b v="0"/>
    <b v="0"/>
    <n v="1"/>
    <b v="1"/>
    <b v="1"/>
    <b v="1"/>
    <b v="1"/>
    <b v="0"/>
    <b v="0"/>
    <b v="0"/>
    <b v="1"/>
    <b v="0"/>
    <b v="0"/>
    <b v="1"/>
    <b v="1"/>
    <b v="0"/>
    <b v="1"/>
    <b v="1"/>
    <b v="0"/>
    <b v="0"/>
    <b v="1"/>
    <b v="1"/>
    <b v="1"/>
    <b v="1"/>
    <b v="1"/>
    <b v="1"/>
    <b v="1"/>
    <b v="1"/>
    <b v="1"/>
    <b v="0"/>
    <b v="0"/>
    <b v="1"/>
    <b v="0"/>
    <b v="1"/>
    <b v="0"/>
    <b v="1"/>
    <b v="0"/>
    <b v="1"/>
    <x v="0"/>
  </r>
  <r>
    <x v="1"/>
    <m/>
    <n v="85"/>
    <s v="M"/>
    <s v="pRBD, depression"/>
    <n v="1"/>
    <n v="0"/>
    <n v="0"/>
    <n v="0.5"/>
    <s v="Clinic - Clean Data"/>
    <b v="0"/>
    <b v="0"/>
    <b v="0"/>
    <n v="1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b v="0"/>
    <b v="0"/>
    <b v="0"/>
    <b v="0"/>
    <b v="1"/>
    <b v="0"/>
    <b v="0"/>
    <b v="0"/>
    <b v="0"/>
    <b v="0"/>
    <x v="0"/>
  </r>
  <r>
    <x v="1"/>
    <m/>
    <n v="74"/>
    <s v="F"/>
    <m/>
    <n v="1"/>
    <n v="0"/>
    <n v="0.5"/>
    <n v="0"/>
    <s v="Clinic - Clean Data"/>
    <b v="0"/>
    <b v="0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b v="0"/>
    <b v="0"/>
    <b v="0"/>
    <b v="0"/>
    <x v="0"/>
  </r>
  <r>
    <x v="1"/>
    <m/>
    <n v="73"/>
    <s v="F"/>
    <s v="OSA, RLS, insomnia"/>
    <n v="1"/>
    <n v="0"/>
    <n v="0"/>
    <n v="1"/>
    <s v="Clinic - Clean Data"/>
    <b v="0"/>
    <b v="0"/>
    <b v="0"/>
    <n v="1"/>
    <b v="0"/>
    <b v="0"/>
    <b v="1"/>
    <b v="0"/>
    <b v="1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b v="0"/>
    <b v="0"/>
    <b v="0"/>
    <b v="0"/>
    <b v="1"/>
    <b v="0"/>
    <b v="0"/>
    <b v="0"/>
    <b v="1"/>
    <b v="1"/>
    <x v="0"/>
  </r>
  <r>
    <x v="1"/>
    <m/>
    <n v="77"/>
    <s v="F"/>
    <s v="OSA, cognitive impairment"/>
    <n v="1"/>
    <n v="1"/>
    <n v="1"/>
    <n v="1"/>
    <s v="Clinic - Clean Data"/>
    <b v="0"/>
    <b v="0"/>
    <b v="0"/>
    <n v="1"/>
    <b v="0"/>
    <b v="0"/>
    <b v="1"/>
    <b v="0"/>
    <b v="1"/>
    <b v="0"/>
    <b v="0"/>
    <b v="1"/>
    <b v="1"/>
    <b v="1"/>
    <b v="1"/>
    <b v="0"/>
    <b v="1"/>
    <b v="0"/>
    <b v="0"/>
    <b v="0"/>
    <b v="1"/>
    <b v="0"/>
    <b v="1"/>
    <b v="0"/>
    <b v="0"/>
    <b v="1"/>
    <b v="1"/>
    <b v="1"/>
    <b v="0"/>
    <b v="0"/>
    <b v="0"/>
    <b v="0"/>
    <b v="0"/>
    <b v="1"/>
    <b v="1"/>
    <b v="1"/>
    <b v="1"/>
    <b v="1"/>
    <b v="1"/>
    <x v="1"/>
  </r>
  <r>
    <x v="1"/>
    <m/>
    <n v="72"/>
    <s v="M"/>
    <s v="OSA"/>
    <n v="1"/>
    <n v="1"/>
    <n v="0"/>
    <n v="0"/>
    <s v="Clinic - Clean Data"/>
    <b v="0"/>
    <b v="0"/>
    <b v="0"/>
    <n v="1"/>
    <b v="0"/>
    <b v="0"/>
    <b v="1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1"/>
    <b v="0"/>
    <b v="0"/>
    <b v="0"/>
    <b v="0"/>
    <b v="0"/>
    <b v="0"/>
    <b v="0"/>
    <b v="1"/>
    <b v="1"/>
    <b v="1"/>
    <b v="0"/>
    <b v="0"/>
    <b v="0"/>
    <x v="0"/>
  </r>
  <r>
    <x v="1"/>
    <m/>
    <n v="63"/>
    <s v="F"/>
    <m/>
    <n v="1"/>
    <n v="0.5"/>
    <n v="1"/>
    <n v="1"/>
    <s v="Clinic - Clean Data"/>
    <b v="0"/>
    <b v="0"/>
    <b v="0"/>
    <n v="1"/>
    <b v="0"/>
    <b v="0"/>
    <b v="1"/>
    <b v="0"/>
    <b v="1"/>
    <b v="0"/>
    <b v="0"/>
    <b v="0"/>
    <b v="0"/>
    <b v="1"/>
    <b v="1"/>
    <b v="0"/>
    <b v="0"/>
    <b v="0"/>
    <b v="0"/>
    <b v="0"/>
    <b v="1"/>
    <b v="0"/>
    <b v="1"/>
    <b v="1"/>
    <b v="1"/>
    <b v="0"/>
    <b v="1"/>
    <b v="0"/>
    <b v="0"/>
    <b v="1"/>
    <b v="0"/>
    <b v="0"/>
    <b v="1"/>
    <b v="1"/>
    <b v="0"/>
    <b v="0"/>
    <b v="1"/>
    <b v="1"/>
    <b v="1"/>
    <x v="0"/>
  </r>
  <r>
    <x v="1"/>
    <m/>
    <n v="79"/>
    <s v="M"/>
    <s v="OSA"/>
    <n v="1"/>
    <n v="1"/>
    <n v="1"/>
    <n v="0"/>
    <s v="Clinic - Clean Data"/>
    <b v="0"/>
    <b v="0"/>
    <b v="0"/>
    <n v="1"/>
    <b v="0"/>
    <b v="0"/>
    <b v="1"/>
    <b v="0"/>
    <b v="0"/>
    <b v="0"/>
    <b v="0"/>
    <b v="1"/>
    <b v="0"/>
    <b v="0"/>
    <b v="1"/>
    <b v="0"/>
    <b v="1"/>
    <b v="0"/>
    <b v="0"/>
    <b v="0"/>
    <b v="1"/>
    <b v="0"/>
    <b v="1"/>
    <b v="0"/>
    <b v="0"/>
    <b v="1"/>
    <b v="1"/>
    <b v="1"/>
    <b v="0"/>
    <b v="0"/>
    <b v="0"/>
    <b v="0"/>
    <b v="0"/>
    <b v="1"/>
    <b v="1"/>
    <b v="1"/>
    <b v="1"/>
    <b v="0"/>
    <b v="1"/>
    <x v="1"/>
  </r>
  <r>
    <x v="0"/>
    <n v="5.1647340570000004"/>
    <n v="54"/>
    <s v="M"/>
    <s v="nREM parasomnias"/>
    <n v="0.5"/>
    <n v="0"/>
    <n v="0"/>
    <n v="1"/>
    <s v="SHAS"/>
    <b v="0"/>
    <b v="0"/>
    <b v="0"/>
    <n v="1"/>
    <b v="1"/>
    <b v="1"/>
    <b v="1"/>
    <b v="1"/>
    <b v="1"/>
    <b v="1"/>
    <b v="0"/>
    <b v="0"/>
    <b v="0"/>
    <b v="0"/>
    <b v="0"/>
    <b v="0"/>
    <b v="0"/>
    <b v="1"/>
    <b v="1"/>
    <b v="0"/>
    <b v="0"/>
    <b v="1"/>
    <b v="1"/>
    <b v="1"/>
    <b v="1"/>
    <b v="0"/>
    <b v="0"/>
    <b v="0"/>
    <b v="0"/>
    <b v="0"/>
    <b v="0"/>
    <b v="0"/>
    <b v="0"/>
    <b v="0"/>
    <b v="0"/>
    <b v="0"/>
    <b v="0"/>
    <b v="1"/>
    <b v="1"/>
    <x v="0"/>
  </r>
  <r>
    <x v="0"/>
    <n v="-2.3457297750000001"/>
    <n v="53"/>
    <s v="M"/>
    <s v="RLS, PLM"/>
    <n v="0.5"/>
    <n v="1"/>
    <n v="0"/>
    <n v="0"/>
    <s v="SHAS"/>
    <b v="0"/>
    <b v="0"/>
    <b v="0"/>
    <n v="1"/>
    <b v="1"/>
    <b v="1"/>
    <b v="1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1"/>
    <b v="0"/>
    <b v="0"/>
    <b v="0"/>
    <b v="0"/>
    <b v="1"/>
    <b v="1"/>
    <b v="0"/>
    <b v="0"/>
    <b v="1"/>
    <b v="0"/>
    <b v="0"/>
    <b v="0"/>
    <b v="0"/>
    <x v="0"/>
  </r>
  <r>
    <x v="0"/>
    <m/>
    <n v="62"/>
    <s v="F"/>
    <s v="Insomni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2.700108095"/>
    <n v="55"/>
    <s v="M"/>
    <s v="OSA, other parasomnias (no RSWA)"/>
    <n v="1"/>
    <n v="0"/>
    <n v="0"/>
    <n v="1"/>
    <s v="SHAS"/>
    <b v="0"/>
    <b v="0"/>
    <b v="0"/>
    <n v="1"/>
    <b v="0"/>
    <b v="0"/>
    <b v="1"/>
    <b v="0"/>
    <b v="1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b v="0"/>
    <b v="0"/>
    <b v="0"/>
    <b v="0"/>
    <b v="1"/>
    <b v="0"/>
    <b v="0"/>
    <b v="0"/>
    <b v="1"/>
    <b v="1"/>
    <x v="0"/>
  </r>
  <r>
    <x v="0"/>
    <n v="7.0801831970000002"/>
    <n v="85"/>
    <s v="F"/>
    <m/>
    <n v="0"/>
    <n v="1"/>
    <n v="0"/>
    <n v="0"/>
    <s v="SHAS"/>
    <b v="1"/>
    <b v="0"/>
    <b v="0"/>
    <n v="1"/>
    <b v="0"/>
    <b v="1"/>
    <b v="1"/>
    <b v="1"/>
    <b v="0"/>
    <b v="0"/>
    <b v="0"/>
    <b v="0"/>
    <b v="0"/>
    <b v="0"/>
    <b v="0"/>
    <b v="0"/>
    <b v="0"/>
    <b v="1"/>
    <b v="1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x v="0"/>
  </r>
  <r>
    <x v="0"/>
    <n v="-1.1691594750000001"/>
    <n v="75"/>
    <s v="M"/>
    <s v="OSA, no RSWA"/>
    <n v="1"/>
    <n v="0"/>
    <n v="0"/>
    <n v="0"/>
    <s v="SHAS"/>
    <b v="0"/>
    <b v="1"/>
    <b v="0"/>
    <n v="1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b v="0"/>
    <b v="0"/>
    <b v="0"/>
    <b v="0"/>
    <b v="1"/>
    <b v="0"/>
    <b v="0"/>
    <b v="0"/>
    <b v="0"/>
    <b v="0"/>
    <x v="0"/>
  </r>
  <r>
    <x v="0"/>
    <m/>
    <n v="60"/>
    <s v="M"/>
    <s v="OS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</r>
  <r>
    <x v="0"/>
    <n v="-3.4536265410000002"/>
    <n v="55"/>
    <s v="F"/>
    <m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1.123105215"/>
    <n v="63"/>
    <s v="M"/>
    <s v="OSA, insomni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</r>
  <r>
    <x v="0"/>
    <m/>
    <n v="67"/>
    <s v="F"/>
    <m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m/>
    <n v="78"/>
    <s v="F"/>
    <s v="OS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</r>
  <r>
    <x v="0"/>
    <n v="-5.3426761110000003"/>
    <n v="68"/>
    <s v="M"/>
    <s v="OS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</r>
  <r>
    <x v="0"/>
    <n v="4.1871186180000004"/>
    <n v="81"/>
    <s v="F"/>
    <s v="RLS, sleepwalks, anxiety, depression"/>
    <n v="0"/>
    <n v="1"/>
    <n v="0.5"/>
    <n v="1"/>
    <s v="SHAS"/>
    <b v="1"/>
    <b v="0"/>
    <b v="0"/>
    <n v="1"/>
    <b v="0"/>
    <b v="1"/>
    <b v="1"/>
    <b v="1"/>
    <b v="1"/>
    <b v="1"/>
    <b v="0"/>
    <b v="0"/>
    <b v="1"/>
    <b v="0"/>
    <b v="1"/>
    <b v="1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1"/>
    <b v="0"/>
    <b v="0"/>
    <b v="1"/>
    <b v="1"/>
    <x v="0"/>
  </r>
  <r>
    <x v="0"/>
    <n v="-0.40979335099999997"/>
    <n v="57"/>
    <s v="F"/>
    <s v="RLS, anxiety, depression, migraines"/>
    <n v="0"/>
    <n v="0"/>
    <n v="0.5"/>
    <n v="0"/>
    <s v="SHAS"/>
    <b v="1"/>
    <b v="0"/>
    <b v="0"/>
    <n v="1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</r>
  <r>
    <x v="0"/>
    <m/>
    <n v="75"/>
    <s v="M"/>
    <s v="RLS"/>
    <n v="0.5"/>
    <n v="0"/>
    <n v="0.5"/>
    <n v="0"/>
    <s v="SHAS"/>
    <b v="0"/>
    <b v="0"/>
    <b v="0"/>
    <n v="1"/>
    <b v="1"/>
    <b v="1"/>
    <b v="0"/>
    <b v="0"/>
    <b v="0"/>
    <b v="0"/>
    <b v="0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x v="0"/>
  </r>
  <r>
    <x v="0"/>
    <m/>
    <n v="54"/>
    <s v="F"/>
    <m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1.760162252"/>
    <n v="82"/>
    <s v="F"/>
    <s v="Insomni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3.7033907999999997E-2"/>
    <n v="72"/>
    <s v="F"/>
    <m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m/>
    <n v="79"/>
    <s v="M"/>
    <s v="Insomnia, OS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</r>
  <r>
    <x v="1"/>
    <n v="-0.90226366999999996"/>
    <n v="68"/>
    <s v="M"/>
    <s v="Depression, mild sleep apne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</r>
  <r>
    <x v="1"/>
    <m/>
    <n v="74"/>
    <s v="F"/>
    <m/>
    <n v="1"/>
    <n v="0"/>
    <n v="0"/>
    <n v="0"/>
    <s v="SHAS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b v="0"/>
    <b v="0"/>
    <b v="0"/>
    <b v="0"/>
    <x v="0"/>
  </r>
  <r>
    <x v="1"/>
    <n v="1.3878249060000001"/>
    <n v="80"/>
    <s v="M"/>
    <m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1"/>
    <n v="4.5387679140000001"/>
    <n v="80"/>
    <s v="M"/>
    <s v="OSA, anxiety"/>
    <n v="1"/>
    <n v="0"/>
    <n v="0"/>
    <n v="0"/>
    <s v="SHAS"/>
    <b v="0"/>
    <b v="1"/>
    <b v="0"/>
    <n v="1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b v="0"/>
    <b v="0"/>
    <b v="0"/>
    <b v="0"/>
    <b v="1"/>
    <b v="0"/>
    <b v="0"/>
    <b v="0"/>
    <b v="0"/>
    <b v="0"/>
    <x v="0"/>
  </r>
  <r>
    <x v="1"/>
    <n v="5.0120282610000002"/>
    <n v="72"/>
    <s v="F"/>
    <s v="Borderline to mild OSA"/>
    <n v="0.5"/>
    <n v="1"/>
    <n v="0"/>
    <n v="0"/>
    <s v="SHAS"/>
    <b v="0"/>
    <b v="0"/>
    <b v="0"/>
    <n v="1"/>
    <b v="1"/>
    <b v="1"/>
    <b v="1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1"/>
    <b v="0"/>
    <b v="0"/>
    <b v="0"/>
    <b v="0"/>
    <b v="1"/>
    <b v="1"/>
    <b v="0"/>
    <b v="0"/>
    <b v="1"/>
    <b v="0"/>
    <b v="0"/>
    <b v="0"/>
    <b v="0"/>
    <x v="0"/>
  </r>
  <r>
    <x v="1"/>
    <n v="-3.407220857"/>
    <n v="67"/>
    <s v="F"/>
    <m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1"/>
    <n v="5.694318312"/>
    <n v="70"/>
    <s v="M"/>
    <m/>
    <n v="1"/>
    <n v="1"/>
    <n v="0"/>
    <n v="0"/>
    <s v="SHAS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1"/>
    <b v="0"/>
    <b v="0"/>
    <b v="0"/>
    <b v="0"/>
    <b v="0"/>
    <b v="0"/>
    <b v="0"/>
    <b v="1"/>
    <b v="1"/>
    <b v="1"/>
    <b v="0"/>
    <b v="0"/>
    <b v="0"/>
    <x v="0"/>
  </r>
  <r>
    <x v="1"/>
    <m/>
    <n v="67"/>
    <s v="M"/>
    <s v="OSA, depression"/>
    <n v="1"/>
    <n v="0"/>
    <n v="0"/>
    <n v="0"/>
    <s v="SHAS"/>
    <b v="0"/>
    <b v="1"/>
    <b v="0"/>
    <n v="1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b v="0"/>
    <b v="0"/>
    <b v="0"/>
    <b v="0"/>
    <b v="1"/>
    <b v="0"/>
    <b v="0"/>
    <b v="0"/>
    <b v="0"/>
    <b v="0"/>
    <x v="0"/>
  </r>
  <r>
    <x v="1"/>
    <m/>
    <n v="67"/>
    <s v="M"/>
    <m/>
    <n v="1"/>
    <n v="1"/>
    <n v="0"/>
    <n v="1"/>
    <s v="SHAS"/>
    <b v="0"/>
    <b v="0"/>
    <b v="0"/>
    <n v="1"/>
    <b v="0"/>
    <b v="0"/>
    <b v="1"/>
    <b v="0"/>
    <b v="1"/>
    <b v="0"/>
    <b v="0"/>
    <b v="0"/>
    <b v="1"/>
    <b v="0"/>
    <b v="1"/>
    <b v="0"/>
    <b v="0"/>
    <b v="0"/>
    <b v="0"/>
    <b v="0"/>
    <b v="1"/>
    <b v="0"/>
    <b v="1"/>
    <b v="1"/>
    <b v="1"/>
    <b v="1"/>
    <b v="0"/>
    <b v="0"/>
    <b v="0"/>
    <b v="1"/>
    <b v="0"/>
    <b v="0"/>
    <b v="1"/>
    <b v="1"/>
    <b v="1"/>
    <b v="1"/>
    <b v="0"/>
    <b v="1"/>
    <b v="1"/>
    <x v="1"/>
  </r>
  <r>
    <x v="1"/>
    <n v="5.5261576589999999"/>
    <n v="70"/>
    <s v="M"/>
    <s v="Mild depression, RLS"/>
    <n v="0"/>
    <n v="0.5"/>
    <n v="0"/>
    <n v="1"/>
    <s v="SHAS"/>
    <b v="1"/>
    <b v="0"/>
    <b v="0"/>
    <n v="1"/>
    <b v="0"/>
    <b v="1"/>
    <b v="1"/>
    <b v="1"/>
    <b v="1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1"/>
    <b v="1"/>
    <x v="0"/>
  </r>
  <r>
    <x v="1"/>
    <m/>
    <n v="81"/>
    <s v="F"/>
    <s v="Depression, anxiety, insomnia"/>
    <n v="0"/>
    <n v="1"/>
    <n v="0.5"/>
    <n v="1"/>
    <s v="SHAS"/>
    <b v="1"/>
    <b v="0"/>
    <b v="0"/>
    <n v="1"/>
    <b v="0"/>
    <b v="1"/>
    <b v="1"/>
    <b v="1"/>
    <b v="1"/>
    <b v="1"/>
    <b v="0"/>
    <b v="0"/>
    <b v="1"/>
    <b v="0"/>
    <b v="1"/>
    <b v="1"/>
    <b v="0"/>
    <b v="1"/>
    <b v="1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1"/>
    <b v="1"/>
    <x v="0"/>
  </r>
  <r>
    <x v="1"/>
    <n v="4.3556225550000001"/>
    <n v="72"/>
    <s v="F"/>
    <m/>
    <n v="1"/>
    <n v="0"/>
    <n v="1"/>
    <n v="0"/>
    <s v="SHAS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0"/>
    <b v="1"/>
    <b v="0"/>
    <b v="0"/>
    <b v="0"/>
    <b v="0"/>
    <b v="0"/>
    <b v="0"/>
    <b v="1"/>
    <b v="0"/>
    <b v="0"/>
    <b v="1"/>
    <b v="0"/>
    <b v="1"/>
    <x v="0"/>
  </r>
  <r>
    <x v="1"/>
    <n v="5.2547727159999997"/>
    <n v="67"/>
    <s v="M"/>
    <s v="Depression, anxiety, PTSD"/>
    <n v="1"/>
    <n v="1"/>
    <n v="1"/>
    <n v="0"/>
    <s v="SHAS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0"/>
    <b v="1"/>
    <x v="1"/>
  </r>
  <r>
    <x v="1"/>
    <n v="5.8859385939999997"/>
    <n v="69"/>
    <s v="M"/>
    <m/>
    <n v="1"/>
    <n v="1"/>
    <n v="0.5"/>
    <n v="0"/>
    <s v="SHAS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1"/>
    <b v="0"/>
    <b v="0"/>
    <b v="0"/>
    <b v="0"/>
    <b v="0"/>
    <b v="0"/>
    <b v="0"/>
    <b v="1"/>
    <b v="1"/>
    <b v="1"/>
    <b v="0"/>
    <b v="0"/>
    <b v="0"/>
    <x v="0"/>
  </r>
  <r>
    <x v="1"/>
    <n v="4.1546924509999998"/>
    <n v="72"/>
    <s v="M"/>
    <s v="Mild-moderate OSA, insomnia, nocturia"/>
    <n v="1"/>
    <n v="0"/>
    <n v="0.5"/>
    <n v="1"/>
    <s v="SHAS"/>
    <b v="0"/>
    <b v="0"/>
    <b v="0"/>
    <n v="1"/>
    <b v="0"/>
    <b v="0"/>
    <b v="1"/>
    <b v="0"/>
    <b v="1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b v="0"/>
    <b v="0"/>
    <b v="0"/>
    <b v="0"/>
    <b v="1"/>
    <b v="0"/>
    <b v="0"/>
    <b v="0"/>
    <b v="1"/>
    <b v="1"/>
    <x v="0"/>
  </r>
  <r>
    <x v="1"/>
    <n v="-3.9642169869999999"/>
    <n v="61"/>
    <s v="F"/>
    <s v="Depression, migraines"/>
    <n v="1"/>
    <n v="0.5"/>
    <n v="1"/>
    <n v="0"/>
    <s v="SHAS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0"/>
    <b v="1"/>
    <b v="0"/>
    <b v="0"/>
    <b v="0"/>
    <b v="0"/>
    <b v="0"/>
    <b v="0"/>
    <b v="1"/>
    <b v="0"/>
    <b v="0"/>
    <b v="1"/>
    <b v="0"/>
    <b v="1"/>
    <x v="0"/>
  </r>
  <r>
    <x v="1"/>
    <n v="5.3135809820000004"/>
    <n v="76"/>
    <s v="F"/>
    <s v="Depression, anxiety"/>
    <n v="1"/>
    <n v="1"/>
    <n v="1"/>
    <n v="1"/>
    <s v="SHAS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1"/>
    <b v="1"/>
    <x v="1"/>
  </r>
  <r>
    <x v="1"/>
    <n v="-1.274989098"/>
    <n v="65"/>
    <s v="F"/>
    <s v="Insomnia, anxiety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1"/>
    <n v="6.8392871980000001"/>
    <n v="73"/>
    <s v="F"/>
    <s v="OSA, MCI, depression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</r>
  <r>
    <x v="1"/>
    <n v="1.0274295120000001"/>
    <n v="53"/>
    <s v="M"/>
    <s v="OSA"/>
    <n v="1"/>
    <n v="0.5"/>
    <n v="0.5"/>
    <n v="1"/>
    <s v="SHAS"/>
    <b v="0"/>
    <b v="0"/>
    <b v="0"/>
    <n v="1"/>
    <b v="0"/>
    <b v="0"/>
    <b v="1"/>
    <b v="0"/>
    <b v="1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b v="0"/>
    <b v="0"/>
    <b v="0"/>
    <b v="0"/>
    <b v="1"/>
    <b v="0"/>
    <b v="0"/>
    <b v="0"/>
    <b v="1"/>
    <b v="1"/>
    <x v="0"/>
  </r>
  <r>
    <x v="1"/>
    <n v="0.45891792199999998"/>
    <n v="68"/>
    <s v="M"/>
    <s v="Nightmare disorder, OSA, CSA, RLS, depression"/>
    <n v="0.5"/>
    <n v="1"/>
    <n v="0.5"/>
    <n v="1"/>
    <s v="SHAS"/>
    <b v="0"/>
    <b v="0"/>
    <b v="0"/>
    <n v="1"/>
    <b v="1"/>
    <b v="1"/>
    <b v="1"/>
    <b v="1"/>
    <b v="1"/>
    <b v="1"/>
    <b v="0"/>
    <b v="0"/>
    <b v="1"/>
    <b v="0"/>
    <b v="1"/>
    <b v="1"/>
    <b v="1"/>
    <b v="0"/>
    <b v="0"/>
    <b v="0"/>
    <b v="0"/>
    <b v="1"/>
    <b v="1"/>
    <b v="0"/>
    <b v="0"/>
    <b v="1"/>
    <b v="0"/>
    <b v="0"/>
    <b v="0"/>
    <b v="0"/>
    <b v="1"/>
    <b v="1"/>
    <b v="0"/>
    <b v="0"/>
    <b v="1"/>
    <b v="0"/>
    <b v="0"/>
    <b v="1"/>
    <b v="1"/>
    <x v="0"/>
  </r>
  <r>
    <x v="1"/>
    <m/>
    <n v="70"/>
    <s v="F"/>
    <m/>
    <n v="1"/>
    <n v="1"/>
    <n v="1"/>
    <n v="0"/>
    <s v="SHAS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0"/>
    <b v="1"/>
    <x v="1"/>
  </r>
  <r>
    <x v="1"/>
    <n v="0.66475001899999997"/>
    <n v="79"/>
    <s v="M"/>
    <s v="OSA"/>
    <n v="1"/>
    <n v="0"/>
    <n v="1"/>
    <n v="0"/>
    <s v="SHAS"/>
    <b v="0"/>
    <b v="0"/>
    <b v="0"/>
    <n v="1"/>
    <b v="0"/>
    <b v="0"/>
    <b v="1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0"/>
    <b v="1"/>
    <b v="0"/>
    <b v="0"/>
    <b v="0"/>
    <b v="0"/>
    <b v="0"/>
    <b v="0"/>
    <b v="1"/>
    <b v="0"/>
    <b v="0"/>
    <b v="1"/>
    <b v="0"/>
    <b v="1"/>
    <x v="0"/>
  </r>
  <r>
    <x v="1"/>
    <n v="6.3362845170000002"/>
    <n v="64"/>
    <s v="M"/>
    <m/>
    <n v="1"/>
    <n v="0.5"/>
    <n v="1"/>
    <n v="0"/>
    <s v="SHAS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0"/>
    <b v="1"/>
    <b v="0"/>
    <b v="0"/>
    <b v="0"/>
    <b v="0"/>
    <b v="0"/>
    <b v="0"/>
    <b v="1"/>
    <b v="0"/>
    <b v="0"/>
    <b v="1"/>
    <b v="0"/>
    <b v="1"/>
    <x v="0"/>
  </r>
  <r>
    <x v="1"/>
    <m/>
    <n v="55"/>
    <s v="M"/>
    <m/>
    <n v="1"/>
    <n v="1"/>
    <n v="0"/>
    <n v="0"/>
    <s v="SHAS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1"/>
    <b v="0"/>
    <b v="0"/>
    <b v="0"/>
    <b v="0"/>
    <b v="0"/>
    <b v="0"/>
    <b v="0"/>
    <b v="1"/>
    <b v="1"/>
    <b v="1"/>
    <b v="0"/>
    <b v="0"/>
    <b v="0"/>
    <x v="0"/>
  </r>
  <r>
    <x v="1"/>
    <n v="2.0803639129999998"/>
    <n v="76"/>
    <s v="F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0"/>
    <b v="1"/>
    <x v="1"/>
  </r>
  <r>
    <x v="1"/>
    <n v="0.737372896"/>
    <n v="63"/>
    <s v="M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b v="0"/>
    <b v="0"/>
    <b v="0"/>
    <b v="0"/>
    <x v="0"/>
  </r>
  <r>
    <x v="1"/>
    <n v="4.5332755569999996"/>
    <n v="59"/>
    <s v="M"/>
    <m/>
    <n v="1"/>
    <n v="0"/>
    <n v="1"/>
    <n v="1"/>
    <s v="Stanford"/>
    <b v="0"/>
    <b v="0"/>
    <b v="0"/>
    <n v="1"/>
    <b v="0"/>
    <b v="0"/>
    <b v="1"/>
    <b v="0"/>
    <b v="1"/>
    <b v="0"/>
    <b v="0"/>
    <b v="0"/>
    <b v="0"/>
    <b v="1"/>
    <b v="1"/>
    <b v="0"/>
    <b v="0"/>
    <b v="0"/>
    <b v="0"/>
    <b v="0"/>
    <b v="1"/>
    <b v="0"/>
    <b v="1"/>
    <b v="1"/>
    <b v="1"/>
    <b v="0"/>
    <b v="1"/>
    <b v="0"/>
    <b v="0"/>
    <b v="1"/>
    <b v="0"/>
    <b v="0"/>
    <b v="1"/>
    <b v="1"/>
    <b v="0"/>
    <b v="0"/>
    <b v="1"/>
    <b v="1"/>
    <b v="1"/>
    <x v="0"/>
  </r>
  <r>
    <x v="1"/>
    <n v="-4.9148882719999998"/>
    <n v="65"/>
    <s v="F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b v="0"/>
    <b v="0"/>
    <b v="0"/>
    <b v="0"/>
    <x v="0"/>
  </r>
  <r>
    <x v="1"/>
    <n v="6.1564291280000001"/>
    <n v="63"/>
    <s v="M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b v="0"/>
    <b v="0"/>
    <b v="0"/>
    <b v="0"/>
    <x v="0"/>
  </r>
  <r>
    <x v="1"/>
    <n v="-0.96570313910000005"/>
    <n v="74"/>
    <s v="M"/>
    <m/>
    <n v="1"/>
    <n v="1"/>
    <n v="0"/>
    <n v="0"/>
    <s v="Stanford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1"/>
    <b v="0"/>
    <b v="0"/>
    <b v="0"/>
    <b v="0"/>
    <b v="0"/>
    <b v="0"/>
    <b v="0"/>
    <b v="1"/>
    <b v="1"/>
    <b v="1"/>
    <b v="0"/>
    <b v="0"/>
    <b v="0"/>
    <x v="0"/>
  </r>
  <r>
    <x v="1"/>
    <n v="7.6217001560000002"/>
    <n v="75"/>
    <s v="M"/>
    <m/>
    <n v="1"/>
    <n v="0.5"/>
    <n v="0"/>
    <n v="0.5"/>
    <s v="Stanford"/>
    <b v="0"/>
    <b v="0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b v="0"/>
    <b v="0"/>
    <b v="0"/>
    <b v="0"/>
    <x v="0"/>
  </r>
  <r>
    <x v="1"/>
    <n v="4.2917910519999998"/>
    <n v="62"/>
    <s v="F"/>
    <m/>
    <n v="1"/>
    <n v="0"/>
    <n v="0"/>
    <n v="1"/>
    <s v="Stanford"/>
    <b v="0"/>
    <b v="0"/>
    <b v="0"/>
    <n v="1"/>
    <b v="0"/>
    <b v="0"/>
    <b v="1"/>
    <b v="0"/>
    <b v="1"/>
    <b v="0"/>
    <b v="0"/>
    <b v="0"/>
    <b v="0"/>
    <b v="0"/>
    <b v="0"/>
    <b v="0"/>
    <b v="0"/>
    <b v="0"/>
    <b v="0"/>
    <b v="0"/>
    <b v="1"/>
    <b v="0"/>
    <b v="1"/>
    <b v="1"/>
    <b v="1"/>
    <b v="0"/>
    <b v="0"/>
    <b v="0"/>
    <b v="0"/>
    <b v="0"/>
    <b v="0"/>
    <b v="0"/>
    <b v="0"/>
    <b v="1"/>
    <b v="0"/>
    <b v="0"/>
    <b v="0"/>
    <b v="1"/>
    <b v="1"/>
    <x v="0"/>
  </r>
  <r>
    <x v="1"/>
    <n v="7.2552489189999996"/>
    <n v="62"/>
    <s v="M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b v="0"/>
    <b v="0"/>
    <b v="0"/>
    <b v="0"/>
    <x v="0"/>
  </r>
  <r>
    <x v="1"/>
    <n v="4.4798871480000004"/>
    <n v="60"/>
    <s v="M"/>
    <m/>
    <n v="1"/>
    <n v="1"/>
    <n v="0"/>
    <n v="1"/>
    <s v="Stanford"/>
    <b v="0"/>
    <b v="0"/>
    <b v="0"/>
    <n v="1"/>
    <b v="0"/>
    <b v="0"/>
    <b v="1"/>
    <b v="0"/>
    <b v="1"/>
    <b v="0"/>
    <b v="0"/>
    <b v="0"/>
    <b v="1"/>
    <b v="0"/>
    <b v="1"/>
    <b v="0"/>
    <b v="0"/>
    <b v="0"/>
    <b v="0"/>
    <b v="0"/>
    <b v="1"/>
    <b v="0"/>
    <b v="1"/>
    <b v="1"/>
    <b v="1"/>
    <b v="1"/>
    <b v="0"/>
    <b v="0"/>
    <b v="0"/>
    <b v="1"/>
    <b v="0"/>
    <b v="0"/>
    <b v="1"/>
    <b v="1"/>
    <b v="1"/>
    <b v="1"/>
    <b v="0"/>
    <b v="1"/>
    <b v="1"/>
    <x v="1"/>
  </r>
  <r>
    <x v="1"/>
    <n v="4.4268055569999998"/>
    <n v="78"/>
    <s v="M"/>
    <m/>
    <n v="1"/>
    <n v="1"/>
    <n v="0"/>
    <n v="1"/>
    <s v="Stanford"/>
    <b v="0"/>
    <b v="0"/>
    <b v="0"/>
    <n v="1"/>
    <b v="0"/>
    <b v="0"/>
    <b v="1"/>
    <b v="0"/>
    <b v="1"/>
    <b v="0"/>
    <b v="0"/>
    <b v="0"/>
    <b v="1"/>
    <b v="0"/>
    <b v="1"/>
    <b v="0"/>
    <b v="0"/>
    <b v="0"/>
    <b v="0"/>
    <b v="0"/>
    <b v="1"/>
    <b v="0"/>
    <b v="1"/>
    <b v="1"/>
    <b v="1"/>
    <b v="1"/>
    <b v="0"/>
    <b v="0"/>
    <b v="0"/>
    <b v="1"/>
    <b v="0"/>
    <b v="0"/>
    <b v="1"/>
    <b v="1"/>
    <b v="1"/>
    <b v="1"/>
    <b v="0"/>
    <b v="1"/>
    <b v="1"/>
    <x v="1"/>
  </r>
  <r>
    <x v="1"/>
    <n v="4.9676454559999996"/>
    <n v="67"/>
    <s v="M"/>
    <m/>
    <n v="1"/>
    <n v="0"/>
    <n v="1"/>
    <n v="1"/>
    <s v="Stanford"/>
    <b v="0"/>
    <b v="0"/>
    <b v="0"/>
    <n v="1"/>
    <b v="0"/>
    <b v="0"/>
    <b v="1"/>
    <b v="0"/>
    <b v="1"/>
    <b v="0"/>
    <b v="0"/>
    <b v="0"/>
    <b v="0"/>
    <b v="1"/>
    <b v="1"/>
    <b v="0"/>
    <b v="0"/>
    <b v="0"/>
    <b v="0"/>
    <b v="0"/>
    <b v="1"/>
    <b v="0"/>
    <b v="1"/>
    <b v="1"/>
    <b v="1"/>
    <b v="0"/>
    <b v="1"/>
    <b v="0"/>
    <b v="0"/>
    <b v="1"/>
    <b v="0"/>
    <b v="0"/>
    <b v="1"/>
    <b v="1"/>
    <b v="0"/>
    <b v="0"/>
    <b v="1"/>
    <b v="1"/>
    <b v="1"/>
    <x v="0"/>
  </r>
  <r>
    <x v="1"/>
    <n v="7.4490138779999997"/>
    <n v="66"/>
    <s v="M"/>
    <m/>
    <n v="1"/>
    <n v="0"/>
    <n v="1"/>
    <n v="1"/>
    <s v="Stanford"/>
    <b v="0"/>
    <b v="0"/>
    <b v="0"/>
    <n v="1"/>
    <b v="0"/>
    <b v="0"/>
    <b v="1"/>
    <b v="0"/>
    <b v="1"/>
    <b v="0"/>
    <b v="0"/>
    <b v="0"/>
    <b v="0"/>
    <b v="1"/>
    <b v="1"/>
    <b v="0"/>
    <b v="0"/>
    <b v="0"/>
    <b v="0"/>
    <b v="0"/>
    <b v="1"/>
    <b v="0"/>
    <b v="1"/>
    <b v="1"/>
    <b v="1"/>
    <b v="0"/>
    <b v="1"/>
    <b v="0"/>
    <b v="0"/>
    <b v="1"/>
    <b v="0"/>
    <b v="0"/>
    <b v="1"/>
    <b v="1"/>
    <b v="0"/>
    <b v="0"/>
    <b v="1"/>
    <b v="1"/>
    <b v="1"/>
    <x v="0"/>
  </r>
  <r>
    <x v="1"/>
    <n v="4.0073969509999996"/>
    <n v="75"/>
    <s v="M"/>
    <m/>
    <n v="1"/>
    <n v="0"/>
    <n v="1"/>
    <n v="1"/>
    <s v="Stanford"/>
    <b v="0"/>
    <b v="0"/>
    <b v="0"/>
    <n v="1"/>
    <b v="0"/>
    <b v="0"/>
    <b v="1"/>
    <b v="0"/>
    <b v="1"/>
    <b v="0"/>
    <b v="0"/>
    <b v="0"/>
    <b v="0"/>
    <b v="1"/>
    <b v="1"/>
    <b v="0"/>
    <b v="0"/>
    <b v="0"/>
    <b v="0"/>
    <b v="0"/>
    <b v="1"/>
    <b v="0"/>
    <b v="1"/>
    <b v="1"/>
    <b v="1"/>
    <b v="0"/>
    <b v="1"/>
    <b v="0"/>
    <b v="0"/>
    <b v="1"/>
    <b v="0"/>
    <b v="0"/>
    <b v="1"/>
    <b v="1"/>
    <b v="0"/>
    <b v="0"/>
    <b v="1"/>
    <b v="1"/>
    <b v="1"/>
    <x v="0"/>
  </r>
  <r>
    <x v="1"/>
    <n v="10.04713289"/>
    <n v="67"/>
    <s v="M"/>
    <m/>
    <n v="1"/>
    <n v="1"/>
    <n v="1"/>
    <n v="1"/>
    <s v="Stanford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1"/>
    <b v="1"/>
    <x v="1"/>
  </r>
  <r>
    <x v="1"/>
    <n v="6.5036704729999997"/>
    <n v="77"/>
    <s v="M"/>
    <m/>
    <n v="1"/>
    <n v="1"/>
    <n v="1"/>
    <n v="1"/>
    <s v="Stanford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1"/>
    <b v="1"/>
    <x v="1"/>
  </r>
  <r>
    <x v="1"/>
    <n v="3.3723491669999999"/>
    <n v="73"/>
    <s v="M"/>
    <m/>
    <n v="1"/>
    <n v="1"/>
    <n v="1"/>
    <n v="1"/>
    <s v="Stanford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1"/>
    <b v="1"/>
    <x v="1"/>
  </r>
  <r>
    <x v="1"/>
    <n v="4.2871140130000001"/>
    <n v="63"/>
    <s v="M"/>
    <m/>
    <n v="1"/>
    <n v="1"/>
    <n v="1"/>
    <n v="1"/>
    <s v="Stanford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1"/>
    <b v="1"/>
    <x v="1"/>
  </r>
  <r>
    <x v="1"/>
    <n v="8.4718958880000006"/>
    <n v="69"/>
    <s v="M"/>
    <m/>
    <n v="1"/>
    <n v="1"/>
    <n v="1"/>
    <n v="1"/>
    <s v="Stanford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1"/>
    <b v="1"/>
    <x v="1"/>
  </r>
  <r>
    <x v="1"/>
    <n v="6.7906220670000002"/>
    <n v="70"/>
    <s v="M"/>
    <m/>
    <n v="1"/>
    <n v="1"/>
    <n v="1"/>
    <n v="1"/>
    <s v="Stanford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1"/>
    <b v="1"/>
    <x v="1"/>
  </r>
  <r>
    <x v="1"/>
    <n v="4.6497392319999999"/>
    <n v="60"/>
    <s v="M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b v="0"/>
    <b v="0"/>
    <b v="0"/>
    <b v="0"/>
    <x v="0"/>
  </r>
  <r>
    <x v="1"/>
    <n v="4.461746335"/>
    <n v="60"/>
    <s v="F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b v="0"/>
    <b v="0"/>
    <b v="0"/>
    <b v="0"/>
    <x v="0"/>
  </r>
  <r>
    <x v="1"/>
    <n v="3.8612132610000001"/>
    <n v="70"/>
    <s v="F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b v="0"/>
    <b v="0"/>
    <b v="0"/>
    <b v="0"/>
    <x v="0"/>
  </r>
  <r>
    <x v="1"/>
    <n v="8.2499133800000006"/>
    <n v="61"/>
    <s v="M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b v="0"/>
    <b v="0"/>
    <b v="0"/>
    <b v="0"/>
    <x v="0"/>
  </r>
  <r>
    <x v="1"/>
    <n v="10.48810585"/>
    <n v="77"/>
    <s v="M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b v="0"/>
    <b v="0"/>
    <b v="0"/>
    <b v="0"/>
    <x v="0"/>
  </r>
  <r>
    <x v="1"/>
    <n v="3.9732898780000001"/>
    <n v="71"/>
    <s v="M"/>
    <m/>
    <n v="1"/>
    <n v="1"/>
    <n v="0"/>
    <n v="0"/>
    <s v="Stanford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1"/>
    <b v="0"/>
    <b v="0"/>
    <b v="0"/>
    <b v="0"/>
    <b v="0"/>
    <b v="0"/>
    <b v="0"/>
    <b v="1"/>
    <b v="1"/>
    <b v="1"/>
    <b v="0"/>
    <b v="0"/>
    <b v="0"/>
    <x v="0"/>
  </r>
  <r>
    <x v="1"/>
    <n v="7.9504351340000001"/>
    <n v="67"/>
    <s v="M"/>
    <m/>
    <n v="1"/>
    <n v="1"/>
    <n v="0"/>
    <n v="0"/>
    <s v="Stanford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1"/>
    <b v="0"/>
    <b v="0"/>
    <b v="0"/>
    <b v="0"/>
    <b v="0"/>
    <b v="0"/>
    <b v="0"/>
    <b v="1"/>
    <b v="1"/>
    <b v="1"/>
    <b v="0"/>
    <b v="0"/>
    <b v="0"/>
    <x v="0"/>
  </r>
  <r>
    <x v="1"/>
    <n v="7.7607998289999998"/>
    <n v="70"/>
    <s v="M"/>
    <m/>
    <n v="1"/>
    <n v="0"/>
    <n v="1"/>
    <n v="0"/>
    <s v="Stanford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0"/>
    <b v="1"/>
    <b v="0"/>
    <b v="0"/>
    <b v="0"/>
    <b v="0"/>
    <b v="0"/>
    <b v="0"/>
    <b v="1"/>
    <b v="0"/>
    <b v="0"/>
    <b v="1"/>
    <b v="0"/>
    <b v="1"/>
    <x v="0"/>
  </r>
  <r>
    <x v="1"/>
    <n v="8.1570566610000004"/>
    <n v="56"/>
    <s v="M"/>
    <m/>
    <n v="1"/>
    <n v="0"/>
    <n v="1"/>
    <n v="0"/>
    <s v="Stanford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0"/>
    <b v="1"/>
    <b v="0"/>
    <b v="0"/>
    <b v="0"/>
    <b v="0"/>
    <b v="0"/>
    <b v="0"/>
    <b v="1"/>
    <b v="0"/>
    <b v="0"/>
    <b v="1"/>
    <b v="0"/>
    <b v="1"/>
    <x v="0"/>
  </r>
  <r>
    <x v="1"/>
    <n v="8.5528064770000007"/>
    <n v="71"/>
    <s v="M"/>
    <m/>
    <n v="1"/>
    <n v="0"/>
    <n v="1"/>
    <n v="0"/>
    <s v="Stanford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0"/>
    <b v="1"/>
    <b v="0"/>
    <b v="0"/>
    <b v="0"/>
    <b v="0"/>
    <b v="0"/>
    <b v="0"/>
    <b v="1"/>
    <b v="0"/>
    <b v="0"/>
    <b v="1"/>
    <b v="0"/>
    <b v="1"/>
    <x v="0"/>
  </r>
  <r>
    <x v="1"/>
    <n v="1.4660633679999999"/>
    <n v="69"/>
    <s v="M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0"/>
    <b v="1"/>
    <x v="1"/>
  </r>
  <r>
    <x v="1"/>
    <n v="6.4650967499999998"/>
    <n v="71"/>
    <s v="M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0"/>
    <b v="1"/>
    <x v="1"/>
  </r>
  <r>
    <x v="1"/>
    <n v="5.9654922040000002"/>
    <n v="56"/>
    <s v="F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0"/>
    <b v="1"/>
    <x v="1"/>
  </r>
  <r>
    <x v="1"/>
    <n v="6.6762195039999996"/>
    <n v="65"/>
    <s v="F"/>
    <s v="Parasomnia"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0"/>
    <b v="1"/>
    <x v="1"/>
  </r>
  <r>
    <x v="1"/>
    <n v="6.7622398209999997"/>
    <n v="74"/>
    <s v="F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0"/>
    <b v="1"/>
    <x v="1"/>
  </r>
  <r>
    <x v="1"/>
    <n v="7.0950900639999999"/>
    <n v="59"/>
    <s v="M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0"/>
    <b v="1"/>
    <x v="1"/>
  </r>
  <r>
    <x v="1"/>
    <n v="10.709139990000001"/>
    <n v="76"/>
    <s v="M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0"/>
    <b v="1"/>
    <x v="1"/>
  </r>
  <r>
    <x v="1"/>
    <n v="5.5567184239999996"/>
    <n v="62"/>
    <s v="M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0"/>
    <b v="1"/>
    <x v="1"/>
  </r>
  <r>
    <x v="1"/>
    <n v="8.1022803109999995"/>
    <n v="68"/>
    <s v="F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0"/>
    <b v="1"/>
    <x v="1"/>
  </r>
  <r>
    <x v="1"/>
    <n v="5.0905679749999999"/>
    <n v="76"/>
    <s v="M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0"/>
    <b v="1"/>
    <x v="1"/>
  </r>
  <r>
    <x v="1"/>
    <n v="4.3324332099999996"/>
    <n v="52"/>
    <s v="M"/>
    <m/>
    <n v="1"/>
    <n v="0.5"/>
    <n v="1"/>
    <n v="0"/>
    <s v="Stanford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0"/>
    <b v="1"/>
    <b v="0"/>
    <b v="0"/>
    <b v="0"/>
    <b v="0"/>
    <b v="0"/>
    <b v="0"/>
    <b v="1"/>
    <b v="0"/>
    <b v="0"/>
    <b v="1"/>
    <b v="0"/>
    <b v="1"/>
    <x v="0"/>
  </r>
  <r>
    <x v="1"/>
    <n v="2.9167801550000001"/>
    <n v="71"/>
    <s v="M"/>
    <m/>
    <n v="1"/>
    <n v="0.5"/>
    <n v="1"/>
    <n v="1"/>
    <s v="Stanford"/>
    <b v="0"/>
    <b v="0"/>
    <b v="0"/>
    <n v="1"/>
    <b v="0"/>
    <b v="0"/>
    <b v="1"/>
    <b v="0"/>
    <b v="1"/>
    <b v="0"/>
    <b v="0"/>
    <b v="0"/>
    <b v="0"/>
    <b v="1"/>
    <b v="1"/>
    <b v="0"/>
    <b v="0"/>
    <b v="0"/>
    <b v="0"/>
    <b v="0"/>
    <b v="1"/>
    <b v="0"/>
    <b v="1"/>
    <b v="1"/>
    <b v="1"/>
    <b v="0"/>
    <b v="1"/>
    <b v="0"/>
    <b v="0"/>
    <b v="1"/>
    <b v="0"/>
    <b v="0"/>
    <b v="1"/>
    <b v="1"/>
    <b v="0"/>
    <b v="0"/>
    <b v="1"/>
    <b v="1"/>
    <b v="1"/>
    <x v="0"/>
  </r>
  <r>
    <x v="0"/>
    <n v="-8.0569572209999993"/>
    <n v="45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7.1855940269999996"/>
    <n v="65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7.161543633"/>
    <n v="70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7.0927508330000002"/>
    <n v="58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6.7442457180000002"/>
    <n v="66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6.0728324950000001"/>
    <n v="53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5.8477109399999998"/>
    <n v="72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5.6646109559999998"/>
    <n v="61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5.4816198849999997"/>
    <n v="80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5.3751686689999998"/>
    <n v="62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5.3183706559999999"/>
    <n v="60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4.9671237980000003"/>
    <n v="64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4.8526087950000001"/>
    <n v="77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4.5812398910000001"/>
    <n v="74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4.4213471929999999"/>
    <n v="66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4.3677041909999996"/>
    <n v="68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4.3485170799999997"/>
    <n v="74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3.7640566149999999"/>
    <n v="62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3.5628620519999998"/>
    <n v="73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3.0625151339999999"/>
    <n v="74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2.9571440099999999"/>
    <n v="76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2.5948541490000001"/>
    <n v="65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2.14175468"/>
    <n v="71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1.7900054729999999"/>
    <n v="79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1.459569605"/>
    <n v="57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5.1303870600000002E-2"/>
    <n v="72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6.9434791679999996E-2"/>
    <n v="61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0.91961745130000005"/>
    <n v="60"/>
    <s v="M"/>
    <s v="REM-related OSA"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</r>
  <r>
    <x v="0"/>
    <n v="2.1386801129999999"/>
    <n v="71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5.9610876189999997"/>
    <n v="60"/>
    <s v="F"/>
    <m/>
    <n v="0"/>
    <n v="0"/>
    <n v="1"/>
    <n v="0"/>
    <s v="Stanford"/>
    <b v="1"/>
    <b v="0"/>
    <b v="0"/>
    <n v="1"/>
    <b v="0"/>
    <b v="1"/>
    <b v="1"/>
    <b v="1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1"/>
    <x v="0"/>
  </r>
  <r>
    <x v="0"/>
    <n v="-1.679247124"/>
    <n v="70"/>
    <s v="M"/>
    <m/>
    <n v="0"/>
    <n v="1"/>
    <n v="1"/>
    <n v="0"/>
    <s v="Stanford"/>
    <b v="1"/>
    <b v="0"/>
    <b v="0"/>
    <n v="1"/>
    <b v="0"/>
    <b v="1"/>
    <b v="1"/>
    <b v="1"/>
    <b v="0"/>
    <b v="0"/>
    <b v="0"/>
    <b v="1"/>
    <b v="0"/>
    <b v="0"/>
    <b v="1"/>
    <b v="1"/>
    <b v="0"/>
    <b v="1"/>
    <b v="1"/>
    <b v="0"/>
    <b v="0"/>
    <b v="0"/>
    <b v="0"/>
    <b v="0"/>
    <b v="0"/>
    <b v="1"/>
    <b v="1"/>
    <b v="1"/>
    <b v="0"/>
    <b v="0"/>
    <b v="0"/>
    <b v="0"/>
    <b v="0"/>
    <b v="0"/>
    <b v="1"/>
    <b v="0"/>
    <b v="1"/>
    <b v="0"/>
    <b v="1"/>
    <x v="0"/>
  </r>
  <r>
    <x v="0"/>
    <n v="-7.7915592770000002"/>
    <n v="62"/>
    <s v="M"/>
    <m/>
    <n v="0"/>
    <n v="0"/>
    <n v="0"/>
    <n v="1"/>
    <s v="Stanford"/>
    <b v="1"/>
    <b v="0"/>
    <b v="0"/>
    <n v="1"/>
    <b v="0"/>
    <b v="1"/>
    <b v="1"/>
    <b v="1"/>
    <b v="1"/>
    <b v="1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x v="0"/>
  </r>
  <r>
    <x v="0"/>
    <n v="-7.2821115900000004"/>
    <n v="76"/>
    <s v="M"/>
    <m/>
    <n v="0"/>
    <n v="0"/>
    <n v="0"/>
    <n v="1"/>
    <s v="Stanford"/>
    <b v="1"/>
    <b v="0"/>
    <b v="0"/>
    <n v="1"/>
    <b v="0"/>
    <b v="1"/>
    <b v="1"/>
    <b v="1"/>
    <b v="1"/>
    <b v="1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x v="0"/>
  </r>
  <r>
    <x v="0"/>
    <n v="-2.5812651959999999"/>
    <n v="74"/>
    <s v="F"/>
    <s v="REM-related OSA"/>
    <n v="0"/>
    <n v="0"/>
    <n v="0"/>
    <n v="1"/>
    <s v="Stanford"/>
    <b v="1"/>
    <b v="0"/>
    <b v="0"/>
    <n v="1"/>
    <b v="0"/>
    <b v="1"/>
    <b v="1"/>
    <b v="1"/>
    <b v="1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1"/>
    <b v="1"/>
    <x v="0"/>
  </r>
  <r>
    <x v="0"/>
    <n v="3.9730297220000002"/>
    <n v="73"/>
    <s v="M"/>
    <m/>
    <n v="0"/>
    <n v="0"/>
    <n v="0"/>
    <n v="1"/>
    <s v="Stanford"/>
    <b v="1"/>
    <b v="0"/>
    <b v="0"/>
    <n v="1"/>
    <b v="0"/>
    <b v="1"/>
    <b v="1"/>
    <b v="1"/>
    <b v="1"/>
    <b v="1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x v="0"/>
  </r>
  <r>
    <x v="0"/>
    <n v="-3.7593996189999999"/>
    <n v="60"/>
    <s v="F"/>
    <m/>
    <n v="0"/>
    <n v="1"/>
    <n v="1"/>
    <n v="1"/>
    <s v="Stanford"/>
    <b v="1"/>
    <b v="0"/>
    <b v="0"/>
    <n v="1"/>
    <b v="0"/>
    <b v="1"/>
    <b v="1"/>
    <b v="1"/>
    <b v="1"/>
    <b v="1"/>
    <b v="0"/>
    <b v="1"/>
    <b v="1"/>
    <b v="1"/>
    <b v="1"/>
    <b v="1"/>
    <b v="0"/>
    <b v="1"/>
    <b v="1"/>
    <b v="0"/>
    <b v="0"/>
    <b v="0"/>
    <b v="0"/>
    <b v="0"/>
    <b v="0"/>
    <b v="1"/>
    <b v="1"/>
    <b v="1"/>
    <b v="0"/>
    <b v="0"/>
    <b v="0"/>
    <b v="0"/>
    <b v="0"/>
    <b v="0"/>
    <b v="1"/>
    <b v="0"/>
    <b v="1"/>
    <b v="1"/>
    <b v="1"/>
    <x v="0"/>
  </r>
  <r>
    <x v="0"/>
    <n v="-5.7719640390000002"/>
    <n v="51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2.495419778"/>
    <n v="52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1.575004608"/>
    <n v="62"/>
    <s v="M"/>
    <s v="Pseudo-RBD"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</r>
  <r>
    <x v="0"/>
    <n v="-0.23647876609999999"/>
    <n v="41"/>
    <s v="M"/>
    <s v="Delayed PLMs"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</r>
  <r>
    <x v="0"/>
    <n v="-6.9253468600000003"/>
    <n v="43"/>
    <s v="M"/>
    <m/>
    <n v="0"/>
    <n v="0"/>
    <n v="1"/>
    <n v="0"/>
    <s v="Stanford"/>
    <b v="1"/>
    <b v="0"/>
    <b v="0"/>
    <n v="1"/>
    <b v="0"/>
    <b v="1"/>
    <b v="1"/>
    <b v="1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1"/>
    <x v="0"/>
  </r>
  <r>
    <x v="0"/>
    <n v="-3.858069446"/>
    <n v="40"/>
    <s v="M"/>
    <m/>
    <n v="0"/>
    <n v="1"/>
    <n v="1"/>
    <n v="0"/>
    <s v="Stanford"/>
    <b v="1"/>
    <b v="0"/>
    <b v="0"/>
    <n v="1"/>
    <b v="0"/>
    <b v="1"/>
    <b v="1"/>
    <b v="1"/>
    <b v="0"/>
    <b v="0"/>
    <b v="0"/>
    <b v="1"/>
    <b v="0"/>
    <b v="0"/>
    <b v="1"/>
    <b v="1"/>
    <b v="0"/>
    <b v="1"/>
    <b v="1"/>
    <b v="0"/>
    <b v="0"/>
    <b v="0"/>
    <b v="0"/>
    <b v="0"/>
    <b v="0"/>
    <b v="1"/>
    <b v="1"/>
    <b v="1"/>
    <b v="0"/>
    <b v="0"/>
    <b v="0"/>
    <b v="0"/>
    <b v="0"/>
    <b v="0"/>
    <b v="1"/>
    <b v="0"/>
    <b v="1"/>
    <b v="0"/>
    <b v="1"/>
    <x v="0"/>
  </r>
  <r>
    <x v="1"/>
    <m/>
    <n v="42"/>
    <s v="M"/>
    <m/>
    <n v="1"/>
    <n v="0"/>
    <n v="0"/>
    <n v="0"/>
    <s v="SHAS"/>
    <b v="0"/>
    <b v="1"/>
    <b v="0"/>
    <m/>
    <b v="0"/>
    <b v="0"/>
    <b v="0"/>
    <b v="0"/>
    <b v="0"/>
    <b v="0"/>
    <b v="0"/>
    <b v="0"/>
    <b v="0"/>
    <b v="0"/>
    <b v="0"/>
    <b v="0"/>
    <m/>
    <m/>
    <m/>
    <m/>
    <b v="1"/>
    <b v="0"/>
    <b v="1"/>
    <m/>
    <m/>
    <b v="0"/>
    <b v="0"/>
    <b v="0"/>
    <m/>
    <m/>
    <m/>
    <m/>
    <m/>
    <b v="1"/>
    <b v="0"/>
    <b v="0"/>
    <b v="0"/>
    <b v="0"/>
    <b v="0"/>
    <x v="0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8">
  <r>
    <x v="0"/>
    <m/>
    <n v="72"/>
    <s v="M"/>
    <s v="Sleep apnea"/>
    <n v="0"/>
    <n v="1"/>
    <n v="0"/>
    <n v="0"/>
    <s v="May Clinic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1"/>
    <b v="0"/>
    <b v="0"/>
    <b v="0"/>
    <b v="0"/>
    <b v="0"/>
    <x v="0"/>
  </r>
  <r>
    <x v="0"/>
    <m/>
    <n v="79"/>
    <s v="M"/>
    <s v="Insomnia"/>
    <n v="0"/>
    <n v="0"/>
    <n v="0"/>
    <n v="0"/>
    <s v="May Clinic Data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</r>
  <r>
    <x v="0"/>
    <m/>
    <n v="55"/>
    <s v="M"/>
    <s v="Sleep apnea"/>
    <n v="0.5"/>
    <n v="1"/>
    <n v="0"/>
    <n v="1"/>
    <s v="May Clinic Data"/>
    <b v="0"/>
    <b v="0"/>
    <b v="0"/>
    <n v="1"/>
    <b v="1"/>
    <b v="1"/>
    <b v="1"/>
    <b v="1"/>
    <b v="1"/>
    <b v="1"/>
    <b v="0"/>
    <b v="0"/>
    <b v="1"/>
    <b v="0"/>
    <b v="1"/>
    <b v="1"/>
    <b v="1"/>
    <b v="0"/>
    <b v="0"/>
    <b v="0"/>
    <b v="0"/>
    <b v="1"/>
    <b v="1"/>
    <b v="0"/>
    <b v="0"/>
    <b v="1"/>
    <b v="0"/>
    <b v="0"/>
    <b v="0"/>
    <b v="0"/>
    <b v="1"/>
    <b v="1"/>
    <b v="0"/>
    <b v="0"/>
    <b v="1"/>
    <b v="0"/>
    <b v="0"/>
    <b v="1"/>
    <b v="1"/>
    <b v="0"/>
    <x v="0"/>
  </r>
  <r>
    <x v="0"/>
    <m/>
    <n v="61"/>
    <s v="M"/>
    <s v="Sleep apnea"/>
    <n v="0"/>
    <n v="1"/>
    <n v="0"/>
    <n v="1"/>
    <s v="May Clinic Data"/>
    <b v="1"/>
    <b v="0"/>
    <b v="0"/>
    <n v="1"/>
    <b v="0"/>
    <b v="1"/>
    <b v="1"/>
    <b v="1"/>
    <b v="1"/>
    <b v="1"/>
    <b v="0"/>
    <b v="0"/>
    <b v="1"/>
    <b v="0"/>
    <b v="1"/>
    <b v="1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1"/>
    <b v="0"/>
    <b v="0"/>
    <b v="1"/>
    <b v="1"/>
    <b v="0"/>
    <x v="0"/>
  </r>
  <r>
    <x v="0"/>
    <m/>
    <n v="46"/>
    <s v="F"/>
    <s v="Chronic fatigue"/>
    <n v="0"/>
    <n v="0"/>
    <n v="0"/>
    <n v="0"/>
    <s v="May Clinic Data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</r>
  <r>
    <x v="0"/>
    <m/>
    <n v="80"/>
    <s v="M"/>
    <s v="OSA"/>
    <n v="0"/>
    <n v="1"/>
    <n v="0"/>
    <n v="0"/>
    <s v="May Clinic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1"/>
    <b v="0"/>
    <b v="0"/>
    <b v="0"/>
    <b v="0"/>
    <b v="0"/>
    <x v="0"/>
  </r>
  <r>
    <x v="0"/>
    <m/>
    <n v="70"/>
    <s v="F"/>
    <s v="OSA"/>
    <n v="0"/>
    <n v="0"/>
    <n v="0"/>
    <n v="0"/>
    <s v="May Clinic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</r>
  <r>
    <x v="0"/>
    <m/>
    <n v="87"/>
    <s v="F"/>
    <s v="Sleep apnea"/>
    <n v="0"/>
    <n v="1"/>
    <n v="1"/>
    <n v="0"/>
    <s v="May Clinic Data"/>
    <b v="1"/>
    <b v="0"/>
    <b v="0"/>
    <n v="1"/>
    <b v="0"/>
    <b v="1"/>
    <b v="1"/>
    <b v="1"/>
    <b v="0"/>
    <b v="0"/>
    <b v="0"/>
    <b v="1"/>
    <b v="0"/>
    <b v="0"/>
    <b v="1"/>
    <b v="1"/>
    <b v="1"/>
    <b v="0"/>
    <b v="0"/>
    <b v="0"/>
    <b v="0"/>
    <b v="0"/>
    <b v="0"/>
    <b v="0"/>
    <b v="0"/>
    <b v="1"/>
    <b v="1"/>
    <b v="1"/>
    <b v="0"/>
    <b v="0"/>
    <b v="1"/>
    <b v="1"/>
    <b v="0"/>
    <b v="0"/>
    <b v="1"/>
    <b v="0"/>
    <b v="1"/>
    <b v="0"/>
    <b v="1"/>
    <b v="0"/>
    <x v="0"/>
  </r>
  <r>
    <x v="1"/>
    <m/>
    <n v="76"/>
    <s v="M"/>
    <m/>
    <n v="0.5"/>
    <n v="1"/>
    <n v="1"/>
    <n v="0"/>
    <s v="May Clinic Data"/>
    <b v="0"/>
    <b v="0"/>
    <b v="0"/>
    <n v="1"/>
    <b v="1"/>
    <b v="1"/>
    <b v="1"/>
    <b v="1"/>
    <b v="0"/>
    <b v="0"/>
    <b v="0"/>
    <b v="1"/>
    <b v="0"/>
    <b v="0"/>
    <b v="1"/>
    <b v="1"/>
    <b v="0"/>
    <b v="1"/>
    <b v="1"/>
    <b v="0"/>
    <b v="0"/>
    <b v="1"/>
    <b v="1"/>
    <b v="1"/>
    <b v="1"/>
    <b v="1"/>
    <b v="1"/>
    <b v="1"/>
    <b v="1"/>
    <b v="1"/>
    <b v="0"/>
    <b v="0"/>
    <b v="1"/>
    <b v="0"/>
    <b v="1"/>
    <b v="0"/>
    <b v="1"/>
    <b v="0"/>
    <b v="1"/>
    <b v="0"/>
    <x v="0"/>
  </r>
  <r>
    <x v="1"/>
    <m/>
    <n v="67"/>
    <s v="M"/>
    <m/>
    <n v="1"/>
    <n v="0.5"/>
    <n v="0"/>
    <n v="0"/>
    <s v="May Clinic Data"/>
    <b v="0"/>
    <b v="0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x v="0"/>
  </r>
  <r>
    <x v="1"/>
    <m/>
    <n v="67"/>
    <s v="M"/>
    <m/>
    <n v="1"/>
    <n v="0"/>
    <n v="0"/>
    <n v="0"/>
    <s v="May Clinic Data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x v="0"/>
  </r>
  <r>
    <x v="1"/>
    <m/>
    <n v="55"/>
    <s v="M"/>
    <m/>
    <n v="1"/>
    <n v="1"/>
    <n v="1"/>
    <n v="1"/>
    <s v="May Clinic Data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1"/>
    <b v="1"/>
    <b v="1"/>
    <x v="0"/>
  </r>
  <r>
    <x v="1"/>
    <m/>
    <n v="67"/>
    <s v="M"/>
    <s v="Depression"/>
    <n v="1"/>
    <n v="0"/>
    <n v="1"/>
    <n v="0"/>
    <s v="May Clinic Data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0"/>
    <b v="1"/>
    <b v="0"/>
    <b v="0"/>
    <b v="0"/>
    <b v="0"/>
    <b v="0"/>
    <b v="0"/>
    <b v="1"/>
    <b v="0"/>
    <b v="0"/>
    <b v="1"/>
    <b v="0"/>
    <b v="1"/>
    <b v="0"/>
    <x v="0"/>
  </r>
  <r>
    <x v="1"/>
    <m/>
    <n v="72"/>
    <s v="M"/>
    <m/>
    <n v="1"/>
    <n v="1"/>
    <n v="1"/>
    <n v="1"/>
    <s v="April Cinic Data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1"/>
    <b v="1"/>
    <b v="1"/>
    <x v="0"/>
  </r>
  <r>
    <x v="0"/>
    <m/>
    <n v="67"/>
    <s v="M"/>
    <s v="RLS"/>
    <n v="0"/>
    <n v="0"/>
    <n v="0"/>
    <n v="0"/>
    <s v="April Cinic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</r>
  <r>
    <x v="0"/>
    <m/>
    <n v="74"/>
    <s v="F"/>
    <s v="Insomnia"/>
    <n v="0"/>
    <n v="0"/>
    <n v="0"/>
    <n v="0.5"/>
    <s v="April Cinic Data"/>
    <b v="1"/>
    <b v="0"/>
    <b v="0"/>
    <n v="1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</r>
  <r>
    <x v="1"/>
    <m/>
    <n v="54"/>
    <s v="F"/>
    <s v="DM2, depression"/>
    <n v="1"/>
    <n v="0"/>
    <n v="0"/>
    <n v="0"/>
    <s v="April Cinic Data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x v="0"/>
  </r>
  <r>
    <x v="0"/>
    <m/>
    <n v="65"/>
    <s v="F"/>
    <s v="Diabetes, heart failure"/>
    <n v="0"/>
    <n v="0"/>
    <n v="1"/>
    <n v="1"/>
    <s v="April Cinic Data"/>
    <b v="1"/>
    <b v="0"/>
    <b v="0"/>
    <n v="1"/>
    <b v="0"/>
    <b v="1"/>
    <b v="1"/>
    <b v="1"/>
    <b v="1"/>
    <b v="1"/>
    <b v="0"/>
    <b v="0"/>
    <b v="0"/>
    <b v="1"/>
    <b v="1"/>
    <b v="1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1"/>
    <b v="1"/>
    <b v="0"/>
    <x v="1"/>
  </r>
  <r>
    <x v="0"/>
    <m/>
    <n v="73"/>
    <s v="F"/>
    <s v="Insomnia, anxiety, migraines"/>
    <n v="0"/>
    <n v="0"/>
    <n v="1"/>
    <n v="0"/>
    <s v="April Cinic Data"/>
    <b v="1"/>
    <b v="0"/>
    <b v="0"/>
    <n v="1"/>
    <b v="0"/>
    <b v="1"/>
    <b v="1"/>
    <b v="1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1"/>
    <b v="0"/>
    <x v="1"/>
  </r>
  <r>
    <x v="0"/>
    <m/>
    <n v="77"/>
    <s v="F"/>
    <m/>
    <n v="0.5"/>
    <n v="1"/>
    <n v="0"/>
    <n v="0.5"/>
    <s v="April Cinic Data"/>
    <b v="0"/>
    <b v="0"/>
    <b v="0"/>
    <n v="1"/>
    <b v="1"/>
    <b v="1"/>
    <b v="1"/>
    <b v="1"/>
    <b v="0"/>
    <b v="0"/>
    <b v="0"/>
    <b v="0"/>
    <b v="0"/>
    <b v="0"/>
    <b v="0"/>
    <b v="0"/>
    <b v="0"/>
    <b v="1"/>
    <b v="1"/>
    <b v="0"/>
    <b v="0"/>
    <b v="1"/>
    <b v="1"/>
    <b v="1"/>
    <b v="1"/>
    <b v="1"/>
    <b v="0"/>
    <b v="0"/>
    <b v="0"/>
    <b v="0"/>
    <b v="0"/>
    <b v="0"/>
    <b v="0"/>
    <b v="0"/>
    <b v="1"/>
    <b v="0"/>
    <b v="0"/>
    <b v="0"/>
    <b v="0"/>
    <b v="0"/>
    <x v="0"/>
  </r>
  <r>
    <x v="0"/>
    <m/>
    <n v="53"/>
    <s v="F"/>
    <s v="Insomnia"/>
    <n v="0"/>
    <n v="1"/>
    <n v="1"/>
    <n v="0"/>
    <s v="April Cinic Data"/>
    <b v="1"/>
    <b v="0"/>
    <b v="0"/>
    <n v="1"/>
    <b v="0"/>
    <b v="1"/>
    <b v="1"/>
    <b v="1"/>
    <b v="0"/>
    <b v="0"/>
    <b v="0"/>
    <b v="1"/>
    <b v="0"/>
    <b v="0"/>
    <b v="1"/>
    <b v="1"/>
    <b v="0"/>
    <b v="1"/>
    <b v="1"/>
    <b v="0"/>
    <b v="0"/>
    <b v="0"/>
    <b v="0"/>
    <b v="0"/>
    <b v="0"/>
    <b v="1"/>
    <b v="1"/>
    <b v="1"/>
    <b v="0"/>
    <b v="0"/>
    <b v="0"/>
    <b v="0"/>
    <b v="0"/>
    <b v="0"/>
    <b v="1"/>
    <b v="0"/>
    <b v="1"/>
    <b v="0"/>
    <b v="1"/>
    <b v="0"/>
    <x v="0"/>
  </r>
  <r>
    <x v="0"/>
    <m/>
    <n v="76"/>
    <s v="F"/>
    <s v="Hypersomnia"/>
    <n v="0"/>
    <n v="0"/>
    <n v="0"/>
    <n v="0"/>
    <s v="April Cinic Data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</r>
  <r>
    <x v="1"/>
    <m/>
    <n v="49"/>
    <s v="F"/>
    <s v="Anxiety"/>
    <n v="1"/>
    <n v="0.5"/>
    <n v="1"/>
    <n v="1"/>
    <s v="April Cinic Data"/>
    <b v="0"/>
    <b v="0"/>
    <b v="0"/>
    <n v="1"/>
    <b v="0"/>
    <b v="0"/>
    <b v="1"/>
    <b v="0"/>
    <b v="1"/>
    <b v="0"/>
    <b v="0"/>
    <b v="0"/>
    <b v="0"/>
    <b v="1"/>
    <b v="1"/>
    <b v="0"/>
    <b v="0"/>
    <b v="0"/>
    <b v="0"/>
    <b v="0"/>
    <b v="1"/>
    <b v="0"/>
    <b v="1"/>
    <b v="1"/>
    <b v="1"/>
    <b v="0"/>
    <b v="1"/>
    <b v="0"/>
    <b v="0"/>
    <b v="1"/>
    <b v="0"/>
    <b v="0"/>
    <b v="1"/>
    <b v="1"/>
    <b v="0"/>
    <b v="0"/>
    <b v="1"/>
    <b v="1"/>
    <b v="1"/>
    <b v="0"/>
    <x v="0"/>
  </r>
  <r>
    <x v="0"/>
    <m/>
    <n v="53"/>
    <s v="F"/>
    <s v="Insomnia, depression, sleep apnea"/>
    <n v="0"/>
    <n v="0"/>
    <n v="0"/>
    <n v="1"/>
    <s v="April Cinic Data"/>
    <b v="1"/>
    <b v="0"/>
    <b v="0"/>
    <n v="1"/>
    <b v="0"/>
    <b v="1"/>
    <b v="1"/>
    <b v="1"/>
    <b v="1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1"/>
    <b v="1"/>
    <b v="0"/>
    <x v="1"/>
  </r>
  <r>
    <x v="0"/>
    <m/>
    <n v="83"/>
    <s v="F"/>
    <s v="AD-MCi and OSA"/>
    <n v="0"/>
    <n v="0"/>
    <n v="0"/>
    <n v="0"/>
    <s v="April Cinic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</r>
  <r>
    <x v="0"/>
    <m/>
    <n v="65"/>
    <s v="M"/>
    <s v="RLS"/>
    <n v="0.5"/>
    <n v="0"/>
    <n v="0"/>
    <n v="0"/>
    <s v="April Cinic Data"/>
    <b v="0"/>
    <b v="1"/>
    <b v="0"/>
    <n v="1"/>
    <b v="1"/>
    <b v="1"/>
    <b v="0"/>
    <b v="0"/>
    <b v="0"/>
    <b v="0"/>
    <b v="1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x v="1"/>
  </r>
  <r>
    <x v="0"/>
    <m/>
    <n v="80"/>
    <s v="F"/>
    <s v="RLS"/>
    <n v="0"/>
    <n v="0"/>
    <n v="1"/>
    <n v="0"/>
    <s v="April Cinic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1"/>
    <b v="0"/>
    <b v="1"/>
    <b v="0"/>
    <x v="1"/>
  </r>
  <r>
    <x v="0"/>
    <m/>
    <n v="67"/>
    <s v="F"/>
    <s v="Migraines, OSA"/>
    <n v="0.5"/>
    <n v="0"/>
    <n v="0"/>
    <n v="0"/>
    <s v="April Cinic Data"/>
    <b v="0"/>
    <b v="1"/>
    <b v="0"/>
    <n v="1"/>
    <b v="1"/>
    <b v="1"/>
    <b v="0"/>
    <b v="0"/>
    <b v="0"/>
    <b v="0"/>
    <b v="1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x v="1"/>
  </r>
  <r>
    <x v="1"/>
    <m/>
    <n v="80"/>
    <s v="M"/>
    <m/>
    <n v="0"/>
    <n v="1"/>
    <n v="1"/>
    <n v="0"/>
    <s v="April Cinic Data"/>
    <b v="1"/>
    <b v="0"/>
    <b v="0"/>
    <n v="1"/>
    <b v="0"/>
    <b v="1"/>
    <b v="1"/>
    <b v="1"/>
    <b v="0"/>
    <b v="0"/>
    <b v="0"/>
    <b v="1"/>
    <b v="0"/>
    <b v="0"/>
    <b v="1"/>
    <b v="1"/>
    <b v="0"/>
    <b v="1"/>
    <b v="1"/>
    <b v="0"/>
    <b v="0"/>
    <b v="0"/>
    <b v="0"/>
    <b v="0"/>
    <b v="0"/>
    <b v="1"/>
    <b v="1"/>
    <b v="1"/>
    <b v="0"/>
    <b v="0"/>
    <b v="0"/>
    <b v="0"/>
    <b v="0"/>
    <b v="0"/>
    <b v="1"/>
    <b v="0"/>
    <b v="1"/>
    <b v="0"/>
    <b v="1"/>
    <b v="0"/>
    <x v="0"/>
  </r>
  <r>
    <x v="1"/>
    <m/>
    <n v="64"/>
    <s v="M"/>
    <s v="Depression, diabetes"/>
    <n v="1"/>
    <n v="0"/>
    <n v="0"/>
    <n v="0"/>
    <s v="April Cinic Data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x v="0"/>
  </r>
  <r>
    <x v="0"/>
    <m/>
    <n v="53"/>
    <s v="F"/>
    <s v="OSA, RLS, depression"/>
    <n v="0.5"/>
    <n v="1"/>
    <n v="0"/>
    <n v="0"/>
    <s v="Clinic - Clean Data"/>
    <b v="0"/>
    <b v="0"/>
    <b v="0"/>
    <n v="1"/>
    <b v="1"/>
    <b v="1"/>
    <b v="1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1"/>
    <b v="0"/>
    <b v="0"/>
    <b v="0"/>
    <b v="0"/>
    <b v="1"/>
    <b v="1"/>
    <b v="0"/>
    <b v="0"/>
    <b v="1"/>
    <b v="0"/>
    <b v="0"/>
    <b v="0"/>
    <b v="0"/>
    <b v="0"/>
    <x v="0"/>
  </r>
  <r>
    <x v="0"/>
    <m/>
    <n v="64"/>
    <s v="F"/>
    <s v="Central sleep apnea, circadian disorder"/>
    <n v="0.5"/>
    <n v="0"/>
    <n v="1"/>
    <n v="0"/>
    <s v="Clinic - Clean Data"/>
    <b v="0"/>
    <b v="0"/>
    <b v="0"/>
    <n v="1"/>
    <b v="1"/>
    <b v="1"/>
    <b v="1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0"/>
    <b v="1"/>
    <b v="0"/>
    <b v="0"/>
    <b v="0"/>
    <b v="1"/>
    <b v="1"/>
    <b v="0"/>
    <b v="0"/>
    <b v="0"/>
    <b v="0"/>
    <b v="1"/>
    <b v="0"/>
    <b v="1"/>
    <b v="0"/>
    <x v="1"/>
  </r>
  <r>
    <x v="0"/>
    <m/>
    <n v="67"/>
    <s v="F"/>
    <s v="OSA"/>
    <n v="0.5"/>
    <n v="1"/>
    <n v="1"/>
    <n v="0"/>
    <s v="Clinic - Clean Data"/>
    <b v="0"/>
    <b v="0"/>
    <b v="0"/>
    <n v="1"/>
    <b v="1"/>
    <b v="1"/>
    <b v="1"/>
    <b v="1"/>
    <b v="0"/>
    <b v="0"/>
    <b v="0"/>
    <b v="1"/>
    <b v="0"/>
    <b v="0"/>
    <b v="1"/>
    <b v="1"/>
    <b v="1"/>
    <b v="0"/>
    <b v="0"/>
    <b v="0"/>
    <b v="0"/>
    <b v="1"/>
    <b v="1"/>
    <b v="0"/>
    <b v="0"/>
    <b v="1"/>
    <b v="1"/>
    <b v="1"/>
    <b v="0"/>
    <b v="0"/>
    <b v="1"/>
    <b v="1"/>
    <b v="0"/>
    <b v="0"/>
    <b v="1"/>
    <b v="0"/>
    <b v="1"/>
    <b v="0"/>
    <b v="1"/>
    <b v="0"/>
    <x v="0"/>
  </r>
  <r>
    <x v="0"/>
    <m/>
    <n v="61"/>
    <s v="M"/>
    <s v="OSA, no RSWA"/>
    <n v="0.5"/>
    <n v="1"/>
    <n v="0"/>
    <n v="1"/>
    <s v="Clinic - Clean Data"/>
    <b v="0"/>
    <b v="0"/>
    <b v="0"/>
    <n v="1"/>
    <b v="1"/>
    <b v="1"/>
    <b v="1"/>
    <b v="1"/>
    <b v="1"/>
    <b v="1"/>
    <b v="0"/>
    <b v="0"/>
    <b v="1"/>
    <b v="0"/>
    <b v="1"/>
    <b v="1"/>
    <b v="1"/>
    <b v="0"/>
    <b v="0"/>
    <b v="0"/>
    <b v="0"/>
    <b v="1"/>
    <b v="1"/>
    <b v="0"/>
    <b v="0"/>
    <b v="1"/>
    <b v="0"/>
    <b v="0"/>
    <b v="0"/>
    <b v="0"/>
    <b v="1"/>
    <b v="1"/>
    <b v="0"/>
    <b v="0"/>
    <b v="1"/>
    <b v="0"/>
    <b v="0"/>
    <b v="1"/>
    <b v="1"/>
    <b v="0"/>
    <x v="0"/>
  </r>
  <r>
    <x v="0"/>
    <m/>
    <n v="53"/>
    <s v="F"/>
    <s v="OSA, anxiety, depression"/>
    <n v="0.5"/>
    <n v="1"/>
    <n v="1"/>
    <n v="1"/>
    <s v="Clinic - Clean Data"/>
    <b v="0"/>
    <b v="0"/>
    <b v="0"/>
    <n v="1"/>
    <b v="1"/>
    <b v="1"/>
    <b v="1"/>
    <b v="1"/>
    <b v="1"/>
    <b v="1"/>
    <b v="0"/>
    <b v="1"/>
    <b v="1"/>
    <b v="1"/>
    <b v="1"/>
    <b v="1"/>
    <b v="1"/>
    <b v="0"/>
    <b v="0"/>
    <b v="0"/>
    <b v="0"/>
    <b v="1"/>
    <b v="1"/>
    <b v="0"/>
    <b v="0"/>
    <b v="1"/>
    <b v="1"/>
    <b v="1"/>
    <b v="0"/>
    <b v="0"/>
    <b v="1"/>
    <b v="1"/>
    <b v="0"/>
    <b v="0"/>
    <b v="1"/>
    <b v="0"/>
    <b v="1"/>
    <b v="1"/>
    <b v="1"/>
    <b v="0"/>
    <x v="0"/>
  </r>
  <r>
    <x v="0"/>
    <m/>
    <n v="43"/>
    <s v="F"/>
    <s v="OSA, shift work disorder"/>
    <n v="0.5"/>
    <n v="0"/>
    <n v="1"/>
    <n v="0"/>
    <s v="Clinic - Clean Data"/>
    <b v="0"/>
    <b v="0"/>
    <b v="0"/>
    <n v="1"/>
    <b v="1"/>
    <b v="1"/>
    <b v="1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0"/>
    <b v="1"/>
    <b v="0"/>
    <b v="0"/>
    <b v="0"/>
    <b v="1"/>
    <b v="1"/>
    <b v="0"/>
    <b v="0"/>
    <b v="0"/>
    <b v="0"/>
    <b v="1"/>
    <b v="0"/>
    <b v="1"/>
    <b v="0"/>
    <x v="1"/>
  </r>
  <r>
    <x v="0"/>
    <m/>
    <n v="43"/>
    <s v="M"/>
    <s v="RLS, insomnia, mild OSA"/>
    <n v="0.5"/>
    <n v="0"/>
    <n v="0"/>
    <n v="1"/>
    <s v="Clinic - Clean Data"/>
    <b v="0"/>
    <b v="0"/>
    <b v="0"/>
    <n v="1"/>
    <b v="1"/>
    <b v="1"/>
    <b v="1"/>
    <b v="1"/>
    <b v="1"/>
    <b v="1"/>
    <b v="0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1"/>
    <b v="1"/>
    <b v="0"/>
    <b v="0"/>
    <b v="0"/>
    <b v="0"/>
    <b v="0"/>
    <b v="1"/>
    <b v="1"/>
    <b v="0"/>
    <x v="1"/>
  </r>
  <r>
    <x v="0"/>
    <m/>
    <n v="73"/>
    <s v="F"/>
    <s v="OSA sx, sleeptalking, initiation insomnia, RLS, low Fe"/>
    <n v="0.5"/>
    <n v="0.5"/>
    <n v="1"/>
    <n v="1"/>
    <s v="Clinic - Clean Data"/>
    <b v="0"/>
    <b v="0"/>
    <b v="0"/>
    <n v="1"/>
    <b v="1"/>
    <b v="1"/>
    <b v="1"/>
    <b v="1"/>
    <b v="1"/>
    <b v="1"/>
    <b v="0"/>
    <b v="0"/>
    <b v="0"/>
    <b v="1"/>
    <b v="1"/>
    <b v="1"/>
    <b v="1"/>
    <b v="0"/>
    <b v="0"/>
    <b v="0"/>
    <b v="0"/>
    <b v="1"/>
    <b v="1"/>
    <b v="0"/>
    <b v="0"/>
    <b v="0"/>
    <b v="1"/>
    <b v="0"/>
    <b v="0"/>
    <b v="0"/>
    <b v="1"/>
    <b v="1"/>
    <b v="0"/>
    <b v="0"/>
    <b v="0"/>
    <b v="0"/>
    <b v="1"/>
    <b v="1"/>
    <b v="1"/>
    <b v="0"/>
    <x v="1"/>
  </r>
  <r>
    <x v="0"/>
    <m/>
    <n v="68"/>
    <s v="M"/>
    <s v="Hypersomnia, tachycarida, constipation, l. thalamic lacunar lesion"/>
    <n v="0.5"/>
    <n v="0.5"/>
    <n v="1"/>
    <n v="1"/>
    <s v="Clinic - Clean Data"/>
    <b v="0"/>
    <b v="0"/>
    <b v="0"/>
    <n v="1"/>
    <b v="1"/>
    <b v="1"/>
    <b v="1"/>
    <b v="1"/>
    <b v="1"/>
    <b v="1"/>
    <b v="0"/>
    <b v="0"/>
    <b v="0"/>
    <b v="1"/>
    <b v="1"/>
    <b v="1"/>
    <b v="0"/>
    <b v="1"/>
    <b v="1"/>
    <b v="0"/>
    <b v="0"/>
    <b v="1"/>
    <b v="1"/>
    <b v="1"/>
    <b v="1"/>
    <b v="0"/>
    <b v="1"/>
    <b v="0"/>
    <b v="0"/>
    <b v="1"/>
    <b v="0"/>
    <b v="0"/>
    <b v="1"/>
    <b v="0"/>
    <b v="0"/>
    <b v="0"/>
    <b v="1"/>
    <b v="1"/>
    <b v="1"/>
    <b v="0"/>
    <x v="1"/>
  </r>
  <r>
    <x v="0"/>
    <m/>
    <n v="64"/>
    <s v="F"/>
    <s v="OSA, insomnia, excessive daytime sleepiness, cognitive concerns"/>
    <n v="0.5"/>
    <n v="0.5"/>
    <n v="0"/>
    <n v="1"/>
    <s v="Clinic - Clean Data"/>
    <b v="0"/>
    <b v="0"/>
    <b v="0"/>
    <n v="1"/>
    <b v="1"/>
    <b v="1"/>
    <b v="1"/>
    <b v="1"/>
    <b v="1"/>
    <b v="1"/>
    <b v="0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1"/>
    <b v="1"/>
    <b v="0"/>
    <b v="0"/>
    <b v="0"/>
    <b v="0"/>
    <b v="0"/>
    <b v="1"/>
    <b v="1"/>
    <b v="0"/>
    <x v="1"/>
  </r>
  <r>
    <x v="0"/>
    <m/>
    <n v="41"/>
    <s v="M"/>
    <s v="OSA"/>
    <n v="0.5"/>
    <n v="0"/>
    <n v="0"/>
    <n v="0.5"/>
    <s v="Clinic - Clean Data"/>
    <b v="0"/>
    <b v="0"/>
    <b v="0"/>
    <n v="1"/>
    <b v="1"/>
    <b v="1"/>
    <b v="0"/>
    <b v="0"/>
    <b v="0"/>
    <b v="0"/>
    <b v="0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x v="1"/>
  </r>
  <r>
    <x v="0"/>
    <m/>
    <n v="68"/>
    <s v="F"/>
    <s v="OSA, migraines"/>
    <n v="0.5"/>
    <n v="0"/>
    <n v="0"/>
    <n v="0"/>
    <s v="Clinic - Clean Data"/>
    <b v="0"/>
    <b v="1"/>
    <b v="0"/>
    <n v="1"/>
    <b v="1"/>
    <b v="1"/>
    <b v="0"/>
    <b v="0"/>
    <b v="0"/>
    <b v="0"/>
    <b v="1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x v="1"/>
  </r>
  <r>
    <x v="0"/>
    <m/>
    <n v="45"/>
    <s v="M"/>
    <s v="Tbi, sleep apnea, migraines, PTSD + GAD"/>
    <n v="0.5"/>
    <n v="0.5"/>
    <n v="1"/>
    <n v="1"/>
    <s v="Clinic - Clean Data"/>
    <b v="0"/>
    <b v="0"/>
    <b v="0"/>
    <n v="1"/>
    <b v="1"/>
    <b v="1"/>
    <b v="1"/>
    <b v="1"/>
    <b v="1"/>
    <b v="1"/>
    <b v="0"/>
    <b v="0"/>
    <b v="0"/>
    <b v="1"/>
    <b v="1"/>
    <b v="1"/>
    <b v="1"/>
    <b v="0"/>
    <b v="0"/>
    <b v="0"/>
    <b v="0"/>
    <b v="1"/>
    <b v="1"/>
    <b v="0"/>
    <b v="0"/>
    <b v="0"/>
    <b v="1"/>
    <b v="0"/>
    <b v="0"/>
    <b v="0"/>
    <b v="1"/>
    <b v="1"/>
    <b v="0"/>
    <b v="0"/>
    <b v="0"/>
    <b v="0"/>
    <b v="1"/>
    <b v="1"/>
    <b v="1"/>
    <b v="0"/>
    <x v="1"/>
  </r>
  <r>
    <x v="0"/>
    <m/>
    <n v="56"/>
    <s v="M"/>
    <s v="OSA, excessive daytime sleepiness"/>
    <n v="0.5"/>
    <n v="0"/>
    <n v="0"/>
    <n v="1"/>
    <s v="Clinic - Clean Data"/>
    <b v="0"/>
    <b v="0"/>
    <b v="0"/>
    <n v="1"/>
    <b v="1"/>
    <b v="1"/>
    <b v="1"/>
    <b v="1"/>
    <b v="1"/>
    <b v="1"/>
    <b v="0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1"/>
    <b v="1"/>
    <b v="0"/>
    <b v="0"/>
    <b v="0"/>
    <b v="0"/>
    <b v="0"/>
    <b v="1"/>
    <b v="1"/>
    <b v="0"/>
    <x v="1"/>
  </r>
  <r>
    <x v="0"/>
    <m/>
    <n v="45"/>
    <s v="F"/>
    <s v="Lupus, sleep apnea"/>
    <n v="0.5"/>
    <n v="0"/>
    <n v="0.5"/>
    <n v="0"/>
    <s v="Clinic - Clean Data"/>
    <b v="0"/>
    <b v="0"/>
    <b v="0"/>
    <n v="1"/>
    <b v="1"/>
    <b v="1"/>
    <b v="0"/>
    <b v="0"/>
    <b v="0"/>
    <b v="0"/>
    <b v="0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x v="1"/>
  </r>
  <r>
    <x v="0"/>
    <m/>
    <n v="65"/>
    <s v="M"/>
    <s v="OSA, RLS"/>
    <n v="0.5"/>
    <n v="0"/>
    <n v="1"/>
    <n v="0"/>
    <s v="Clinic - Clean Data"/>
    <b v="0"/>
    <b v="0"/>
    <b v="0"/>
    <n v="1"/>
    <b v="1"/>
    <b v="1"/>
    <b v="1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0"/>
    <b v="1"/>
    <b v="0"/>
    <b v="0"/>
    <b v="0"/>
    <b v="1"/>
    <b v="1"/>
    <b v="0"/>
    <b v="0"/>
    <b v="0"/>
    <b v="0"/>
    <b v="1"/>
    <b v="0"/>
    <b v="1"/>
    <b v="0"/>
    <x v="1"/>
  </r>
  <r>
    <x v="0"/>
    <m/>
    <n v="63"/>
    <s v="M"/>
    <s v="OSA"/>
    <n v="0"/>
    <n v="0"/>
    <n v="1"/>
    <n v="0.5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1"/>
    <b v="0"/>
    <b v="1"/>
    <b v="0"/>
    <x v="1"/>
  </r>
  <r>
    <x v="0"/>
    <m/>
    <n v="60"/>
    <s v="M"/>
    <s v="OSA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</r>
  <r>
    <x v="0"/>
    <m/>
    <n v="81"/>
    <s v="M"/>
    <s v="OSA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</r>
  <r>
    <x v="0"/>
    <m/>
    <n v="66"/>
    <s v="M"/>
    <s v="RLS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</r>
  <r>
    <x v="0"/>
    <m/>
    <n v="64"/>
    <s v="F"/>
    <s v="OSA"/>
    <n v="0"/>
    <n v="0"/>
    <n v="1"/>
    <n v="0.5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1"/>
    <b v="0"/>
    <b v="1"/>
    <b v="0"/>
    <x v="1"/>
  </r>
  <r>
    <x v="0"/>
    <m/>
    <n v="68"/>
    <s v="M"/>
    <s v="OSA"/>
    <n v="0"/>
    <n v="1"/>
    <n v="0"/>
    <n v="0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1"/>
    <b v="0"/>
    <b v="0"/>
    <b v="0"/>
    <b v="0"/>
    <b v="0"/>
    <x v="0"/>
  </r>
  <r>
    <x v="0"/>
    <m/>
    <n v="56"/>
    <s v="F"/>
    <s v="Insomnia, anxiety"/>
    <n v="0"/>
    <n v="0"/>
    <n v="1"/>
    <n v="0.5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1"/>
    <b v="0"/>
    <x v="1"/>
  </r>
  <r>
    <x v="0"/>
    <m/>
    <n v="87"/>
    <s v="F"/>
    <s v="OSA, RLS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</r>
  <r>
    <x v="0"/>
    <m/>
    <n v="48"/>
    <s v="M"/>
    <s v="OSA, insomnia, distal sensory neuropathy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</r>
  <r>
    <x v="0"/>
    <m/>
    <n v="78"/>
    <s v="M"/>
    <s v="Hypersomnia, OSA"/>
    <n v="0"/>
    <n v="0"/>
    <n v="0"/>
    <n v="0.5"/>
    <s v="Clinic - Clean Data"/>
    <b v="1"/>
    <b v="0"/>
    <b v="0"/>
    <n v="1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</r>
  <r>
    <x v="0"/>
    <m/>
    <n v="72"/>
    <s v="F"/>
    <s v="Insomnia"/>
    <n v="0"/>
    <n v="0.5"/>
    <n v="0"/>
    <n v="0"/>
    <s v="Clinic - Clean Data"/>
    <b v="1"/>
    <b v="0"/>
    <b v="0"/>
    <n v="1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</r>
  <r>
    <x v="0"/>
    <m/>
    <n v="63"/>
    <s v="F"/>
    <s v="MCl, althdileale, LVPPA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</r>
  <r>
    <x v="0"/>
    <m/>
    <n v="51"/>
    <s v="F"/>
    <s v="OSA, RLS, excessive daytime sleepiness, lupus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</r>
  <r>
    <x v="0"/>
    <m/>
    <n v="78"/>
    <s v="M"/>
    <s v="RBD mimic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</r>
  <r>
    <x v="0"/>
    <m/>
    <n v="48"/>
    <s v="M"/>
    <s v="Spinal cerebellar ataxia 2, nocturia"/>
    <n v="0"/>
    <n v="0"/>
    <n v="1"/>
    <n v="0.5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1"/>
    <b v="0"/>
    <x v="1"/>
  </r>
  <r>
    <x v="0"/>
    <m/>
    <n v="82"/>
    <s v="M"/>
    <s v="OSA"/>
    <n v="0"/>
    <n v="0"/>
    <n v="1"/>
    <n v="0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1"/>
    <b v="0"/>
    <b v="1"/>
    <b v="0"/>
    <x v="1"/>
  </r>
  <r>
    <x v="0"/>
    <m/>
    <n v="87"/>
    <s v="M"/>
    <s v="RLS"/>
    <n v="0"/>
    <n v="0"/>
    <n v="1"/>
    <n v="1"/>
    <s v="Clinic - Clean Data"/>
    <b v="1"/>
    <b v="0"/>
    <b v="0"/>
    <n v="1"/>
    <b v="0"/>
    <b v="1"/>
    <b v="1"/>
    <b v="1"/>
    <b v="1"/>
    <b v="1"/>
    <b v="0"/>
    <b v="0"/>
    <b v="0"/>
    <b v="1"/>
    <b v="1"/>
    <b v="1"/>
    <b v="1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1"/>
    <b v="1"/>
    <b v="1"/>
    <b v="0"/>
    <x v="1"/>
  </r>
  <r>
    <x v="0"/>
    <m/>
    <n v="76"/>
    <s v="M"/>
    <s v="OSA, sleep maintenance insomnia, nocturia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</r>
  <r>
    <x v="0"/>
    <m/>
    <n v="47"/>
    <s v="M"/>
    <s v="OSA, insomnia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</r>
  <r>
    <x v="0"/>
    <m/>
    <n v="77"/>
    <s v="F"/>
    <s v="OSA, anxiety, depression"/>
    <n v="0"/>
    <n v="1"/>
    <n v="0"/>
    <n v="0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1"/>
    <b v="0"/>
    <b v="0"/>
    <b v="0"/>
    <b v="0"/>
    <b v="0"/>
    <x v="0"/>
  </r>
  <r>
    <x v="0"/>
    <m/>
    <n v="62"/>
    <s v="F"/>
    <s v="Sleep apnea, migraines, I. ica aneurysm, s/p embolization (2020)"/>
    <n v="0"/>
    <n v="0"/>
    <n v="0"/>
    <n v="0.5"/>
    <s v="Clinic - Clean Data"/>
    <b v="1"/>
    <b v="0"/>
    <b v="0"/>
    <n v="1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</r>
  <r>
    <x v="0"/>
    <m/>
    <n v="73"/>
    <s v="M"/>
    <s v="RLS, OSA, depression"/>
    <n v="0"/>
    <n v="1"/>
    <n v="0"/>
    <n v="0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1"/>
    <b v="0"/>
    <b v="0"/>
    <b v="0"/>
    <b v="0"/>
    <b v="0"/>
    <x v="0"/>
  </r>
  <r>
    <x v="0"/>
    <m/>
    <n v="71"/>
    <s v="M"/>
    <s v="OSA, depression, nocturia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</r>
  <r>
    <x v="0"/>
    <m/>
    <n v="61"/>
    <s v="F"/>
    <s v="OSA, cognitive concerns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</r>
  <r>
    <x v="0"/>
    <m/>
    <n v="84"/>
    <s v="M"/>
    <s v="OSA"/>
    <n v="0"/>
    <n v="1"/>
    <n v="1"/>
    <n v="0"/>
    <s v="Clinic - Clean Data"/>
    <b v="1"/>
    <b v="0"/>
    <b v="0"/>
    <n v="1"/>
    <b v="0"/>
    <b v="1"/>
    <b v="1"/>
    <b v="1"/>
    <b v="0"/>
    <b v="0"/>
    <b v="0"/>
    <b v="1"/>
    <b v="0"/>
    <b v="0"/>
    <b v="1"/>
    <b v="1"/>
    <b v="1"/>
    <b v="0"/>
    <b v="0"/>
    <b v="0"/>
    <b v="0"/>
    <b v="0"/>
    <b v="0"/>
    <b v="0"/>
    <b v="0"/>
    <b v="1"/>
    <b v="1"/>
    <b v="1"/>
    <b v="0"/>
    <b v="0"/>
    <b v="1"/>
    <b v="1"/>
    <b v="0"/>
    <b v="0"/>
    <b v="1"/>
    <b v="0"/>
    <b v="1"/>
    <b v="0"/>
    <b v="1"/>
    <b v="0"/>
    <x v="0"/>
  </r>
  <r>
    <x v="0"/>
    <m/>
    <n v="75"/>
    <s v="M"/>
    <s v="PLMD, RLS, depression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</r>
  <r>
    <x v="0"/>
    <m/>
    <n v="56"/>
    <s v="M"/>
    <s v="OSA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</r>
  <r>
    <x v="0"/>
    <m/>
    <n v="45"/>
    <s v="M"/>
    <s v="OSA, insomnia, chronic fatigue"/>
    <n v="0"/>
    <n v="0"/>
    <n v="1"/>
    <n v="0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1"/>
    <b v="0"/>
    <b v="1"/>
    <b v="0"/>
    <x v="1"/>
  </r>
  <r>
    <x v="0"/>
    <m/>
    <n v="72"/>
    <s v="M"/>
    <s v="Severe depression, OSA"/>
    <n v="0"/>
    <n v="0"/>
    <n v="1"/>
    <n v="0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1"/>
    <b v="0"/>
    <b v="1"/>
    <b v="0"/>
    <x v="1"/>
  </r>
  <r>
    <x v="0"/>
    <m/>
    <n v="40"/>
    <s v="F"/>
    <s v="OSA"/>
    <n v="0"/>
    <n v="0"/>
    <n v="0"/>
    <n v="1"/>
    <s v="Clinic - Clean Data"/>
    <b v="1"/>
    <b v="0"/>
    <b v="0"/>
    <n v="1"/>
    <b v="0"/>
    <b v="1"/>
    <b v="1"/>
    <b v="1"/>
    <b v="1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1"/>
    <b v="1"/>
    <b v="0"/>
    <x v="1"/>
  </r>
  <r>
    <x v="0"/>
    <m/>
    <n v="50"/>
    <s v="M"/>
    <s v="OSA"/>
    <n v="0"/>
    <n v="0"/>
    <n v="0"/>
    <n v="1"/>
    <s v="Clinic - Clean Data"/>
    <b v="1"/>
    <b v="0"/>
    <b v="0"/>
    <n v="1"/>
    <b v="0"/>
    <b v="1"/>
    <b v="1"/>
    <b v="1"/>
    <b v="1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1"/>
    <b v="1"/>
    <b v="0"/>
    <x v="1"/>
  </r>
  <r>
    <x v="0"/>
    <m/>
    <n v="57"/>
    <s v="F"/>
    <s v="RLS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</r>
  <r>
    <x v="0"/>
    <m/>
    <n v="68"/>
    <s v="M"/>
    <s v="RLS"/>
    <n v="0"/>
    <n v="0"/>
    <n v="0"/>
    <n v="1"/>
    <s v="Clinic - Clean Data"/>
    <b v="1"/>
    <b v="0"/>
    <b v="0"/>
    <n v="1"/>
    <b v="0"/>
    <b v="1"/>
    <b v="1"/>
    <b v="1"/>
    <b v="1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1"/>
    <b v="1"/>
    <b v="0"/>
    <x v="1"/>
  </r>
  <r>
    <x v="0"/>
    <m/>
    <n v="51"/>
    <s v="F"/>
    <s v="Lupus, sleep apnea, RLS"/>
    <n v="0"/>
    <n v="0"/>
    <n v="0"/>
    <n v="1"/>
    <s v="Clinic - Clean Data"/>
    <b v="1"/>
    <b v="0"/>
    <b v="0"/>
    <n v="1"/>
    <b v="0"/>
    <b v="1"/>
    <b v="1"/>
    <b v="1"/>
    <b v="1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1"/>
    <b v="1"/>
    <b v="0"/>
    <x v="1"/>
  </r>
  <r>
    <x v="0"/>
    <m/>
    <n v="54"/>
    <s v="F"/>
    <s v="RLS, insomnia"/>
    <n v="0"/>
    <n v="0"/>
    <n v="0"/>
    <n v="1"/>
    <s v="Clinic - Clean Data"/>
    <b v="1"/>
    <b v="0"/>
    <b v="0"/>
    <n v="1"/>
    <b v="0"/>
    <b v="1"/>
    <b v="1"/>
    <b v="1"/>
    <b v="1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1"/>
    <b v="1"/>
    <b v="0"/>
    <x v="1"/>
  </r>
  <r>
    <x v="1"/>
    <m/>
    <n v="73"/>
    <s v="M"/>
    <m/>
    <n v="1"/>
    <n v="0"/>
    <n v="0"/>
    <n v="0"/>
    <s v="Clinic - Clean Data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x v="0"/>
  </r>
  <r>
    <x v="1"/>
    <m/>
    <n v="79"/>
    <s v="M"/>
    <s v="Insomnia, nocturia (no PSG)"/>
    <n v="1"/>
    <n v="1"/>
    <n v="1"/>
    <n v="0"/>
    <s v="Clinic - Clean Data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0"/>
    <b v="1"/>
    <b v="1"/>
    <x v="0"/>
  </r>
  <r>
    <x v="1"/>
    <m/>
    <n v="70"/>
    <s v="M"/>
    <s v="OSA, depression, anxiety"/>
    <n v="1"/>
    <n v="0"/>
    <n v="0"/>
    <n v="0"/>
    <s v="Clinic - Clean Data"/>
    <b v="0"/>
    <b v="1"/>
    <b v="0"/>
    <n v="1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x v="0"/>
  </r>
  <r>
    <x v="1"/>
    <m/>
    <n v="75"/>
    <s v="F"/>
    <s v="OSA"/>
    <n v="1"/>
    <n v="1"/>
    <n v="0"/>
    <n v="0"/>
    <s v="Clinic - Clean Data"/>
    <b v="0"/>
    <b v="0"/>
    <b v="0"/>
    <n v="1"/>
    <b v="0"/>
    <b v="0"/>
    <b v="1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1"/>
    <b v="0"/>
    <b v="0"/>
    <b v="0"/>
    <b v="0"/>
    <b v="0"/>
    <b v="0"/>
    <b v="0"/>
    <b v="1"/>
    <b v="1"/>
    <b v="1"/>
    <b v="0"/>
    <b v="0"/>
    <b v="0"/>
    <b v="0"/>
    <x v="0"/>
  </r>
  <r>
    <x v="0"/>
    <m/>
    <n v="46"/>
    <s v="F"/>
    <s v="Exessive daytime sleepiness, insomnia, OSA"/>
    <n v="1"/>
    <n v="0.5"/>
    <n v="0"/>
    <n v="1"/>
    <s v="Clinic - Clean Data"/>
    <b v="0"/>
    <b v="0"/>
    <b v="0"/>
    <n v="1"/>
    <b v="0"/>
    <b v="0"/>
    <b v="1"/>
    <b v="0"/>
    <b v="1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b v="0"/>
    <b v="0"/>
    <b v="0"/>
    <b v="0"/>
    <b v="1"/>
    <b v="0"/>
    <b v="0"/>
    <b v="0"/>
    <b v="1"/>
    <b v="1"/>
    <b v="0"/>
    <x v="0"/>
  </r>
  <r>
    <x v="1"/>
    <m/>
    <n v="79"/>
    <s v="M"/>
    <m/>
    <n v="1"/>
    <n v="0"/>
    <n v="1"/>
    <n v="0"/>
    <s v="Clinic - Clean Data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0"/>
    <b v="1"/>
    <b v="0"/>
    <b v="0"/>
    <b v="0"/>
    <b v="0"/>
    <b v="0"/>
    <b v="0"/>
    <b v="1"/>
    <b v="0"/>
    <b v="0"/>
    <b v="1"/>
    <b v="0"/>
    <b v="1"/>
    <b v="0"/>
    <x v="0"/>
  </r>
  <r>
    <x v="1"/>
    <m/>
    <n v="78"/>
    <s v="M"/>
    <m/>
    <n v="1"/>
    <n v="1"/>
    <n v="1"/>
    <n v="0"/>
    <s v="Clinic - Clean Data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0"/>
    <b v="1"/>
    <b v="1"/>
    <x v="0"/>
  </r>
  <r>
    <x v="1"/>
    <m/>
    <n v="70"/>
    <s v="F"/>
    <s v="RLS, depression, OSA"/>
    <n v="0"/>
    <n v="0"/>
    <n v="1"/>
    <n v="1"/>
    <s v="Clinic - Clean Data"/>
    <b v="1"/>
    <b v="0"/>
    <b v="0"/>
    <n v="1"/>
    <b v="0"/>
    <b v="1"/>
    <b v="1"/>
    <b v="1"/>
    <b v="1"/>
    <b v="1"/>
    <b v="0"/>
    <b v="0"/>
    <b v="0"/>
    <b v="1"/>
    <b v="1"/>
    <b v="1"/>
    <b v="1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1"/>
    <b v="1"/>
    <b v="1"/>
    <b v="0"/>
    <x v="1"/>
  </r>
  <r>
    <x v="1"/>
    <m/>
    <n v="82"/>
    <s v="M"/>
    <s v="Positional OSA"/>
    <n v="1"/>
    <n v="0"/>
    <n v="0"/>
    <n v="0"/>
    <s v="Clinic - Clean Data"/>
    <b v="0"/>
    <b v="1"/>
    <b v="0"/>
    <n v="1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x v="0"/>
  </r>
  <r>
    <x v="1"/>
    <m/>
    <n v="70"/>
    <s v="F"/>
    <s v="Maintenance insomnia, depression"/>
    <n v="0"/>
    <n v="0"/>
    <n v="1"/>
    <n v="0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1"/>
    <b v="0"/>
    <x v="1"/>
  </r>
  <r>
    <x v="1"/>
    <m/>
    <n v="71"/>
    <s v="F"/>
    <s v="Depression"/>
    <n v="0.5"/>
    <n v="1"/>
    <n v="1"/>
    <n v="0.5"/>
    <s v="Clinic - Clean Data"/>
    <b v="0"/>
    <b v="0"/>
    <b v="0"/>
    <n v="1"/>
    <b v="1"/>
    <b v="1"/>
    <b v="1"/>
    <b v="1"/>
    <b v="0"/>
    <b v="0"/>
    <b v="0"/>
    <b v="1"/>
    <b v="0"/>
    <b v="0"/>
    <b v="1"/>
    <b v="1"/>
    <b v="0"/>
    <b v="1"/>
    <b v="1"/>
    <b v="0"/>
    <b v="0"/>
    <b v="1"/>
    <b v="1"/>
    <b v="1"/>
    <b v="1"/>
    <b v="1"/>
    <b v="1"/>
    <b v="1"/>
    <b v="1"/>
    <b v="1"/>
    <b v="0"/>
    <b v="0"/>
    <b v="1"/>
    <b v="0"/>
    <b v="1"/>
    <b v="0"/>
    <b v="1"/>
    <b v="0"/>
    <b v="1"/>
    <b v="0"/>
    <x v="0"/>
  </r>
  <r>
    <x v="1"/>
    <m/>
    <n v="85"/>
    <s v="M"/>
    <s v="pRBD, depression"/>
    <n v="1"/>
    <n v="0"/>
    <n v="0"/>
    <n v="0.5"/>
    <s v="Clinic - Clean Data"/>
    <b v="0"/>
    <b v="0"/>
    <b v="0"/>
    <n v="1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x v="0"/>
  </r>
  <r>
    <x v="1"/>
    <m/>
    <n v="74"/>
    <s v="F"/>
    <m/>
    <n v="1"/>
    <n v="0"/>
    <n v="0.5"/>
    <n v="0"/>
    <s v="Clinic - Clean Data"/>
    <b v="0"/>
    <b v="0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x v="0"/>
  </r>
  <r>
    <x v="1"/>
    <m/>
    <n v="73"/>
    <s v="F"/>
    <s v="OSA, RLS, insomnia"/>
    <n v="1"/>
    <n v="0"/>
    <n v="0"/>
    <n v="1"/>
    <s v="Clinic - Clean Data"/>
    <b v="0"/>
    <b v="0"/>
    <b v="0"/>
    <n v="1"/>
    <b v="0"/>
    <b v="0"/>
    <b v="1"/>
    <b v="0"/>
    <b v="1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b v="0"/>
    <b v="0"/>
    <b v="0"/>
    <b v="0"/>
    <b v="1"/>
    <b v="0"/>
    <b v="0"/>
    <b v="0"/>
    <b v="1"/>
    <b v="1"/>
    <b v="0"/>
    <x v="0"/>
  </r>
  <r>
    <x v="1"/>
    <m/>
    <n v="77"/>
    <s v="F"/>
    <s v="OSA, cognitive impairment"/>
    <n v="1"/>
    <n v="1"/>
    <n v="1"/>
    <n v="1"/>
    <s v="Clinic - Clean Data"/>
    <b v="0"/>
    <b v="0"/>
    <b v="0"/>
    <n v="1"/>
    <b v="0"/>
    <b v="0"/>
    <b v="1"/>
    <b v="0"/>
    <b v="1"/>
    <b v="0"/>
    <b v="0"/>
    <b v="1"/>
    <b v="1"/>
    <b v="1"/>
    <b v="1"/>
    <b v="0"/>
    <b v="1"/>
    <b v="0"/>
    <b v="0"/>
    <b v="0"/>
    <b v="1"/>
    <b v="0"/>
    <b v="1"/>
    <b v="0"/>
    <b v="0"/>
    <b v="1"/>
    <b v="1"/>
    <b v="1"/>
    <b v="0"/>
    <b v="0"/>
    <b v="0"/>
    <b v="0"/>
    <b v="0"/>
    <b v="1"/>
    <b v="1"/>
    <b v="1"/>
    <b v="1"/>
    <b v="1"/>
    <b v="1"/>
    <b v="1"/>
    <x v="0"/>
  </r>
  <r>
    <x v="1"/>
    <m/>
    <n v="72"/>
    <s v="M"/>
    <s v="OSA"/>
    <n v="1"/>
    <n v="1"/>
    <n v="0"/>
    <n v="0"/>
    <s v="Clinic - Clean Data"/>
    <b v="0"/>
    <b v="0"/>
    <b v="0"/>
    <n v="1"/>
    <b v="0"/>
    <b v="0"/>
    <b v="1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1"/>
    <b v="0"/>
    <b v="0"/>
    <b v="0"/>
    <b v="0"/>
    <b v="0"/>
    <b v="0"/>
    <b v="0"/>
    <b v="1"/>
    <b v="1"/>
    <b v="1"/>
    <b v="0"/>
    <b v="0"/>
    <b v="0"/>
    <b v="0"/>
    <x v="0"/>
  </r>
  <r>
    <x v="1"/>
    <m/>
    <n v="63"/>
    <s v="F"/>
    <m/>
    <n v="1"/>
    <n v="0.5"/>
    <n v="1"/>
    <n v="1"/>
    <s v="Clinic - Clean Data"/>
    <b v="0"/>
    <b v="0"/>
    <b v="0"/>
    <n v="1"/>
    <b v="0"/>
    <b v="0"/>
    <b v="1"/>
    <b v="0"/>
    <b v="1"/>
    <b v="0"/>
    <b v="0"/>
    <b v="0"/>
    <b v="0"/>
    <b v="1"/>
    <b v="1"/>
    <b v="0"/>
    <b v="0"/>
    <b v="0"/>
    <b v="0"/>
    <b v="0"/>
    <b v="1"/>
    <b v="0"/>
    <b v="1"/>
    <b v="1"/>
    <b v="1"/>
    <b v="0"/>
    <b v="1"/>
    <b v="0"/>
    <b v="0"/>
    <b v="1"/>
    <b v="0"/>
    <b v="0"/>
    <b v="1"/>
    <b v="1"/>
    <b v="0"/>
    <b v="0"/>
    <b v="1"/>
    <b v="1"/>
    <b v="1"/>
    <b v="0"/>
    <x v="0"/>
  </r>
  <r>
    <x v="1"/>
    <m/>
    <n v="79"/>
    <s v="M"/>
    <s v="OSA"/>
    <n v="1"/>
    <n v="1"/>
    <n v="1"/>
    <n v="0"/>
    <s v="Clinic - Clean Data"/>
    <b v="0"/>
    <b v="0"/>
    <b v="0"/>
    <n v="1"/>
    <b v="0"/>
    <b v="0"/>
    <b v="1"/>
    <b v="0"/>
    <b v="0"/>
    <b v="0"/>
    <b v="0"/>
    <b v="1"/>
    <b v="0"/>
    <b v="0"/>
    <b v="1"/>
    <b v="0"/>
    <b v="1"/>
    <b v="0"/>
    <b v="0"/>
    <b v="0"/>
    <b v="1"/>
    <b v="0"/>
    <b v="1"/>
    <b v="0"/>
    <b v="0"/>
    <b v="1"/>
    <b v="1"/>
    <b v="1"/>
    <b v="0"/>
    <b v="0"/>
    <b v="0"/>
    <b v="0"/>
    <b v="0"/>
    <b v="1"/>
    <b v="1"/>
    <b v="1"/>
    <b v="1"/>
    <b v="0"/>
    <b v="1"/>
    <b v="1"/>
    <x v="0"/>
  </r>
  <r>
    <x v="0"/>
    <n v="5.1647340570000004"/>
    <n v="54"/>
    <s v="M"/>
    <s v="nREM parasomnias"/>
    <n v="0.5"/>
    <n v="0"/>
    <n v="0"/>
    <n v="1"/>
    <s v="SHAS"/>
    <b v="0"/>
    <b v="0"/>
    <b v="0"/>
    <n v="1"/>
    <b v="1"/>
    <b v="1"/>
    <b v="1"/>
    <b v="1"/>
    <b v="1"/>
    <b v="1"/>
    <b v="0"/>
    <b v="0"/>
    <b v="0"/>
    <b v="0"/>
    <b v="0"/>
    <b v="0"/>
    <b v="0"/>
    <b v="1"/>
    <b v="1"/>
    <b v="0"/>
    <b v="0"/>
    <b v="1"/>
    <b v="1"/>
    <b v="1"/>
    <b v="1"/>
    <b v="0"/>
    <b v="0"/>
    <b v="0"/>
    <b v="0"/>
    <b v="0"/>
    <b v="0"/>
    <b v="0"/>
    <b v="0"/>
    <b v="0"/>
    <b v="0"/>
    <b v="0"/>
    <b v="0"/>
    <b v="1"/>
    <b v="1"/>
    <b v="0"/>
    <x v="1"/>
  </r>
  <r>
    <x v="0"/>
    <n v="-2.3457297750000001"/>
    <n v="53"/>
    <s v="M"/>
    <s v="RLS, PLM"/>
    <n v="0.5"/>
    <n v="1"/>
    <n v="0"/>
    <n v="0"/>
    <s v="SHAS"/>
    <b v="0"/>
    <b v="0"/>
    <b v="0"/>
    <n v="1"/>
    <b v="1"/>
    <b v="1"/>
    <b v="1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1"/>
    <b v="0"/>
    <b v="0"/>
    <b v="0"/>
    <b v="0"/>
    <b v="1"/>
    <b v="1"/>
    <b v="0"/>
    <b v="0"/>
    <b v="1"/>
    <b v="0"/>
    <b v="0"/>
    <b v="0"/>
    <b v="0"/>
    <b v="0"/>
    <x v="0"/>
  </r>
  <r>
    <x v="0"/>
    <m/>
    <n v="62"/>
    <s v="F"/>
    <s v="Insomni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</r>
  <r>
    <x v="0"/>
    <n v="-2.700108095"/>
    <n v="55"/>
    <s v="M"/>
    <s v="OSA, other parasomnias (no RSWA)"/>
    <n v="1"/>
    <n v="0"/>
    <n v="0"/>
    <n v="1"/>
    <s v="SHAS"/>
    <b v="0"/>
    <b v="0"/>
    <b v="0"/>
    <n v="1"/>
    <b v="0"/>
    <b v="0"/>
    <b v="1"/>
    <b v="0"/>
    <b v="1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b v="0"/>
    <b v="0"/>
    <b v="0"/>
    <b v="0"/>
    <b v="1"/>
    <b v="0"/>
    <b v="0"/>
    <b v="0"/>
    <b v="1"/>
    <b v="1"/>
    <b v="0"/>
    <x v="0"/>
  </r>
  <r>
    <x v="0"/>
    <n v="7.0801831970000002"/>
    <n v="85"/>
    <s v="F"/>
    <m/>
    <n v="0"/>
    <n v="1"/>
    <n v="0"/>
    <n v="0"/>
    <s v="SHAS"/>
    <b v="1"/>
    <b v="0"/>
    <b v="0"/>
    <n v="1"/>
    <b v="0"/>
    <b v="1"/>
    <b v="1"/>
    <b v="1"/>
    <b v="0"/>
    <b v="0"/>
    <b v="0"/>
    <b v="0"/>
    <b v="0"/>
    <b v="0"/>
    <b v="0"/>
    <b v="0"/>
    <b v="0"/>
    <b v="1"/>
    <b v="1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0"/>
    <x v="0"/>
  </r>
  <r>
    <x v="0"/>
    <n v="-1.1691594750000001"/>
    <n v="75"/>
    <s v="M"/>
    <s v="OSA, no RSWA"/>
    <n v="1"/>
    <n v="0"/>
    <n v="0"/>
    <n v="0"/>
    <s v="SHAS"/>
    <b v="0"/>
    <b v="1"/>
    <b v="0"/>
    <n v="1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x v="0"/>
  </r>
  <r>
    <x v="0"/>
    <m/>
    <n v="60"/>
    <s v="M"/>
    <s v="OS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</r>
  <r>
    <x v="0"/>
    <n v="-3.4536265410000002"/>
    <n v="55"/>
    <s v="F"/>
    <m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</r>
  <r>
    <x v="0"/>
    <n v="1.123105215"/>
    <n v="63"/>
    <s v="M"/>
    <s v="OSA, insomni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</r>
  <r>
    <x v="0"/>
    <m/>
    <n v="67"/>
    <s v="F"/>
    <m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</r>
  <r>
    <x v="0"/>
    <m/>
    <n v="78"/>
    <s v="F"/>
    <s v="OS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</r>
  <r>
    <x v="0"/>
    <n v="-5.3426761110000003"/>
    <n v="68"/>
    <s v="M"/>
    <s v="OS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</r>
  <r>
    <x v="0"/>
    <n v="4.1871186180000004"/>
    <n v="81"/>
    <s v="F"/>
    <s v="RLS, sleepwalks, anxiety, depression"/>
    <n v="0"/>
    <n v="1"/>
    <n v="0.5"/>
    <n v="1"/>
    <s v="SHAS"/>
    <b v="1"/>
    <b v="0"/>
    <b v="0"/>
    <n v="1"/>
    <b v="0"/>
    <b v="1"/>
    <b v="1"/>
    <b v="1"/>
    <b v="1"/>
    <b v="1"/>
    <b v="0"/>
    <b v="0"/>
    <b v="1"/>
    <b v="0"/>
    <b v="1"/>
    <b v="1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1"/>
    <b v="0"/>
    <b v="0"/>
    <b v="1"/>
    <b v="1"/>
    <b v="0"/>
    <x v="0"/>
  </r>
  <r>
    <x v="0"/>
    <n v="-0.40979335099999997"/>
    <n v="57"/>
    <s v="F"/>
    <s v="RLS, anxiety, depression, migraines"/>
    <n v="0"/>
    <n v="0"/>
    <n v="0.5"/>
    <n v="0"/>
    <s v="SHAS"/>
    <b v="1"/>
    <b v="0"/>
    <b v="0"/>
    <n v="1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</r>
  <r>
    <x v="0"/>
    <m/>
    <n v="75"/>
    <s v="M"/>
    <s v="RLS"/>
    <n v="0.5"/>
    <n v="0"/>
    <n v="0.5"/>
    <n v="0"/>
    <s v="SHAS"/>
    <b v="0"/>
    <b v="0"/>
    <b v="0"/>
    <n v="1"/>
    <b v="1"/>
    <b v="1"/>
    <b v="0"/>
    <b v="0"/>
    <b v="0"/>
    <b v="0"/>
    <b v="0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x v="1"/>
  </r>
  <r>
    <x v="0"/>
    <m/>
    <n v="54"/>
    <s v="F"/>
    <m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</r>
  <r>
    <x v="0"/>
    <n v="-1.760162252"/>
    <n v="82"/>
    <s v="F"/>
    <s v="Insomni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</r>
  <r>
    <x v="0"/>
    <n v="3.7033907999999997E-2"/>
    <n v="72"/>
    <s v="F"/>
    <m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</r>
  <r>
    <x v="0"/>
    <m/>
    <n v="79"/>
    <s v="M"/>
    <s v="Insomnia, OS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</r>
  <r>
    <x v="1"/>
    <n v="-0.90226366999999996"/>
    <n v="68"/>
    <s v="M"/>
    <s v="Depression, mild sleep apne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</r>
  <r>
    <x v="1"/>
    <m/>
    <n v="74"/>
    <s v="F"/>
    <m/>
    <n v="1"/>
    <n v="0"/>
    <n v="0"/>
    <n v="0"/>
    <s v="SHAS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x v="0"/>
  </r>
  <r>
    <x v="1"/>
    <n v="1.3878249060000001"/>
    <n v="80"/>
    <s v="M"/>
    <m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</r>
  <r>
    <x v="1"/>
    <n v="4.5387679140000001"/>
    <n v="80"/>
    <s v="M"/>
    <s v="OSA, anxiety"/>
    <n v="1"/>
    <n v="0"/>
    <n v="0"/>
    <n v="0"/>
    <s v="SHAS"/>
    <b v="0"/>
    <b v="1"/>
    <b v="0"/>
    <n v="1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x v="0"/>
  </r>
  <r>
    <x v="1"/>
    <n v="5.0120282610000002"/>
    <n v="72"/>
    <s v="F"/>
    <s v="Borderline to mild OSA"/>
    <n v="0.5"/>
    <n v="1"/>
    <n v="0"/>
    <n v="0"/>
    <s v="SHAS"/>
    <b v="0"/>
    <b v="0"/>
    <b v="0"/>
    <n v="1"/>
    <b v="1"/>
    <b v="1"/>
    <b v="1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1"/>
    <b v="0"/>
    <b v="0"/>
    <b v="0"/>
    <b v="0"/>
    <b v="1"/>
    <b v="1"/>
    <b v="0"/>
    <b v="0"/>
    <b v="1"/>
    <b v="0"/>
    <b v="0"/>
    <b v="0"/>
    <b v="0"/>
    <b v="0"/>
    <x v="0"/>
  </r>
  <r>
    <x v="1"/>
    <n v="-3.407220857"/>
    <n v="67"/>
    <s v="F"/>
    <m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</r>
  <r>
    <x v="1"/>
    <n v="5.694318312"/>
    <n v="70"/>
    <s v="M"/>
    <m/>
    <n v="1"/>
    <n v="1"/>
    <n v="0"/>
    <n v="0"/>
    <s v="SHAS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1"/>
    <b v="0"/>
    <b v="0"/>
    <b v="0"/>
    <b v="0"/>
    <b v="0"/>
    <b v="0"/>
    <b v="0"/>
    <b v="1"/>
    <b v="1"/>
    <b v="1"/>
    <b v="0"/>
    <b v="0"/>
    <b v="0"/>
    <b v="0"/>
    <x v="0"/>
  </r>
  <r>
    <x v="1"/>
    <m/>
    <n v="67"/>
    <s v="M"/>
    <s v="OSA, depression"/>
    <n v="1"/>
    <n v="0"/>
    <n v="0"/>
    <n v="0"/>
    <s v="SHAS"/>
    <b v="0"/>
    <b v="1"/>
    <b v="0"/>
    <n v="1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x v="0"/>
  </r>
  <r>
    <x v="1"/>
    <m/>
    <n v="67"/>
    <s v="M"/>
    <m/>
    <n v="1"/>
    <n v="1"/>
    <n v="0"/>
    <n v="1"/>
    <s v="SHAS"/>
    <b v="0"/>
    <b v="0"/>
    <b v="0"/>
    <n v="1"/>
    <b v="0"/>
    <b v="0"/>
    <b v="1"/>
    <b v="0"/>
    <b v="1"/>
    <b v="0"/>
    <b v="0"/>
    <b v="0"/>
    <b v="1"/>
    <b v="0"/>
    <b v="1"/>
    <b v="0"/>
    <b v="0"/>
    <b v="0"/>
    <b v="0"/>
    <b v="0"/>
    <b v="1"/>
    <b v="0"/>
    <b v="1"/>
    <b v="1"/>
    <b v="1"/>
    <b v="1"/>
    <b v="0"/>
    <b v="0"/>
    <b v="0"/>
    <b v="1"/>
    <b v="0"/>
    <b v="0"/>
    <b v="1"/>
    <b v="1"/>
    <b v="1"/>
    <b v="1"/>
    <b v="0"/>
    <b v="1"/>
    <b v="1"/>
    <b v="1"/>
    <x v="0"/>
  </r>
  <r>
    <x v="1"/>
    <n v="5.5261576589999999"/>
    <n v="70"/>
    <s v="M"/>
    <s v="Mild depression, RLS"/>
    <n v="0"/>
    <n v="0.5"/>
    <n v="0"/>
    <n v="1"/>
    <s v="SHAS"/>
    <b v="1"/>
    <b v="0"/>
    <b v="0"/>
    <n v="1"/>
    <b v="0"/>
    <b v="1"/>
    <b v="1"/>
    <b v="1"/>
    <b v="1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1"/>
    <b v="1"/>
    <b v="0"/>
    <x v="1"/>
  </r>
  <r>
    <x v="1"/>
    <m/>
    <n v="81"/>
    <s v="F"/>
    <s v="Depression, anxiety, insomnia"/>
    <n v="0"/>
    <n v="1"/>
    <n v="0.5"/>
    <n v="1"/>
    <s v="SHAS"/>
    <b v="1"/>
    <b v="0"/>
    <b v="0"/>
    <n v="1"/>
    <b v="0"/>
    <b v="1"/>
    <b v="1"/>
    <b v="1"/>
    <b v="1"/>
    <b v="1"/>
    <b v="0"/>
    <b v="0"/>
    <b v="1"/>
    <b v="0"/>
    <b v="1"/>
    <b v="1"/>
    <b v="0"/>
    <b v="1"/>
    <b v="1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1"/>
    <b v="1"/>
    <b v="0"/>
    <x v="0"/>
  </r>
  <r>
    <x v="1"/>
    <n v="4.3556225550000001"/>
    <n v="72"/>
    <s v="F"/>
    <m/>
    <n v="1"/>
    <n v="0"/>
    <n v="1"/>
    <n v="0"/>
    <s v="SHAS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0"/>
    <b v="1"/>
    <b v="0"/>
    <b v="0"/>
    <b v="0"/>
    <b v="0"/>
    <b v="0"/>
    <b v="0"/>
    <b v="1"/>
    <b v="0"/>
    <b v="0"/>
    <b v="1"/>
    <b v="0"/>
    <b v="1"/>
    <b v="0"/>
    <x v="0"/>
  </r>
  <r>
    <x v="1"/>
    <n v="5.2547727159999997"/>
    <n v="67"/>
    <s v="M"/>
    <s v="Depression, anxiety, PTSD"/>
    <n v="1"/>
    <n v="1"/>
    <n v="1"/>
    <n v="0"/>
    <s v="SHAS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0"/>
    <b v="1"/>
    <b v="1"/>
    <x v="0"/>
  </r>
  <r>
    <x v="1"/>
    <n v="5.8859385939999997"/>
    <n v="69"/>
    <s v="M"/>
    <m/>
    <n v="1"/>
    <n v="1"/>
    <n v="0.5"/>
    <n v="0"/>
    <s v="SHAS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1"/>
    <b v="0"/>
    <b v="0"/>
    <b v="0"/>
    <b v="0"/>
    <b v="0"/>
    <b v="0"/>
    <b v="0"/>
    <b v="1"/>
    <b v="1"/>
    <b v="1"/>
    <b v="0"/>
    <b v="0"/>
    <b v="0"/>
    <b v="0"/>
    <x v="0"/>
  </r>
  <r>
    <x v="1"/>
    <n v="4.1546924509999998"/>
    <n v="72"/>
    <s v="M"/>
    <s v="Mild-moderate OSA, insomnia, nocturia"/>
    <n v="1"/>
    <n v="0"/>
    <n v="0.5"/>
    <n v="1"/>
    <s v="SHAS"/>
    <b v="0"/>
    <b v="0"/>
    <b v="0"/>
    <n v="1"/>
    <b v="0"/>
    <b v="0"/>
    <b v="1"/>
    <b v="0"/>
    <b v="1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b v="0"/>
    <b v="0"/>
    <b v="0"/>
    <b v="0"/>
    <b v="1"/>
    <b v="0"/>
    <b v="0"/>
    <b v="0"/>
    <b v="1"/>
    <b v="1"/>
    <b v="0"/>
    <x v="0"/>
  </r>
  <r>
    <x v="1"/>
    <n v="-3.9642169869999999"/>
    <n v="61"/>
    <s v="F"/>
    <s v="Depression, migraines"/>
    <n v="1"/>
    <n v="0.5"/>
    <n v="1"/>
    <n v="0"/>
    <s v="SHAS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0"/>
    <b v="1"/>
    <b v="0"/>
    <b v="0"/>
    <b v="0"/>
    <b v="0"/>
    <b v="0"/>
    <b v="0"/>
    <b v="1"/>
    <b v="0"/>
    <b v="0"/>
    <b v="1"/>
    <b v="0"/>
    <b v="1"/>
    <b v="0"/>
    <x v="0"/>
  </r>
  <r>
    <x v="1"/>
    <n v="5.3135809820000004"/>
    <n v="76"/>
    <s v="F"/>
    <s v="Depression, anxiety"/>
    <n v="1"/>
    <n v="1"/>
    <n v="1"/>
    <n v="1"/>
    <s v="SHAS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1"/>
    <b v="1"/>
    <b v="1"/>
    <x v="0"/>
  </r>
  <r>
    <x v="1"/>
    <n v="-1.274989098"/>
    <n v="65"/>
    <s v="F"/>
    <s v="Insomnia, anxiety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</r>
  <r>
    <x v="1"/>
    <n v="6.8392871980000001"/>
    <n v="73"/>
    <s v="F"/>
    <s v="OSA, MCI, depression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</r>
  <r>
    <x v="1"/>
    <n v="1.0274295120000001"/>
    <n v="53"/>
    <s v="M"/>
    <s v="OSA"/>
    <n v="1"/>
    <n v="0.5"/>
    <n v="0.5"/>
    <n v="1"/>
    <s v="SHAS"/>
    <b v="0"/>
    <b v="0"/>
    <b v="0"/>
    <n v="1"/>
    <b v="0"/>
    <b v="0"/>
    <b v="1"/>
    <b v="0"/>
    <b v="1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b v="0"/>
    <b v="0"/>
    <b v="0"/>
    <b v="0"/>
    <b v="1"/>
    <b v="0"/>
    <b v="0"/>
    <b v="0"/>
    <b v="1"/>
    <b v="1"/>
    <b v="0"/>
    <x v="0"/>
  </r>
  <r>
    <x v="1"/>
    <n v="0.45891792199999998"/>
    <n v="68"/>
    <s v="M"/>
    <s v="Nightmare disorder, OSA, CSA, RLS, depression"/>
    <n v="0.5"/>
    <n v="1"/>
    <n v="0.5"/>
    <n v="1"/>
    <s v="SHAS"/>
    <b v="0"/>
    <b v="0"/>
    <b v="0"/>
    <n v="1"/>
    <b v="1"/>
    <b v="1"/>
    <b v="1"/>
    <b v="1"/>
    <b v="1"/>
    <b v="1"/>
    <b v="0"/>
    <b v="0"/>
    <b v="1"/>
    <b v="0"/>
    <b v="1"/>
    <b v="1"/>
    <b v="1"/>
    <b v="0"/>
    <b v="0"/>
    <b v="0"/>
    <b v="0"/>
    <b v="1"/>
    <b v="1"/>
    <b v="0"/>
    <b v="0"/>
    <b v="1"/>
    <b v="0"/>
    <b v="0"/>
    <b v="0"/>
    <b v="0"/>
    <b v="1"/>
    <b v="1"/>
    <b v="0"/>
    <b v="0"/>
    <b v="1"/>
    <b v="0"/>
    <b v="0"/>
    <b v="1"/>
    <b v="1"/>
    <b v="0"/>
    <x v="0"/>
  </r>
  <r>
    <x v="1"/>
    <m/>
    <n v="70"/>
    <s v="F"/>
    <m/>
    <n v="1"/>
    <n v="1"/>
    <n v="1"/>
    <n v="0"/>
    <s v="SHAS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0"/>
    <b v="1"/>
    <b v="1"/>
    <x v="0"/>
  </r>
  <r>
    <x v="1"/>
    <n v="0.66475001899999997"/>
    <n v="79"/>
    <s v="M"/>
    <s v="OSA"/>
    <n v="1"/>
    <n v="0"/>
    <n v="1"/>
    <n v="0"/>
    <s v="SHAS"/>
    <b v="0"/>
    <b v="0"/>
    <b v="0"/>
    <n v="1"/>
    <b v="0"/>
    <b v="0"/>
    <b v="1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0"/>
    <b v="1"/>
    <b v="0"/>
    <b v="0"/>
    <b v="0"/>
    <b v="0"/>
    <b v="0"/>
    <b v="0"/>
    <b v="1"/>
    <b v="0"/>
    <b v="0"/>
    <b v="1"/>
    <b v="0"/>
    <b v="1"/>
    <b v="0"/>
    <x v="0"/>
  </r>
  <r>
    <x v="1"/>
    <n v="6.3362845170000002"/>
    <n v="64"/>
    <s v="M"/>
    <m/>
    <n v="1"/>
    <n v="0.5"/>
    <n v="1"/>
    <n v="0"/>
    <s v="SHAS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0"/>
    <b v="1"/>
    <b v="0"/>
    <b v="0"/>
    <b v="0"/>
    <b v="0"/>
    <b v="0"/>
    <b v="0"/>
    <b v="1"/>
    <b v="0"/>
    <b v="0"/>
    <b v="1"/>
    <b v="0"/>
    <b v="1"/>
    <b v="0"/>
    <x v="0"/>
  </r>
  <r>
    <x v="1"/>
    <m/>
    <n v="55"/>
    <s v="M"/>
    <m/>
    <n v="1"/>
    <n v="1"/>
    <n v="0"/>
    <n v="0"/>
    <s v="SHAS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1"/>
    <b v="0"/>
    <b v="0"/>
    <b v="0"/>
    <b v="0"/>
    <b v="0"/>
    <b v="0"/>
    <b v="0"/>
    <b v="1"/>
    <b v="1"/>
    <b v="1"/>
    <b v="0"/>
    <b v="0"/>
    <b v="0"/>
    <b v="0"/>
    <x v="0"/>
  </r>
  <r>
    <x v="1"/>
    <n v="2.0803639129999998"/>
    <n v="76"/>
    <s v="F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0"/>
    <b v="1"/>
    <b v="1"/>
    <x v="0"/>
  </r>
  <r>
    <x v="1"/>
    <n v="0.737372896"/>
    <n v="63"/>
    <s v="M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x v="0"/>
  </r>
  <r>
    <x v="1"/>
    <n v="4.5332755569999996"/>
    <n v="59"/>
    <s v="M"/>
    <m/>
    <n v="1"/>
    <n v="0"/>
    <n v="1"/>
    <n v="1"/>
    <s v="Stanford"/>
    <b v="0"/>
    <b v="0"/>
    <b v="0"/>
    <n v="1"/>
    <b v="0"/>
    <b v="0"/>
    <b v="1"/>
    <b v="0"/>
    <b v="1"/>
    <b v="0"/>
    <b v="0"/>
    <b v="0"/>
    <b v="0"/>
    <b v="1"/>
    <b v="1"/>
    <b v="0"/>
    <b v="0"/>
    <b v="0"/>
    <b v="0"/>
    <b v="0"/>
    <b v="1"/>
    <b v="0"/>
    <b v="1"/>
    <b v="1"/>
    <b v="1"/>
    <b v="0"/>
    <b v="1"/>
    <b v="0"/>
    <b v="0"/>
    <b v="1"/>
    <b v="0"/>
    <b v="0"/>
    <b v="1"/>
    <b v="1"/>
    <b v="0"/>
    <b v="0"/>
    <b v="1"/>
    <b v="1"/>
    <b v="1"/>
    <b v="0"/>
    <x v="0"/>
  </r>
  <r>
    <x v="1"/>
    <n v="-4.9148882719999998"/>
    <n v="65"/>
    <s v="F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x v="0"/>
  </r>
  <r>
    <x v="1"/>
    <n v="6.1564291280000001"/>
    <n v="63"/>
    <s v="M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x v="0"/>
  </r>
  <r>
    <x v="1"/>
    <n v="-0.96570313910000005"/>
    <n v="74"/>
    <s v="M"/>
    <m/>
    <n v="1"/>
    <n v="1"/>
    <n v="0"/>
    <n v="0"/>
    <s v="Stanford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1"/>
    <b v="0"/>
    <b v="0"/>
    <b v="0"/>
    <b v="0"/>
    <b v="0"/>
    <b v="0"/>
    <b v="0"/>
    <b v="1"/>
    <b v="1"/>
    <b v="1"/>
    <b v="0"/>
    <b v="0"/>
    <b v="0"/>
    <b v="0"/>
    <x v="0"/>
  </r>
  <r>
    <x v="1"/>
    <n v="7.6217001560000002"/>
    <n v="75"/>
    <s v="M"/>
    <m/>
    <n v="1"/>
    <n v="0.5"/>
    <n v="0"/>
    <n v="0.5"/>
    <s v="Stanford"/>
    <b v="0"/>
    <b v="0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x v="0"/>
  </r>
  <r>
    <x v="1"/>
    <n v="4.2917910519999998"/>
    <n v="62"/>
    <s v="F"/>
    <m/>
    <n v="1"/>
    <n v="0"/>
    <n v="0"/>
    <n v="1"/>
    <s v="Stanford"/>
    <b v="0"/>
    <b v="0"/>
    <b v="0"/>
    <n v="1"/>
    <b v="0"/>
    <b v="0"/>
    <b v="1"/>
    <b v="0"/>
    <b v="1"/>
    <b v="0"/>
    <b v="0"/>
    <b v="0"/>
    <b v="0"/>
    <b v="0"/>
    <b v="0"/>
    <b v="0"/>
    <b v="0"/>
    <b v="0"/>
    <b v="0"/>
    <b v="0"/>
    <b v="1"/>
    <b v="0"/>
    <b v="1"/>
    <b v="1"/>
    <b v="1"/>
    <b v="0"/>
    <b v="0"/>
    <b v="0"/>
    <b v="0"/>
    <b v="0"/>
    <b v="0"/>
    <b v="0"/>
    <b v="0"/>
    <b v="1"/>
    <b v="0"/>
    <b v="0"/>
    <b v="0"/>
    <b v="1"/>
    <b v="1"/>
    <b v="0"/>
    <x v="0"/>
  </r>
  <r>
    <x v="1"/>
    <n v="7.2552489189999996"/>
    <n v="62"/>
    <s v="M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x v="0"/>
  </r>
  <r>
    <x v="1"/>
    <n v="4.4798871480000004"/>
    <n v="60"/>
    <s v="M"/>
    <m/>
    <n v="1"/>
    <n v="1"/>
    <n v="0"/>
    <n v="1"/>
    <s v="Stanford"/>
    <b v="0"/>
    <b v="0"/>
    <b v="0"/>
    <n v="1"/>
    <b v="0"/>
    <b v="0"/>
    <b v="1"/>
    <b v="0"/>
    <b v="1"/>
    <b v="0"/>
    <b v="0"/>
    <b v="0"/>
    <b v="1"/>
    <b v="0"/>
    <b v="1"/>
    <b v="0"/>
    <b v="0"/>
    <b v="0"/>
    <b v="0"/>
    <b v="0"/>
    <b v="1"/>
    <b v="0"/>
    <b v="1"/>
    <b v="1"/>
    <b v="1"/>
    <b v="1"/>
    <b v="0"/>
    <b v="0"/>
    <b v="0"/>
    <b v="1"/>
    <b v="0"/>
    <b v="0"/>
    <b v="1"/>
    <b v="1"/>
    <b v="1"/>
    <b v="1"/>
    <b v="0"/>
    <b v="1"/>
    <b v="1"/>
    <b v="1"/>
    <x v="0"/>
  </r>
  <r>
    <x v="1"/>
    <n v="4.4268055569999998"/>
    <n v="78"/>
    <s v="M"/>
    <m/>
    <n v="1"/>
    <n v="1"/>
    <n v="0"/>
    <n v="1"/>
    <s v="Stanford"/>
    <b v="0"/>
    <b v="0"/>
    <b v="0"/>
    <n v="1"/>
    <b v="0"/>
    <b v="0"/>
    <b v="1"/>
    <b v="0"/>
    <b v="1"/>
    <b v="0"/>
    <b v="0"/>
    <b v="0"/>
    <b v="1"/>
    <b v="0"/>
    <b v="1"/>
    <b v="0"/>
    <b v="0"/>
    <b v="0"/>
    <b v="0"/>
    <b v="0"/>
    <b v="1"/>
    <b v="0"/>
    <b v="1"/>
    <b v="1"/>
    <b v="1"/>
    <b v="1"/>
    <b v="0"/>
    <b v="0"/>
    <b v="0"/>
    <b v="1"/>
    <b v="0"/>
    <b v="0"/>
    <b v="1"/>
    <b v="1"/>
    <b v="1"/>
    <b v="1"/>
    <b v="0"/>
    <b v="1"/>
    <b v="1"/>
    <b v="1"/>
    <x v="0"/>
  </r>
  <r>
    <x v="1"/>
    <n v="4.9676454559999996"/>
    <n v="67"/>
    <s v="M"/>
    <m/>
    <n v="1"/>
    <n v="0"/>
    <n v="1"/>
    <n v="1"/>
    <s v="Stanford"/>
    <b v="0"/>
    <b v="0"/>
    <b v="0"/>
    <n v="1"/>
    <b v="0"/>
    <b v="0"/>
    <b v="1"/>
    <b v="0"/>
    <b v="1"/>
    <b v="0"/>
    <b v="0"/>
    <b v="0"/>
    <b v="0"/>
    <b v="1"/>
    <b v="1"/>
    <b v="0"/>
    <b v="0"/>
    <b v="0"/>
    <b v="0"/>
    <b v="0"/>
    <b v="1"/>
    <b v="0"/>
    <b v="1"/>
    <b v="1"/>
    <b v="1"/>
    <b v="0"/>
    <b v="1"/>
    <b v="0"/>
    <b v="0"/>
    <b v="1"/>
    <b v="0"/>
    <b v="0"/>
    <b v="1"/>
    <b v="1"/>
    <b v="0"/>
    <b v="0"/>
    <b v="1"/>
    <b v="1"/>
    <b v="1"/>
    <b v="0"/>
    <x v="0"/>
  </r>
  <r>
    <x v="1"/>
    <n v="7.4490138779999997"/>
    <n v="66"/>
    <s v="M"/>
    <m/>
    <n v="1"/>
    <n v="0"/>
    <n v="1"/>
    <n v="1"/>
    <s v="Stanford"/>
    <b v="0"/>
    <b v="0"/>
    <b v="0"/>
    <n v="1"/>
    <b v="0"/>
    <b v="0"/>
    <b v="1"/>
    <b v="0"/>
    <b v="1"/>
    <b v="0"/>
    <b v="0"/>
    <b v="0"/>
    <b v="0"/>
    <b v="1"/>
    <b v="1"/>
    <b v="0"/>
    <b v="0"/>
    <b v="0"/>
    <b v="0"/>
    <b v="0"/>
    <b v="1"/>
    <b v="0"/>
    <b v="1"/>
    <b v="1"/>
    <b v="1"/>
    <b v="0"/>
    <b v="1"/>
    <b v="0"/>
    <b v="0"/>
    <b v="1"/>
    <b v="0"/>
    <b v="0"/>
    <b v="1"/>
    <b v="1"/>
    <b v="0"/>
    <b v="0"/>
    <b v="1"/>
    <b v="1"/>
    <b v="1"/>
    <b v="0"/>
    <x v="0"/>
  </r>
  <r>
    <x v="1"/>
    <n v="4.0073969509999996"/>
    <n v="75"/>
    <s v="M"/>
    <m/>
    <n v="1"/>
    <n v="0"/>
    <n v="1"/>
    <n v="1"/>
    <s v="Stanford"/>
    <b v="0"/>
    <b v="0"/>
    <b v="0"/>
    <n v="1"/>
    <b v="0"/>
    <b v="0"/>
    <b v="1"/>
    <b v="0"/>
    <b v="1"/>
    <b v="0"/>
    <b v="0"/>
    <b v="0"/>
    <b v="0"/>
    <b v="1"/>
    <b v="1"/>
    <b v="0"/>
    <b v="0"/>
    <b v="0"/>
    <b v="0"/>
    <b v="0"/>
    <b v="1"/>
    <b v="0"/>
    <b v="1"/>
    <b v="1"/>
    <b v="1"/>
    <b v="0"/>
    <b v="1"/>
    <b v="0"/>
    <b v="0"/>
    <b v="1"/>
    <b v="0"/>
    <b v="0"/>
    <b v="1"/>
    <b v="1"/>
    <b v="0"/>
    <b v="0"/>
    <b v="1"/>
    <b v="1"/>
    <b v="1"/>
    <b v="0"/>
    <x v="0"/>
  </r>
  <r>
    <x v="1"/>
    <n v="10.04713289"/>
    <n v="67"/>
    <s v="M"/>
    <m/>
    <n v="1"/>
    <n v="1"/>
    <n v="1"/>
    <n v="1"/>
    <s v="Stanford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1"/>
    <b v="1"/>
    <b v="1"/>
    <x v="0"/>
  </r>
  <r>
    <x v="1"/>
    <n v="6.5036704729999997"/>
    <n v="77"/>
    <s v="M"/>
    <m/>
    <n v="1"/>
    <n v="1"/>
    <n v="1"/>
    <n v="1"/>
    <s v="Stanford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1"/>
    <b v="1"/>
    <b v="1"/>
    <x v="0"/>
  </r>
  <r>
    <x v="1"/>
    <n v="3.3723491669999999"/>
    <n v="73"/>
    <s v="M"/>
    <m/>
    <n v="1"/>
    <n v="1"/>
    <n v="1"/>
    <n v="1"/>
    <s v="Stanford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1"/>
    <b v="1"/>
    <b v="1"/>
    <x v="0"/>
  </r>
  <r>
    <x v="1"/>
    <n v="4.2871140130000001"/>
    <n v="63"/>
    <s v="M"/>
    <m/>
    <n v="1"/>
    <n v="1"/>
    <n v="1"/>
    <n v="1"/>
    <s v="Stanford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1"/>
    <b v="1"/>
    <b v="1"/>
    <x v="0"/>
  </r>
  <r>
    <x v="1"/>
    <n v="8.4718958880000006"/>
    <n v="69"/>
    <s v="M"/>
    <m/>
    <n v="1"/>
    <n v="1"/>
    <n v="1"/>
    <n v="1"/>
    <s v="Stanford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1"/>
    <b v="1"/>
    <b v="1"/>
    <x v="0"/>
  </r>
  <r>
    <x v="1"/>
    <n v="6.7906220670000002"/>
    <n v="70"/>
    <s v="M"/>
    <m/>
    <n v="1"/>
    <n v="1"/>
    <n v="1"/>
    <n v="1"/>
    <s v="Stanford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1"/>
    <b v="1"/>
    <b v="1"/>
    <x v="0"/>
  </r>
  <r>
    <x v="1"/>
    <n v="4.6497392319999999"/>
    <n v="60"/>
    <s v="M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x v="0"/>
  </r>
  <r>
    <x v="1"/>
    <n v="4.461746335"/>
    <n v="60"/>
    <s v="F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x v="0"/>
  </r>
  <r>
    <x v="1"/>
    <n v="3.8612132610000001"/>
    <n v="70"/>
    <s v="F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x v="0"/>
  </r>
  <r>
    <x v="1"/>
    <n v="8.2499133800000006"/>
    <n v="61"/>
    <s v="M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x v="0"/>
  </r>
  <r>
    <x v="1"/>
    <n v="10.48810585"/>
    <n v="77"/>
    <s v="M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x v="0"/>
  </r>
  <r>
    <x v="1"/>
    <n v="3.9732898780000001"/>
    <n v="71"/>
    <s v="M"/>
    <m/>
    <n v="1"/>
    <n v="1"/>
    <n v="0"/>
    <n v="0"/>
    <s v="Stanford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1"/>
    <b v="0"/>
    <b v="0"/>
    <b v="0"/>
    <b v="0"/>
    <b v="0"/>
    <b v="0"/>
    <b v="0"/>
    <b v="1"/>
    <b v="1"/>
    <b v="1"/>
    <b v="0"/>
    <b v="0"/>
    <b v="0"/>
    <b v="0"/>
    <x v="0"/>
  </r>
  <r>
    <x v="1"/>
    <n v="7.9504351340000001"/>
    <n v="67"/>
    <s v="M"/>
    <m/>
    <n v="1"/>
    <n v="1"/>
    <n v="0"/>
    <n v="0"/>
    <s v="Stanford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1"/>
    <b v="0"/>
    <b v="0"/>
    <b v="0"/>
    <b v="0"/>
    <b v="0"/>
    <b v="0"/>
    <b v="0"/>
    <b v="1"/>
    <b v="1"/>
    <b v="1"/>
    <b v="0"/>
    <b v="0"/>
    <b v="0"/>
    <b v="0"/>
    <x v="0"/>
  </r>
  <r>
    <x v="1"/>
    <n v="7.7607998289999998"/>
    <n v="70"/>
    <s v="M"/>
    <m/>
    <n v="1"/>
    <n v="0"/>
    <n v="1"/>
    <n v="0"/>
    <s v="Stanford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0"/>
    <b v="1"/>
    <b v="0"/>
    <b v="0"/>
    <b v="0"/>
    <b v="0"/>
    <b v="0"/>
    <b v="0"/>
    <b v="1"/>
    <b v="0"/>
    <b v="0"/>
    <b v="1"/>
    <b v="0"/>
    <b v="1"/>
    <b v="0"/>
    <x v="0"/>
  </r>
  <r>
    <x v="1"/>
    <n v="8.1570566610000004"/>
    <n v="56"/>
    <s v="M"/>
    <m/>
    <n v="1"/>
    <n v="0"/>
    <n v="1"/>
    <n v="0"/>
    <s v="Stanford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0"/>
    <b v="1"/>
    <b v="0"/>
    <b v="0"/>
    <b v="0"/>
    <b v="0"/>
    <b v="0"/>
    <b v="0"/>
    <b v="1"/>
    <b v="0"/>
    <b v="0"/>
    <b v="1"/>
    <b v="0"/>
    <b v="1"/>
    <b v="0"/>
    <x v="0"/>
  </r>
  <r>
    <x v="1"/>
    <n v="8.5528064770000007"/>
    <n v="71"/>
    <s v="M"/>
    <m/>
    <n v="1"/>
    <n v="0"/>
    <n v="1"/>
    <n v="0"/>
    <s v="Stanford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0"/>
    <b v="1"/>
    <b v="0"/>
    <b v="0"/>
    <b v="0"/>
    <b v="0"/>
    <b v="0"/>
    <b v="0"/>
    <b v="1"/>
    <b v="0"/>
    <b v="0"/>
    <b v="1"/>
    <b v="0"/>
    <b v="1"/>
    <b v="0"/>
    <x v="0"/>
  </r>
  <r>
    <x v="1"/>
    <n v="1.4660633679999999"/>
    <n v="69"/>
    <s v="M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0"/>
    <b v="1"/>
    <b v="1"/>
    <x v="0"/>
  </r>
  <r>
    <x v="1"/>
    <n v="6.4650967499999998"/>
    <n v="71"/>
    <s v="M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0"/>
    <b v="1"/>
    <b v="1"/>
    <x v="0"/>
  </r>
  <r>
    <x v="1"/>
    <n v="5.9654922040000002"/>
    <n v="56"/>
    <s v="F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0"/>
    <b v="1"/>
    <b v="1"/>
    <x v="0"/>
  </r>
  <r>
    <x v="1"/>
    <n v="6.6762195039999996"/>
    <n v="65"/>
    <s v="F"/>
    <s v="Parasomnia"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0"/>
    <b v="1"/>
    <b v="1"/>
    <x v="0"/>
  </r>
  <r>
    <x v="1"/>
    <n v="6.7622398209999997"/>
    <n v="74"/>
    <s v="F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0"/>
    <b v="1"/>
    <b v="1"/>
    <x v="0"/>
  </r>
  <r>
    <x v="1"/>
    <n v="7.0950900639999999"/>
    <n v="59"/>
    <s v="M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0"/>
    <b v="1"/>
    <b v="1"/>
    <x v="0"/>
  </r>
  <r>
    <x v="1"/>
    <n v="10.709139990000001"/>
    <n v="76"/>
    <s v="M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0"/>
    <b v="1"/>
    <b v="1"/>
    <x v="0"/>
  </r>
  <r>
    <x v="1"/>
    <n v="5.5567184239999996"/>
    <n v="62"/>
    <s v="M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0"/>
    <b v="1"/>
    <b v="1"/>
    <x v="0"/>
  </r>
  <r>
    <x v="1"/>
    <n v="8.1022803109999995"/>
    <n v="68"/>
    <s v="F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0"/>
    <b v="1"/>
    <b v="1"/>
    <x v="0"/>
  </r>
  <r>
    <x v="1"/>
    <n v="5.0905679749999999"/>
    <n v="76"/>
    <s v="M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0"/>
    <b v="1"/>
    <b v="1"/>
    <x v="0"/>
  </r>
  <r>
    <x v="1"/>
    <n v="4.3324332099999996"/>
    <n v="52"/>
    <s v="M"/>
    <m/>
    <n v="1"/>
    <n v="0.5"/>
    <n v="1"/>
    <n v="0"/>
    <s v="Stanford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0"/>
    <b v="1"/>
    <b v="0"/>
    <b v="0"/>
    <b v="0"/>
    <b v="0"/>
    <b v="0"/>
    <b v="0"/>
    <b v="1"/>
    <b v="0"/>
    <b v="0"/>
    <b v="1"/>
    <b v="0"/>
    <b v="1"/>
    <b v="0"/>
    <x v="0"/>
  </r>
  <r>
    <x v="1"/>
    <n v="2.9167801550000001"/>
    <n v="71"/>
    <s v="M"/>
    <m/>
    <n v="1"/>
    <n v="0.5"/>
    <n v="1"/>
    <n v="1"/>
    <s v="Stanford"/>
    <b v="0"/>
    <b v="0"/>
    <b v="0"/>
    <n v="1"/>
    <b v="0"/>
    <b v="0"/>
    <b v="1"/>
    <b v="0"/>
    <b v="1"/>
    <b v="0"/>
    <b v="0"/>
    <b v="0"/>
    <b v="0"/>
    <b v="1"/>
    <b v="1"/>
    <b v="0"/>
    <b v="0"/>
    <b v="0"/>
    <b v="0"/>
    <b v="0"/>
    <b v="1"/>
    <b v="0"/>
    <b v="1"/>
    <b v="1"/>
    <b v="1"/>
    <b v="0"/>
    <b v="1"/>
    <b v="0"/>
    <b v="0"/>
    <b v="1"/>
    <b v="0"/>
    <b v="0"/>
    <b v="1"/>
    <b v="1"/>
    <b v="0"/>
    <b v="0"/>
    <b v="1"/>
    <b v="1"/>
    <b v="1"/>
    <b v="0"/>
    <x v="0"/>
  </r>
  <r>
    <x v="0"/>
    <n v="-8.0569572209999993"/>
    <n v="45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</r>
  <r>
    <x v="0"/>
    <n v="-7.1855940269999996"/>
    <n v="65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</r>
  <r>
    <x v="0"/>
    <n v="-7.161543633"/>
    <n v="70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</r>
  <r>
    <x v="0"/>
    <n v="-7.0927508330000002"/>
    <n v="58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</r>
  <r>
    <x v="0"/>
    <n v="-6.7442457180000002"/>
    <n v="66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</r>
  <r>
    <x v="0"/>
    <n v="-6.0728324950000001"/>
    <n v="53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</r>
  <r>
    <x v="0"/>
    <n v="-5.8477109399999998"/>
    <n v="72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</r>
  <r>
    <x v="0"/>
    <n v="-5.6646109559999998"/>
    <n v="61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</r>
  <r>
    <x v="0"/>
    <n v="-5.4816198849999997"/>
    <n v="80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</r>
  <r>
    <x v="0"/>
    <n v="-5.3751686689999998"/>
    <n v="62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</r>
  <r>
    <x v="0"/>
    <n v="-5.3183706559999999"/>
    <n v="60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</r>
  <r>
    <x v="0"/>
    <n v="-4.9671237980000003"/>
    <n v="64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</r>
  <r>
    <x v="0"/>
    <n v="-4.8526087950000001"/>
    <n v="77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</r>
  <r>
    <x v="0"/>
    <n v="-4.5812398910000001"/>
    <n v="74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</r>
  <r>
    <x v="0"/>
    <n v="-4.4213471929999999"/>
    <n v="66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</r>
  <r>
    <x v="0"/>
    <n v="-4.3677041909999996"/>
    <n v="68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</r>
  <r>
    <x v="0"/>
    <n v="-4.3485170799999997"/>
    <n v="74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</r>
  <r>
    <x v="0"/>
    <n v="-3.7640566149999999"/>
    <n v="62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</r>
  <r>
    <x v="0"/>
    <n v="-3.5628620519999998"/>
    <n v="73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</r>
  <r>
    <x v="0"/>
    <n v="-3.0625151339999999"/>
    <n v="74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</r>
  <r>
    <x v="0"/>
    <n v="-2.9571440099999999"/>
    <n v="76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</r>
  <r>
    <x v="0"/>
    <n v="-2.5948541490000001"/>
    <n v="65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</r>
  <r>
    <x v="0"/>
    <n v="-2.14175468"/>
    <n v="71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</r>
  <r>
    <x v="0"/>
    <n v="-1.7900054729999999"/>
    <n v="79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</r>
  <r>
    <x v="0"/>
    <n v="-1.459569605"/>
    <n v="57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</r>
  <r>
    <x v="0"/>
    <n v="-5.1303870600000002E-2"/>
    <n v="72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</r>
  <r>
    <x v="0"/>
    <n v="6.9434791679999996E-2"/>
    <n v="61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</r>
  <r>
    <x v="0"/>
    <n v="0.91961745130000005"/>
    <n v="60"/>
    <s v="M"/>
    <s v="REM-related OSA"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</r>
  <r>
    <x v="0"/>
    <n v="2.1386801129999999"/>
    <n v="71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</r>
  <r>
    <x v="0"/>
    <n v="-5.9610876189999997"/>
    <n v="60"/>
    <s v="F"/>
    <m/>
    <n v="0"/>
    <n v="0"/>
    <n v="1"/>
    <n v="0"/>
    <s v="Stanford"/>
    <b v="1"/>
    <b v="0"/>
    <b v="0"/>
    <n v="1"/>
    <b v="0"/>
    <b v="1"/>
    <b v="1"/>
    <b v="1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1"/>
    <b v="0"/>
    <x v="1"/>
  </r>
  <r>
    <x v="0"/>
    <n v="-1.679247124"/>
    <n v="70"/>
    <s v="M"/>
    <m/>
    <n v="0"/>
    <n v="1"/>
    <n v="1"/>
    <n v="0"/>
    <s v="Stanford"/>
    <b v="1"/>
    <b v="0"/>
    <b v="0"/>
    <n v="1"/>
    <b v="0"/>
    <b v="1"/>
    <b v="1"/>
    <b v="1"/>
    <b v="0"/>
    <b v="0"/>
    <b v="0"/>
    <b v="1"/>
    <b v="0"/>
    <b v="0"/>
    <b v="1"/>
    <b v="1"/>
    <b v="0"/>
    <b v="1"/>
    <b v="1"/>
    <b v="0"/>
    <b v="0"/>
    <b v="0"/>
    <b v="0"/>
    <b v="0"/>
    <b v="0"/>
    <b v="1"/>
    <b v="1"/>
    <b v="1"/>
    <b v="0"/>
    <b v="0"/>
    <b v="0"/>
    <b v="0"/>
    <b v="0"/>
    <b v="0"/>
    <b v="1"/>
    <b v="0"/>
    <b v="1"/>
    <b v="0"/>
    <b v="1"/>
    <b v="0"/>
    <x v="0"/>
  </r>
  <r>
    <x v="0"/>
    <n v="-7.7915592770000002"/>
    <n v="62"/>
    <s v="M"/>
    <m/>
    <n v="0"/>
    <n v="0"/>
    <n v="0"/>
    <n v="1"/>
    <s v="Stanford"/>
    <b v="1"/>
    <b v="0"/>
    <b v="0"/>
    <n v="1"/>
    <b v="0"/>
    <b v="1"/>
    <b v="1"/>
    <b v="1"/>
    <b v="1"/>
    <b v="1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x v="1"/>
  </r>
  <r>
    <x v="0"/>
    <n v="-7.2821115900000004"/>
    <n v="76"/>
    <s v="M"/>
    <m/>
    <n v="0"/>
    <n v="0"/>
    <n v="0"/>
    <n v="1"/>
    <s v="Stanford"/>
    <b v="1"/>
    <b v="0"/>
    <b v="0"/>
    <n v="1"/>
    <b v="0"/>
    <b v="1"/>
    <b v="1"/>
    <b v="1"/>
    <b v="1"/>
    <b v="1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x v="1"/>
  </r>
  <r>
    <x v="0"/>
    <n v="-2.5812651959999999"/>
    <n v="74"/>
    <s v="F"/>
    <s v="REM-related OSA"/>
    <n v="0"/>
    <n v="0"/>
    <n v="0"/>
    <n v="1"/>
    <s v="Stanford"/>
    <b v="1"/>
    <b v="0"/>
    <b v="0"/>
    <n v="1"/>
    <b v="0"/>
    <b v="1"/>
    <b v="1"/>
    <b v="1"/>
    <b v="1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1"/>
    <b v="1"/>
    <b v="0"/>
    <x v="1"/>
  </r>
  <r>
    <x v="0"/>
    <n v="3.9730297220000002"/>
    <n v="73"/>
    <s v="M"/>
    <m/>
    <n v="0"/>
    <n v="0"/>
    <n v="0"/>
    <n v="1"/>
    <s v="Stanford"/>
    <b v="1"/>
    <b v="0"/>
    <b v="0"/>
    <n v="1"/>
    <b v="0"/>
    <b v="1"/>
    <b v="1"/>
    <b v="1"/>
    <b v="1"/>
    <b v="1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x v="1"/>
  </r>
  <r>
    <x v="0"/>
    <n v="-3.7593996189999999"/>
    <n v="60"/>
    <s v="F"/>
    <m/>
    <n v="0"/>
    <n v="1"/>
    <n v="1"/>
    <n v="1"/>
    <s v="Stanford"/>
    <b v="1"/>
    <b v="0"/>
    <b v="0"/>
    <n v="1"/>
    <b v="0"/>
    <b v="1"/>
    <b v="1"/>
    <b v="1"/>
    <b v="1"/>
    <b v="1"/>
    <b v="0"/>
    <b v="1"/>
    <b v="1"/>
    <b v="1"/>
    <b v="1"/>
    <b v="1"/>
    <b v="0"/>
    <b v="1"/>
    <b v="1"/>
    <b v="0"/>
    <b v="0"/>
    <b v="0"/>
    <b v="0"/>
    <b v="0"/>
    <b v="0"/>
    <b v="1"/>
    <b v="1"/>
    <b v="1"/>
    <b v="0"/>
    <b v="0"/>
    <b v="0"/>
    <b v="0"/>
    <b v="0"/>
    <b v="0"/>
    <b v="1"/>
    <b v="0"/>
    <b v="1"/>
    <b v="1"/>
    <b v="1"/>
    <b v="0"/>
    <x v="0"/>
  </r>
  <r>
    <x v="0"/>
    <n v="-5.7719640390000002"/>
    <n v="51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</r>
  <r>
    <x v="0"/>
    <n v="-2.495419778"/>
    <n v="52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</r>
  <r>
    <x v="0"/>
    <n v="-1.575004608"/>
    <n v="62"/>
    <s v="M"/>
    <s v="Pseudo-RBD"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</r>
  <r>
    <x v="0"/>
    <n v="-0.23647876609999999"/>
    <n v="41"/>
    <s v="M"/>
    <s v="Delayed PLMs"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</r>
  <r>
    <x v="0"/>
    <n v="-6.9253468600000003"/>
    <n v="43"/>
    <s v="M"/>
    <m/>
    <n v="0"/>
    <n v="0"/>
    <n v="1"/>
    <n v="0"/>
    <s v="Stanford"/>
    <b v="1"/>
    <b v="0"/>
    <b v="0"/>
    <n v="1"/>
    <b v="0"/>
    <b v="1"/>
    <b v="1"/>
    <b v="1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1"/>
    <b v="0"/>
    <x v="1"/>
  </r>
  <r>
    <x v="0"/>
    <n v="-3.858069446"/>
    <n v="40"/>
    <s v="M"/>
    <m/>
    <n v="0"/>
    <n v="1"/>
    <n v="1"/>
    <n v="0"/>
    <s v="Stanford"/>
    <b v="1"/>
    <b v="0"/>
    <b v="0"/>
    <n v="1"/>
    <b v="0"/>
    <b v="1"/>
    <b v="1"/>
    <b v="1"/>
    <b v="0"/>
    <b v="0"/>
    <b v="0"/>
    <b v="1"/>
    <b v="0"/>
    <b v="0"/>
    <b v="1"/>
    <b v="1"/>
    <b v="0"/>
    <b v="1"/>
    <b v="1"/>
    <b v="0"/>
    <b v="0"/>
    <b v="0"/>
    <b v="0"/>
    <b v="0"/>
    <b v="0"/>
    <b v="1"/>
    <b v="1"/>
    <b v="1"/>
    <b v="0"/>
    <b v="0"/>
    <b v="0"/>
    <b v="0"/>
    <b v="0"/>
    <b v="0"/>
    <b v="1"/>
    <b v="0"/>
    <b v="1"/>
    <b v="0"/>
    <b v="1"/>
    <b v="0"/>
    <x v="0"/>
  </r>
  <r>
    <x v="1"/>
    <m/>
    <n v="42"/>
    <s v="M"/>
    <m/>
    <n v="1"/>
    <n v="0"/>
    <n v="0"/>
    <n v="0"/>
    <s v="SHAS"/>
    <b v="0"/>
    <b v="1"/>
    <b v="0"/>
    <m/>
    <b v="0"/>
    <b v="0"/>
    <b v="0"/>
    <b v="0"/>
    <b v="0"/>
    <b v="0"/>
    <b v="0"/>
    <b v="0"/>
    <b v="0"/>
    <b v="0"/>
    <b v="0"/>
    <b v="0"/>
    <m/>
    <m/>
    <m/>
    <m/>
    <b v="1"/>
    <b v="0"/>
    <b v="1"/>
    <m/>
    <m/>
    <b v="0"/>
    <b v="0"/>
    <b v="0"/>
    <m/>
    <m/>
    <m/>
    <m/>
    <m/>
    <b v="1"/>
    <b v="0"/>
    <b v="0"/>
    <b v="0"/>
    <b v="0"/>
    <b v="0"/>
    <b v="0"/>
    <x v="0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8">
  <r>
    <x v="0"/>
    <m/>
    <n v="72"/>
    <s v="M"/>
    <s v="Sleep apnea"/>
    <n v="0"/>
    <n v="1"/>
    <n v="0"/>
    <n v="0"/>
    <s v="May Clinic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1"/>
    <b v="0"/>
    <b v="0"/>
    <b v="0"/>
    <b v="0"/>
    <b v="0"/>
    <b v="1"/>
    <x v="0"/>
  </r>
  <r>
    <x v="0"/>
    <m/>
    <n v="79"/>
    <s v="M"/>
    <s v="Insomnia"/>
    <n v="0"/>
    <n v="0"/>
    <n v="0"/>
    <n v="0"/>
    <s v="May Clinic Data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m/>
    <n v="55"/>
    <s v="M"/>
    <s v="Sleep apnea"/>
    <n v="0.5"/>
    <n v="1"/>
    <n v="0"/>
    <n v="1"/>
    <s v="May Clinic Data"/>
    <b v="0"/>
    <b v="0"/>
    <b v="0"/>
    <n v="1"/>
    <b v="1"/>
    <b v="1"/>
    <b v="1"/>
    <b v="1"/>
    <b v="1"/>
    <b v="1"/>
    <b v="0"/>
    <b v="0"/>
    <b v="1"/>
    <b v="0"/>
    <b v="1"/>
    <b v="1"/>
    <b v="1"/>
    <b v="0"/>
    <b v="0"/>
    <b v="0"/>
    <b v="0"/>
    <b v="1"/>
    <b v="1"/>
    <b v="0"/>
    <b v="0"/>
    <b v="1"/>
    <b v="0"/>
    <b v="0"/>
    <b v="0"/>
    <b v="0"/>
    <b v="1"/>
    <b v="1"/>
    <b v="0"/>
    <b v="0"/>
    <b v="1"/>
    <b v="0"/>
    <b v="0"/>
    <b v="1"/>
    <b v="1"/>
    <b v="0"/>
    <b v="1"/>
    <x v="0"/>
  </r>
  <r>
    <x v="0"/>
    <m/>
    <n v="61"/>
    <s v="M"/>
    <s v="Sleep apnea"/>
    <n v="0"/>
    <n v="1"/>
    <n v="0"/>
    <n v="1"/>
    <s v="May Clinic Data"/>
    <b v="1"/>
    <b v="0"/>
    <b v="0"/>
    <n v="1"/>
    <b v="0"/>
    <b v="1"/>
    <b v="1"/>
    <b v="1"/>
    <b v="1"/>
    <b v="1"/>
    <b v="0"/>
    <b v="0"/>
    <b v="1"/>
    <b v="0"/>
    <b v="1"/>
    <b v="1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1"/>
    <b v="0"/>
    <b v="0"/>
    <b v="1"/>
    <b v="1"/>
    <b v="0"/>
    <b v="1"/>
    <x v="0"/>
  </r>
  <r>
    <x v="0"/>
    <m/>
    <n v="46"/>
    <s v="F"/>
    <s v="Chronic fatigue"/>
    <n v="0"/>
    <n v="0"/>
    <n v="0"/>
    <n v="0"/>
    <s v="May Clinic Data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m/>
    <n v="80"/>
    <s v="M"/>
    <s v="OSA"/>
    <n v="0"/>
    <n v="1"/>
    <n v="0"/>
    <n v="0"/>
    <s v="May Clinic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1"/>
    <b v="0"/>
    <b v="0"/>
    <b v="0"/>
    <b v="0"/>
    <b v="0"/>
    <b v="1"/>
    <x v="0"/>
  </r>
  <r>
    <x v="0"/>
    <m/>
    <n v="70"/>
    <s v="F"/>
    <s v="OSA"/>
    <n v="0"/>
    <n v="0"/>
    <n v="0"/>
    <n v="0"/>
    <s v="May Clinic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</r>
  <r>
    <x v="0"/>
    <m/>
    <n v="87"/>
    <s v="F"/>
    <s v="Sleep apnea"/>
    <n v="0"/>
    <n v="1"/>
    <n v="1"/>
    <n v="0"/>
    <s v="May Clinic Data"/>
    <b v="1"/>
    <b v="0"/>
    <b v="0"/>
    <n v="1"/>
    <b v="0"/>
    <b v="1"/>
    <b v="1"/>
    <b v="1"/>
    <b v="0"/>
    <b v="0"/>
    <b v="0"/>
    <b v="1"/>
    <b v="0"/>
    <b v="0"/>
    <b v="1"/>
    <b v="1"/>
    <b v="1"/>
    <b v="0"/>
    <b v="0"/>
    <b v="0"/>
    <b v="0"/>
    <b v="0"/>
    <b v="0"/>
    <b v="0"/>
    <b v="0"/>
    <b v="1"/>
    <b v="1"/>
    <b v="1"/>
    <b v="0"/>
    <b v="0"/>
    <b v="1"/>
    <b v="1"/>
    <b v="0"/>
    <b v="0"/>
    <b v="1"/>
    <b v="0"/>
    <b v="1"/>
    <b v="0"/>
    <b v="1"/>
    <b v="0"/>
    <b v="1"/>
    <x v="0"/>
  </r>
  <r>
    <x v="1"/>
    <m/>
    <n v="76"/>
    <s v="M"/>
    <m/>
    <n v="0.5"/>
    <n v="1"/>
    <n v="1"/>
    <n v="0"/>
    <s v="May Clinic Data"/>
    <b v="0"/>
    <b v="0"/>
    <b v="0"/>
    <n v="1"/>
    <b v="1"/>
    <b v="1"/>
    <b v="1"/>
    <b v="1"/>
    <b v="0"/>
    <b v="0"/>
    <b v="0"/>
    <b v="1"/>
    <b v="0"/>
    <b v="0"/>
    <b v="1"/>
    <b v="1"/>
    <b v="0"/>
    <b v="1"/>
    <b v="1"/>
    <b v="0"/>
    <b v="0"/>
    <b v="1"/>
    <b v="1"/>
    <b v="1"/>
    <b v="1"/>
    <b v="1"/>
    <b v="1"/>
    <b v="1"/>
    <b v="1"/>
    <b v="1"/>
    <b v="0"/>
    <b v="0"/>
    <b v="1"/>
    <b v="0"/>
    <b v="1"/>
    <b v="0"/>
    <b v="1"/>
    <b v="0"/>
    <b v="1"/>
    <b v="0"/>
    <b v="1"/>
    <x v="1"/>
  </r>
  <r>
    <x v="1"/>
    <m/>
    <n v="67"/>
    <s v="M"/>
    <m/>
    <n v="1"/>
    <n v="0.5"/>
    <n v="0"/>
    <n v="0"/>
    <s v="May Clinic Data"/>
    <b v="0"/>
    <b v="0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b v="1"/>
    <x v="1"/>
  </r>
  <r>
    <x v="1"/>
    <m/>
    <n v="67"/>
    <s v="M"/>
    <m/>
    <n v="1"/>
    <n v="0"/>
    <n v="0"/>
    <n v="0"/>
    <s v="May Clinic Data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b v="1"/>
    <x v="1"/>
  </r>
  <r>
    <x v="1"/>
    <m/>
    <n v="55"/>
    <s v="M"/>
    <m/>
    <n v="1"/>
    <n v="1"/>
    <n v="1"/>
    <n v="1"/>
    <s v="May Clinic Data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1"/>
    <b v="1"/>
    <b v="1"/>
    <b v="1"/>
    <x v="1"/>
  </r>
  <r>
    <x v="1"/>
    <m/>
    <n v="67"/>
    <s v="M"/>
    <s v="Depression"/>
    <n v="1"/>
    <n v="0"/>
    <n v="1"/>
    <n v="0"/>
    <s v="May Clinic Data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0"/>
    <b v="1"/>
    <b v="0"/>
    <b v="0"/>
    <b v="0"/>
    <b v="0"/>
    <b v="0"/>
    <b v="0"/>
    <b v="1"/>
    <b v="0"/>
    <b v="0"/>
    <b v="1"/>
    <b v="0"/>
    <b v="1"/>
    <b v="0"/>
    <b v="1"/>
    <x v="1"/>
  </r>
  <r>
    <x v="1"/>
    <m/>
    <n v="72"/>
    <s v="M"/>
    <m/>
    <n v="1"/>
    <n v="1"/>
    <n v="1"/>
    <n v="1"/>
    <s v="April Cinic Data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1"/>
    <b v="1"/>
    <b v="1"/>
    <b v="1"/>
    <x v="1"/>
  </r>
  <r>
    <x v="0"/>
    <m/>
    <n v="67"/>
    <s v="M"/>
    <s v="RLS"/>
    <n v="0"/>
    <n v="0"/>
    <n v="0"/>
    <n v="0"/>
    <s v="April Cinic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</r>
  <r>
    <x v="0"/>
    <m/>
    <n v="74"/>
    <s v="F"/>
    <s v="Insomnia"/>
    <n v="0"/>
    <n v="0"/>
    <n v="0"/>
    <n v="0.5"/>
    <s v="April Cinic Data"/>
    <b v="1"/>
    <b v="0"/>
    <b v="0"/>
    <n v="1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1"/>
    <m/>
    <n v="54"/>
    <s v="F"/>
    <s v="DM2, depression"/>
    <n v="1"/>
    <n v="0"/>
    <n v="0"/>
    <n v="0"/>
    <s v="April Cinic Data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b v="1"/>
    <x v="1"/>
  </r>
  <r>
    <x v="0"/>
    <m/>
    <n v="65"/>
    <s v="F"/>
    <s v="Diabetes, heart failure"/>
    <n v="0"/>
    <n v="0"/>
    <n v="1"/>
    <n v="1"/>
    <s v="April Cinic Data"/>
    <b v="1"/>
    <b v="0"/>
    <b v="0"/>
    <n v="1"/>
    <b v="0"/>
    <b v="1"/>
    <b v="1"/>
    <b v="1"/>
    <b v="1"/>
    <b v="1"/>
    <b v="0"/>
    <b v="0"/>
    <b v="0"/>
    <b v="1"/>
    <b v="1"/>
    <b v="1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1"/>
    <b v="1"/>
    <b v="0"/>
    <b v="0"/>
    <x v="0"/>
  </r>
  <r>
    <x v="0"/>
    <m/>
    <n v="73"/>
    <s v="F"/>
    <s v="Insomnia, anxiety, migraines"/>
    <n v="0"/>
    <n v="0"/>
    <n v="1"/>
    <n v="0"/>
    <s v="April Cinic Data"/>
    <b v="1"/>
    <b v="0"/>
    <b v="0"/>
    <n v="1"/>
    <b v="0"/>
    <b v="1"/>
    <b v="1"/>
    <b v="1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1"/>
    <b v="0"/>
    <b v="0"/>
    <x v="0"/>
  </r>
  <r>
    <x v="0"/>
    <m/>
    <n v="77"/>
    <s v="F"/>
    <m/>
    <n v="0.5"/>
    <n v="1"/>
    <n v="0"/>
    <n v="0.5"/>
    <s v="April Cinic Data"/>
    <b v="0"/>
    <b v="0"/>
    <b v="0"/>
    <n v="1"/>
    <b v="1"/>
    <b v="1"/>
    <b v="1"/>
    <b v="1"/>
    <b v="0"/>
    <b v="0"/>
    <b v="0"/>
    <b v="0"/>
    <b v="0"/>
    <b v="0"/>
    <b v="0"/>
    <b v="0"/>
    <b v="0"/>
    <b v="1"/>
    <b v="1"/>
    <b v="0"/>
    <b v="0"/>
    <b v="1"/>
    <b v="1"/>
    <b v="1"/>
    <b v="1"/>
    <b v="1"/>
    <b v="0"/>
    <b v="0"/>
    <b v="0"/>
    <b v="0"/>
    <b v="0"/>
    <b v="0"/>
    <b v="0"/>
    <b v="0"/>
    <b v="1"/>
    <b v="0"/>
    <b v="0"/>
    <b v="0"/>
    <b v="0"/>
    <b v="0"/>
    <b v="1"/>
    <x v="1"/>
  </r>
  <r>
    <x v="0"/>
    <m/>
    <n v="53"/>
    <s v="F"/>
    <s v="Insomnia"/>
    <n v="0"/>
    <n v="1"/>
    <n v="1"/>
    <n v="0"/>
    <s v="April Cinic Data"/>
    <b v="1"/>
    <b v="0"/>
    <b v="0"/>
    <n v="1"/>
    <b v="0"/>
    <b v="1"/>
    <b v="1"/>
    <b v="1"/>
    <b v="0"/>
    <b v="0"/>
    <b v="0"/>
    <b v="1"/>
    <b v="0"/>
    <b v="0"/>
    <b v="1"/>
    <b v="1"/>
    <b v="0"/>
    <b v="1"/>
    <b v="1"/>
    <b v="0"/>
    <b v="0"/>
    <b v="0"/>
    <b v="0"/>
    <b v="0"/>
    <b v="0"/>
    <b v="1"/>
    <b v="1"/>
    <b v="1"/>
    <b v="0"/>
    <b v="0"/>
    <b v="0"/>
    <b v="0"/>
    <b v="0"/>
    <b v="0"/>
    <b v="1"/>
    <b v="0"/>
    <b v="1"/>
    <b v="0"/>
    <b v="1"/>
    <b v="0"/>
    <b v="1"/>
    <x v="1"/>
  </r>
  <r>
    <x v="0"/>
    <m/>
    <n v="76"/>
    <s v="F"/>
    <s v="Hypersomnia"/>
    <n v="0"/>
    <n v="0"/>
    <n v="0"/>
    <n v="0"/>
    <s v="April Cinic Data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1"/>
    <m/>
    <n v="49"/>
    <s v="F"/>
    <s v="Anxiety"/>
    <n v="1"/>
    <n v="0.5"/>
    <n v="1"/>
    <n v="1"/>
    <s v="April Cinic Data"/>
    <b v="0"/>
    <b v="0"/>
    <b v="0"/>
    <n v="1"/>
    <b v="0"/>
    <b v="0"/>
    <b v="1"/>
    <b v="0"/>
    <b v="1"/>
    <b v="0"/>
    <b v="0"/>
    <b v="0"/>
    <b v="0"/>
    <b v="1"/>
    <b v="1"/>
    <b v="0"/>
    <b v="0"/>
    <b v="0"/>
    <b v="0"/>
    <b v="0"/>
    <b v="1"/>
    <b v="0"/>
    <b v="1"/>
    <b v="1"/>
    <b v="1"/>
    <b v="0"/>
    <b v="1"/>
    <b v="0"/>
    <b v="0"/>
    <b v="1"/>
    <b v="0"/>
    <b v="0"/>
    <b v="1"/>
    <b v="1"/>
    <b v="0"/>
    <b v="0"/>
    <b v="1"/>
    <b v="1"/>
    <b v="1"/>
    <b v="0"/>
    <b v="1"/>
    <x v="1"/>
  </r>
  <r>
    <x v="0"/>
    <m/>
    <n v="53"/>
    <s v="F"/>
    <s v="Insomnia, depression, sleep apnea"/>
    <n v="0"/>
    <n v="0"/>
    <n v="0"/>
    <n v="1"/>
    <s v="April Cinic Data"/>
    <b v="1"/>
    <b v="0"/>
    <b v="0"/>
    <n v="1"/>
    <b v="0"/>
    <b v="1"/>
    <b v="1"/>
    <b v="1"/>
    <b v="1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1"/>
    <b v="1"/>
    <b v="0"/>
    <b v="0"/>
    <x v="0"/>
  </r>
  <r>
    <x v="0"/>
    <m/>
    <n v="83"/>
    <s v="F"/>
    <s v="AD-MCi and OSA"/>
    <n v="0"/>
    <n v="0"/>
    <n v="0"/>
    <n v="0"/>
    <s v="April Cinic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</r>
  <r>
    <x v="0"/>
    <m/>
    <n v="65"/>
    <s v="M"/>
    <s v="RLS"/>
    <n v="0.5"/>
    <n v="0"/>
    <n v="0"/>
    <n v="0"/>
    <s v="April Cinic Data"/>
    <b v="0"/>
    <b v="1"/>
    <b v="0"/>
    <n v="1"/>
    <b v="1"/>
    <b v="1"/>
    <b v="0"/>
    <b v="0"/>
    <b v="0"/>
    <b v="0"/>
    <b v="1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</r>
  <r>
    <x v="0"/>
    <m/>
    <n v="80"/>
    <s v="F"/>
    <s v="RLS"/>
    <n v="0"/>
    <n v="0"/>
    <n v="1"/>
    <n v="0"/>
    <s v="April Cinic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1"/>
    <b v="0"/>
    <b v="1"/>
    <b v="0"/>
    <b v="0"/>
    <x v="0"/>
  </r>
  <r>
    <x v="0"/>
    <m/>
    <n v="67"/>
    <s v="F"/>
    <s v="Migraines, OSA"/>
    <n v="0.5"/>
    <n v="0"/>
    <n v="0"/>
    <n v="0"/>
    <s v="April Cinic Data"/>
    <b v="0"/>
    <b v="1"/>
    <b v="0"/>
    <n v="1"/>
    <b v="1"/>
    <b v="1"/>
    <b v="0"/>
    <b v="0"/>
    <b v="0"/>
    <b v="0"/>
    <b v="1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</r>
  <r>
    <x v="1"/>
    <m/>
    <n v="80"/>
    <s v="M"/>
    <m/>
    <n v="0"/>
    <n v="1"/>
    <n v="1"/>
    <n v="0"/>
    <s v="April Cinic Data"/>
    <b v="1"/>
    <b v="0"/>
    <b v="0"/>
    <n v="1"/>
    <b v="0"/>
    <b v="1"/>
    <b v="1"/>
    <b v="1"/>
    <b v="0"/>
    <b v="0"/>
    <b v="0"/>
    <b v="1"/>
    <b v="0"/>
    <b v="0"/>
    <b v="1"/>
    <b v="1"/>
    <b v="0"/>
    <b v="1"/>
    <b v="1"/>
    <b v="0"/>
    <b v="0"/>
    <b v="0"/>
    <b v="0"/>
    <b v="0"/>
    <b v="0"/>
    <b v="1"/>
    <b v="1"/>
    <b v="1"/>
    <b v="0"/>
    <b v="0"/>
    <b v="0"/>
    <b v="0"/>
    <b v="0"/>
    <b v="0"/>
    <b v="1"/>
    <b v="0"/>
    <b v="1"/>
    <b v="0"/>
    <b v="1"/>
    <b v="0"/>
    <b v="1"/>
    <x v="1"/>
  </r>
  <r>
    <x v="1"/>
    <m/>
    <n v="64"/>
    <s v="M"/>
    <s v="Depression, diabetes"/>
    <n v="1"/>
    <n v="0"/>
    <n v="0"/>
    <n v="0"/>
    <s v="April Cinic Data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b v="1"/>
    <x v="1"/>
  </r>
  <r>
    <x v="0"/>
    <m/>
    <n v="53"/>
    <s v="F"/>
    <s v="OSA, RLS, depression"/>
    <n v="0.5"/>
    <n v="1"/>
    <n v="0"/>
    <n v="0"/>
    <s v="Clinic - Clean Data"/>
    <b v="0"/>
    <b v="0"/>
    <b v="0"/>
    <n v="1"/>
    <b v="1"/>
    <b v="1"/>
    <b v="1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1"/>
    <b v="0"/>
    <b v="0"/>
    <b v="0"/>
    <b v="0"/>
    <b v="1"/>
    <b v="1"/>
    <b v="0"/>
    <b v="0"/>
    <b v="1"/>
    <b v="0"/>
    <b v="0"/>
    <b v="0"/>
    <b v="0"/>
    <b v="0"/>
    <b v="1"/>
    <x v="0"/>
  </r>
  <r>
    <x v="0"/>
    <m/>
    <n v="64"/>
    <s v="F"/>
    <s v="Central sleep apnea, circadian disorder"/>
    <n v="0.5"/>
    <n v="0"/>
    <n v="1"/>
    <n v="0"/>
    <s v="Clinic - Clean Data"/>
    <b v="0"/>
    <b v="0"/>
    <b v="0"/>
    <n v="1"/>
    <b v="1"/>
    <b v="1"/>
    <b v="1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0"/>
    <b v="1"/>
    <b v="0"/>
    <b v="0"/>
    <b v="0"/>
    <b v="1"/>
    <b v="1"/>
    <b v="0"/>
    <b v="0"/>
    <b v="0"/>
    <b v="0"/>
    <b v="1"/>
    <b v="0"/>
    <b v="1"/>
    <b v="0"/>
    <b v="0"/>
    <x v="0"/>
  </r>
  <r>
    <x v="0"/>
    <m/>
    <n v="67"/>
    <s v="F"/>
    <s v="OSA"/>
    <n v="0.5"/>
    <n v="1"/>
    <n v="1"/>
    <n v="0"/>
    <s v="Clinic - Clean Data"/>
    <b v="0"/>
    <b v="0"/>
    <b v="0"/>
    <n v="1"/>
    <b v="1"/>
    <b v="1"/>
    <b v="1"/>
    <b v="1"/>
    <b v="0"/>
    <b v="0"/>
    <b v="0"/>
    <b v="1"/>
    <b v="0"/>
    <b v="0"/>
    <b v="1"/>
    <b v="1"/>
    <b v="1"/>
    <b v="0"/>
    <b v="0"/>
    <b v="0"/>
    <b v="0"/>
    <b v="1"/>
    <b v="1"/>
    <b v="0"/>
    <b v="0"/>
    <b v="1"/>
    <b v="1"/>
    <b v="1"/>
    <b v="0"/>
    <b v="0"/>
    <b v="1"/>
    <b v="1"/>
    <b v="0"/>
    <b v="0"/>
    <b v="1"/>
    <b v="0"/>
    <b v="1"/>
    <b v="0"/>
    <b v="1"/>
    <b v="0"/>
    <b v="1"/>
    <x v="0"/>
  </r>
  <r>
    <x v="0"/>
    <m/>
    <n v="61"/>
    <s v="M"/>
    <s v="OSA, no RSWA"/>
    <n v="0.5"/>
    <n v="1"/>
    <n v="0"/>
    <n v="1"/>
    <s v="Clinic - Clean Data"/>
    <b v="0"/>
    <b v="0"/>
    <b v="0"/>
    <n v="1"/>
    <b v="1"/>
    <b v="1"/>
    <b v="1"/>
    <b v="1"/>
    <b v="1"/>
    <b v="1"/>
    <b v="0"/>
    <b v="0"/>
    <b v="1"/>
    <b v="0"/>
    <b v="1"/>
    <b v="1"/>
    <b v="1"/>
    <b v="0"/>
    <b v="0"/>
    <b v="0"/>
    <b v="0"/>
    <b v="1"/>
    <b v="1"/>
    <b v="0"/>
    <b v="0"/>
    <b v="1"/>
    <b v="0"/>
    <b v="0"/>
    <b v="0"/>
    <b v="0"/>
    <b v="1"/>
    <b v="1"/>
    <b v="0"/>
    <b v="0"/>
    <b v="1"/>
    <b v="0"/>
    <b v="0"/>
    <b v="1"/>
    <b v="1"/>
    <b v="0"/>
    <b v="1"/>
    <x v="0"/>
  </r>
  <r>
    <x v="0"/>
    <m/>
    <n v="53"/>
    <s v="F"/>
    <s v="OSA, anxiety, depression"/>
    <n v="0.5"/>
    <n v="1"/>
    <n v="1"/>
    <n v="1"/>
    <s v="Clinic - Clean Data"/>
    <b v="0"/>
    <b v="0"/>
    <b v="0"/>
    <n v="1"/>
    <b v="1"/>
    <b v="1"/>
    <b v="1"/>
    <b v="1"/>
    <b v="1"/>
    <b v="1"/>
    <b v="0"/>
    <b v="1"/>
    <b v="1"/>
    <b v="1"/>
    <b v="1"/>
    <b v="1"/>
    <b v="1"/>
    <b v="0"/>
    <b v="0"/>
    <b v="0"/>
    <b v="0"/>
    <b v="1"/>
    <b v="1"/>
    <b v="0"/>
    <b v="0"/>
    <b v="1"/>
    <b v="1"/>
    <b v="1"/>
    <b v="0"/>
    <b v="0"/>
    <b v="1"/>
    <b v="1"/>
    <b v="0"/>
    <b v="0"/>
    <b v="1"/>
    <b v="0"/>
    <b v="1"/>
    <b v="1"/>
    <b v="1"/>
    <b v="0"/>
    <b v="1"/>
    <x v="0"/>
  </r>
  <r>
    <x v="0"/>
    <m/>
    <n v="43"/>
    <s v="F"/>
    <s v="OSA, shift work disorder"/>
    <n v="0.5"/>
    <n v="0"/>
    <n v="1"/>
    <n v="0"/>
    <s v="Clinic - Clean Data"/>
    <b v="0"/>
    <b v="0"/>
    <b v="0"/>
    <n v="1"/>
    <b v="1"/>
    <b v="1"/>
    <b v="1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0"/>
    <b v="1"/>
    <b v="0"/>
    <b v="0"/>
    <b v="0"/>
    <b v="1"/>
    <b v="1"/>
    <b v="0"/>
    <b v="0"/>
    <b v="0"/>
    <b v="0"/>
    <b v="1"/>
    <b v="0"/>
    <b v="1"/>
    <b v="0"/>
    <b v="0"/>
    <x v="0"/>
  </r>
  <r>
    <x v="0"/>
    <m/>
    <n v="43"/>
    <s v="M"/>
    <s v="RLS, insomnia, mild OSA"/>
    <n v="0.5"/>
    <n v="0"/>
    <n v="0"/>
    <n v="1"/>
    <s v="Clinic - Clean Data"/>
    <b v="0"/>
    <b v="0"/>
    <b v="0"/>
    <n v="1"/>
    <b v="1"/>
    <b v="1"/>
    <b v="1"/>
    <b v="1"/>
    <b v="1"/>
    <b v="1"/>
    <b v="0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1"/>
    <b v="1"/>
    <b v="0"/>
    <b v="0"/>
    <b v="0"/>
    <b v="0"/>
    <b v="0"/>
    <b v="1"/>
    <b v="1"/>
    <b v="0"/>
    <b v="0"/>
    <x v="0"/>
  </r>
  <r>
    <x v="0"/>
    <m/>
    <n v="73"/>
    <s v="F"/>
    <s v="OSA sx, sleeptalking, initiation insomnia, RLS, low Fe"/>
    <n v="0.5"/>
    <n v="0.5"/>
    <n v="1"/>
    <n v="1"/>
    <s v="Clinic - Clean Data"/>
    <b v="0"/>
    <b v="0"/>
    <b v="0"/>
    <n v="1"/>
    <b v="1"/>
    <b v="1"/>
    <b v="1"/>
    <b v="1"/>
    <b v="1"/>
    <b v="1"/>
    <b v="0"/>
    <b v="0"/>
    <b v="0"/>
    <b v="1"/>
    <b v="1"/>
    <b v="1"/>
    <b v="1"/>
    <b v="0"/>
    <b v="0"/>
    <b v="0"/>
    <b v="0"/>
    <b v="1"/>
    <b v="1"/>
    <b v="0"/>
    <b v="0"/>
    <b v="0"/>
    <b v="1"/>
    <b v="0"/>
    <b v="0"/>
    <b v="0"/>
    <b v="1"/>
    <b v="1"/>
    <b v="0"/>
    <b v="0"/>
    <b v="0"/>
    <b v="0"/>
    <b v="1"/>
    <b v="1"/>
    <b v="1"/>
    <b v="0"/>
    <b v="0"/>
    <x v="0"/>
  </r>
  <r>
    <x v="0"/>
    <m/>
    <n v="68"/>
    <s v="M"/>
    <s v="Hypersomnia, tachycarida, constipation, l. thalamic lacunar lesion"/>
    <n v="0.5"/>
    <n v="0.5"/>
    <n v="1"/>
    <n v="1"/>
    <s v="Clinic - Clean Data"/>
    <b v="0"/>
    <b v="0"/>
    <b v="0"/>
    <n v="1"/>
    <b v="1"/>
    <b v="1"/>
    <b v="1"/>
    <b v="1"/>
    <b v="1"/>
    <b v="1"/>
    <b v="0"/>
    <b v="0"/>
    <b v="0"/>
    <b v="1"/>
    <b v="1"/>
    <b v="1"/>
    <b v="0"/>
    <b v="1"/>
    <b v="1"/>
    <b v="0"/>
    <b v="0"/>
    <b v="1"/>
    <b v="1"/>
    <b v="1"/>
    <b v="1"/>
    <b v="0"/>
    <b v="1"/>
    <b v="0"/>
    <b v="0"/>
    <b v="1"/>
    <b v="0"/>
    <b v="0"/>
    <b v="1"/>
    <b v="0"/>
    <b v="0"/>
    <b v="0"/>
    <b v="1"/>
    <b v="1"/>
    <b v="1"/>
    <b v="0"/>
    <b v="0"/>
    <x v="0"/>
  </r>
  <r>
    <x v="0"/>
    <m/>
    <n v="64"/>
    <s v="F"/>
    <s v="OSA, insomnia, excessive daytime sleepiness, cognitive concerns"/>
    <n v="0.5"/>
    <n v="0.5"/>
    <n v="0"/>
    <n v="1"/>
    <s v="Clinic - Clean Data"/>
    <b v="0"/>
    <b v="0"/>
    <b v="0"/>
    <n v="1"/>
    <b v="1"/>
    <b v="1"/>
    <b v="1"/>
    <b v="1"/>
    <b v="1"/>
    <b v="1"/>
    <b v="0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1"/>
    <b v="1"/>
    <b v="0"/>
    <b v="0"/>
    <b v="0"/>
    <b v="0"/>
    <b v="0"/>
    <b v="1"/>
    <b v="1"/>
    <b v="0"/>
    <b v="0"/>
    <x v="0"/>
  </r>
  <r>
    <x v="0"/>
    <m/>
    <n v="41"/>
    <s v="M"/>
    <s v="OSA"/>
    <n v="0.5"/>
    <n v="0"/>
    <n v="0"/>
    <n v="0.5"/>
    <s v="Clinic - Clean Data"/>
    <b v="0"/>
    <b v="0"/>
    <b v="0"/>
    <n v="1"/>
    <b v="1"/>
    <b v="1"/>
    <b v="0"/>
    <b v="0"/>
    <b v="0"/>
    <b v="0"/>
    <b v="0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</r>
  <r>
    <x v="0"/>
    <m/>
    <n v="68"/>
    <s v="F"/>
    <s v="OSA, migraines"/>
    <n v="0.5"/>
    <n v="0"/>
    <n v="0"/>
    <n v="0"/>
    <s v="Clinic - Clean Data"/>
    <b v="0"/>
    <b v="1"/>
    <b v="0"/>
    <n v="1"/>
    <b v="1"/>
    <b v="1"/>
    <b v="0"/>
    <b v="0"/>
    <b v="0"/>
    <b v="0"/>
    <b v="1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</r>
  <r>
    <x v="0"/>
    <m/>
    <n v="45"/>
    <s v="M"/>
    <s v="Tbi, sleep apnea, migraines, PTSD + GAD"/>
    <n v="0.5"/>
    <n v="0.5"/>
    <n v="1"/>
    <n v="1"/>
    <s v="Clinic - Clean Data"/>
    <b v="0"/>
    <b v="0"/>
    <b v="0"/>
    <n v="1"/>
    <b v="1"/>
    <b v="1"/>
    <b v="1"/>
    <b v="1"/>
    <b v="1"/>
    <b v="1"/>
    <b v="0"/>
    <b v="0"/>
    <b v="0"/>
    <b v="1"/>
    <b v="1"/>
    <b v="1"/>
    <b v="1"/>
    <b v="0"/>
    <b v="0"/>
    <b v="0"/>
    <b v="0"/>
    <b v="1"/>
    <b v="1"/>
    <b v="0"/>
    <b v="0"/>
    <b v="0"/>
    <b v="1"/>
    <b v="0"/>
    <b v="0"/>
    <b v="0"/>
    <b v="1"/>
    <b v="1"/>
    <b v="0"/>
    <b v="0"/>
    <b v="0"/>
    <b v="0"/>
    <b v="1"/>
    <b v="1"/>
    <b v="1"/>
    <b v="0"/>
    <b v="0"/>
    <x v="0"/>
  </r>
  <r>
    <x v="0"/>
    <m/>
    <n v="56"/>
    <s v="M"/>
    <s v="OSA, excessive daytime sleepiness"/>
    <n v="0.5"/>
    <n v="0"/>
    <n v="0"/>
    <n v="1"/>
    <s v="Clinic - Clean Data"/>
    <b v="0"/>
    <b v="0"/>
    <b v="0"/>
    <n v="1"/>
    <b v="1"/>
    <b v="1"/>
    <b v="1"/>
    <b v="1"/>
    <b v="1"/>
    <b v="1"/>
    <b v="0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1"/>
    <b v="1"/>
    <b v="0"/>
    <b v="0"/>
    <b v="0"/>
    <b v="0"/>
    <b v="0"/>
    <b v="1"/>
    <b v="1"/>
    <b v="0"/>
    <b v="0"/>
    <x v="0"/>
  </r>
  <r>
    <x v="0"/>
    <m/>
    <n v="45"/>
    <s v="F"/>
    <s v="Lupus, sleep apnea"/>
    <n v="0.5"/>
    <n v="0"/>
    <n v="0.5"/>
    <n v="0"/>
    <s v="Clinic - Clean Data"/>
    <b v="0"/>
    <b v="0"/>
    <b v="0"/>
    <n v="1"/>
    <b v="1"/>
    <b v="1"/>
    <b v="0"/>
    <b v="0"/>
    <b v="0"/>
    <b v="0"/>
    <b v="0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</r>
  <r>
    <x v="0"/>
    <m/>
    <n v="65"/>
    <s v="M"/>
    <s v="OSA, RLS"/>
    <n v="0.5"/>
    <n v="0"/>
    <n v="1"/>
    <n v="0"/>
    <s v="Clinic - Clean Data"/>
    <b v="0"/>
    <b v="0"/>
    <b v="0"/>
    <n v="1"/>
    <b v="1"/>
    <b v="1"/>
    <b v="1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0"/>
    <b v="1"/>
    <b v="0"/>
    <b v="0"/>
    <b v="0"/>
    <b v="1"/>
    <b v="1"/>
    <b v="0"/>
    <b v="0"/>
    <b v="0"/>
    <b v="0"/>
    <b v="1"/>
    <b v="0"/>
    <b v="1"/>
    <b v="0"/>
    <b v="0"/>
    <x v="0"/>
  </r>
  <r>
    <x v="0"/>
    <m/>
    <n v="63"/>
    <s v="M"/>
    <s v="OSA"/>
    <n v="0"/>
    <n v="0"/>
    <n v="1"/>
    <n v="0.5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1"/>
    <b v="0"/>
    <b v="1"/>
    <b v="0"/>
    <b v="0"/>
    <x v="0"/>
  </r>
  <r>
    <x v="0"/>
    <m/>
    <n v="60"/>
    <s v="M"/>
    <s v="OSA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</r>
  <r>
    <x v="0"/>
    <m/>
    <n v="81"/>
    <s v="M"/>
    <s v="OSA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</r>
  <r>
    <x v="0"/>
    <m/>
    <n v="66"/>
    <s v="M"/>
    <s v="RLS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</r>
  <r>
    <x v="0"/>
    <m/>
    <n v="64"/>
    <s v="F"/>
    <s v="OSA"/>
    <n v="0"/>
    <n v="0"/>
    <n v="1"/>
    <n v="0.5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1"/>
    <b v="0"/>
    <b v="1"/>
    <b v="0"/>
    <b v="0"/>
    <x v="0"/>
  </r>
  <r>
    <x v="0"/>
    <m/>
    <n v="68"/>
    <s v="M"/>
    <s v="OSA"/>
    <n v="0"/>
    <n v="1"/>
    <n v="0"/>
    <n v="0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1"/>
    <b v="0"/>
    <b v="0"/>
    <b v="0"/>
    <b v="0"/>
    <b v="0"/>
    <b v="1"/>
    <x v="0"/>
  </r>
  <r>
    <x v="0"/>
    <m/>
    <n v="56"/>
    <s v="F"/>
    <s v="Insomnia, anxiety"/>
    <n v="0"/>
    <n v="0"/>
    <n v="1"/>
    <n v="0.5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1"/>
    <b v="0"/>
    <b v="0"/>
    <x v="0"/>
  </r>
  <r>
    <x v="0"/>
    <m/>
    <n v="87"/>
    <s v="F"/>
    <s v="OSA, RLS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</r>
  <r>
    <x v="0"/>
    <m/>
    <n v="48"/>
    <s v="M"/>
    <s v="OSA, insomnia, distal sensory neuropathy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</r>
  <r>
    <x v="0"/>
    <m/>
    <n v="78"/>
    <s v="M"/>
    <s v="Hypersomnia, OSA"/>
    <n v="0"/>
    <n v="0"/>
    <n v="0"/>
    <n v="0.5"/>
    <s v="Clinic - Clean Data"/>
    <b v="1"/>
    <b v="0"/>
    <b v="0"/>
    <n v="1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</r>
  <r>
    <x v="0"/>
    <m/>
    <n v="72"/>
    <s v="F"/>
    <s v="Insomnia"/>
    <n v="0"/>
    <n v="0.5"/>
    <n v="0"/>
    <n v="0"/>
    <s v="Clinic - Clean Data"/>
    <b v="1"/>
    <b v="0"/>
    <b v="0"/>
    <n v="1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m/>
    <n v="63"/>
    <s v="F"/>
    <s v="MCl, althdileale, LVPPA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m/>
    <n v="51"/>
    <s v="F"/>
    <s v="OSA, RLS, excessive daytime sleepiness, lupus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</r>
  <r>
    <x v="0"/>
    <m/>
    <n v="78"/>
    <s v="M"/>
    <s v="RBD mimic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</r>
  <r>
    <x v="0"/>
    <m/>
    <n v="48"/>
    <s v="M"/>
    <s v="Spinal cerebellar ataxia 2, nocturia"/>
    <n v="0"/>
    <n v="0"/>
    <n v="1"/>
    <n v="0.5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1"/>
    <b v="0"/>
    <b v="0"/>
    <x v="0"/>
  </r>
  <r>
    <x v="0"/>
    <m/>
    <n v="82"/>
    <s v="M"/>
    <s v="OSA"/>
    <n v="0"/>
    <n v="0"/>
    <n v="1"/>
    <n v="0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1"/>
    <b v="0"/>
    <b v="1"/>
    <b v="0"/>
    <b v="0"/>
    <x v="0"/>
  </r>
  <r>
    <x v="0"/>
    <m/>
    <n v="87"/>
    <s v="M"/>
    <s v="RLS"/>
    <n v="0"/>
    <n v="0"/>
    <n v="1"/>
    <n v="1"/>
    <s v="Clinic - Clean Data"/>
    <b v="1"/>
    <b v="0"/>
    <b v="0"/>
    <n v="1"/>
    <b v="0"/>
    <b v="1"/>
    <b v="1"/>
    <b v="1"/>
    <b v="1"/>
    <b v="1"/>
    <b v="0"/>
    <b v="0"/>
    <b v="0"/>
    <b v="1"/>
    <b v="1"/>
    <b v="1"/>
    <b v="1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1"/>
    <b v="1"/>
    <b v="1"/>
    <b v="0"/>
    <b v="0"/>
    <x v="0"/>
  </r>
  <r>
    <x v="0"/>
    <m/>
    <n v="76"/>
    <s v="M"/>
    <s v="OSA, sleep maintenance insomnia, nocturia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</r>
  <r>
    <x v="0"/>
    <m/>
    <n v="47"/>
    <s v="M"/>
    <s v="OSA, insomnia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</r>
  <r>
    <x v="0"/>
    <m/>
    <n v="77"/>
    <s v="F"/>
    <s v="OSA, anxiety, depression"/>
    <n v="0"/>
    <n v="1"/>
    <n v="0"/>
    <n v="0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1"/>
    <b v="0"/>
    <b v="0"/>
    <b v="0"/>
    <b v="0"/>
    <b v="0"/>
    <b v="1"/>
    <x v="0"/>
  </r>
  <r>
    <x v="0"/>
    <m/>
    <n v="62"/>
    <s v="F"/>
    <s v="Sleep apnea, migraines, I. ica aneurysm, s/p embolization (2020)"/>
    <n v="0"/>
    <n v="0"/>
    <n v="0"/>
    <n v="0.5"/>
    <s v="Clinic - Clean Data"/>
    <b v="1"/>
    <b v="0"/>
    <b v="0"/>
    <n v="1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</r>
  <r>
    <x v="0"/>
    <m/>
    <n v="73"/>
    <s v="M"/>
    <s v="RLS, OSA, depression"/>
    <n v="0"/>
    <n v="1"/>
    <n v="0"/>
    <n v="0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1"/>
    <b v="0"/>
    <b v="0"/>
    <b v="0"/>
    <b v="0"/>
    <b v="0"/>
    <b v="1"/>
    <x v="0"/>
  </r>
  <r>
    <x v="0"/>
    <m/>
    <n v="71"/>
    <s v="M"/>
    <s v="OSA, depression, nocturia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</r>
  <r>
    <x v="0"/>
    <m/>
    <n v="61"/>
    <s v="F"/>
    <s v="OSA, cognitive concerns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</r>
  <r>
    <x v="0"/>
    <m/>
    <n v="84"/>
    <s v="M"/>
    <s v="OSA"/>
    <n v="0"/>
    <n v="1"/>
    <n v="1"/>
    <n v="0"/>
    <s v="Clinic - Clean Data"/>
    <b v="1"/>
    <b v="0"/>
    <b v="0"/>
    <n v="1"/>
    <b v="0"/>
    <b v="1"/>
    <b v="1"/>
    <b v="1"/>
    <b v="0"/>
    <b v="0"/>
    <b v="0"/>
    <b v="1"/>
    <b v="0"/>
    <b v="0"/>
    <b v="1"/>
    <b v="1"/>
    <b v="1"/>
    <b v="0"/>
    <b v="0"/>
    <b v="0"/>
    <b v="0"/>
    <b v="0"/>
    <b v="0"/>
    <b v="0"/>
    <b v="0"/>
    <b v="1"/>
    <b v="1"/>
    <b v="1"/>
    <b v="0"/>
    <b v="0"/>
    <b v="1"/>
    <b v="1"/>
    <b v="0"/>
    <b v="0"/>
    <b v="1"/>
    <b v="0"/>
    <b v="1"/>
    <b v="0"/>
    <b v="1"/>
    <b v="0"/>
    <b v="1"/>
    <x v="0"/>
  </r>
  <r>
    <x v="0"/>
    <m/>
    <n v="75"/>
    <s v="M"/>
    <s v="PLMD, RLS, depression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</r>
  <r>
    <x v="0"/>
    <m/>
    <n v="56"/>
    <s v="M"/>
    <s v="OSA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</r>
  <r>
    <x v="0"/>
    <m/>
    <n v="45"/>
    <s v="M"/>
    <s v="OSA, insomnia, chronic fatigue"/>
    <n v="0"/>
    <n v="0"/>
    <n v="1"/>
    <n v="0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1"/>
    <b v="0"/>
    <b v="1"/>
    <b v="0"/>
    <b v="0"/>
    <x v="0"/>
  </r>
  <r>
    <x v="0"/>
    <m/>
    <n v="72"/>
    <s v="M"/>
    <s v="Severe depression, OSA"/>
    <n v="0"/>
    <n v="0"/>
    <n v="1"/>
    <n v="0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1"/>
    <b v="0"/>
    <b v="1"/>
    <b v="0"/>
    <b v="0"/>
    <x v="0"/>
  </r>
  <r>
    <x v="0"/>
    <m/>
    <n v="40"/>
    <s v="F"/>
    <s v="OSA"/>
    <n v="0"/>
    <n v="0"/>
    <n v="0"/>
    <n v="1"/>
    <s v="Clinic - Clean Data"/>
    <b v="1"/>
    <b v="0"/>
    <b v="0"/>
    <n v="1"/>
    <b v="0"/>
    <b v="1"/>
    <b v="1"/>
    <b v="1"/>
    <b v="1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1"/>
    <b v="1"/>
    <b v="0"/>
    <b v="0"/>
    <x v="0"/>
  </r>
  <r>
    <x v="0"/>
    <m/>
    <n v="50"/>
    <s v="M"/>
    <s v="OSA"/>
    <n v="0"/>
    <n v="0"/>
    <n v="0"/>
    <n v="1"/>
    <s v="Clinic - Clean Data"/>
    <b v="1"/>
    <b v="0"/>
    <b v="0"/>
    <n v="1"/>
    <b v="0"/>
    <b v="1"/>
    <b v="1"/>
    <b v="1"/>
    <b v="1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1"/>
    <b v="1"/>
    <b v="0"/>
    <b v="0"/>
    <x v="0"/>
  </r>
  <r>
    <x v="0"/>
    <m/>
    <n v="57"/>
    <s v="F"/>
    <s v="RLS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</r>
  <r>
    <x v="0"/>
    <m/>
    <n v="68"/>
    <s v="M"/>
    <s v="RLS"/>
    <n v="0"/>
    <n v="0"/>
    <n v="0"/>
    <n v="1"/>
    <s v="Clinic - Clean Data"/>
    <b v="1"/>
    <b v="0"/>
    <b v="0"/>
    <n v="1"/>
    <b v="0"/>
    <b v="1"/>
    <b v="1"/>
    <b v="1"/>
    <b v="1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1"/>
    <b v="1"/>
    <b v="0"/>
    <b v="0"/>
    <x v="0"/>
  </r>
  <r>
    <x v="0"/>
    <m/>
    <n v="51"/>
    <s v="F"/>
    <s v="Lupus, sleep apnea, RLS"/>
    <n v="0"/>
    <n v="0"/>
    <n v="0"/>
    <n v="1"/>
    <s v="Clinic - Clean Data"/>
    <b v="1"/>
    <b v="0"/>
    <b v="0"/>
    <n v="1"/>
    <b v="0"/>
    <b v="1"/>
    <b v="1"/>
    <b v="1"/>
    <b v="1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1"/>
    <b v="1"/>
    <b v="0"/>
    <b v="0"/>
    <x v="0"/>
  </r>
  <r>
    <x v="0"/>
    <m/>
    <n v="54"/>
    <s v="F"/>
    <s v="RLS, insomnia"/>
    <n v="0"/>
    <n v="0"/>
    <n v="0"/>
    <n v="1"/>
    <s v="Clinic - Clean Data"/>
    <b v="1"/>
    <b v="0"/>
    <b v="0"/>
    <n v="1"/>
    <b v="0"/>
    <b v="1"/>
    <b v="1"/>
    <b v="1"/>
    <b v="1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1"/>
    <b v="1"/>
    <b v="0"/>
    <b v="0"/>
    <x v="0"/>
  </r>
  <r>
    <x v="1"/>
    <m/>
    <n v="73"/>
    <s v="M"/>
    <m/>
    <n v="1"/>
    <n v="0"/>
    <n v="0"/>
    <n v="0"/>
    <s v="Clinic - Clean Data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b v="1"/>
    <x v="1"/>
  </r>
  <r>
    <x v="1"/>
    <m/>
    <n v="79"/>
    <s v="M"/>
    <s v="Insomnia, nocturia (no PSG)"/>
    <n v="1"/>
    <n v="1"/>
    <n v="1"/>
    <n v="0"/>
    <s v="Clinic - Clean Data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0"/>
    <b v="1"/>
    <b v="1"/>
    <b v="1"/>
    <x v="1"/>
  </r>
  <r>
    <x v="1"/>
    <m/>
    <n v="70"/>
    <s v="M"/>
    <s v="OSA, depression, anxiety"/>
    <n v="1"/>
    <n v="0"/>
    <n v="0"/>
    <n v="0"/>
    <s v="Clinic - Clean Data"/>
    <b v="0"/>
    <b v="1"/>
    <b v="0"/>
    <n v="1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1"/>
    <x v="0"/>
  </r>
  <r>
    <x v="1"/>
    <m/>
    <n v="75"/>
    <s v="F"/>
    <s v="OSA"/>
    <n v="1"/>
    <n v="1"/>
    <n v="0"/>
    <n v="0"/>
    <s v="Clinic - Clean Data"/>
    <b v="0"/>
    <b v="0"/>
    <b v="0"/>
    <n v="1"/>
    <b v="0"/>
    <b v="0"/>
    <b v="1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1"/>
    <b v="0"/>
    <b v="0"/>
    <b v="0"/>
    <b v="0"/>
    <b v="0"/>
    <b v="0"/>
    <b v="0"/>
    <b v="1"/>
    <b v="1"/>
    <b v="1"/>
    <b v="0"/>
    <b v="0"/>
    <b v="0"/>
    <b v="0"/>
    <b v="1"/>
    <x v="0"/>
  </r>
  <r>
    <x v="0"/>
    <m/>
    <n v="46"/>
    <s v="F"/>
    <s v="Exessive daytime sleepiness, insomnia, OSA"/>
    <n v="1"/>
    <n v="0.5"/>
    <n v="0"/>
    <n v="1"/>
    <s v="Clinic - Clean Data"/>
    <b v="0"/>
    <b v="0"/>
    <b v="0"/>
    <n v="1"/>
    <b v="0"/>
    <b v="0"/>
    <b v="1"/>
    <b v="0"/>
    <b v="1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b v="0"/>
    <b v="0"/>
    <b v="0"/>
    <b v="0"/>
    <b v="1"/>
    <b v="0"/>
    <b v="0"/>
    <b v="0"/>
    <b v="1"/>
    <b v="1"/>
    <b v="0"/>
    <b v="1"/>
    <x v="0"/>
  </r>
  <r>
    <x v="1"/>
    <m/>
    <n v="79"/>
    <s v="M"/>
    <m/>
    <n v="1"/>
    <n v="0"/>
    <n v="1"/>
    <n v="0"/>
    <s v="Clinic - Clean Data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0"/>
    <b v="1"/>
    <b v="0"/>
    <b v="0"/>
    <b v="0"/>
    <b v="0"/>
    <b v="0"/>
    <b v="0"/>
    <b v="1"/>
    <b v="0"/>
    <b v="0"/>
    <b v="1"/>
    <b v="0"/>
    <b v="1"/>
    <b v="0"/>
    <b v="1"/>
    <x v="1"/>
  </r>
  <r>
    <x v="1"/>
    <m/>
    <n v="78"/>
    <s v="M"/>
    <m/>
    <n v="1"/>
    <n v="1"/>
    <n v="1"/>
    <n v="0"/>
    <s v="Clinic - Clean Data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0"/>
    <b v="1"/>
    <b v="1"/>
    <b v="1"/>
    <x v="1"/>
  </r>
  <r>
    <x v="1"/>
    <m/>
    <n v="70"/>
    <s v="F"/>
    <s v="RLS, depression, OSA"/>
    <n v="0"/>
    <n v="0"/>
    <n v="1"/>
    <n v="1"/>
    <s v="Clinic - Clean Data"/>
    <b v="1"/>
    <b v="0"/>
    <b v="0"/>
    <n v="1"/>
    <b v="0"/>
    <b v="1"/>
    <b v="1"/>
    <b v="1"/>
    <b v="1"/>
    <b v="1"/>
    <b v="0"/>
    <b v="0"/>
    <b v="0"/>
    <b v="1"/>
    <b v="1"/>
    <b v="1"/>
    <b v="1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1"/>
    <b v="1"/>
    <b v="1"/>
    <b v="0"/>
    <b v="0"/>
    <x v="0"/>
  </r>
  <r>
    <x v="1"/>
    <m/>
    <n v="82"/>
    <s v="M"/>
    <s v="Positional OSA"/>
    <n v="1"/>
    <n v="0"/>
    <n v="0"/>
    <n v="0"/>
    <s v="Clinic - Clean Data"/>
    <b v="0"/>
    <b v="1"/>
    <b v="0"/>
    <n v="1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1"/>
    <x v="0"/>
  </r>
  <r>
    <x v="1"/>
    <m/>
    <n v="70"/>
    <s v="F"/>
    <s v="Maintenance insomnia, depression"/>
    <n v="0"/>
    <n v="0"/>
    <n v="1"/>
    <n v="0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1"/>
    <b v="0"/>
    <b v="0"/>
    <x v="0"/>
  </r>
  <r>
    <x v="1"/>
    <m/>
    <n v="71"/>
    <s v="F"/>
    <s v="Depression"/>
    <n v="0.5"/>
    <n v="1"/>
    <n v="1"/>
    <n v="0.5"/>
    <s v="Clinic - Clean Data"/>
    <b v="0"/>
    <b v="0"/>
    <b v="0"/>
    <n v="1"/>
    <b v="1"/>
    <b v="1"/>
    <b v="1"/>
    <b v="1"/>
    <b v="0"/>
    <b v="0"/>
    <b v="0"/>
    <b v="1"/>
    <b v="0"/>
    <b v="0"/>
    <b v="1"/>
    <b v="1"/>
    <b v="0"/>
    <b v="1"/>
    <b v="1"/>
    <b v="0"/>
    <b v="0"/>
    <b v="1"/>
    <b v="1"/>
    <b v="1"/>
    <b v="1"/>
    <b v="1"/>
    <b v="1"/>
    <b v="1"/>
    <b v="1"/>
    <b v="1"/>
    <b v="0"/>
    <b v="0"/>
    <b v="1"/>
    <b v="0"/>
    <b v="1"/>
    <b v="0"/>
    <b v="1"/>
    <b v="0"/>
    <b v="1"/>
    <b v="0"/>
    <b v="1"/>
    <x v="1"/>
  </r>
  <r>
    <x v="1"/>
    <m/>
    <n v="85"/>
    <s v="M"/>
    <s v="pRBD, depression"/>
    <n v="1"/>
    <n v="0"/>
    <n v="0"/>
    <n v="0.5"/>
    <s v="Clinic - Clean Data"/>
    <b v="0"/>
    <b v="0"/>
    <b v="0"/>
    <n v="1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1"/>
    <x v="0"/>
  </r>
  <r>
    <x v="1"/>
    <m/>
    <n v="74"/>
    <s v="F"/>
    <m/>
    <n v="1"/>
    <n v="0"/>
    <n v="0.5"/>
    <n v="0"/>
    <s v="Clinic - Clean Data"/>
    <b v="0"/>
    <b v="0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b v="1"/>
    <x v="1"/>
  </r>
  <r>
    <x v="1"/>
    <m/>
    <n v="73"/>
    <s v="F"/>
    <s v="OSA, RLS, insomnia"/>
    <n v="1"/>
    <n v="0"/>
    <n v="0"/>
    <n v="1"/>
    <s v="Clinic - Clean Data"/>
    <b v="0"/>
    <b v="0"/>
    <b v="0"/>
    <n v="1"/>
    <b v="0"/>
    <b v="0"/>
    <b v="1"/>
    <b v="0"/>
    <b v="1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b v="0"/>
    <b v="0"/>
    <b v="0"/>
    <b v="0"/>
    <b v="1"/>
    <b v="0"/>
    <b v="0"/>
    <b v="0"/>
    <b v="1"/>
    <b v="1"/>
    <b v="0"/>
    <b v="1"/>
    <x v="0"/>
  </r>
  <r>
    <x v="1"/>
    <m/>
    <n v="77"/>
    <s v="F"/>
    <s v="OSA, cognitive impairment"/>
    <n v="1"/>
    <n v="1"/>
    <n v="1"/>
    <n v="1"/>
    <s v="Clinic - Clean Data"/>
    <b v="0"/>
    <b v="0"/>
    <b v="0"/>
    <n v="1"/>
    <b v="0"/>
    <b v="0"/>
    <b v="1"/>
    <b v="0"/>
    <b v="1"/>
    <b v="0"/>
    <b v="0"/>
    <b v="1"/>
    <b v="1"/>
    <b v="1"/>
    <b v="1"/>
    <b v="0"/>
    <b v="1"/>
    <b v="0"/>
    <b v="0"/>
    <b v="0"/>
    <b v="1"/>
    <b v="0"/>
    <b v="1"/>
    <b v="0"/>
    <b v="0"/>
    <b v="1"/>
    <b v="1"/>
    <b v="1"/>
    <b v="0"/>
    <b v="0"/>
    <b v="0"/>
    <b v="0"/>
    <b v="0"/>
    <b v="1"/>
    <b v="1"/>
    <b v="1"/>
    <b v="1"/>
    <b v="1"/>
    <b v="1"/>
    <b v="1"/>
    <b v="1"/>
    <x v="0"/>
  </r>
  <r>
    <x v="1"/>
    <m/>
    <n v="72"/>
    <s v="M"/>
    <s v="OSA"/>
    <n v="1"/>
    <n v="1"/>
    <n v="0"/>
    <n v="0"/>
    <s v="Clinic - Clean Data"/>
    <b v="0"/>
    <b v="0"/>
    <b v="0"/>
    <n v="1"/>
    <b v="0"/>
    <b v="0"/>
    <b v="1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1"/>
    <b v="0"/>
    <b v="0"/>
    <b v="0"/>
    <b v="0"/>
    <b v="0"/>
    <b v="0"/>
    <b v="0"/>
    <b v="1"/>
    <b v="1"/>
    <b v="1"/>
    <b v="0"/>
    <b v="0"/>
    <b v="0"/>
    <b v="0"/>
    <b v="1"/>
    <x v="0"/>
  </r>
  <r>
    <x v="1"/>
    <m/>
    <n v="63"/>
    <s v="F"/>
    <m/>
    <n v="1"/>
    <n v="0.5"/>
    <n v="1"/>
    <n v="1"/>
    <s v="Clinic - Clean Data"/>
    <b v="0"/>
    <b v="0"/>
    <b v="0"/>
    <n v="1"/>
    <b v="0"/>
    <b v="0"/>
    <b v="1"/>
    <b v="0"/>
    <b v="1"/>
    <b v="0"/>
    <b v="0"/>
    <b v="0"/>
    <b v="0"/>
    <b v="1"/>
    <b v="1"/>
    <b v="0"/>
    <b v="0"/>
    <b v="0"/>
    <b v="0"/>
    <b v="0"/>
    <b v="1"/>
    <b v="0"/>
    <b v="1"/>
    <b v="1"/>
    <b v="1"/>
    <b v="0"/>
    <b v="1"/>
    <b v="0"/>
    <b v="0"/>
    <b v="1"/>
    <b v="0"/>
    <b v="0"/>
    <b v="1"/>
    <b v="1"/>
    <b v="0"/>
    <b v="0"/>
    <b v="1"/>
    <b v="1"/>
    <b v="1"/>
    <b v="0"/>
    <b v="1"/>
    <x v="1"/>
  </r>
  <r>
    <x v="1"/>
    <m/>
    <n v="79"/>
    <s v="M"/>
    <s v="OSA"/>
    <n v="1"/>
    <n v="1"/>
    <n v="1"/>
    <n v="0"/>
    <s v="Clinic - Clean Data"/>
    <b v="0"/>
    <b v="0"/>
    <b v="0"/>
    <n v="1"/>
    <b v="0"/>
    <b v="0"/>
    <b v="1"/>
    <b v="0"/>
    <b v="0"/>
    <b v="0"/>
    <b v="0"/>
    <b v="1"/>
    <b v="0"/>
    <b v="0"/>
    <b v="1"/>
    <b v="0"/>
    <b v="1"/>
    <b v="0"/>
    <b v="0"/>
    <b v="0"/>
    <b v="1"/>
    <b v="0"/>
    <b v="1"/>
    <b v="0"/>
    <b v="0"/>
    <b v="1"/>
    <b v="1"/>
    <b v="1"/>
    <b v="0"/>
    <b v="0"/>
    <b v="0"/>
    <b v="0"/>
    <b v="0"/>
    <b v="1"/>
    <b v="1"/>
    <b v="1"/>
    <b v="1"/>
    <b v="0"/>
    <b v="1"/>
    <b v="1"/>
    <b v="1"/>
    <x v="0"/>
  </r>
  <r>
    <x v="0"/>
    <n v="5.1647340570000004"/>
    <n v="54"/>
    <s v="M"/>
    <s v="nREM parasomnias"/>
    <n v="0.5"/>
    <n v="0"/>
    <n v="0"/>
    <n v="1"/>
    <s v="SHAS"/>
    <b v="0"/>
    <b v="0"/>
    <b v="0"/>
    <n v="1"/>
    <b v="1"/>
    <b v="1"/>
    <b v="1"/>
    <b v="1"/>
    <b v="1"/>
    <b v="1"/>
    <b v="0"/>
    <b v="0"/>
    <b v="0"/>
    <b v="0"/>
    <b v="0"/>
    <b v="0"/>
    <b v="0"/>
    <b v="1"/>
    <b v="1"/>
    <b v="0"/>
    <b v="0"/>
    <b v="1"/>
    <b v="1"/>
    <b v="1"/>
    <b v="1"/>
    <b v="0"/>
    <b v="0"/>
    <b v="0"/>
    <b v="0"/>
    <b v="0"/>
    <b v="0"/>
    <b v="0"/>
    <b v="0"/>
    <b v="0"/>
    <b v="0"/>
    <b v="0"/>
    <b v="0"/>
    <b v="1"/>
    <b v="1"/>
    <b v="0"/>
    <b v="0"/>
    <x v="0"/>
  </r>
  <r>
    <x v="0"/>
    <n v="-2.3457297750000001"/>
    <n v="53"/>
    <s v="M"/>
    <s v="RLS, PLM"/>
    <n v="0.5"/>
    <n v="1"/>
    <n v="0"/>
    <n v="0"/>
    <s v="SHAS"/>
    <b v="0"/>
    <b v="0"/>
    <b v="0"/>
    <n v="1"/>
    <b v="1"/>
    <b v="1"/>
    <b v="1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1"/>
    <b v="0"/>
    <b v="0"/>
    <b v="0"/>
    <b v="0"/>
    <b v="1"/>
    <b v="1"/>
    <b v="0"/>
    <b v="0"/>
    <b v="1"/>
    <b v="0"/>
    <b v="0"/>
    <b v="0"/>
    <b v="0"/>
    <b v="0"/>
    <b v="1"/>
    <x v="0"/>
  </r>
  <r>
    <x v="0"/>
    <m/>
    <n v="62"/>
    <s v="F"/>
    <s v="Insomni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2.700108095"/>
    <n v="55"/>
    <s v="M"/>
    <s v="OSA, other parasomnias (no RSWA)"/>
    <n v="1"/>
    <n v="0"/>
    <n v="0"/>
    <n v="1"/>
    <s v="SHAS"/>
    <b v="0"/>
    <b v="0"/>
    <b v="0"/>
    <n v="1"/>
    <b v="0"/>
    <b v="0"/>
    <b v="1"/>
    <b v="0"/>
    <b v="1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b v="0"/>
    <b v="0"/>
    <b v="0"/>
    <b v="0"/>
    <b v="1"/>
    <b v="0"/>
    <b v="0"/>
    <b v="0"/>
    <b v="1"/>
    <b v="1"/>
    <b v="0"/>
    <b v="1"/>
    <x v="0"/>
  </r>
  <r>
    <x v="0"/>
    <n v="7.0801831970000002"/>
    <n v="85"/>
    <s v="F"/>
    <m/>
    <n v="0"/>
    <n v="1"/>
    <n v="0"/>
    <n v="0"/>
    <s v="SHAS"/>
    <b v="1"/>
    <b v="0"/>
    <b v="0"/>
    <n v="1"/>
    <b v="0"/>
    <b v="1"/>
    <b v="1"/>
    <b v="1"/>
    <b v="0"/>
    <b v="0"/>
    <b v="0"/>
    <b v="0"/>
    <b v="0"/>
    <b v="0"/>
    <b v="0"/>
    <b v="0"/>
    <b v="0"/>
    <b v="1"/>
    <b v="1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0"/>
    <b v="1"/>
    <x v="1"/>
  </r>
  <r>
    <x v="0"/>
    <n v="-1.1691594750000001"/>
    <n v="75"/>
    <s v="M"/>
    <s v="OSA, no RSWA"/>
    <n v="1"/>
    <n v="0"/>
    <n v="0"/>
    <n v="0"/>
    <s v="SHAS"/>
    <b v="0"/>
    <b v="1"/>
    <b v="0"/>
    <n v="1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1"/>
    <x v="0"/>
  </r>
  <r>
    <x v="0"/>
    <m/>
    <n v="60"/>
    <s v="M"/>
    <s v="OS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</r>
  <r>
    <x v="0"/>
    <n v="-3.4536265410000002"/>
    <n v="55"/>
    <s v="F"/>
    <m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1.123105215"/>
    <n v="63"/>
    <s v="M"/>
    <s v="OSA, insomni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</r>
  <r>
    <x v="0"/>
    <m/>
    <n v="67"/>
    <s v="F"/>
    <m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m/>
    <n v="78"/>
    <s v="F"/>
    <s v="OS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</r>
  <r>
    <x v="0"/>
    <n v="-5.3426761110000003"/>
    <n v="68"/>
    <s v="M"/>
    <s v="OS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</r>
  <r>
    <x v="0"/>
    <n v="4.1871186180000004"/>
    <n v="81"/>
    <s v="F"/>
    <s v="RLS, sleepwalks, anxiety, depression"/>
    <n v="0"/>
    <n v="1"/>
    <n v="0.5"/>
    <n v="1"/>
    <s v="SHAS"/>
    <b v="1"/>
    <b v="0"/>
    <b v="0"/>
    <n v="1"/>
    <b v="0"/>
    <b v="1"/>
    <b v="1"/>
    <b v="1"/>
    <b v="1"/>
    <b v="1"/>
    <b v="0"/>
    <b v="0"/>
    <b v="1"/>
    <b v="0"/>
    <b v="1"/>
    <b v="1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1"/>
    <b v="0"/>
    <b v="0"/>
    <b v="1"/>
    <b v="1"/>
    <b v="0"/>
    <b v="1"/>
    <x v="0"/>
  </r>
  <r>
    <x v="0"/>
    <n v="-0.40979335099999997"/>
    <n v="57"/>
    <s v="F"/>
    <s v="RLS, anxiety, depression, migraines"/>
    <n v="0"/>
    <n v="0"/>
    <n v="0.5"/>
    <n v="0"/>
    <s v="SHAS"/>
    <b v="1"/>
    <b v="0"/>
    <b v="0"/>
    <n v="1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</r>
  <r>
    <x v="0"/>
    <m/>
    <n v="75"/>
    <s v="M"/>
    <s v="RLS"/>
    <n v="0.5"/>
    <n v="0"/>
    <n v="0.5"/>
    <n v="0"/>
    <s v="SHAS"/>
    <b v="0"/>
    <b v="0"/>
    <b v="0"/>
    <n v="1"/>
    <b v="1"/>
    <b v="1"/>
    <b v="0"/>
    <b v="0"/>
    <b v="0"/>
    <b v="0"/>
    <b v="0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</r>
  <r>
    <x v="0"/>
    <m/>
    <n v="54"/>
    <s v="F"/>
    <m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1.760162252"/>
    <n v="82"/>
    <s v="F"/>
    <s v="Insomni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3.7033907999999997E-2"/>
    <n v="72"/>
    <s v="F"/>
    <m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m/>
    <n v="79"/>
    <s v="M"/>
    <s v="Insomnia, OS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</r>
  <r>
    <x v="1"/>
    <n v="-0.90226366999999996"/>
    <n v="68"/>
    <s v="M"/>
    <s v="Depression, mild sleep apne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</r>
  <r>
    <x v="1"/>
    <m/>
    <n v="74"/>
    <s v="F"/>
    <m/>
    <n v="1"/>
    <n v="0"/>
    <n v="0"/>
    <n v="0"/>
    <s v="SHAS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b v="1"/>
    <x v="1"/>
  </r>
  <r>
    <x v="1"/>
    <n v="1.3878249060000001"/>
    <n v="80"/>
    <s v="M"/>
    <m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1"/>
    <n v="4.5387679140000001"/>
    <n v="80"/>
    <s v="M"/>
    <s v="OSA, anxiety"/>
    <n v="1"/>
    <n v="0"/>
    <n v="0"/>
    <n v="0"/>
    <s v="SHAS"/>
    <b v="0"/>
    <b v="1"/>
    <b v="0"/>
    <n v="1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1"/>
    <x v="0"/>
  </r>
  <r>
    <x v="1"/>
    <n v="5.0120282610000002"/>
    <n v="72"/>
    <s v="F"/>
    <s v="Borderline to mild OSA"/>
    <n v="0.5"/>
    <n v="1"/>
    <n v="0"/>
    <n v="0"/>
    <s v="SHAS"/>
    <b v="0"/>
    <b v="0"/>
    <b v="0"/>
    <n v="1"/>
    <b v="1"/>
    <b v="1"/>
    <b v="1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1"/>
    <b v="0"/>
    <b v="0"/>
    <b v="0"/>
    <b v="0"/>
    <b v="1"/>
    <b v="1"/>
    <b v="0"/>
    <b v="0"/>
    <b v="1"/>
    <b v="0"/>
    <b v="0"/>
    <b v="0"/>
    <b v="0"/>
    <b v="0"/>
    <b v="1"/>
    <x v="0"/>
  </r>
  <r>
    <x v="1"/>
    <n v="-3.407220857"/>
    <n v="67"/>
    <s v="F"/>
    <m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1"/>
    <n v="5.694318312"/>
    <n v="70"/>
    <s v="M"/>
    <m/>
    <n v="1"/>
    <n v="1"/>
    <n v="0"/>
    <n v="0"/>
    <s v="SHAS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1"/>
    <b v="0"/>
    <b v="0"/>
    <b v="0"/>
    <b v="0"/>
    <b v="0"/>
    <b v="0"/>
    <b v="0"/>
    <b v="1"/>
    <b v="1"/>
    <b v="1"/>
    <b v="0"/>
    <b v="0"/>
    <b v="0"/>
    <b v="0"/>
    <b v="1"/>
    <x v="1"/>
  </r>
  <r>
    <x v="1"/>
    <m/>
    <n v="67"/>
    <s v="M"/>
    <s v="OSA, depression"/>
    <n v="1"/>
    <n v="0"/>
    <n v="0"/>
    <n v="0"/>
    <s v="SHAS"/>
    <b v="0"/>
    <b v="1"/>
    <b v="0"/>
    <n v="1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1"/>
    <x v="0"/>
  </r>
  <r>
    <x v="1"/>
    <m/>
    <n v="67"/>
    <s v="M"/>
    <m/>
    <n v="1"/>
    <n v="1"/>
    <n v="0"/>
    <n v="1"/>
    <s v="SHAS"/>
    <b v="0"/>
    <b v="0"/>
    <b v="0"/>
    <n v="1"/>
    <b v="0"/>
    <b v="0"/>
    <b v="1"/>
    <b v="0"/>
    <b v="1"/>
    <b v="0"/>
    <b v="0"/>
    <b v="0"/>
    <b v="1"/>
    <b v="0"/>
    <b v="1"/>
    <b v="0"/>
    <b v="0"/>
    <b v="0"/>
    <b v="0"/>
    <b v="0"/>
    <b v="1"/>
    <b v="0"/>
    <b v="1"/>
    <b v="1"/>
    <b v="1"/>
    <b v="1"/>
    <b v="0"/>
    <b v="0"/>
    <b v="0"/>
    <b v="1"/>
    <b v="0"/>
    <b v="0"/>
    <b v="1"/>
    <b v="1"/>
    <b v="1"/>
    <b v="1"/>
    <b v="0"/>
    <b v="1"/>
    <b v="1"/>
    <b v="1"/>
    <b v="1"/>
    <x v="1"/>
  </r>
  <r>
    <x v="1"/>
    <n v="5.5261576589999999"/>
    <n v="70"/>
    <s v="M"/>
    <s v="Mild depression, RLS"/>
    <n v="0"/>
    <n v="0.5"/>
    <n v="0"/>
    <n v="1"/>
    <s v="SHAS"/>
    <b v="1"/>
    <b v="0"/>
    <b v="0"/>
    <n v="1"/>
    <b v="0"/>
    <b v="1"/>
    <b v="1"/>
    <b v="1"/>
    <b v="1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1"/>
    <b v="1"/>
    <b v="0"/>
    <b v="0"/>
    <x v="0"/>
  </r>
  <r>
    <x v="1"/>
    <m/>
    <n v="81"/>
    <s v="F"/>
    <s v="Depression, anxiety, insomnia"/>
    <n v="0"/>
    <n v="1"/>
    <n v="0.5"/>
    <n v="1"/>
    <s v="SHAS"/>
    <b v="1"/>
    <b v="0"/>
    <b v="0"/>
    <n v="1"/>
    <b v="0"/>
    <b v="1"/>
    <b v="1"/>
    <b v="1"/>
    <b v="1"/>
    <b v="1"/>
    <b v="0"/>
    <b v="0"/>
    <b v="1"/>
    <b v="0"/>
    <b v="1"/>
    <b v="1"/>
    <b v="0"/>
    <b v="1"/>
    <b v="1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1"/>
    <b v="1"/>
    <b v="0"/>
    <b v="1"/>
    <x v="1"/>
  </r>
  <r>
    <x v="1"/>
    <n v="4.3556225550000001"/>
    <n v="72"/>
    <s v="F"/>
    <m/>
    <n v="1"/>
    <n v="0"/>
    <n v="1"/>
    <n v="0"/>
    <s v="SHAS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0"/>
    <b v="1"/>
    <b v="0"/>
    <b v="0"/>
    <b v="0"/>
    <b v="0"/>
    <b v="0"/>
    <b v="0"/>
    <b v="1"/>
    <b v="0"/>
    <b v="0"/>
    <b v="1"/>
    <b v="0"/>
    <b v="1"/>
    <b v="0"/>
    <b v="1"/>
    <x v="1"/>
  </r>
  <r>
    <x v="1"/>
    <n v="5.2547727159999997"/>
    <n v="67"/>
    <s v="M"/>
    <s v="Depression, anxiety, PTSD"/>
    <n v="1"/>
    <n v="1"/>
    <n v="1"/>
    <n v="0"/>
    <s v="SHAS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0"/>
    <b v="1"/>
    <b v="1"/>
    <b v="1"/>
    <x v="1"/>
  </r>
  <r>
    <x v="1"/>
    <n v="5.8859385939999997"/>
    <n v="69"/>
    <s v="M"/>
    <m/>
    <n v="1"/>
    <n v="1"/>
    <n v="0.5"/>
    <n v="0"/>
    <s v="SHAS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1"/>
    <b v="0"/>
    <b v="0"/>
    <b v="0"/>
    <b v="0"/>
    <b v="0"/>
    <b v="0"/>
    <b v="0"/>
    <b v="1"/>
    <b v="1"/>
    <b v="1"/>
    <b v="0"/>
    <b v="0"/>
    <b v="0"/>
    <b v="0"/>
    <b v="1"/>
    <x v="1"/>
  </r>
  <r>
    <x v="1"/>
    <n v="4.1546924509999998"/>
    <n v="72"/>
    <s v="M"/>
    <s v="Mild-moderate OSA, insomnia, nocturia"/>
    <n v="1"/>
    <n v="0"/>
    <n v="0.5"/>
    <n v="1"/>
    <s v="SHAS"/>
    <b v="0"/>
    <b v="0"/>
    <b v="0"/>
    <n v="1"/>
    <b v="0"/>
    <b v="0"/>
    <b v="1"/>
    <b v="0"/>
    <b v="1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b v="0"/>
    <b v="0"/>
    <b v="0"/>
    <b v="0"/>
    <b v="1"/>
    <b v="0"/>
    <b v="0"/>
    <b v="0"/>
    <b v="1"/>
    <b v="1"/>
    <b v="0"/>
    <b v="1"/>
    <x v="0"/>
  </r>
  <r>
    <x v="1"/>
    <n v="-3.9642169869999999"/>
    <n v="61"/>
    <s v="F"/>
    <s v="Depression, migraines"/>
    <n v="1"/>
    <n v="0.5"/>
    <n v="1"/>
    <n v="0"/>
    <s v="SHAS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0"/>
    <b v="1"/>
    <b v="0"/>
    <b v="0"/>
    <b v="0"/>
    <b v="0"/>
    <b v="0"/>
    <b v="0"/>
    <b v="1"/>
    <b v="0"/>
    <b v="0"/>
    <b v="1"/>
    <b v="0"/>
    <b v="1"/>
    <b v="0"/>
    <b v="1"/>
    <x v="1"/>
  </r>
  <r>
    <x v="1"/>
    <n v="5.3135809820000004"/>
    <n v="76"/>
    <s v="F"/>
    <s v="Depression, anxiety"/>
    <n v="1"/>
    <n v="1"/>
    <n v="1"/>
    <n v="1"/>
    <s v="SHAS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1"/>
    <b v="1"/>
    <b v="1"/>
    <b v="1"/>
    <x v="1"/>
  </r>
  <r>
    <x v="1"/>
    <n v="-1.274989098"/>
    <n v="65"/>
    <s v="F"/>
    <s v="Insomnia, anxiety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1"/>
    <n v="6.8392871980000001"/>
    <n v="73"/>
    <s v="F"/>
    <s v="OSA, MCI, depression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</r>
  <r>
    <x v="1"/>
    <n v="1.0274295120000001"/>
    <n v="53"/>
    <s v="M"/>
    <s v="OSA"/>
    <n v="1"/>
    <n v="0.5"/>
    <n v="0.5"/>
    <n v="1"/>
    <s v="SHAS"/>
    <b v="0"/>
    <b v="0"/>
    <b v="0"/>
    <n v="1"/>
    <b v="0"/>
    <b v="0"/>
    <b v="1"/>
    <b v="0"/>
    <b v="1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b v="0"/>
    <b v="0"/>
    <b v="0"/>
    <b v="0"/>
    <b v="1"/>
    <b v="0"/>
    <b v="0"/>
    <b v="0"/>
    <b v="1"/>
    <b v="1"/>
    <b v="0"/>
    <b v="1"/>
    <x v="0"/>
  </r>
  <r>
    <x v="1"/>
    <n v="0.45891792199999998"/>
    <n v="68"/>
    <s v="M"/>
    <s v="Nightmare disorder, OSA, CSA, RLS, depression"/>
    <n v="0.5"/>
    <n v="1"/>
    <n v="0.5"/>
    <n v="1"/>
    <s v="SHAS"/>
    <b v="0"/>
    <b v="0"/>
    <b v="0"/>
    <n v="1"/>
    <b v="1"/>
    <b v="1"/>
    <b v="1"/>
    <b v="1"/>
    <b v="1"/>
    <b v="1"/>
    <b v="0"/>
    <b v="0"/>
    <b v="1"/>
    <b v="0"/>
    <b v="1"/>
    <b v="1"/>
    <b v="1"/>
    <b v="0"/>
    <b v="0"/>
    <b v="0"/>
    <b v="0"/>
    <b v="1"/>
    <b v="1"/>
    <b v="0"/>
    <b v="0"/>
    <b v="1"/>
    <b v="0"/>
    <b v="0"/>
    <b v="0"/>
    <b v="0"/>
    <b v="1"/>
    <b v="1"/>
    <b v="0"/>
    <b v="0"/>
    <b v="1"/>
    <b v="0"/>
    <b v="0"/>
    <b v="1"/>
    <b v="1"/>
    <b v="0"/>
    <b v="1"/>
    <x v="0"/>
  </r>
  <r>
    <x v="1"/>
    <m/>
    <n v="70"/>
    <s v="F"/>
    <m/>
    <n v="1"/>
    <n v="1"/>
    <n v="1"/>
    <n v="0"/>
    <s v="SHAS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0"/>
    <b v="1"/>
    <b v="1"/>
    <b v="1"/>
    <x v="1"/>
  </r>
  <r>
    <x v="1"/>
    <n v="0.66475001899999997"/>
    <n v="79"/>
    <s v="M"/>
    <s v="OSA"/>
    <n v="1"/>
    <n v="0"/>
    <n v="1"/>
    <n v="0"/>
    <s v="SHAS"/>
    <b v="0"/>
    <b v="0"/>
    <b v="0"/>
    <n v="1"/>
    <b v="0"/>
    <b v="0"/>
    <b v="1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0"/>
    <b v="1"/>
    <b v="0"/>
    <b v="0"/>
    <b v="0"/>
    <b v="0"/>
    <b v="0"/>
    <b v="0"/>
    <b v="1"/>
    <b v="0"/>
    <b v="0"/>
    <b v="1"/>
    <b v="0"/>
    <b v="1"/>
    <b v="0"/>
    <b v="1"/>
    <x v="0"/>
  </r>
  <r>
    <x v="1"/>
    <n v="6.3362845170000002"/>
    <n v="64"/>
    <s v="M"/>
    <m/>
    <n v="1"/>
    <n v="0.5"/>
    <n v="1"/>
    <n v="0"/>
    <s v="SHAS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0"/>
    <b v="1"/>
    <b v="0"/>
    <b v="0"/>
    <b v="0"/>
    <b v="0"/>
    <b v="0"/>
    <b v="0"/>
    <b v="1"/>
    <b v="0"/>
    <b v="0"/>
    <b v="1"/>
    <b v="0"/>
    <b v="1"/>
    <b v="0"/>
    <b v="1"/>
    <x v="1"/>
  </r>
  <r>
    <x v="1"/>
    <m/>
    <n v="55"/>
    <s v="M"/>
    <m/>
    <n v="1"/>
    <n v="1"/>
    <n v="0"/>
    <n v="0"/>
    <s v="SHAS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1"/>
    <b v="0"/>
    <b v="0"/>
    <b v="0"/>
    <b v="0"/>
    <b v="0"/>
    <b v="0"/>
    <b v="0"/>
    <b v="1"/>
    <b v="1"/>
    <b v="1"/>
    <b v="0"/>
    <b v="0"/>
    <b v="0"/>
    <b v="0"/>
    <b v="1"/>
    <x v="1"/>
  </r>
  <r>
    <x v="1"/>
    <n v="2.0803639129999998"/>
    <n v="76"/>
    <s v="F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0"/>
    <b v="1"/>
    <b v="1"/>
    <b v="1"/>
    <x v="1"/>
  </r>
  <r>
    <x v="1"/>
    <n v="0.737372896"/>
    <n v="63"/>
    <s v="M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b v="1"/>
    <x v="1"/>
  </r>
  <r>
    <x v="1"/>
    <n v="4.5332755569999996"/>
    <n v="59"/>
    <s v="M"/>
    <m/>
    <n v="1"/>
    <n v="0"/>
    <n v="1"/>
    <n v="1"/>
    <s v="Stanford"/>
    <b v="0"/>
    <b v="0"/>
    <b v="0"/>
    <n v="1"/>
    <b v="0"/>
    <b v="0"/>
    <b v="1"/>
    <b v="0"/>
    <b v="1"/>
    <b v="0"/>
    <b v="0"/>
    <b v="0"/>
    <b v="0"/>
    <b v="1"/>
    <b v="1"/>
    <b v="0"/>
    <b v="0"/>
    <b v="0"/>
    <b v="0"/>
    <b v="0"/>
    <b v="1"/>
    <b v="0"/>
    <b v="1"/>
    <b v="1"/>
    <b v="1"/>
    <b v="0"/>
    <b v="1"/>
    <b v="0"/>
    <b v="0"/>
    <b v="1"/>
    <b v="0"/>
    <b v="0"/>
    <b v="1"/>
    <b v="1"/>
    <b v="0"/>
    <b v="0"/>
    <b v="1"/>
    <b v="1"/>
    <b v="1"/>
    <b v="0"/>
    <b v="1"/>
    <x v="1"/>
  </r>
  <r>
    <x v="1"/>
    <n v="-4.9148882719999998"/>
    <n v="65"/>
    <s v="F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b v="1"/>
    <x v="1"/>
  </r>
  <r>
    <x v="1"/>
    <n v="6.1564291280000001"/>
    <n v="63"/>
    <s v="M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b v="1"/>
    <x v="1"/>
  </r>
  <r>
    <x v="1"/>
    <n v="-0.96570313910000005"/>
    <n v="74"/>
    <s v="M"/>
    <m/>
    <n v="1"/>
    <n v="1"/>
    <n v="0"/>
    <n v="0"/>
    <s v="Stanford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1"/>
    <b v="0"/>
    <b v="0"/>
    <b v="0"/>
    <b v="0"/>
    <b v="0"/>
    <b v="0"/>
    <b v="0"/>
    <b v="1"/>
    <b v="1"/>
    <b v="1"/>
    <b v="0"/>
    <b v="0"/>
    <b v="0"/>
    <b v="0"/>
    <b v="1"/>
    <x v="1"/>
  </r>
  <r>
    <x v="1"/>
    <n v="7.6217001560000002"/>
    <n v="75"/>
    <s v="M"/>
    <m/>
    <n v="1"/>
    <n v="0.5"/>
    <n v="0"/>
    <n v="0.5"/>
    <s v="Stanford"/>
    <b v="0"/>
    <b v="0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b v="1"/>
    <x v="1"/>
  </r>
  <r>
    <x v="1"/>
    <n v="4.2917910519999998"/>
    <n v="62"/>
    <s v="F"/>
    <m/>
    <n v="1"/>
    <n v="0"/>
    <n v="0"/>
    <n v="1"/>
    <s v="Stanford"/>
    <b v="0"/>
    <b v="0"/>
    <b v="0"/>
    <n v="1"/>
    <b v="0"/>
    <b v="0"/>
    <b v="1"/>
    <b v="0"/>
    <b v="1"/>
    <b v="0"/>
    <b v="0"/>
    <b v="0"/>
    <b v="0"/>
    <b v="0"/>
    <b v="0"/>
    <b v="0"/>
    <b v="0"/>
    <b v="0"/>
    <b v="0"/>
    <b v="0"/>
    <b v="1"/>
    <b v="0"/>
    <b v="1"/>
    <b v="1"/>
    <b v="1"/>
    <b v="0"/>
    <b v="0"/>
    <b v="0"/>
    <b v="0"/>
    <b v="0"/>
    <b v="0"/>
    <b v="0"/>
    <b v="0"/>
    <b v="1"/>
    <b v="0"/>
    <b v="0"/>
    <b v="0"/>
    <b v="1"/>
    <b v="1"/>
    <b v="0"/>
    <b v="1"/>
    <x v="1"/>
  </r>
  <r>
    <x v="1"/>
    <n v="7.2552489189999996"/>
    <n v="62"/>
    <s v="M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b v="1"/>
    <x v="1"/>
  </r>
  <r>
    <x v="1"/>
    <n v="4.4798871480000004"/>
    <n v="60"/>
    <s v="M"/>
    <m/>
    <n v="1"/>
    <n v="1"/>
    <n v="0"/>
    <n v="1"/>
    <s v="Stanford"/>
    <b v="0"/>
    <b v="0"/>
    <b v="0"/>
    <n v="1"/>
    <b v="0"/>
    <b v="0"/>
    <b v="1"/>
    <b v="0"/>
    <b v="1"/>
    <b v="0"/>
    <b v="0"/>
    <b v="0"/>
    <b v="1"/>
    <b v="0"/>
    <b v="1"/>
    <b v="0"/>
    <b v="0"/>
    <b v="0"/>
    <b v="0"/>
    <b v="0"/>
    <b v="1"/>
    <b v="0"/>
    <b v="1"/>
    <b v="1"/>
    <b v="1"/>
    <b v="1"/>
    <b v="0"/>
    <b v="0"/>
    <b v="0"/>
    <b v="1"/>
    <b v="0"/>
    <b v="0"/>
    <b v="1"/>
    <b v="1"/>
    <b v="1"/>
    <b v="1"/>
    <b v="0"/>
    <b v="1"/>
    <b v="1"/>
    <b v="1"/>
    <b v="1"/>
    <x v="1"/>
  </r>
  <r>
    <x v="1"/>
    <n v="4.4268055569999998"/>
    <n v="78"/>
    <s v="M"/>
    <m/>
    <n v="1"/>
    <n v="1"/>
    <n v="0"/>
    <n v="1"/>
    <s v="Stanford"/>
    <b v="0"/>
    <b v="0"/>
    <b v="0"/>
    <n v="1"/>
    <b v="0"/>
    <b v="0"/>
    <b v="1"/>
    <b v="0"/>
    <b v="1"/>
    <b v="0"/>
    <b v="0"/>
    <b v="0"/>
    <b v="1"/>
    <b v="0"/>
    <b v="1"/>
    <b v="0"/>
    <b v="0"/>
    <b v="0"/>
    <b v="0"/>
    <b v="0"/>
    <b v="1"/>
    <b v="0"/>
    <b v="1"/>
    <b v="1"/>
    <b v="1"/>
    <b v="1"/>
    <b v="0"/>
    <b v="0"/>
    <b v="0"/>
    <b v="1"/>
    <b v="0"/>
    <b v="0"/>
    <b v="1"/>
    <b v="1"/>
    <b v="1"/>
    <b v="1"/>
    <b v="0"/>
    <b v="1"/>
    <b v="1"/>
    <b v="1"/>
    <b v="1"/>
    <x v="1"/>
  </r>
  <r>
    <x v="1"/>
    <n v="4.9676454559999996"/>
    <n v="67"/>
    <s v="M"/>
    <m/>
    <n v="1"/>
    <n v="0"/>
    <n v="1"/>
    <n v="1"/>
    <s v="Stanford"/>
    <b v="0"/>
    <b v="0"/>
    <b v="0"/>
    <n v="1"/>
    <b v="0"/>
    <b v="0"/>
    <b v="1"/>
    <b v="0"/>
    <b v="1"/>
    <b v="0"/>
    <b v="0"/>
    <b v="0"/>
    <b v="0"/>
    <b v="1"/>
    <b v="1"/>
    <b v="0"/>
    <b v="0"/>
    <b v="0"/>
    <b v="0"/>
    <b v="0"/>
    <b v="1"/>
    <b v="0"/>
    <b v="1"/>
    <b v="1"/>
    <b v="1"/>
    <b v="0"/>
    <b v="1"/>
    <b v="0"/>
    <b v="0"/>
    <b v="1"/>
    <b v="0"/>
    <b v="0"/>
    <b v="1"/>
    <b v="1"/>
    <b v="0"/>
    <b v="0"/>
    <b v="1"/>
    <b v="1"/>
    <b v="1"/>
    <b v="0"/>
    <b v="1"/>
    <x v="1"/>
  </r>
  <r>
    <x v="1"/>
    <n v="7.4490138779999997"/>
    <n v="66"/>
    <s v="M"/>
    <m/>
    <n v="1"/>
    <n v="0"/>
    <n v="1"/>
    <n v="1"/>
    <s v="Stanford"/>
    <b v="0"/>
    <b v="0"/>
    <b v="0"/>
    <n v="1"/>
    <b v="0"/>
    <b v="0"/>
    <b v="1"/>
    <b v="0"/>
    <b v="1"/>
    <b v="0"/>
    <b v="0"/>
    <b v="0"/>
    <b v="0"/>
    <b v="1"/>
    <b v="1"/>
    <b v="0"/>
    <b v="0"/>
    <b v="0"/>
    <b v="0"/>
    <b v="0"/>
    <b v="1"/>
    <b v="0"/>
    <b v="1"/>
    <b v="1"/>
    <b v="1"/>
    <b v="0"/>
    <b v="1"/>
    <b v="0"/>
    <b v="0"/>
    <b v="1"/>
    <b v="0"/>
    <b v="0"/>
    <b v="1"/>
    <b v="1"/>
    <b v="0"/>
    <b v="0"/>
    <b v="1"/>
    <b v="1"/>
    <b v="1"/>
    <b v="0"/>
    <b v="1"/>
    <x v="1"/>
  </r>
  <r>
    <x v="1"/>
    <n v="4.0073969509999996"/>
    <n v="75"/>
    <s v="M"/>
    <m/>
    <n v="1"/>
    <n v="0"/>
    <n v="1"/>
    <n v="1"/>
    <s v="Stanford"/>
    <b v="0"/>
    <b v="0"/>
    <b v="0"/>
    <n v="1"/>
    <b v="0"/>
    <b v="0"/>
    <b v="1"/>
    <b v="0"/>
    <b v="1"/>
    <b v="0"/>
    <b v="0"/>
    <b v="0"/>
    <b v="0"/>
    <b v="1"/>
    <b v="1"/>
    <b v="0"/>
    <b v="0"/>
    <b v="0"/>
    <b v="0"/>
    <b v="0"/>
    <b v="1"/>
    <b v="0"/>
    <b v="1"/>
    <b v="1"/>
    <b v="1"/>
    <b v="0"/>
    <b v="1"/>
    <b v="0"/>
    <b v="0"/>
    <b v="1"/>
    <b v="0"/>
    <b v="0"/>
    <b v="1"/>
    <b v="1"/>
    <b v="0"/>
    <b v="0"/>
    <b v="1"/>
    <b v="1"/>
    <b v="1"/>
    <b v="0"/>
    <b v="1"/>
    <x v="1"/>
  </r>
  <r>
    <x v="1"/>
    <n v="10.04713289"/>
    <n v="67"/>
    <s v="M"/>
    <m/>
    <n v="1"/>
    <n v="1"/>
    <n v="1"/>
    <n v="1"/>
    <s v="Stanford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1"/>
    <b v="1"/>
    <b v="1"/>
    <b v="1"/>
    <x v="1"/>
  </r>
  <r>
    <x v="1"/>
    <n v="6.5036704729999997"/>
    <n v="77"/>
    <s v="M"/>
    <m/>
    <n v="1"/>
    <n v="1"/>
    <n v="1"/>
    <n v="1"/>
    <s v="Stanford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1"/>
    <b v="1"/>
    <b v="1"/>
    <b v="1"/>
    <x v="1"/>
  </r>
  <r>
    <x v="1"/>
    <n v="3.3723491669999999"/>
    <n v="73"/>
    <s v="M"/>
    <m/>
    <n v="1"/>
    <n v="1"/>
    <n v="1"/>
    <n v="1"/>
    <s v="Stanford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1"/>
    <b v="1"/>
    <b v="1"/>
    <b v="1"/>
    <x v="1"/>
  </r>
  <r>
    <x v="1"/>
    <n v="4.2871140130000001"/>
    <n v="63"/>
    <s v="M"/>
    <m/>
    <n v="1"/>
    <n v="1"/>
    <n v="1"/>
    <n v="1"/>
    <s v="Stanford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1"/>
    <b v="1"/>
    <b v="1"/>
    <b v="1"/>
    <x v="1"/>
  </r>
  <r>
    <x v="1"/>
    <n v="8.4718958880000006"/>
    <n v="69"/>
    <s v="M"/>
    <m/>
    <n v="1"/>
    <n v="1"/>
    <n v="1"/>
    <n v="1"/>
    <s v="Stanford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1"/>
    <b v="1"/>
    <b v="1"/>
    <b v="1"/>
    <x v="1"/>
  </r>
  <r>
    <x v="1"/>
    <n v="6.7906220670000002"/>
    <n v="70"/>
    <s v="M"/>
    <m/>
    <n v="1"/>
    <n v="1"/>
    <n v="1"/>
    <n v="1"/>
    <s v="Stanford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1"/>
    <b v="1"/>
    <b v="1"/>
    <b v="1"/>
    <x v="1"/>
  </r>
  <r>
    <x v="1"/>
    <n v="4.6497392319999999"/>
    <n v="60"/>
    <s v="M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b v="1"/>
    <x v="1"/>
  </r>
  <r>
    <x v="1"/>
    <n v="4.461746335"/>
    <n v="60"/>
    <s v="F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b v="1"/>
    <x v="1"/>
  </r>
  <r>
    <x v="1"/>
    <n v="3.8612132610000001"/>
    <n v="70"/>
    <s v="F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b v="1"/>
    <x v="1"/>
  </r>
  <r>
    <x v="1"/>
    <n v="8.2499133800000006"/>
    <n v="61"/>
    <s v="M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b v="1"/>
    <x v="1"/>
  </r>
  <r>
    <x v="1"/>
    <n v="10.48810585"/>
    <n v="77"/>
    <s v="M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b v="1"/>
    <x v="1"/>
  </r>
  <r>
    <x v="1"/>
    <n v="3.9732898780000001"/>
    <n v="71"/>
    <s v="M"/>
    <m/>
    <n v="1"/>
    <n v="1"/>
    <n v="0"/>
    <n v="0"/>
    <s v="Stanford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1"/>
    <b v="0"/>
    <b v="0"/>
    <b v="0"/>
    <b v="0"/>
    <b v="0"/>
    <b v="0"/>
    <b v="0"/>
    <b v="1"/>
    <b v="1"/>
    <b v="1"/>
    <b v="0"/>
    <b v="0"/>
    <b v="0"/>
    <b v="0"/>
    <b v="1"/>
    <x v="1"/>
  </r>
  <r>
    <x v="1"/>
    <n v="7.9504351340000001"/>
    <n v="67"/>
    <s v="M"/>
    <m/>
    <n v="1"/>
    <n v="1"/>
    <n v="0"/>
    <n v="0"/>
    <s v="Stanford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1"/>
    <b v="0"/>
    <b v="0"/>
    <b v="0"/>
    <b v="0"/>
    <b v="0"/>
    <b v="0"/>
    <b v="0"/>
    <b v="1"/>
    <b v="1"/>
    <b v="1"/>
    <b v="0"/>
    <b v="0"/>
    <b v="0"/>
    <b v="0"/>
    <b v="1"/>
    <x v="1"/>
  </r>
  <r>
    <x v="1"/>
    <n v="7.7607998289999998"/>
    <n v="70"/>
    <s v="M"/>
    <m/>
    <n v="1"/>
    <n v="0"/>
    <n v="1"/>
    <n v="0"/>
    <s v="Stanford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0"/>
    <b v="1"/>
    <b v="0"/>
    <b v="0"/>
    <b v="0"/>
    <b v="0"/>
    <b v="0"/>
    <b v="0"/>
    <b v="1"/>
    <b v="0"/>
    <b v="0"/>
    <b v="1"/>
    <b v="0"/>
    <b v="1"/>
    <b v="0"/>
    <b v="1"/>
    <x v="1"/>
  </r>
  <r>
    <x v="1"/>
    <n v="8.1570566610000004"/>
    <n v="56"/>
    <s v="M"/>
    <m/>
    <n v="1"/>
    <n v="0"/>
    <n v="1"/>
    <n v="0"/>
    <s v="Stanford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0"/>
    <b v="1"/>
    <b v="0"/>
    <b v="0"/>
    <b v="0"/>
    <b v="0"/>
    <b v="0"/>
    <b v="0"/>
    <b v="1"/>
    <b v="0"/>
    <b v="0"/>
    <b v="1"/>
    <b v="0"/>
    <b v="1"/>
    <b v="0"/>
    <b v="1"/>
    <x v="1"/>
  </r>
  <r>
    <x v="1"/>
    <n v="8.5528064770000007"/>
    <n v="71"/>
    <s v="M"/>
    <m/>
    <n v="1"/>
    <n v="0"/>
    <n v="1"/>
    <n v="0"/>
    <s v="Stanford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0"/>
    <b v="1"/>
    <b v="0"/>
    <b v="0"/>
    <b v="0"/>
    <b v="0"/>
    <b v="0"/>
    <b v="0"/>
    <b v="1"/>
    <b v="0"/>
    <b v="0"/>
    <b v="1"/>
    <b v="0"/>
    <b v="1"/>
    <b v="0"/>
    <b v="1"/>
    <x v="1"/>
  </r>
  <r>
    <x v="1"/>
    <n v="1.4660633679999999"/>
    <n v="69"/>
    <s v="M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0"/>
    <b v="1"/>
    <b v="1"/>
    <b v="1"/>
    <x v="1"/>
  </r>
  <r>
    <x v="1"/>
    <n v="6.4650967499999998"/>
    <n v="71"/>
    <s v="M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0"/>
    <b v="1"/>
    <b v="1"/>
    <b v="1"/>
    <x v="1"/>
  </r>
  <r>
    <x v="1"/>
    <n v="5.9654922040000002"/>
    <n v="56"/>
    <s v="F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0"/>
    <b v="1"/>
    <b v="1"/>
    <b v="1"/>
    <x v="1"/>
  </r>
  <r>
    <x v="1"/>
    <n v="6.6762195039999996"/>
    <n v="65"/>
    <s v="F"/>
    <s v="Parasomnia"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0"/>
    <b v="1"/>
    <b v="1"/>
    <b v="1"/>
    <x v="1"/>
  </r>
  <r>
    <x v="1"/>
    <n v="6.7622398209999997"/>
    <n v="74"/>
    <s v="F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0"/>
    <b v="1"/>
    <b v="1"/>
    <b v="1"/>
    <x v="1"/>
  </r>
  <r>
    <x v="1"/>
    <n v="7.0950900639999999"/>
    <n v="59"/>
    <s v="M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0"/>
    <b v="1"/>
    <b v="1"/>
    <b v="1"/>
    <x v="1"/>
  </r>
  <r>
    <x v="1"/>
    <n v="10.709139990000001"/>
    <n v="76"/>
    <s v="M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0"/>
    <b v="1"/>
    <b v="1"/>
    <b v="1"/>
    <x v="1"/>
  </r>
  <r>
    <x v="1"/>
    <n v="5.5567184239999996"/>
    <n v="62"/>
    <s v="M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0"/>
    <b v="1"/>
    <b v="1"/>
    <b v="1"/>
    <x v="1"/>
  </r>
  <r>
    <x v="1"/>
    <n v="8.1022803109999995"/>
    <n v="68"/>
    <s v="F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0"/>
    <b v="1"/>
    <b v="1"/>
    <b v="1"/>
    <x v="1"/>
  </r>
  <r>
    <x v="1"/>
    <n v="5.0905679749999999"/>
    <n v="76"/>
    <s v="M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0"/>
    <b v="1"/>
    <b v="1"/>
    <b v="1"/>
    <x v="1"/>
  </r>
  <r>
    <x v="1"/>
    <n v="4.3324332099999996"/>
    <n v="52"/>
    <s v="M"/>
    <m/>
    <n v="1"/>
    <n v="0.5"/>
    <n v="1"/>
    <n v="0"/>
    <s v="Stanford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0"/>
    <b v="1"/>
    <b v="0"/>
    <b v="0"/>
    <b v="0"/>
    <b v="0"/>
    <b v="0"/>
    <b v="0"/>
    <b v="1"/>
    <b v="0"/>
    <b v="0"/>
    <b v="1"/>
    <b v="0"/>
    <b v="1"/>
    <b v="0"/>
    <b v="1"/>
    <x v="1"/>
  </r>
  <r>
    <x v="1"/>
    <n v="2.9167801550000001"/>
    <n v="71"/>
    <s v="M"/>
    <m/>
    <n v="1"/>
    <n v="0.5"/>
    <n v="1"/>
    <n v="1"/>
    <s v="Stanford"/>
    <b v="0"/>
    <b v="0"/>
    <b v="0"/>
    <n v="1"/>
    <b v="0"/>
    <b v="0"/>
    <b v="1"/>
    <b v="0"/>
    <b v="1"/>
    <b v="0"/>
    <b v="0"/>
    <b v="0"/>
    <b v="0"/>
    <b v="1"/>
    <b v="1"/>
    <b v="0"/>
    <b v="0"/>
    <b v="0"/>
    <b v="0"/>
    <b v="0"/>
    <b v="1"/>
    <b v="0"/>
    <b v="1"/>
    <b v="1"/>
    <b v="1"/>
    <b v="0"/>
    <b v="1"/>
    <b v="0"/>
    <b v="0"/>
    <b v="1"/>
    <b v="0"/>
    <b v="0"/>
    <b v="1"/>
    <b v="1"/>
    <b v="0"/>
    <b v="0"/>
    <b v="1"/>
    <b v="1"/>
    <b v="1"/>
    <b v="0"/>
    <b v="1"/>
    <x v="1"/>
  </r>
  <r>
    <x v="0"/>
    <n v="-8.0569572209999993"/>
    <n v="45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7.1855940269999996"/>
    <n v="65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7.161543633"/>
    <n v="70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7.0927508330000002"/>
    <n v="58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6.7442457180000002"/>
    <n v="66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6.0728324950000001"/>
    <n v="53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5.8477109399999998"/>
    <n v="72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5.6646109559999998"/>
    <n v="61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5.4816198849999997"/>
    <n v="80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5.3751686689999998"/>
    <n v="62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5.3183706559999999"/>
    <n v="60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4.9671237980000003"/>
    <n v="64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4.8526087950000001"/>
    <n v="77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4.5812398910000001"/>
    <n v="74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4.4213471929999999"/>
    <n v="66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4.3677041909999996"/>
    <n v="68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4.3485170799999997"/>
    <n v="74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3.7640566149999999"/>
    <n v="62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3.5628620519999998"/>
    <n v="73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3.0625151339999999"/>
    <n v="74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2.9571440099999999"/>
    <n v="76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2.5948541490000001"/>
    <n v="65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2.14175468"/>
    <n v="71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1.7900054729999999"/>
    <n v="79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1.459569605"/>
    <n v="57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5.1303870600000002E-2"/>
    <n v="72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6.9434791679999996E-2"/>
    <n v="61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0.91961745130000005"/>
    <n v="60"/>
    <s v="M"/>
    <s v="REM-related OSA"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</r>
  <r>
    <x v="0"/>
    <n v="2.1386801129999999"/>
    <n v="71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5.9610876189999997"/>
    <n v="60"/>
    <s v="F"/>
    <m/>
    <n v="0"/>
    <n v="0"/>
    <n v="1"/>
    <n v="0"/>
    <s v="Stanford"/>
    <b v="1"/>
    <b v="0"/>
    <b v="0"/>
    <n v="1"/>
    <b v="0"/>
    <b v="1"/>
    <b v="1"/>
    <b v="1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1"/>
    <b v="0"/>
    <b v="0"/>
    <x v="0"/>
  </r>
  <r>
    <x v="0"/>
    <n v="-1.679247124"/>
    <n v="70"/>
    <s v="M"/>
    <m/>
    <n v="0"/>
    <n v="1"/>
    <n v="1"/>
    <n v="0"/>
    <s v="Stanford"/>
    <b v="1"/>
    <b v="0"/>
    <b v="0"/>
    <n v="1"/>
    <b v="0"/>
    <b v="1"/>
    <b v="1"/>
    <b v="1"/>
    <b v="0"/>
    <b v="0"/>
    <b v="0"/>
    <b v="1"/>
    <b v="0"/>
    <b v="0"/>
    <b v="1"/>
    <b v="1"/>
    <b v="0"/>
    <b v="1"/>
    <b v="1"/>
    <b v="0"/>
    <b v="0"/>
    <b v="0"/>
    <b v="0"/>
    <b v="0"/>
    <b v="0"/>
    <b v="1"/>
    <b v="1"/>
    <b v="1"/>
    <b v="0"/>
    <b v="0"/>
    <b v="0"/>
    <b v="0"/>
    <b v="0"/>
    <b v="0"/>
    <b v="1"/>
    <b v="0"/>
    <b v="1"/>
    <b v="0"/>
    <b v="1"/>
    <b v="0"/>
    <b v="1"/>
    <x v="1"/>
  </r>
  <r>
    <x v="0"/>
    <n v="-7.7915592770000002"/>
    <n v="62"/>
    <s v="M"/>
    <m/>
    <n v="0"/>
    <n v="0"/>
    <n v="0"/>
    <n v="1"/>
    <s v="Stanford"/>
    <b v="1"/>
    <b v="0"/>
    <b v="0"/>
    <n v="1"/>
    <b v="0"/>
    <b v="1"/>
    <b v="1"/>
    <b v="1"/>
    <b v="1"/>
    <b v="1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x v="0"/>
  </r>
  <r>
    <x v="0"/>
    <n v="-7.2821115900000004"/>
    <n v="76"/>
    <s v="M"/>
    <m/>
    <n v="0"/>
    <n v="0"/>
    <n v="0"/>
    <n v="1"/>
    <s v="Stanford"/>
    <b v="1"/>
    <b v="0"/>
    <b v="0"/>
    <n v="1"/>
    <b v="0"/>
    <b v="1"/>
    <b v="1"/>
    <b v="1"/>
    <b v="1"/>
    <b v="1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x v="0"/>
  </r>
  <r>
    <x v="0"/>
    <n v="-2.5812651959999999"/>
    <n v="74"/>
    <s v="F"/>
    <s v="REM-related OSA"/>
    <n v="0"/>
    <n v="0"/>
    <n v="0"/>
    <n v="1"/>
    <s v="Stanford"/>
    <b v="1"/>
    <b v="0"/>
    <b v="0"/>
    <n v="1"/>
    <b v="0"/>
    <b v="1"/>
    <b v="1"/>
    <b v="1"/>
    <b v="1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1"/>
    <b v="1"/>
    <b v="0"/>
    <b v="0"/>
    <x v="0"/>
  </r>
  <r>
    <x v="0"/>
    <n v="3.9730297220000002"/>
    <n v="73"/>
    <s v="M"/>
    <m/>
    <n v="0"/>
    <n v="0"/>
    <n v="0"/>
    <n v="1"/>
    <s v="Stanford"/>
    <b v="1"/>
    <b v="0"/>
    <b v="0"/>
    <n v="1"/>
    <b v="0"/>
    <b v="1"/>
    <b v="1"/>
    <b v="1"/>
    <b v="1"/>
    <b v="1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x v="0"/>
  </r>
  <r>
    <x v="0"/>
    <n v="-3.7593996189999999"/>
    <n v="60"/>
    <s v="F"/>
    <m/>
    <n v="0"/>
    <n v="1"/>
    <n v="1"/>
    <n v="1"/>
    <s v="Stanford"/>
    <b v="1"/>
    <b v="0"/>
    <b v="0"/>
    <n v="1"/>
    <b v="0"/>
    <b v="1"/>
    <b v="1"/>
    <b v="1"/>
    <b v="1"/>
    <b v="1"/>
    <b v="0"/>
    <b v="1"/>
    <b v="1"/>
    <b v="1"/>
    <b v="1"/>
    <b v="1"/>
    <b v="0"/>
    <b v="1"/>
    <b v="1"/>
    <b v="0"/>
    <b v="0"/>
    <b v="0"/>
    <b v="0"/>
    <b v="0"/>
    <b v="0"/>
    <b v="1"/>
    <b v="1"/>
    <b v="1"/>
    <b v="0"/>
    <b v="0"/>
    <b v="0"/>
    <b v="0"/>
    <b v="0"/>
    <b v="0"/>
    <b v="1"/>
    <b v="0"/>
    <b v="1"/>
    <b v="1"/>
    <b v="1"/>
    <b v="0"/>
    <b v="1"/>
    <x v="1"/>
  </r>
  <r>
    <x v="0"/>
    <n v="-5.7719640390000002"/>
    <n v="51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2.495419778"/>
    <n v="52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1.575004608"/>
    <n v="62"/>
    <s v="M"/>
    <s v="Pseudo-RBD"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</r>
  <r>
    <x v="0"/>
    <n v="-0.23647876609999999"/>
    <n v="41"/>
    <s v="M"/>
    <s v="Delayed PLMs"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</r>
  <r>
    <x v="0"/>
    <n v="-6.9253468600000003"/>
    <n v="43"/>
    <s v="M"/>
    <m/>
    <n v="0"/>
    <n v="0"/>
    <n v="1"/>
    <n v="0"/>
    <s v="Stanford"/>
    <b v="1"/>
    <b v="0"/>
    <b v="0"/>
    <n v="1"/>
    <b v="0"/>
    <b v="1"/>
    <b v="1"/>
    <b v="1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1"/>
    <b v="0"/>
    <b v="0"/>
    <x v="0"/>
  </r>
  <r>
    <x v="0"/>
    <n v="-3.858069446"/>
    <n v="40"/>
    <s v="M"/>
    <m/>
    <n v="0"/>
    <n v="1"/>
    <n v="1"/>
    <n v="0"/>
    <s v="Stanford"/>
    <b v="1"/>
    <b v="0"/>
    <b v="0"/>
    <n v="1"/>
    <b v="0"/>
    <b v="1"/>
    <b v="1"/>
    <b v="1"/>
    <b v="0"/>
    <b v="0"/>
    <b v="0"/>
    <b v="1"/>
    <b v="0"/>
    <b v="0"/>
    <b v="1"/>
    <b v="1"/>
    <b v="0"/>
    <b v="1"/>
    <b v="1"/>
    <b v="0"/>
    <b v="0"/>
    <b v="0"/>
    <b v="0"/>
    <b v="0"/>
    <b v="0"/>
    <b v="1"/>
    <b v="1"/>
    <b v="1"/>
    <b v="0"/>
    <b v="0"/>
    <b v="0"/>
    <b v="0"/>
    <b v="0"/>
    <b v="0"/>
    <b v="1"/>
    <b v="0"/>
    <b v="1"/>
    <b v="0"/>
    <b v="1"/>
    <b v="0"/>
    <b v="1"/>
    <x v="1"/>
  </r>
  <r>
    <x v="1"/>
    <m/>
    <n v="42"/>
    <s v="M"/>
    <m/>
    <n v="1"/>
    <n v="0"/>
    <n v="0"/>
    <n v="0"/>
    <s v="SHAS"/>
    <b v="0"/>
    <b v="1"/>
    <b v="0"/>
    <m/>
    <b v="0"/>
    <b v="0"/>
    <b v="0"/>
    <b v="0"/>
    <b v="0"/>
    <b v="0"/>
    <b v="0"/>
    <b v="0"/>
    <b v="0"/>
    <b v="0"/>
    <b v="0"/>
    <b v="0"/>
    <m/>
    <m/>
    <m/>
    <m/>
    <b v="1"/>
    <b v="0"/>
    <b v="1"/>
    <m/>
    <m/>
    <b v="0"/>
    <b v="0"/>
    <b v="0"/>
    <m/>
    <m/>
    <m/>
    <m/>
    <m/>
    <b v="1"/>
    <b v="0"/>
    <b v="0"/>
    <b v="0"/>
    <b v="0"/>
    <b v="0"/>
    <b v="0"/>
    <b v="1"/>
    <x v="1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8">
  <r>
    <x v="0"/>
    <m/>
    <n v="72"/>
    <s v="M"/>
    <s v="Sleep apnea"/>
    <n v="0"/>
    <n v="1"/>
    <n v="0"/>
    <n v="0"/>
    <s v="May Clinic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1"/>
    <b v="0"/>
    <b v="0"/>
    <b v="0"/>
    <b v="0"/>
    <b v="0"/>
    <b v="1"/>
    <b v="0"/>
    <b v="0"/>
    <b v="0"/>
    <b v="0"/>
    <b v="1"/>
    <x v="0"/>
  </r>
  <r>
    <x v="0"/>
    <m/>
    <n v="79"/>
    <s v="M"/>
    <s v="Insomnia"/>
    <n v="0"/>
    <n v="0"/>
    <n v="0"/>
    <n v="0"/>
    <s v="May Clinic Data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m/>
    <n v="55"/>
    <s v="M"/>
    <s v="Sleep apnea"/>
    <n v="0.5"/>
    <n v="1"/>
    <n v="0"/>
    <n v="1"/>
    <s v="May Clinic Data"/>
    <b v="0"/>
    <b v="0"/>
    <b v="0"/>
    <n v="1"/>
    <b v="1"/>
    <b v="1"/>
    <b v="1"/>
    <b v="1"/>
    <b v="1"/>
    <b v="1"/>
    <b v="0"/>
    <b v="0"/>
    <b v="1"/>
    <b v="0"/>
    <b v="1"/>
    <b v="1"/>
    <b v="1"/>
    <b v="0"/>
    <b v="0"/>
    <b v="0"/>
    <b v="0"/>
    <b v="1"/>
    <b v="1"/>
    <b v="0"/>
    <b v="0"/>
    <b v="1"/>
    <b v="0"/>
    <b v="0"/>
    <b v="0"/>
    <b v="0"/>
    <b v="1"/>
    <b v="1"/>
    <b v="0"/>
    <b v="0"/>
    <b v="1"/>
    <b v="0"/>
    <b v="0"/>
    <b v="1"/>
    <b v="1"/>
    <b v="0"/>
    <b v="1"/>
    <b v="0"/>
    <b v="1"/>
    <b v="0"/>
    <b v="1"/>
    <b v="1"/>
    <x v="0"/>
  </r>
  <r>
    <x v="0"/>
    <m/>
    <n v="61"/>
    <s v="M"/>
    <s v="Sleep apnea"/>
    <n v="0"/>
    <n v="1"/>
    <n v="0"/>
    <n v="1"/>
    <s v="May Clinic Data"/>
    <b v="1"/>
    <b v="0"/>
    <b v="0"/>
    <n v="1"/>
    <b v="0"/>
    <b v="1"/>
    <b v="1"/>
    <b v="1"/>
    <b v="1"/>
    <b v="1"/>
    <b v="0"/>
    <b v="0"/>
    <b v="1"/>
    <b v="0"/>
    <b v="1"/>
    <b v="1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1"/>
    <b v="0"/>
    <b v="0"/>
    <b v="1"/>
    <b v="1"/>
    <b v="0"/>
    <b v="1"/>
    <b v="0"/>
    <b v="0"/>
    <b v="0"/>
    <b v="0"/>
    <b v="1"/>
    <x v="0"/>
  </r>
  <r>
    <x v="0"/>
    <m/>
    <n v="46"/>
    <s v="F"/>
    <s v="Chronic fatigue"/>
    <n v="0"/>
    <n v="0"/>
    <n v="0"/>
    <n v="0"/>
    <s v="May Clinic Data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m/>
    <n v="80"/>
    <s v="M"/>
    <s v="OSA"/>
    <n v="0"/>
    <n v="1"/>
    <n v="0"/>
    <n v="0"/>
    <s v="May Clinic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1"/>
    <b v="0"/>
    <b v="0"/>
    <b v="0"/>
    <b v="0"/>
    <b v="0"/>
    <b v="1"/>
    <b v="0"/>
    <b v="0"/>
    <b v="0"/>
    <b v="0"/>
    <b v="1"/>
    <x v="0"/>
  </r>
  <r>
    <x v="0"/>
    <m/>
    <n v="70"/>
    <s v="F"/>
    <s v="OSA"/>
    <n v="0"/>
    <n v="0"/>
    <n v="0"/>
    <n v="0"/>
    <s v="May Clinic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m/>
    <n v="87"/>
    <s v="F"/>
    <s v="Sleep apnea"/>
    <n v="0"/>
    <n v="1"/>
    <n v="1"/>
    <n v="0"/>
    <s v="May Clinic Data"/>
    <b v="1"/>
    <b v="0"/>
    <b v="0"/>
    <n v="1"/>
    <b v="0"/>
    <b v="1"/>
    <b v="1"/>
    <b v="1"/>
    <b v="0"/>
    <b v="0"/>
    <b v="0"/>
    <b v="1"/>
    <b v="0"/>
    <b v="0"/>
    <b v="1"/>
    <b v="1"/>
    <b v="1"/>
    <b v="0"/>
    <b v="0"/>
    <b v="0"/>
    <b v="0"/>
    <b v="0"/>
    <b v="0"/>
    <b v="0"/>
    <b v="0"/>
    <b v="1"/>
    <b v="1"/>
    <b v="1"/>
    <b v="0"/>
    <b v="0"/>
    <b v="1"/>
    <b v="1"/>
    <b v="0"/>
    <b v="0"/>
    <b v="1"/>
    <b v="0"/>
    <b v="1"/>
    <b v="0"/>
    <b v="1"/>
    <b v="0"/>
    <b v="1"/>
    <b v="0"/>
    <b v="0"/>
    <b v="0"/>
    <b v="0"/>
    <b v="1"/>
    <x v="0"/>
  </r>
  <r>
    <x v="1"/>
    <m/>
    <n v="76"/>
    <s v="M"/>
    <m/>
    <n v="0.5"/>
    <n v="1"/>
    <n v="1"/>
    <n v="0"/>
    <s v="May Clinic Data"/>
    <b v="0"/>
    <b v="0"/>
    <b v="0"/>
    <n v="1"/>
    <b v="1"/>
    <b v="1"/>
    <b v="1"/>
    <b v="1"/>
    <b v="0"/>
    <b v="0"/>
    <b v="0"/>
    <b v="1"/>
    <b v="0"/>
    <b v="0"/>
    <b v="1"/>
    <b v="1"/>
    <b v="0"/>
    <b v="1"/>
    <b v="1"/>
    <b v="0"/>
    <b v="0"/>
    <b v="1"/>
    <b v="1"/>
    <b v="1"/>
    <b v="1"/>
    <b v="1"/>
    <b v="1"/>
    <b v="1"/>
    <b v="1"/>
    <b v="1"/>
    <b v="0"/>
    <b v="0"/>
    <b v="1"/>
    <b v="0"/>
    <b v="1"/>
    <b v="0"/>
    <b v="1"/>
    <b v="0"/>
    <b v="1"/>
    <b v="0"/>
    <b v="1"/>
    <b v="1"/>
    <b v="1"/>
    <b v="0"/>
    <b v="1"/>
    <b v="1"/>
    <x v="1"/>
  </r>
  <r>
    <x v="1"/>
    <m/>
    <n v="67"/>
    <s v="M"/>
    <m/>
    <n v="1"/>
    <n v="0.5"/>
    <n v="0"/>
    <n v="0"/>
    <s v="May Clinic Data"/>
    <b v="0"/>
    <b v="0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b v="1"/>
    <b v="1"/>
    <b v="0"/>
    <b v="1"/>
    <b v="1"/>
    <b v="1"/>
    <x v="1"/>
  </r>
  <r>
    <x v="1"/>
    <m/>
    <n v="67"/>
    <s v="M"/>
    <m/>
    <n v="1"/>
    <n v="0"/>
    <n v="0"/>
    <n v="0"/>
    <s v="May Clinic Data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b v="1"/>
    <b v="1"/>
    <b v="0"/>
    <b v="0"/>
    <b v="0"/>
    <b v="1"/>
    <x v="1"/>
  </r>
  <r>
    <x v="1"/>
    <m/>
    <n v="55"/>
    <s v="M"/>
    <m/>
    <n v="1"/>
    <n v="1"/>
    <n v="1"/>
    <n v="1"/>
    <s v="May Clinic Data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1"/>
    <b v="1"/>
    <b v="1"/>
    <b v="1"/>
    <b v="1"/>
    <b v="0"/>
    <b v="0"/>
    <b v="0"/>
    <b v="1"/>
    <x v="1"/>
  </r>
  <r>
    <x v="1"/>
    <m/>
    <n v="67"/>
    <s v="M"/>
    <s v="Depression"/>
    <n v="1"/>
    <n v="0"/>
    <n v="1"/>
    <n v="0"/>
    <s v="May Clinic Data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0"/>
    <b v="1"/>
    <b v="0"/>
    <b v="0"/>
    <b v="0"/>
    <b v="0"/>
    <b v="0"/>
    <b v="0"/>
    <b v="1"/>
    <b v="0"/>
    <b v="0"/>
    <b v="1"/>
    <b v="0"/>
    <b v="1"/>
    <b v="0"/>
    <b v="1"/>
    <b v="1"/>
    <b v="0"/>
    <b v="0"/>
    <b v="0"/>
    <b v="1"/>
    <x v="1"/>
  </r>
  <r>
    <x v="1"/>
    <m/>
    <n v="72"/>
    <s v="M"/>
    <m/>
    <n v="1"/>
    <n v="1"/>
    <n v="1"/>
    <n v="1"/>
    <s v="April Cinic Data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1"/>
    <b v="1"/>
    <b v="1"/>
    <b v="1"/>
    <b v="1"/>
    <b v="0"/>
    <b v="0"/>
    <b v="0"/>
    <b v="1"/>
    <x v="1"/>
  </r>
  <r>
    <x v="0"/>
    <m/>
    <n v="67"/>
    <s v="M"/>
    <s v="RLS"/>
    <n v="0"/>
    <n v="0"/>
    <n v="0"/>
    <n v="0"/>
    <s v="April Cinic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m/>
    <n v="74"/>
    <s v="F"/>
    <s v="Insomnia"/>
    <n v="0"/>
    <n v="0"/>
    <n v="0"/>
    <n v="0.5"/>
    <s v="April Cinic Data"/>
    <b v="1"/>
    <b v="0"/>
    <b v="0"/>
    <n v="1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1"/>
    <m/>
    <n v="54"/>
    <s v="F"/>
    <s v="DM2, depression"/>
    <n v="1"/>
    <n v="0"/>
    <n v="0"/>
    <n v="0"/>
    <s v="April Cinic Data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b v="1"/>
    <b v="1"/>
    <b v="0"/>
    <b v="0"/>
    <b v="0"/>
    <b v="1"/>
    <x v="1"/>
  </r>
  <r>
    <x v="0"/>
    <m/>
    <n v="65"/>
    <s v="F"/>
    <s v="Diabetes, heart failure"/>
    <n v="0"/>
    <n v="0"/>
    <n v="1"/>
    <n v="1"/>
    <s v="April Cinic Data"/>
    <b v="1"/>
    <b v="0"/>
    <b v="0"/>
    <n v="1"/>
    <b v="0"/>
    <b v="1"/>
    <b v="1"/>
    <b v="1"/>
    <b v="1"/>
    <b v="1"/>
    <b v="0"/>
    <b v="0"/>
    <b v="0"/>
    <b v="1"/>
    <b v="1"/>
    <b v="1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1"/>
    <b v="1"/>
    <b v="0"/>
    <b v="0"/>
    <b v="0"/>
    <b v="0"/>
    <b v="0"/>
    <b v="0"/>
    <b v="0"/>
    <x v="0"/>
  </r>
  <r>
    <x v="0"/>
    <m/>
    <n v="73"/>
    <s v="F"/>
    <s v="Insomnia, anxiety, migraines"/>
    <n v="0"/>
    <n v="0"/>
    <n v="1"/>
    <n v="0"/>
    <s v="April Cinic Data"/>
    <b v="1"/>
    <b v="0"/>
    <b v="0"/>
    <n v="1"/>
    <b v="0"/>
    <b v="1"/>
    <b v="1"/>
    <b v="1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x v="0"/>
  </r>
  <r>
    <x v="0"/>
    <m/>
    <n v="77"/>
    <s v="F"/>
    <m/>
    <n v="0.5"/>
    <n v="1"/>
    <n v="0"/>
    <n v="0.5"/>
    <s v="April Cinic Data"/>
    <b v="0"/>
    <b v="0"/>
    <b v="0"/>
    <n v="1"/>
    <b v="1"/>
    <b v="1"/>
    <b v="1"/>
    <b v="1"/>
    <b v="0"/>
    <b v="0"/>
    <b v="0"/>
    <b v="0"/>
    <b v="0"/>
    <b v="0"/>
    <b v="0"/>
    <b v="0"/>
    <b v="0"/>
    <b v="1"/>
    <b v="1"/>
    <b v="0"/>
    <b v="0"/>
    <b v="1"/>
    <b v="1"/>
    <b v="1"/>
    <b v="1"/>
    <b v="1"/>
    <b v="0"/>
    <b v="0"/>
    <b v="0"/>
    <b v="0"/>
    <b v="0"/>
    <b v="0"/>
    <b v="0"/>
    <b v="0"/>
    <b v="1"/>
    <b v="0"/>
    <b v="0"/>
    <b v="0"/>
    <b v="0"/>
    <b v="0"/>
    <b v="1"/>
    <b v="1"/>
    <b v="1"/>
    <b v="0"/>
    <b v="1"/>
    <b v="1"/>
    <x v="1"/>
  </r>
  <r>
    <x v="0"/>
    <m/>
    <n v="53"/>
    <s v="F"/>
    <s v="Insomnia"/>
    <n v="0"/>
    <n v="1"/>
    <n v="1"/>
    <n v="0"/>
    <s v="April Cinic Data"/>
    <b v="1"/>
    <b v="0"/>
    <b v="0"/>
    <n v="1"/>
    <b v="0"/>
    <b v="1"/>
    <b v="1"/>
    <b v="1"/>
    <b v="0"/>
    <b v="0"/>
    <b v="0"/>
    <b v="1"/>
    <b v="0"/>
    <b v="0"/>
    <b v="1"/>
    <b v="1"/>
    <b v="0"/>
    <b v="1"/>
    <b v="1"/>
    <b v="0"/>
    <b v="0"/>
    <b v="0"/>
    <b v="0"/>
    <b v="0"/>
    <b v="0"/>
    <b v="1"/>
    <b v="1"/>
    <b v="1"/>
    <b v="0"/>
    <b v="0"/>
    <b v="0"/>
    <b v="0"/>
    <b v="0"/>
    <b v="0"/>
    <b v="1"/>
    <b v="0"/>
    <b v="1"/>
    <b v="0"/>
    <b v="1"/>
    <b v="0"/>
    <b v="1"/>
    <b v="1"/>
    <b v="0"/>
    <b v="0"/>
    <b v="0"/>
    <b v="1"/>
    <x v="1"/>
  </r>
  <r>
    <x v="0"/>
    <m/>
    <n v="76"/>
    <s v="F"/>
    <s v="Hypersomnia"/>
    <n v="0"/>
    <n v="0"/>
    <n v="0"/>
    <n v="0"/>
    <s v="April Cinic Data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1"/>
    <m/>
    <n v="49"/>
    <s v="F"/>
    <s v="Anxiety"/>
    <n v="1"/>
    <n v="0.5"/>
    <n v="1"/>
    <n v="1"/>
    <s v="April Cinic Data"/>
    <b v="0"/>
    <b v="0"/>
    <b v="0"/>
    <n v="1"/>
    <b v="0"/>
    <b v="0"/>
    <b v="1"/>
    <b v="0"/>
    <b v="1"/>
    <b v="0"/>
    <b v="0"/>
    <b v="0"/>
    <b v="0"/>
    <b v="1"/>
    <b v="1"/>
    <b v="0"/>
    <b v="0"/>
    <b v="0"/>
    <b v="0"/>
    <b v="0"/>
    <b v="1"/>
    <b v="0"/>
    <b v="1"/>
    <b v="1"/>
    <b v="1"/>
    <b v="0"/>
    <b v="1"/>
    <b v="0"/>
    <b v="0"/>
    <b v="1"/>
    <b v="0"/>
    <b v="0"/>
    <b v="1"/>
    <b v="1"/>
    <b v="0"/>
    <b v="0"/>
    <b v="1"/>
    <b v="1"/>
    <b v="1"/>
    <b v="0"/>
    <b v="1"/>
    <b v="1"/>
    <b v="0"/>
    <b v="1"/>
    <b v="1"/>
    <b v="1"/>
    <x v="1"/>
  </r>
  <r>
    <x v="0"/>
    <m/>
    <n v="53"/>
    <s v="F"/>
    <s v="Insomnia, depression, sleep apnea"/>
    <n v="0"/>
    <n v="0"/>
    <n v="0"/>
    <n v="1"/>
    <s v="April Cinic Data"/>
    <b v="1"/>
    <b v="0"/>
    <b v="0"/>
    <n v="1"/>
    <b v="0"/>
    <b v="1"/>
    <b v="1"/>
    <b v="1"/>
    <b v="1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1"/>
    <b v="1"/>
    <b v="0"/>
    <b v="0"/>
    <b v="0"/>
    <b v="0"/>
    <b v="0"/>
    <b v="0"/>
    <b v="0"/>
    <x v="0"/>
  </r>
  <r>
    <x v="0"/>
    <m/>
    <n v="83"/>
    <s v="F"/>
    <s v="AD-MCi and OSA"/>
    <n v="0"/>
    <n v="0"/>
    <n v="0"/>
    <n v="0"/>
    <s v="April Cinic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m/>
    <n v="65"/>
    <s v="M"/>
    <s v="RLS"/>
    <n v="0.5"/>
    <n v="0"/>
    <n v="0"/>
    <n v="0"/>
    <s v="April Cinic Data"/>
    <b v="0"/>
    <b v="1"/>
    <b v="0"/>
    <n v="1"/>
    <b v="1"/>
    <b v="1"/>
    <b v="0"/>
    <b v="0"/>
    <b v="0"/>
    <b v="0"/>
    <b v="1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1"/>
    <b v="1"/>
    <x v="0"/>
  </r>
  <r>
    <x v="0"/>
    <m/>
    <n v="80"/>
    <s v="F"/>
    <s v="RLS"/>
    <n v="0"/>
    <n v="0"/>
    <n v="1"/>
    <n v="0"/>
    <s v="April Cinic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1"/>
    <b v="0"/>
    <b v="1"/>
    <b v="0"/>
    <b v="0"/>
    <b v="0"/>
    <b v="0"/>
    <b v="0"/>
    <b v="0"/>
    <b v="0"/>
    <x v="0"/>
  </r>
  <r>
    <x v="0"/>
    <m/>
    <n v="67"/>
    <s v="F"/>
    <s v="Migraines, OSA"/>
    <n v="0.5"/>
    <n v="0"/>
    <n v="0"/>
    <n v="0"/>
    <s v="April Cinic Data"/>
    <b v="0"/>
    <b v="1"/>
    <b v="0"/>
    <n v="1"/>
    <b v="1"/>
    <b v="1"/>
    <b v="0"/>
    <b v="0"/>
    <b v="0"/>
    <b v="0"/>
    <b v="1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1"/>
    <b v="1"/>
    <x v="0"/>
  </r>
  <r>
    <x v="1"/>
    <m/>
    <n v="80"/>
    <s v="M"/>
    <m/>
    <n v="0"/>
    <n v="1"/>
    <n v="1"/>
    <n v="0"/>
    <s v="April Cinic Data"/>
    <b v="1"/>
    <b v="0"/>
    <b v="0"/>
    <n v="1"/>
    <b v="0"/>
    <b v="1"/>
    <b v="1"/>
    <b v="1"/>
    <b v="0"/>
    <b v="0"/>
    <b v="0"/>
    <b v="1"/>
    <b v="0"/>
    <b v="0"/>
    <b v="1"/>
    <b v="1"/>
    <b v="0"/>
    <b v="1"/>
    <b v="1"/>
    <b v="0"/>
    <b v="0"/>
    <b v="0"/>
    <b v="0"/>
    <b v="0"/>
    <b v="0"/>
    <b v="1"/>
    <b v="1"/>
    <b v="1"/>
    <b v="0"/>
    <b v="0"/>
    <b v="0"/>
    <b v="0"/>
    <b v="0"/>
    <b v="0"/>
    <b v="1"/>
    <b v="0"/>
    <b v="1"/>
    <b v="0"/>
    <b v="1"/>
    <b v="0"/>
    <b v="1"/>
    <b v="1"/>
    <b v="0"/>
    <b v="0"/>
    <b v="0"/>
    <b v="1"/>
    <x v="1"/>
  </r>
  <r>
    <x v="1"/>
    <m/>
    <n v="64"/>
    <s v="M"/>
    <s v="Depression, diabetes"/>
    <n v="1"/>
    <n v="0"/>
    <n v="0"/>
    <n v="0"/>
    <s v="April Cinic Data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b v="1"/>
    <b v="1"/>
    <b v="0"/>
    <b v="0"/>
    <b v="0"/>
    <b v="1"/>
    <x v="1"/>
  </r>
  <r>
    <x v="0"/>
    <m/>
    <n v="53"/>
    <s v="F"/>
    <s v="OSA, RLS, depression"/>
    <n v="0.5"/>
    <n v="1"/>
    <n v="0"/>
    <n v="0"/>
    <s v="Clinic - Clean Data"/>
    <b v="0"/>
    <b v="0"/>
    <b v="0"/>
    <n v="1"/>
    <b v="1"/>
    <b v="1"/>
    <b v="1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1"/>
    <b v="0"/>
    <b v="0"/>
    <b v="0"/>
    <b v="0"/>
    <b v="1"/>
    <b v="1"/>
    <b v="0"/>
    <b v="0"/>
    <b v="1"/>
    <b v="0"/>
    <b v="0"/>
    <b v="0"/>
    <b v="0"/>
    <b v="0"/>
    <b v="1"/>
    <b v="0"/>
    <b v="1"/>
    <b v="0"/>
    <b v="1"/>
    <b v="1"/>
    <x v="0"/>
  </r>
  <r>
    <x v="0"/>
    <m/>
    <n v="64"/>
    <s v="F"/>
    <s v="Central sleep apnea, circadian disorder"/>
    <n v="0.5"/>
    <n v="0"/>
    <n v="1"/>
    <n v="0"/>
    <s v="Clinic - Clean Data"/>
    <b v="0"/>
    <b v="0"/>
    <b v="0"/>
    <n v="1"/>
    <b v="1"/>
    <b v="1"/>
    <b v="1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0"/>
    <b v="1"/>
    <b v="0"/>
    <b v="0"/>
    <b v="0"/>
    <b v="1"/>
    <b v="1"/>
    <b v="0"/>
    <b v="0"/>
    <b v="0"/>
    <b v="0"/>
    <b v="1"/>
    <b v="0"/>
    <b v="1"/>
    <b v="0"/>
    <b v="0"/>
    <b v="0"/>
    <b v="1"/>
    <b v="0"/>
    <b v="1"/>
    <b v="1"/>
    <x v="0"/>
  </r>
  <r>
    <x v="0"/>
    <m/>
    <n v="67"/>
    <s v="F"/>
    <s v="OSA"/>
    <n v="0.5"/>
    <n v="1"/>
    <n v="1"/>
    <n v="0"/>
    <s v="Clinic - Clean Data"/>
    <b v="0"/>
    <b v="0"/>
    <b v="0"/>
    <n v="1"/>
    <b v="1"/>
    <b v="1"/>
    <b v="1"/>
    <b v="1"/>
    <b v="0"/>
    <b v="0"/>
    <b v="0"/>
    <b v="1"/>
    <b v="0"/>
    <b v="0"/>
    <b v="1"/>
    <b v="1"/>
    <b v="1"/>
    <b v="0"/>
    <b v="0"/>
    <b v="0"/>
    <b v="0"/>
    <b v="1"/>
    <b v="1"/>
    <b v="0"/>
    <b v="0"/>
    <b v="1"/>
    <b v="1"/>
    <b v="1"/>
    <b v="0"/>
    <b v="0"/>
    <b v="1"/>
    <b v="1"/>
    <b v="0"/>
    <b v="0"/>
    <b v="1"/>
    <b v="0"/>
    <b v="1"/>
    <b v="0"/>
    <b v="1"/>
    <b v="0"/>
    <b v="1"/>
    <b v="0"/>
    <b v="1"/>
    <b v="0"/>
    <b v="1"/>
    <b v="1"/>
    <x v="0"/>
  </r>
  <r>
    <x v="0"/>
    <m/>
    <n v="61"/>
    <s v="M"/>
    <s v="OSA, no RSWA"/>
    <n v="0.5"/>
    <n v="1"/>
    <n v="0"/>
    <n v="1"/>
    <s v="Clinic - Clean Data"/>
    <b v="0"/>
    <b v="0"/>
    <b v="0"/>
    <n v="1"/>
    <b v="1"/>
    <b v="1"/>
    <b v="1"/>
    <b v="1"/>
    <b v="1"/>
    <b v="1"/>
    <b v="0"/>
    <b v="0"/>
    <b v="1"/>
    <b v="0"/>
    <b v="1"/>
    <b v="1"/>
    <b v="1"/>
    <b v="0"/>
    <b v="0"/>
    <b v="0"/>
    <b v="0"/>
    <b v="1"/>
    <b v="1"/>
    <b v="0"/>
    <b v="0"/>
    <b v="1"/>
    <b v="0"/>
    <b v="0"/>
    <b v="0"/>
    <b v="0"/>
    <b v="1"/>
    <b v="1"/>
    <b v="0"/>
    <b v="0"/>
    <b v="1"/>
    <b v="0"/>
    <b v="0"/>
    <b v="1"/>
    <b v="1"/>
    <b v="0"/>
    <b v="1"/>
    <b v="0"/>
    <b v="1"/>
    <b v="0"/>
    <b v="1"/>
    <b v="1"/>
    <x v="0"/>
  </r>
  <r>
    <x v="0"/>
    <m/>
    <n v="53"/>
    <s v="F"/>
    <s v="OSA, anxiety, depression"/>
    <n v="0.5"/>
    <n v="1"/>
    <n v="1"/>
    <n v="1"/>
    <s v="Clinic - Clean Data"/>
    <b v="0"/>
    <b v="0"/>
    <b v="0"/>
    <n v="1"/>
    <b v="1"/>
    <b v="1"/>
    <b v="1"/>
    <b v="1"/>
    <b v="1"/>
    <b v="1"/>
    <b v="0"/>
    <b v="1"/>
    <b v="1"/>
    <b v="1"/>
    <b v="1"/>
    <b v="1"/>
    <b v="1"/>
    <b v="0"/>
    <b v="0"/>
    <b v="0"/>
    <b v="0"/>
    <b v="1"/>
    <b v="1"/>
    <b v="0"/>
    <b v="0"/>
    <b v="1"/>
    <b v="1"/>
    <b v="1"/>
    <b v="0"/>
    <b v="0"/>
    <b v="1"/>
    <b v="1"/>
    <b v="0"/>
    <b v="0"/>
    <b v="1"/>
    <b v="0"/>
    <b v="1"/>
    <b v="1"/>
    <b v="1"/>
    <b v="0"/>
    <b v="1"/>
    <b v="0"/>
    <b v="1"/>
    <b v="0"/>
    <b v="1"/>
    <b v="1"/>
    <x v="0"/>
  </r>
  <r>
    <x v="0"/>
    <m/>
    <n v="43"/>
    <s v="F"/>
    <s v="OSA, shift work disorder"/>
    <n v="0.5"/>
    <n v="0"/>
    <n v="1"/>
    <n v="0"/>
    <s v="Clinic - Clean Data"/>
    <b v="0"/>
    <b v="0"/>
    <b v="0"/>
    <n v="1"/>
    <b v="1"/>
    <b v="1"/>
    <b v="1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0"/>
    <b v="1"/>
    <b v="0"/>
    <b v="0"/>
    <b v="0"/>
    <b v="1"/>
    <b v="1"/>
    <b v="0"/>
    <b v="0"/>
    <b v="0"/>
    <b v="0"/>
    <b v="1"/>
    <b v="0"/>
    <b v="1"/>
    <b v="0"/>
    <b v="0"/>
    <b v="0"/>
    <b v="1"/>
    <b v="0"/>
    <b v="1"/>
    <b v="1"/>
    <x v="0"/>
  </r>
  <r>
    <x v="0"/>
    <m/>
    <n v="43"/>
    <s v="M"/>
    <s v="RLS, insomnia, mild OSA"/>
    <n v="0.5"/>
    <n v="0"/>
    <n v="0"/>
    <n v="1"/>
    <s v="Clinic - Clean Data"/>
    <b v="0"/>
    <b v="0"/>
    <b v="0"/>
    <n v="1"/>
    <b v="1"/>
    <b v="1"/>
    <b v="1"/>
    <b v="1"/>
    <b v="1"/>
    <b v="1"/>
    <b v="0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1"/>
    <b v="1"/>
    <b v="0"/>
    <b v="0"/>
    <b v="0"/>
    <b v="0"/>
    <b v="0"/>
    <b v="1"/>
    <b v="1"/>
    <b v="0"/>
    <b v="0"/>
    <b v="0"/>
    <b v="1"/>
    <b v="0"/>
    <b v="1"/>
    <b v="1"/>
    <x v="0"/>
  </r>
  <r>
    <x v="0"/>
    <m/>
    <n v="73"/>
    <s v="F"/>
    <s v="OSA sx, sleeptalking, initiation insomnia, RLS, low Fe"/>
    <n v="0.5"/>
    <n v="0.5"/>
    <n v="1"/>
    <n v="1"/>
    <s v="Clinic - Clean Data"/>
    <b v="0"/>
    <b v="0"/>
    <b v="0"/>
    <n v="1"/>
    <b v="1"/>
    <b v="1"/>
    <b v="1"/>
    <b v="1"/>
    <b v="1"/>
    <b v="1"/>
    <b v="0"/>
    <b v="0"/>
    <b v="0"/>
    <b v="1"/>
    <b v="1"/>
    <b v="1"/>
    <b v="1"/>
    <b v="0"/>
    <b v="0"/>
    <b v="0"/>
    <b v="0"/>
    <b v="1"/>
    <b v="1"/>
    <b v="0"/>
    <b v="0"/>
    <b v="0"/>
    <b v="1"/>
    <b v="0"/>
    <b v="0"/>
    <b v="0"/>
    <b v="1"/>
    <b v="1"/>
    <b v="0"/>
    <b v="0"/>
    <b v="0"/>
    <b v="0"/>
    <b v="1"/>
    <b v="1"/>
    <b v="1"/>
    <b v="0"/>
    <b v="0"/>
    <b v="0"/>
    <b v="1"/>
    <b v="1"/>
    <b v="1"/>
    <b v="1"/>
    <x v="0"/>
  </r>
  <r>
    <x v="0"/>
    <m/>
    <n v="68"/>
    <s v="M"/>
    <s v="Hypersomnia, tachycarida, constipation, l. thalamic lacunar lesion"/>
    <n v="0.5"/>
    <n v="0.5"/>
    <n v="1"/>
    <n v="1"/>
    <s v="Clinic - Clean Data"/>
    <b v="0"/>
    <b v="0"/>
    <b v="0"/>
    <n v="1"/>
    <b v="1"/>
    <b v="1"/>
    <b v="1"/>
    <b v="1"/>
    <b v="1"/>
    <b v="1"/>
    <b v="0"/>
    <b v="0"/>
    <b v="0"/>
    <b v="1"/>
    <b v="1"/>
    <b v="1"/>
    <b v="0"/>
    <b v="1"/>
    <b v="1"/>
    <b v="0"/>
    <b v="0"/>
    <b v="1"/>
    <b v="1"/>
    <b v="1"/>
    <b v="1"/>
    <b v="0"/>
    <b v="1"/>
    <b v="0"/>
    <b v="0"/>
    <b v="1"/>
    <b v="0"/>
    <b v="0"/>
    <b v="1"/>
    <b v="0"/>
    <b v="0"/>
    <b v="0"/>
    <b v="1"/>
    <b v="1"/>
    <b v="1"/>
    <b v="0"/>
    <b v="0"/>
    <b v="0"/>
    <b v="1"/>
    <b v="1"/>
    <b v="1"/>
    <b v="1"/>
    <x v="1"/>
  </r>
  <r>
    <x v="0"/>
    <m/>
    <n v="64"/>
    <s v="F"/>
    <s v="OSA, insomnia, excessive daytime sleepiness, cognitive concerns"/>
    <n v="0.5"/>
    <n v="0.5"/>
    <n v="0"/>
    <n v="1"/>
    <s v="Clinic - Clean Data"/>
    <b v="0"/>
    <b v="0"/>
    <b v="0"/>
    <n v="1"/>
    <b v="1"/>
    <b v="1"/>
    <b v="1"/>
    <b v="1"/>
    <b v="1"/>
    <b v="1"/>
    <b v="0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1"/>
    <b v="1"/>
    <b v="0"/>
    <b v="0"/>
    <b v="0"/>
    <b v="0"/>
    <b v="0"/>
    <b v="1"/>
    <b v="1"/>
    <b v="0"/>
    <b v="0"/>
    <b v="0"/>
    <b v="1"/>
    <b v="1"/>
    <b v="1"/>
    <b v="1"/>
    <x v="0"/>
  </r>
  <r>
    <x v="0"/>
    <m/>
    <n v="41"/>
    <s v="M"/>
    <s v="OSA"/>
    <n v="0.5"/>
    <n v="0"/>
    <n v="0"/>
    <n v="0.5"/>
    <s v="Clinic - Clean Data"/>
    <b v="0"/>
    <b v="0"/>
    <b v="0"/>
    <n v="1"/>
    <b v="1"/>
    <b v="1"/>
    <b v="0"/>
    <b v="0"/>
    <b v="0"/>
    <b v="0"/>
    <b v="0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1"/>
    <b v="1"/>
    <x v="0"/>
  </r>
  <r>
    <x v="0"/>
    <m/>
    <n v="68"/>
    <s v="F"/>
    <s v="OSA, migraines"/>
    <n v="0.5"/>
    <n v="0"/>
    <n v="0"/>
    <n v="0"/>
    <s v="Clinic - Clean Data"/>
    <b v="0"/>
    <b v="1"/>
    <b v="0"/>
    <n v="1"/>
    <b v="1"/>
    <b v="1"/>
    <b v="0"/>
    <b v="0"/>
    <b v="0"/>
    <b v="0"/>
    <b v="1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1"/>
    <b v="1"/>
    <x v="0"/>
  </r>
  <r>
    <x v="0"/>
    <m/>
    <n v="45"/>
    <s v="M"/>
    <s v="Tbi, sleep apnea, migraines, PTSD + GAD"/>
    <n v="0.5"/>
    <n v="0.5"/>
    <n v="1"/>
    <n v="1"/>
    <s v="Clinic - Clean Data"/>
    <b v="0"/>
    <b v="0"/>
    <b v="0"/>
    <n v="1"/>
    <b v="1"/>
    <b v="1"/>
    <b v="1"/>
    <b v="1"/>
    <b v="1"/>
    <b v="1"/>
    <b v="0"/>
    <b v="0"/>
    <b v="0"/>
    <b v="1"/>
    <b v="1"/>
    <b v="1"/>
    <b v="1"/>
    <b v="0"/>
    <b v="0"/>
    <b v="0"/>
    <b v="0"/>
    <b v="1"/>
    <b v="1"/>
    <b v="0"/>
    <b v="0"/>
    <b v="0"/>
    <b v="1"/>
    <b v="0"/>
    <b v="0"/>
    <b v="0"/>
    <b v="1"/>
    <b v="1"/>
    <b v="0"/>
    <b v="0"/>
    <b v="0"/>
    <b v="0"/>
    <b v="1"/>
    <b v="1"/>
    <b v="1"/>
    <b v="0"/>
    <b v="0"/>
    <b v="0"/>
    <b v="1"/>
    <b v="1"/>
    <b v="1"/>
    <b v="1"/>
    <x v="0"/>
  </r>
  <r>
    <x v="0"/>
    <m/>
    <n v="56"/>
    <s v="M"/>
    <s v="OSA, excessive daytime sleepiness"/>
    <n v="0.5"/>
    <n v="0"/>
    <n v="0"/>
    <n v="1"/>
    <s v="Clinic - Clean Data"/>
    <b v="0"/>
    <b v="0"/>
    <b v="0"/>
    <n v="1"/>
    <b v="1"/>
    <b v="1"/>
    <b v="1"/>
    <b v="1"/>
    <b v="1"/>
    <b v="1"/>
    <b v="0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1"/>
    <b v="1"/>
    <b v="0"/>
    <b v="0"/>
    <b v="0"/>
    <b v="0"/>
    <b v="0"/>
    <b v="1"/>
    <b v="1"/>
    <b v="0"/>
    <b v="0"/>
    <b v="0"/>
    <b v="1"/>
    <b v="0"/>
    <b v="1"/>
    <b v="1"/>
    <x v="0"/>
  </r>
  <r>
    <x v="0"/>
    <m/>
    <n v="45"/>
    <s v="F"/>
    <s v="Lupus, sleep apnea"/>
    <n v="0.5"/>
    <n v="0"/>
    <n v="0.5"/>
    <n v="0"/>
    <s v="Clinic - Clean Data"/>
    <b v="0"/>
    <b v="0"/>
    <b v="0"/>
    <n v="1"/>
    <b v="1"/>
    <b v="1"/>
    <b v="0"/>
    <b v="0"/>
    <b v="0"/>
    <b v="0"/>
    <b v="0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1"/>
    <b v="1"/>
    <x v="0"/>
  </r>
  <r>
    <x v="0"/>
    <m/>
    <n v="65"/>
    <s v="M"/>
    <s v="OSA, RLS"/>
    <n v="0.5"/>
    <n v="0"/>
    <n v="1"/>
    <n v="0"/>
    <s v="Clinic - Clean Data"/>
    <b v="0"/>
    <b v="0"/>
    <b v="0"/>
    <n v="1"/>
    <b v="1"/>
    <b v="1"/>
    <b v="1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0"/>
    <b v="1"/>
    <b v="0"/>
    <b v="0"/>
    <b v="0"/>
    <b v="1"/>
    <b v="1"/>
    <b v="0"/>
    <b v="0"/>
    <b v="0"/>
    <b v="0"/>
    <b v="1"/>
    <b v="0"/>
    <b v="1"/>
    <b v="0"/>
    <b v="0"/>
    <b v="0"/>
    <b v="1"/>
    <b v="0"/>
    <b v="1"/>
    <b v="1"/>
    <x v="0"/>
  </r>
  <r>
    <x v="0"/>
    <m/>
    <n v="63"/>
    <s v="M"/>
    <s v="OSA"/>
    <n v="0"/>
    <n v="0"/>
    <n v="1"/>
    <n v="0.5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1"/>
    <b v="0"/>
    <b v="1"/>
    <b v="0"/>
    <b v="0"/>
    <b v="0"/>
    <b v="0"/>
    <b v="0"/>
    <b v="0"/>
    <b v="0"/>
    <x v="0"/>
  </r>
  <r>
    <x v="0"/>
    <m/>
    <n v="60"/>
    <s v="M"/>
    <s v="OSA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m/>
    <n v="81"/>
    <s v="M"/>
    <s v="OSA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m/>
    <n v="66"/>
    <s v="M"/>
    <s v="RLS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m/>
    <n v="64"/>
    <s v="F"/>
    <s v="OSA"/>
    <n v="0"/>
    <n v="0"/>
    <n v="1"/>
    <n v="0.5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1"/>
    <b v="0"/>
    <b v="1"/>
    <b v="0"/>
    <b v="0"/>
    <b v="0"/>
    <b v="0"/>
    <b v="0"/>
    <b v="0"/>
    <b v="0"/>
    <x v="0"/>
  </r>
  <r>
    <x v="0"/>
    <m/>
    <n v="68"/>
    <s v="M"/>
    <s v="OSA"/>
    <n v="0"/>
    <n v="1"/>
    <n v="0"/>
    <n v="0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1"/>
    <b v="0"/>
    <b v="0"/>
    <b v="0"/>
    <b v="0"/>
    <b v="0"/>
    <b v="1"/>
    <b v="0"/>
    <b v="0"/>
    <b v="0"/>
    <b v="0"/>
    <b v="1"/>
    <x v="0"/>
  </r>
  <r>
    <x v="0"/>
    <m/>
    <n v="56"/>
    <s v="F"/>
    <s v="Insomnia, anxiety"/>
    <n v="0"/>
    <n v="0"/>
    <n v="1"/>
    <n v="0.5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x v="0"/>
  </r>
  <r>
    <x v="0"/>
    <m/>
    <n v="87"/>
    <s v="F"/>
    <s v="OSA, RLS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m/>
    <n v="48"/>
    <s v="M"/>
    <s v="OSA, insomnia, distal sensory neuropathy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m/>
    <n v="78"/>
    <s v="M"/>
    <s v="Hypersomnia, OSA"/>
    <n v="0"/>
    <n v="0"/>
    <n v="0"/>
    <n v="0.5"/>
    <s v="Clinic - Clean Data"/>
    <b v="1"/>
    <b v="0"/>
    <b v="0"/>
    <n v="1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m/>
    <n v="72"/>
    <s v="F"/>
    <s v="Insomnia"/>
    <n v="0"/>
    <n v="0.5"/>
    <n v="0"/>
    <n v="0"/>
    <s v="Clinic - Clean Data"/>
    <b v="1"/>
    <b v="0"/>
    <b v="0"/>
    <n v="1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1"/>
    <x v="1"/>
  </r>
  <r>
    <x v="0"/>
    <m/>
    <n v="63"/>
    <s v="F"/>
    <s v="MCl, althdileale, LVPPA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m/>
    <n v="51"/>
    <s v="F"/>
    <s v="OSA, RLS, excessive daytime sleepiness, lupus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m/>
    <n v="78"/>
    <s v="M"/>
    <s v="RBD mimic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m/>
    <n v="48"/>
    <s v="M"/>
    <s v="Spinal cerebellar ataxia 2, nocturia"/>
    <n v="0"/>
    <n v="0"/>
    <n v="1"/>
    <n v="0.5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x v="0"/>
  </r>
  <r>
    <x v="0"/>
    <m/>
    <n v="82"/>
    <s v="M"/>
    <s v="OSA"/>
    <n v="0"/>
    <n v="0"/>
    <n v="1"/>
    <n v="0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1"/>
    <b v="0"/>
    <b v="1"/>
    <b v="0"/>
    <b v="0"/>
    <b v="0"/>
    <b v="0"/>
    <b v="0"/>
    <b v="0"/>
    <b v="0"/>
    <x v="0"/>
  </r>
  <r>
    <x v="0"/>
    <m/>
    <n v="87"/>
    <s v="M"/>
    <s v="RLS"/>
    <n v="0"/>
    <n v="0"/>
    <n v="1"/>
    <n v="1"/>
    <s v="Clinic - Clean Data"/>
    <b v="1"/>
    <b v="0"/>
    <b v="0"/>
    <n v="1"/>
    <b v="0"/>
    <b v="1"/>
    <b v="1"/>
    <b v="1"/>
    <b v="1"/>
    <b v="1"/>
    <b v="0"/>
    <b v="0"/>
    <b v="0"/>
    <b v="1"/>
    <b v="1"/>
    <b v="1"/>
    <b v="1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1"/>
    <b v="1"/>
    <b v="1"/>
    <b v="0"/>
    <b v="0"/>
    <b v="0"/>
    <b v="0"/>
    <b v="0"/>
    <b v="0"/>
    <b v="0"/>
    <x v="0"/>
  </r>
  <r>
    <x v="0"/>
    <m/>
    <n v="76"/>
    <s v="M"/>
    <s v="OSA, sleep maintenance insomnia, nocturia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m/>
    <n v="47"/>
    <s v="M"/>
    <s v="OSA, insomnia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m/>
    <n v="77"/>
    <s v="F"/>
    <s v="OSA, anxiety, depression"/>
    <n v="0"/>
    <n v="1"/>
    <n v="0"/>
    <n v="0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1"/>
    <b v="0"/>
    <b v="0"/>
    <b v="0"/>
    <b v="0"/>
    <b v="0"/>
    <b v="1"/>
    <b v="0"/>
    <b v="0"/>
    <b v="0"/>
    <b v="0"/>
    <b v="1"/>
    <x v="0"/>
  </r>
  <r>
    <x v="0"/>
    <m/>
    <n v="62"/>
    <s v="F"/>
    <s v="Sleep apnea, migraines, I. ica aneurysm, s/p embolization (2020)"/>
    <n v="0"/>
    <n v="0"/>
    <n v="0"/>
    <n v="0.5"/>
    <s v="Clinic - Clean Data"/>
    <b v="1"/>
    <b v="0"/>
    <b v="0"/>
    <n v="1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m/>
    <n v="73"/>
    <s v="M"/>
    <s v="RLS, OSA, depression"/>
    <n v="0"/>
    <n v="1"/>
    <n v="0"/>
    <n v="0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1"/>
    <b v="0"/>
    <b v="0"/>
    <b v="0"/>
    <b v="0"/>
    <b v="0"/>
    <b v="1"/>
    <b v="0"/>
    <b v="0"/>
    <b v="0"/>
    <b v="0"/>
    <b v="1"/>
    <x v="0"/>
  </r>
  <r>
    <x v="0"/>
    <m/>
    <n v="71"/>
    <s v="M"/>
    <s v="OSA, depression, nocturia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m/>
    <n v="61"/>
    <s v="F"/>
    <s v="OSA, cognitive concerns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m/>
    <n v="84"/>
    <s v="M"/>
    <s v="OSA"/>
    <n v="0"/>
    <n v="1"/>
    <n v="1"/>
    <n v="0"/>
    <s v="Clinic - Clean Data"/>
    <b v="1"/>
    <b v="0"/>
    <b v="0"/>
    <n v="1"/>
    <b v="0"/>
    <b v="1"/>
    <b v="1"/>
    <b v="1"/>
    <b v="0"/>
    <b v="0"/>
    <b v="0"/>
    <b v="1"/>
    <b v="0"/>
    <b v="0"/>
    <b v="1"/>
    <b v="1"/>
    <b v="1"/>
    <b v="0"/>
    <b v="0"/>
    <b v="0"/>
    <b v="0"/>
    <b v="0"/>
    <b v="0"/>
    <b v="0"/>
    <b v="0"/>
    <b v="1"/>
    <b v="1"/>
    <b v="1"/>
    <b v="0"/>
    <b v="0"/>
    <b v="1"/>
    <b v="1"/>
    <b v="0"/>
    <b v="0"/>
    <b v="1"/>
    <b v="0"/>
    <b v="1"/>
    <b v="0"/>
    <b v="1"/>
    <b v="0"/>
    <b v="1"/>
    <b v="0"/>
    <b v="0"/>
    <b v="0"/>
    <b v="0"/>
    <b v="1"/>
    <x v="0"/>
  </r>
  <r>
    <x v="0"/>
    <m/>
    <n v="75"/>
    <s v="M"/>
    <s v="PLMD, RLS, depression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m/>
    <n v="56"/>
    <s v="M"/>
    <s v="OSA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m/>
    <n v="45"/>
    <s v="M"/>
    <s v="OSA, insomnia, chronic fatigue"/>
    <n v="0"/>
    <n v="0"/>
    <n v="1"/>
    <n v="0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1"/>
    <b v="0"/>
    <b v="1"/>
    <b v="0"/>
    <b v="0"/>
    <b v="0"/>
    <b v="0"/>
    <b v="0"/>
    <b v="0"/>
    <b v="0"/>
    <x v="0"/>
  </r>
  <r>
    <x v="0"/>
    <m/>
    <n v="72"/>
    <s v="M"/>
    <s v="Severe depression, OSA"/>
    <n v="0"/>
    <n v="0"/>
    <n v="1"/>
    <n v="0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1"/>
    <b v="0"/>
    <b v="1"/>
    <b v="0"/>
    <b v="0"/>
    <b v="0"/>
    <b v="0"/>
    <b v="0"/>
    <b v="0"/>
    <b v="0"/>
    <x v="0"/>
  </r>
  <r>
    <x v="0"/>
    <m/>
    <n v="40"/>
    <s v="F"/>
    <s v="OSA"/>
    <n v="0"/>
    <n v="0"/>
    <n v="0"/>
    <n v="1"/>
    <s v="Clinic - Clean Data"/>
    <b v="1"/>
    <b v="0"/>
    <b v="0"/>
    <n v="1"/>
    <b v="0"/>
    <b v="1"/>
    <b v="1"/>
    <b v="1"/>
    <b v="1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1"/>
    <b v="1"/>
    <b v="0"/>
    <b v="0"/>
    <b v="0"/>
    <b v="0"/>
    <b v="0"/>
    <b v="0"/>
    <b v="0"/>
    <x v="0"/>
  </r>
  <r>
    <x v="0"/>
    <m/>
    <n v="50"/>
    <s v="M"/>
    <s v="OSA"/>
    <n v="0"/>
    <n v="0"/>
    <n v="0"/>
    <n v="1"/>
    <s v="Clinic - Clean Data"/>
    <b v="1"/>
    <b v="0"/>
    <b v="0"/>
    <n v="1"/>
    <b v="0"/>
    <b v="1"/>
    <b v="1"/>
    <b v="1"/>
    <b v="1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1"/>
    <b v="1"/>
    <b v="0"/>
    <b v="0"/>
    <b v="0"/>
    <b v="0"/>
    <b v="0"/>
    <b v="0"/>
    <b v="0"/>
    <x v="0"/>
  </r>
  <r>
    <x v="0"/>
    <m/>
    <n v="57"/>
    <s v="F"/>
    <s v="RLS"/>
    <n v="0"/>
    <n v="0"/>
    <n v="0"/>
    <n v="0"/>
    <s v="Clinic - Clean Data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m/>
    <n v="68"/>
    <s v="M"/>
    <s v="RLS"/>
    <n v="0"/>
    <n v="0"/>
    <n v="0"/>
    <n v="1"/>
    <s v="Clinic - Clean Data"/>
    <b v="1"/>
    <b v="0"/>
    <b v="0"/>
    <n v="1"/>
    <b v="0"/>
    <b v="1"/>
    <b v="1"/>
    <b v="1"/>
    <b v="1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1"/>
    <b v="1"/>
    <b v="0"/>
    <b v="0"/>
    <b v="0"/>
    <b v="0"/>
    <b v="0"/>
    <b v="0"/>
    <b v="0"/>
    <x v="0"/>
  </r>
  <r>
    <x v="0"/>
    <m/>
    <n v="51"/>
    <s v="F"/>
    <s v="Lupus, sleep apnea, RLS"/>
    <n v="0"/>
    <n v="0"/>
    <n v="0"/>
    <n v="1"/>
    <s v="Clinic - Clean Data"/>
    <b v="1"/>
    <b v="0"/>
    <b v="0"/>
    <n v="1"/>
    <b v="0"/>
    <b v="1"/>
    <b v="1"/>
    <b v="1"/>
    <b v="1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1"/>
    <b v="1"/>
    <b v="0"/>
    <b v="0"/>
    <b v="0"/>
    <b v="0"/>
    <b v="0"/>
    <b v="0"/>
    <b v="0"/>
    <x v="0"/>
  </r>
  <r>
    <x v="0"/>
    <m/>
    <n v="54"/>
    <s v="F"/>
    <s v="RLS, insomnia"/>
    <n v="0"/>
    <n v="0"/>
    <n v="0"/>
    <n v="1"/>
    <s v="Clinic - Clean Data"/>
    <b v="1"/>
    <b v="0"/>
    <b v="0"/>
    <n v="1"/>
    <b v="0"/>
    <b v="1"/>
    <b v="1"/>
    <b v="1"/>
    <b v="1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1"/>
    <b v="1"/>
    <b v="0"/>
    <b v="0"/>
    <b v="0"/>
    <b v="0"/>
    <b v="0"/>
    <b v="0"/>
    <b v="0"/>
    <x v="0"/>
  </r>
  <r>
    <x v="1"/>
    <m/>
    <n v="73"/>
    <s v="M"/>
    <m/>
    <n v="1"/>
    <n v="0"/>
    <n v="0"/>
    <n v="0"/>
    <s v="Clinic - Clean Data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b v="1"/>
    <b v="1"/>
    <b v="0"/>
    <b v="0"/>
    <b v="0"/>
    <b v="1"/>
    <x v="1"/>
  </r>
  <r>
    <x v="1"/>
    <m/>
    <n v="79"/>
    <s v="M"/>
    <s v="Insomnia, nocturia (no PSG)"/>
    <n v="1"/>
    <n v="1"/>
    <n v="1"/>
    <n v="0"/>
    <s v="Clinic - Clean Data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0"/>
    <b v="1"/>
    <b v="1"/>
    <b v="1"/>
    <b v="1"/>
    <b v="0"/>
    <b v="0"/>
    <b v="0"/>
    <b v="1"/>
    <x v="1"/>
  </r>
  <r>
    <x v="1"/>
    <m/>
    <n v="70"/>
    <s v="M"/>
    <s v="OSA, depression, anxiety"/>
    <n v="1"/>
    <n v="0"/>
    <n v="0"/>
    <n v="0"/>
    <s v="Clinic - Clean Data"/>
    <b v="0"/>
    <b v="1"/>
    <b v="0"/>
    <n v="1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1"/>
    <b v="0"/>
    <b v="0"/>
    <b v="0"/>
    <b v="0"/>
    <b v="1"/>
    <x v="0"/>
  </r>
  <r>
    <x v="1"/>
    <m/>
    <n v="75"/>
    <s v="F"/>
    <s v="OSA"/>
    <n v="1"/>
    <n v="1"/>
    <n v="0"/>
    <n v="0"/>
    <s v="Clinic - Clean Data"/>
    <b v="0"/>
    <b v="0"/>
    <b v="0"/>
    <n v="1"/>
    <b v="0"/>
    <b v="0"/>
    <b v="1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1"/>
    <b v="0"/>
    <b v="0"/>
    <b v="0"/>
    <b v="0"/>
    <b v="0"/>
    <b v="0"/>
    <b v="0"/>
    <b v="1"/>
    <b v="1"/>
    <b v="1"/>
    <b v="0"/>
    <b v="0"/>
    <b v="0"/>
    <b v="0"/>
    <b v="1"/>
    <b v="0"/>
    <b v="0"/>
    <b v="0"/>
    <b v="0"/>
    <b v="1"/>
    <x v="0"/>
  </r>
  <r>
    <x v="0"/>
    <m/>
    <n v="46"/>
    <s v="F"/>
    <s v="Exessive daytime sleepiness, insomnia, OSA"/>
    <n v="1"/>
    <n v="0.5"/>
    <n v="0"/>
    <n v="1"/>
    <s v="Clinic - Clean Data"/>
    <b v="0"/>
    <b v="0"/>
    <b v="0"/>
    <n v="1"/>
    <b v="0"/>
    <b v="0"/>
    <b v="1"/>
    <b v="0"/>
    <b v="1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b v="0"/>
    <b v="0"/>
    <b v="0"/>
    <b v="0"/>
    <b v="1"/>
    <b v="0"/>
    <b v="0"/>
    <b v="0"/>
    <b v="1"/>
    <b v="1"/>
    <b v="0"/>
    <b v="1"/>
    <b v="0"/>
    <b v="0"/>
    <b v="1"/>
    <b v="1"/>
    <b v="1"/>
    <x v="0"/>
  </r>
  <r>
    <x v="1"/>
    <m/>
    <n v="79"/>
    <s v="M"/>
    <m/>
    <n v="1"/>
    <n v="0"/>
    <n v="1"/>
    <n v="0"/>
    <s v="Clinic - Clean Data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0"/>
    <b v="1"/>
    <b v="0"/>
    <b v="0"/>
    <b v="0"/>
    <b v="0"/>
    <b v="0"/>
    <b v="0"/>
    <b v="1"/>
    <b v="0"/>
    <b v="0"/>
    <b v="1"/>
    <b v="0"/>
    <b v="1"/>
    <b v="0"/>
    <b v="1"/>
    <b v="1"/>
    <b v="0"/>
    <b v="0"/>
    <b v="0"/>
    <b v="1"/>
    <x v="1"/>
  </r>
  <r>
    <x v="1"/>
    <m/>
    <n v="78"/>
    <s v="M"/>
    <m/>
    <n v="1"/>
    <n v="1"/>
    <n v="1"/>
    <n v="0"/>
    <s v="Clinic - Clean Data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0"/>
    <b v="1"/>
    <b v="1"/>
    <b v="1"/>
    <b v="1"/>
    <b v="0"/>
    <b v="0"/>
    <b v="0"/>
    <b v="1"/>
    <x v="1"/>
  </r>
  <r>
    <x v="1"/>
    <m/>
    <n v="70"/>
    <s v="F"/>
    <s v="RLS, depression, OSA"/>
    <n v="0"/>
    <n v="0"/>
    <n v="1"/>
    <n v="1"/>
    <s v="Clinic - Clean Data"/>
    <b v="1"/>
    <b v="0"/>
    <b v="0"/>
    <n v="1"/>
    <b v="0"/>
    <b v="1"/>
    <b v="1"/>
    <b v="1"/>
    <b v="1"/>
    <b v="1"/>
    <b v="0"/>
    <b v="0"/>
    <b v="0"/>
    <b v="1"/>
    <b v="1"/>
    <b v="1"/>
    <b v="1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1"/>
    <b v="1"/>
    <b v="1"/>
    <b v="0"/>
    <b v="0"/>
    <b v="0"/>
    <b v="0"/>
    <b v="0"/>
    <b v="0"/>
    <b v="0"/>
    <x v="0"/>
  </r>
  <r>
    <x v="1"/>
    <m/>
    <n v="82"/>
    <s v="M"/>
    <s v="Positional OSA"/>
    <n v="1"/>
    <n v="0"/>
    <n v="0"/>
    <n v="0"/>
    <s v="Clinic - Clean Data"/>
    <b v="0"/>
    <b v="1"/>
    <b v="0"/>
    <n v="1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1"/>
    <b v="0"/>
    <b v="0"/>
    <b v="0"/>
    <b v="0"/>
    <b v="1"/>
    <x v="0"/>
  </r>
  <r>
    <x v="1"/>
    <m/>
    <n v="70"/>
    <s v="F"/>
    <s v="Maintenance insomnia, depression"/>
    <n v="0"/>
    <n v="0"/>
    <n v="1"/>
    <n v="0"/>
    <s v="Clinic - Clean Data"/>
    <b v="1"/>
    <b v="0"/>
    <b v="0"/>
    <n v="1"/>
    <b v="0"/>
    <b v="1"/>
    <b v="1"/>
    <b v="1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x v="0"/>
  </r>
  <r>
    <x v="1"/>
    <m/>
    <n v="71"/>
    <s v="F"/>
    <s v="Depression"/>
    <n v="0.5"/>
    <n v="1"/>
    <n v="1"/>
    <n v="0.5"/>
    <s v="Clinic - Clean Data"/>
    <b v="0"/>
    <b v="0"/>
    <b v="0"/>
    <n v="1"/>
    <b v="1"/>
    <b v="1"/>
    <b v="1"/>
    <b v="1"/>
    <b v="0"/>
    <b v="0"/>
    <b v="0"/>
    <b v="1"/>
    <b v="0"/>
    <b v="0"/>
    <b v="1"/>
    <b v="1"/>
    <b v="0"/>
    <b v="1"/>
    <b v="1"/>
    <b v="0"/>
    <b v="0"/>
    <b v="1"/>
    <b v="1"/>
    <b v="1"/>
    <b v="1"/>
    <b v="1"/>
    <b v="1"/>
    <b v="1"/>
    <b v="1"/>
    <b v="1"/>
    <b v="0"/>
    <b v="0"/>
    <b v="1"/>
    <b v="0"/>
    <b v="1"/>
    <b v="0"/>
    <b v="1"/>
    <b v="0"/>
    <b v="1"/>
    <b v="0"/>
    <b v="1"/>
    <b v="1"/>
    <b v="1"/>
    <b v="0"/>
    <b v="1"/>
    <b v="1"/>
    <x v="1"/>
  </r>
  <r>
    <x v="1"/>
    <m/>
    <n v="85"/>
    <s v="M"/>
    <s v="pRBD, depression"/>
    <n v="1"/>
    <n v="0"/>
    <n v="0"/>
    <n v="0.5"/>
    <s v="Clinic - Clean Data"/>
    <b v="0"/>
    <b v="0"/>
    <b v="0"/>
    <n v="1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1"/>
    <b v="0"/>
    <b v="0"/>
    <b v="0"/>
    <b v="0"/>
    <b v="1"/>
    <x v="0"/>
  </r>
  <r>
    <x v="1"/>
    <m/>
    <n v="74"/>
    <s v="F"/>
    <m/>
    <n v="1"/>
    <n v="0"/>
    <n v="0.5"/>
    <n v="0"/>
    <s v="Clinic - Clean Data"/>
    <b v="0"/>
    <b v="0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b v="1"/>
    <b v="1"/>
    <b v="0"/>
    <b v="0"/>
    <b v="0"/>
    <b v="1"/>
    <x v="1"/>
  </r>
  <r>
    <x v="1"/>
    <m/>
    <n v="73"/>
    <s v="F"/>
    <s v="OSA, RLS, insomnia"/>
    <n v="1"/>
    <n v="0"/>
    <n v="0"/>
    <n v="1"/>
    <s v="Clinic - Clean Data"/>
    <b v="0"/>
    <b v="0"/>
    <b v="0"/>
    <n v="1"/>
    <b v="0"/>
    <b v="0"/>
    <b v="1"/>
    <b v="0"/>
    <b v="1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b v="0"/>
    <b v="0"/>
    <b v="0"/>
    <b v="0"/>
    <b v="1"/>
    <b v="0"/>
    <b v="0"/>
    <b v="0"/>
    <b v="1"/>
    <b v="1"/>
    <b v="0"/>
    <b v="1"/>
    <b v="0"/>
    <b v="0"/>
    <b v="0"/>
    <b v="0"/>
    <b v="1"/>
    <x v="0"/>
  </r>
  <r>
    <x v="1"/>
    <m/>
    <n v="77"/>
    <s v="F"/>
    <s v="OSA, cognitive impairment"/>
    <n v="1"/>
    <n v="1"/>
    <n v="1"/>
    <n v="1"/>
    <s v="Clinic - Clean Data"/>
    <b v="0"/>
    <b v="0"/>
    <b v="0"/>
    <n v="1"/>
    <b v="0"/>
    <b v="0"/>
    <b v="1"/>
    <b v="0"/>
    <b v="1"/>
    <b v="0"/>
    <b v="0"/>
    <b v="1"/>
    <b v="1"/>
    <b v="1"/>
    <b v="1"/>
    <b v="0"/>
    <b v="1"/>
    <b v="0"/>
    <b v="0"/>
    <b v="0"/>
    <b v="1"/>
    <b v="0"/>
    <b v="1"/>
    <b v="0"/>
    <b v="0"/>
    <b v="1"/>
    <b v="1"/>
    <b v="1"/>
    <b v="0"/>
    <b v="0"/>
    <b v="0"/>
    <b v="0"/>
    <b v="0"/>
    <b v="1"/>
    <b v="1"/>
    <b v="1"/>
    <b v="1"/>
    <b v="1"/>
    <b v="1"/>
    <b v="1"/>
    <b v="1"/>
    <b v="0"/>
    <b v="0"/>
    <b v="0"/>
    <b v="0"/>
    <b v="1"/>
    <x v="0"/>
  </r>
  <r>
    <x v="1"/>
    <m/>
    <n v="72"/>
    <s v="M"/>
    <s v="OSA"/>
    <n v="1"/>
    <n v="1"/>
    <n v="0"/>
    <n v="0"/>
    <s v="Clinic - Clean Data"/>
    <b v="0"/>
    <b v="0"/>
    <b v="0"/>
    <n v="1"/>
    <b v="0"/>
    <b v="0"/>
    <b v="1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1"/>
    <b v="0"/>
    <b v="0"/>
    <b v="0"/>
    <b v="0"/>
    <b v="0"/>
    <b v="0"/>
    <b v="0"/>
    <b v="1"/>
    <b v="1"/>
    <b v="1"/>
    <b v="0"/>
    <b v="0"/>
    <b v="0"/>
    <b v="0"/>
    <b v="1"/>
    <b v="0"/>
    <b v="0"/>
    <b v="0"/>
    <b v="0"/>
    <b v="1"/>
    <x v="0"/>
  </r>
  <r>
    <x v="1"/>
    <m/>
    <n v="63"/>
    <s v="F"/>
    <m/>
    <n v="1"/>
    <n v="0.5"/>
    <n v="1"/>
    <n v="1"/>
    <s v="Clinic - Clean Data"/>
    <b v="0"/>
    <b v="0"/>
    <b v="0"/>
    <n v="1"/>
    <b v="0"/>
    <b v="0"/>
    <b v="1"/>
    <b v="0"/>
    <b v="1"/>
    <b v="0"/>
    <b v="0"/>
    <b v="0"/>
    <b v="0"/>
    <b v="1"/>
    <b v="1"/>
    <b v="0"/>
    <b v="0"/>
    <b v="0"/>
    <b v="0"/>
    <b v="0"/>
    <b v="1"/>
    <b v="0"/>
    <b v="1"/>
    <b v="1"/>
    <b v="1"/>
    <b v="0"/>
    <b v="1"/>
    <b v="0"/>
    <b v="0"/>
    <b v="1"/>
    <b v="0"/>
    <b v="0"/>
    <b v="1"/>
    <b v="1"/>
    <b v="0"/>
    <b v="0"/>
    <b v="1"/>
    <b v="1"/>
    <b v="1"/>
    <b v="0"/>
    <b v="1"/>
    <b v="1"/>
    <b v="0"/>
    <b v="1"/>
    <b v="1"/>
    <b v="1"/>
    <x v="1"/>
  </r>
  <r>
    <x v="1"/>
    <m/>
    <n v="79"/>
    <s v="M"/>
    <s v="OSA"/>
    <n v="1"/>
    <n v="1"/>
    <n v="1"/>
    <n v="0"/>
    <s v="Clinic - Clean Data"/>
    <b v="0"/>
    <b v="0"/>
    <b v="0"/>
    <n v="1"/>
    <b v="0"/>
    <b v="0"/>
    <b v="1"/>
    <b v="0"/>
    <b v="0"/>
    <b v="0"/>
    <b v="0"/>
    <b v="1"/>
    <b v="0"/>
    <b v="0"/>
    <b v="1"/>
    <b v="0"/>
    <b v="1"/>
    <b v="0"/>
    <b v="0"/>
    <b v="0"/>
    <b v="1"/>
    <b v="0"/>
    <b v="1"/>
    <b v="0"/>
    <b v="0"/>
    <b v="1"/>
    <b v="1"/>
    <b v="1"/>
    <b v="0"/>
    <b v="0"/>
    <b v="0"/>
    <b v="0"/>
    <b v="0"/>
    <b v="1"/>
    <b v="1"/>
    <b v="1"/>
    <b v="1"/>
    <b v="0"/>
    <b v="1"/>
    <b v="1"/>
    <b v="1"/>
    <b v="0"/>
    <b v="0"/>
    <b v="0"/>
    <b v="0"/>
    <b v="1"/>
    <x v="0"/>
  </r>
  <r>
    <x v="0"/>
    <n v="5.1647340570000004"/>
    <n v="54"/>
    <s v="M"/>
    <s v="nREM parasomnias"/>
    <n v="0.5"/>
    <n v="0"/>
    <n v="0"/>
    <n v="1"/>
    <s v="SHAS"/>
    <b v="0"/>
    <b v="0"/>
    <b v="0"/>
    <n v="1"/>
    <b v="1"/>
    <b v="1"/>
    <b v="1"/>
    <b v="1"/>
    <b v="1"/>
    <b v="1"/>
    <b v="0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1"/>
    <b v="1"/>
    <b v="0"/>
    <b v="0"/>
    <b v="0"/>
    <b v="0"/>
    <b v="0"/>
    <b v="1"/>
    <b v="1"/>
    <b v="0"/>
    <b v="0"/>
    <b v="0"/>
    <b v="1"/>
    <b v="0"/>
    <b v="1"/>
    <b v="1"/>
    <x v="0"/>
  </r>
  <r>
    <x v="0"/>
    <n v="-2.3457297750000001"/>
    <n v="53"/>
    <s v="M"/>
    <s v="RLS, PLM"/>
    <n v="0.5"/>
    <n v="1"/>
    <n v="0"/>
    <n v="0"/>
    <s v="SHAS"/>
    <b v="0"/>
    <b v="0"/>
    <b v="0"/>
    <n v="1"/>
    <b v="1"/>
    <b v="1"/>
    <b v="1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1"/>
    <b v="0"/>
    <b v="0"/>
    <b v="0"/>
    <b v="0"/>
    <b v="1"/>
    <b v="1"/>
    <b v="0"/>
    <b v="0"/>
    <b v="1"/>
    <b v="0"/>
    <b v="0"/>
    <b v="0"/>
    <b v="0"/>
    <b v="0"/>
    <b v="1"/>
    <b v="0"/>
    <b v="1"/>
    <b v="0"/>
    <b v="1"/>
    <b v="1"/>
    <x v="0"/>
  </r>
  <r>
    <x v="0"/>
    <m/>
    <n v="62"/>
    <s v="F"/>
    <s v="Insomni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2.700108095"/>
    <n v="55"/>
    <s v="M"/>
    <s v="OSA, other parasomnias (no RSWA)"/>
    <n v="1"/>
    <n v="0"/>
    <n v="0"/>
    <n v="1"/>
    <s v="SHAS"/>
    <b v="0"/>
    <b v="0"/>
    <b v="0"/>
    <n v="1"/>
    <b v="0"/>
    <b v="0"/>
    <b v="1"/>
    <b v="0"/>
    <b v="1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b v="0"/>
    <b v="0"/>
    <b v="0"/>
    <b v="0"/>
    <b v="1"/>
    <b v="0"/>
    <b v="0"/>
    <b v="0"/>
    <b v="1"/>
    <b v="1"/>
    <b v="0"/>
    <b v="1"/>
    <b v="0"/>
    <b v="0"/>
    <b v="0"/>
    <b v="0"/>
    <b v="1"/>
    <x v="0"/>
  </r>
  <r>
    <x v="0"/>
    <n v="7.0801831970000002"/>
    <n v="85"/>
    <s v="F"/>
    <m/>
    <n v="0"/>
    <n v="1"/>
    <n v="0"/>
    <n v="0"/>
    <s v="SHAS"/>
    <b v="1"/>
    <b v="0"/>
    <b v="0"/>
    <n v="1"/>
    <b v="0"/>
    <b v="1"/>
    <b v="1"/>
    <b v="1"/>
    <b v="0"/>
    <b v="0"/>
    <b v="0"/>
    <b v="0"/>
    <b v="0"/>
    <b v="0"/>
    <b v="0"/>
    <b v="0"/>
    <b v="0"/>
    <b v="1"/>
    <b v="1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0"/>
    <b v="1"/>
    <b v="1"/>
    <b v="0"/>
    <b v="0"/>
    <b v="0"/>
    <b v="1"/>
    <x v="1"/>
  </r>
  <r>
    <x v="0"/>
    <n v="-1.1691594750000001"/>
    <n v="75"/>
    <s v="M"/>
    <s v="OSA, no RSWA"/>
    <n v="1"/>
    <n v="0"/>
    <n v="0"/>
    <n v="0"/>
    <s v="SHAS"/>
    <b v="0"/>
    <b v="1"/>
    <b v="0"/>
    <n v="1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1"/>
    <b v="0"/>
    <b v="0"/>
    <b v="0"/>
    <b v="0"/>
    <b v="1"/>
    <x v="0"/>
  </r>
  <r>
    <x v="0"/>
    <m/>
    <n v="60"/>
    <s v="M"/>
    <s v="OS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3.4536265410000002"/>
    <n v="55"/>
    <s v="F"/>
    <m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1.123105215"/>
    <n v="63"/>
    <s v="M"/>
    <s v="OSA, insomni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m/>
    <n v="67"/>
    <s v="F"/>
    <m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m/>
    <n v="78"/>
    <s v="F"/>
    <s v="OS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5.3426761110000003"/>
    <n v="68"/>
    <s v="M"/>
    <s v="OS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4.1871186180000004"/>
    <n v="81"/>
    <s v="F"/>
    <s v="RLS, sleepwalks, anxiety, depression"/>
    <n v="0"/>
    <n v="1"/>
    <n v="0.5"/>
    <n v="1"/>
    <s v="SHAS"/>
    <b v="1"/>
    <b v="0"/>
    <b v="0"/>
    <n v="1"/>
    <b v="0"/>
    <b v="1"/>
    <b v="1"/>
    <b v="1"/>
    <b v="1"/>
    <b v="1"/>
    <b v="0"/>
    <b v="0"/>
    <b v="1"/>
    <b v="0"/>
    <b v="1"/>
    <b v="1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1"/>
    <b v="0"/>
    <b v="0"/>
    <b v="1"/>
    <b v="1"/>
    <b v="0"/>
    <b v="1"/>
    <b v="0"/>
    <b v="0"/>
    <b v="0"/>
    <b v="0"/>
    <b v="1"/>
    <x v="0"/>
  </r>
  <r>
    <x v="0"/>
    <n v="-0.40979335099999997"/>
    <n v="57"/>
    <s v="F"/>
    <s v="RLS, anxiety, depression, migraines"/>
    <n v="0"/>
    <n v="0"/>
    <n v="0.5"/>
    <n v="0"/>
    <s v="SHAS"/>
    <b v="1"/>
    <b v="0"/>
    <b v="0"/>
    <n v="1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m/>
    <n v="75"/>
    <s v="M"/>
    <s v="RLS"/>
    <n v="0.5"/>
    <n v="0"/>
    <n v="0.5"/>
    <n v="0"/>
    <s v="SHAS"/>
    <b v="0"/>
    <b v="0"/>
    <b v="0"/>
    <n v="1"/>
    <b v="1"/>
    <b v="1"/>
    <b v="0"/>
    <b v="0"/>
    <b v="0"/>
    <b v="0"/>
    <b v="0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1"/>
    <b v="1"/>
    <x v="0"/>
  </r>
  <r>
    <x v="0"/>
    <m/>
    <n v="54"/>
    <s v="F"/>
    <m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1.760162252"/>
    <n v="82"/>
    <s v="F"/>
    <s v="Insomni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3.7033907999999997E-2"/>
    <n v="72"/>
    <s v="F"/>
    <m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m/>
    <n v="79"/>
    <s v="M"/>
    <s v="Insomnia, OS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1"/>
    <n v="-0.90226366999999996"/>
    <n v="68"/>
    <s v="M"/>
    <s v="Depression, mild sleep apnea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1"/>
    <m/>
    <n v="74"/>
    <s v="F"/>
    <m/>
    <n v="1"/>
    <n v="0"/>
    <n v="0"/>
    <n v="0"/>
    <s v="SHAS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b v="1"/>
    <b v="1"/>
    <b v="0"/>
    <b v="0"/>
    <b v="0"/>
    <b v="1"/>
    <x v="1"/>
  </r>
  <r>
    <x v="1"/>
    <n v="1.3878249060000001"/>
    <n v="80"/>
    <s v="M"/>
    <m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1"/>
    <n v="4.5387679140000001"/>
    <n v="80"/>
    <s v="M"/>
    <s v="OSA, anxiety"/>
    <n v="1"/>
    <n v="0"/>
    <n v="0"/>
    <n v="0"/>
    <s v="SHAS"/>
    <b v="0"/>
    <b v="1"/>
    <b v="0"/>
    <n v="1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1"/>
    <b v="0"/>
    <b v="0"/>
    <b v="0"/>
    <b v="0"/>
    <b v="1"/>
    <x v="0"/>
  </r>
  <r>
    <x v="1"/>
    <n v="5.0120282610000002"/>
    <n v="72"/>
    <s v="F"/>
    <s v="Borderline to mild OSA"/>
    <n v="0.5"/>
    <n v="1"/>
    <n v="0"/>
    <n v="0"/>
    <s v="SHAS"/>
    <b v="0"/>
    <b v="0"/>
    <b v="0"/>
    <n v="1"/>
    <b v="1"/>
    <b v="1"/>
    <b v="1"/>
    <b v="1"/>
    <b v="0"/>
    <b v="0"/>
    <b v="0"/>
    <b v="0"/>
    <b v="0"/>
    <b v="0"/>
    <b v="0"/>
    <b v="0"/>
    <b v="1"/>
    <b v="0"/>
    <b v="0"/>
    <b v="0"/>
    <b v="0"/>
    <b v="1"/>
    <b v="1"/>
    <b v="0"/>
    <b v="0"/>
    <b v="1"/>
    <b v="0"/>
    <b v="0"/>
    <b v="0"/>
    <b v="0"/>
    <b v="1"/>
    <b v="1"/>
    <b v="0"/>
    <b v="0"/>
    <b v="1"/>
    <b v="0"/>
    <b v="0"/>
    <b v="0"/>
    <b v="0"/>
    <b v="0"/>
    <b v="1"/>
    <b v="0"/>
    <b v="1"/>
    <b v="0"/>
    <b v="1"/>
    <b v="1"/>
    <x v="0"/>
  </r>
  <r>
    <x v="1"/>
    <n v="-3.407220857"/>
    <n v="67"/>
    <s v="F"/>
    <m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1"/>
    <n v="5.694318312"/>
    <n v="70"/>
    <s v="M"/>
    <m/>
    <n v="1"/>
    <n v="1"/>
    <n v="0"/>
    <n v="0"/>
    <s v="SHAS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1"/>
    <b v="0"/>
    <b v="0"/>
    <b v="0"/>
    <b v="0"/>
    <b v="0"/>
    <b v="0"/>
    <b v="0"/>
    <b v="1"/>
    <b v="1"/>
    <b v="1"/>
    <b v="0"/>
    <b v="0"/>
    <b v="0"/>
    <b v="0"/>
    <b v="1"/>
    <b v="1"/>
    <b v="0"/>
    <b v="0"/>
    <b v="0"/>
    <b v="1"/>
    <x v="1"/>
  </r>
  <r>
    <x v="1"/>
    <m/>
    <n v="67"/>
    <s v="M"/>
    <s v="OSA, depression"/>
    <n v="1"/>
    <n v="0"/>
    <n v="0"/>
    <n v="0"/>
    <s v="SHAS"/>
    <b v="0"/>
    <b v="1"/>
    <b v="0"/>
    <n v="1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1"/>
    <b v="0"/>
    <b v="0"/>
    <b v="0"/>
    <b v="0"/>
    <b v="1"/>
    <x v="0"/>
  </r>
  <r>
    <x v="1"/>
    <m/>
    <n v="67"/>
    <s v="M"/>
    <m/>
    <n v="1"/>
    <n v="1"/>
    <n v="0"/>
    <n v="1"/>
    <s v="SHAS"/>
    <b v="0"/>
    <b v="0"/>
    <b v="0"/>
    <n v="1"/>
    <b v="0"/>
    <b v="0"/>
    <b v="1"/>
    <b v="0"/>
    <b v="1"/>
    <b v="0"/>
    <b v="0"/>
    <b v="0"/>
    <b v="1"/>
    <b v="0"/>
    <b v="1"/>
    <b v="0"/>
    <b v="0"/>
    <b v="0"/>
    <b v="0"/>
    <b v="0"/>
    <b v="1"/>
    <b v="0"/>
    <b v="1"/>
    <b v="1"/>
    <b v="1"/>
    <b v="1"/>
    <b v="0"/>
    <b v="0"/>
    <b v="0"/>
    <b v="1"/>
    <b v="0"/>
    <b v="0"/>
    <b v="1"/>
    <b v="1"/>
    <b v="1"/>
    <b v="1"/>
    <b v="0"/>
    <b v="1"/>
    <b v="1"/>
    <b v="1"/>
    <b v="1"/>
    <b v="1"/>
    <b v="0"/>
    <b v="0"/>
    <b v="0"/>
    <b v="1"/>
    <x v="1"/>
  </r>
  <r>
    <x v="1"/>
    <n v="5.5261576589999999"/>
    <n v="70"/>
    <s v="M"/>
    <s v="Mild depression, RLS"/>
    <n v="0"/>
    <n v="0.5"/>
    <n v="0"/>
    <n v="1"/>
    <s v="SHAS"/>
    <b v="1"/>
    <b v="0"/>
    <b v="0"/>
    <n v="1"/>
    <b v="0"/>
    <b v="1"/>
    <b v="1"/>
    <b v="1"/>
    <b v="1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1"/>
    <b v="1"/>
    <b v="0"/>
    <b v="0"/>
    <b v="0"/>
    <b v="0"/>
    <b v="1"/>
    <b v="1"/>
    <b v="1"/>
    <x v="0"/>
  </r>
  <r>
    <x v="1"/>
    <m/>
    <n v="81"/>
    <s v="F"/>
    <s v="Depression, anxiety, insomnia"/>
    <n v="0"/>
    <n v="1"/>
    <n v="0.5"/>
    <n v="1"/>
    <s v="SHAS"/>
    <b v="1"/>
    <b v="0"/>
    <b v="0"/>
    <n v="1"/>
    <b v="0"/>
    <b v="1"/>
    <b v="1"/>
    <b v="1"/>
    <b v="1"/>
    <b v="1"/>
    <b v="0"/>
    <b v="0"/>
    <b v="1"/>
    <b v="0"/>
    <b v="1"/>
    <b v="1"/>
    <b v="0"/>
    <b v="1"/>
    <b v="1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1"/>
    <b v="1"/>
    <b v="0"/>
    <b v="1"/>
    <b v="1"/>
    <b v="0"/>
    <b v="0"/>
    <b v="0"/>
    <b v="1"/>
    <x v="1"/>
  </r>
  <r>
    <x v="1"/>
    <n v="4.3556225550000001"/>
    <n v="72"/>
    <s v="F"/>
    <m/>
    <n v="1"/>
    <n v="0"/>
    <n v="1"/>
    <n v="0"/>
    <s v="SHAS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0"/>
    <b v="1"/>
    <b v="0"/>
    <b v="0"/>
    <b v="0"/>
    <b v="0"/>
    <b v="0"/>
    <b v="0"/>
    <b v="1"/>
    <b v="0"/>
    <b v="0"/>
    <b v="1"/>
    <b v="0"/>
    <b v="1"/>
    <b v="0"/>
    <b v="1"/>
    <b v="1"/>
    <b v="0"/>
    <b v="0"/>
    <b v="0"/>
    <b v="1"/>
    <x v="1"/>
  </r>
  <r>
    <x v="1"/>
    <n v="5.2547727159999997"/>
    <n v="67"/>
    <s v="M"/>
    <s v="Depression, anxiety, PTSD"/>
    <n v="1"/>
    <n v="1"/>
    <n v="1"/>
    <n v="0"/>
    <s v="SHAS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0"/>
    <b v="1"/>
    <b v="1"/>
    <b v="1"/>
    <b v="1"/>
    <b v="0"/>
    <b v="0"/>
    <b v="0"/>
    <b v="1"/>
    <x v="1"/>
  </r>
  <r>
    <x v="1"/>
    <n v="5.8859385939999997"/>
    <n v="69"/>
    <s v="M"/>
    <m/>
    <n v="1"/>
    <n v="1"/>
    <n v="0.5"/>
    <n v="0"/>
    <s v="SHAS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1"/>
    <b v="0"/>
    <b v="0"/>
    <b v="0"/>
    <b v="0"/>
    <b v="0"/>
    <b v="0"/>
    <b v="0"/>
    <b v="1"/>
    <b v="1"/>
    <b v="1"/>
    <b v="0"/>
    <b v="0"/>
    <b v="0"/>
    <b v="0"/>
    <b v="1"/>
    <b v="1"/>
    <b v="0"/>
    <b v="0"/>
    <b v="0"/>
    <b v="1"/>
    <x v="1"/>
  </r>
  <r>
    <x v="1"/>
    <n v="4.1546924509999998"/>
    <n v="72"/>
    <s v="M"/>
    <s v="Mild-moderate OSA, insomnia, nocturia"/>
    <n v="1"/>
    <n v="0"/>
    <n v="0.5"/>
    <n v="1"/>
    <s v="SHAS"/>
    <b v="0"/>
    <b v="0"/>
    <b v="0"/>
    <n v="1"/>
    <b v="0"/>
    <b v="0"/>
    <b v="1"/>
    <b v="0"/>
    <b v="1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b v="0"/>
    <b v="0"/>
    <b v="0"/>
    <b v="0"/>
    <b v="1"/>
    <b v="0"/>
    <b v="0"/>
    <b v="0"/>
    <b v="1"/>
    <b v="1"/>
    <b v="0"/>
    <b v="1"/>
    <b v="0"/>
    <b v="0"/>
    <b v="0"/>
    <b v="0"/>
    <b v="1"/>
    <x v="0"/>
  </r>
  <r>
    <x v="1"/>
    <n v="-3.9642169869999999"/>
    <n v="61"/>
    <s v="F"/>
    <s v="Depression, migraines"/>
    <n v="1"/>
    <n v="0.5"/>
    <n v="1"/>
    <n v="0"/>
    <s v="SHAS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0"/>
    <b v="1"/>
    <b v="0"/>
    <b v="0"/>
    <b v="0"/>
    <b v="0"/>
    <b v="0"/>
    <b v="0"/>
    <b v="1"/>
    <b v="0"/>
    <b v="0"/>
    <b v="1"/>
    <b v="0"/>
    <b v="1"/>
    <b v="0"/>
    <b v="1"/>
    <b v="1"/>
    <b v="0"/>
    <b v="1"/>
    <b v="1"/>
    <b v="1"/>
    <x v="1"/>
  </r>
  <r>
    <x v="1"/>
    <n v="5.3135809820000004"/>
    <n v="76"/>
    <s v="F"/>
    <s v="Depression, anxiety"/>
    <n v="1"/>
    <n v="1"/>
    <n v="1"/>
    <n v="1"/>
    <s v="SHAS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1"/>
    <b v="1"/>
    <b v="1"/>
    <b v="1"/>
    <b v="1"/>
    <b v="0"/>
    <b v="0"/>
    <b v="0"/>
    <b v="1"/>
    <x v="1"/>
  </r>
  <r>
    <x v="1"/>
    <n v="-1.274989098"/>
    <n v="65"/>
    <s v="F"/>
    <s v="Insomnia, anxiety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1"/>
    <n v="6.8392871980000001"/>
    <n v="73"/>
    <s v="F"/>
    <s v="OSA, MCI, depression"/>
    <n v="0"/>
    <n v="0"/>
    <n v="0"/>
    <n v="0"/>
    <s v="SHAS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1"/>
    <n v="1.0274295120000001"/>
    <n v="53"/>
    <s v="M"/>
    <s v="OSA"/>
    <n v="1"/>
    <n v="0.5"/>
    <n v="0.5"/>
    <n v="1"/>
    <s v="SHAS"/>
    <b v="0"/>
    <b v="0"/>
    <b v="0"/>
    <n v="1"/>
    <b v="0"/>
    <b v="0"/>
    <b v="1"/>
    <b v="0"/>
    <b v="1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b v="0"/>
    <b v="0"/>
    <b v="0"/>
    <b v="0"/>
    <b v="1"/>
    <b v="0"/>
    <b v="0"/>
    <b v="0"/>
    <b v="1"/>
    <b v="1"/>
    <b v="0"/>
    <b v="1"/>
    <b v="0"/>
    <b v="0"/>
    <b v="1"/>
    <b v="1"/>
    <b v="1"/>
    <x v="0"/>
  </r>
  <r>
    <x v="1"/>
    <n v="0.45891792199999998"/>
    <n v="68"/>
    <s v="M"/>
    <s v="Nightmare disorder, OSA, CSA, RLS, depression"/>
    <n v="0.5"/>
    <n v="1"/>
    <n v="0.5"/>
    <n v="1"/>
    <s v="SHAS"/>
    <b v="0"/>
    <b v="0"/>
    <b v="0"/>
    <n v="1"/>
    <b v="1"/>
    <b v="1"/>
    <b v="1"/>
    <b v="1"/>
    <b v="1"/>
    <b v="1"/>
    <b v="0"/>
    <b v="0"/>
    <b v="1"/>
    <b v="0"/>
    <b v="1"/>
    <b v="1"/>
    <b v="1"/>
    <b v="0"/>
    <b v="0"/>
    <b v="0"/>
    <b v="0"/>
    <b v="1"/>
    <b v="1"/>
    <b v="0"/>
    <b v="0"/>
    <b v="1"/>
    <b v="0"/>
    <b v="0"/>
    <b v="0"/>
    <b v="0"/>
    <b v="1"/>
    <b v="1"/>
    <b v="0"/>
    <b v="0"/>
    <b v="1"/>
    <b v="0"/>
    <b v="0"/>
    <b v="1"/>
    <b v="1"/>
    <b v="0"/>
    <b v="1"/>
    <b v="0"/>
    <b v="1"/>
    <b v="0"/>
    <b v="1"/>
    <b v="1"/>
    <x v="0"/>
  </r>
  <r>
    <x v="1"/>
    <m/>
    <n v="70"/>
    <s v="F"/>
    <m/>
    <n v="1"/>
    <n v="1"/>
    <n v="1"/>
    <n v="0"/>
    <s v="SHAS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0"/>
    <b v="1"/>
    <b v="1"/>
    <b v="1"/>
    <b v="1"/>
    <b v="0"/>
    <b v="0"/>
    <b v="0"/>
    <b v="1"/>
    <x v="1"/>
  </r>
  <r>
    <x v="1"/>
    <n v="0.66475001899999997"/>
    <n v="79"/>
    <s v="M"/>
    <s v="OSA"/>
    <n v="1"/>
    <n v="0"/>
    <n v="1"/>
    <n v="0"/>
    <s v="SHAS"/>
    <b v="0"/>
    <b v="0"/>
    <b v="0"/>
    <n v="1"/>
    <b v="0"/>
    <b v="0"/>
    <b v="1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0"/>
    <b v="1"/>
    <b v="0"/>
    <b v="0"/>
    <b v="0"/>
    <b v="0"/>
    <b v="0"/>
    <b v="0"/>
    <b v="1"/>
    <b v="0"/>
    <b v="0"/>
    <b v="1"/>
    <b v="0"/>
    <b v="1"/>
    <b v="0"/>
    <b v="1"/>
    <b v="0"/>
    <b v="0"/>
    <b v="0"/>
    <b v="0"/>
    <b v="1"/>
    <x v="0"/>
  </r>
  <r>
    <x v="1"/>
    <n v="6.3362845170000002"/>
    <n v="64"/>
    <s v="M"/>
    <m/>
    <n v="1"/>
    <n v="0.5"/>
    <n v="1"/>
    <n v="0"/>
    <s v="SHAS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0"/>
    <b v="1"/>
    <b v="0"/>
    <b v="0"/>
    <b v="0"/>
    <b v="0"/>
    <b v="0"/>
    <b v="0"/>
    <b v="1"/>
    <b v="0"/>
    <b v="0"/>
    <b v="1"/>
    <b v="0"/>
    <b v="1"/>
    <b v="0"/>
    <b v="1"/>
    <b v="1"/>
    <b v="0"/>
    <b v="1"/>
    <b v="1"/>
    <b v="1"/>
    <x v="1"/>
  </r>
  <r>
    <x v="1"/>
    <m/>
    <n v="55"/>
    <s v="M"/>
    <m/>
    <n v="1"/>
    <n v="1"/>
    <n v="0"/>
    <n v="0"/>
    <s v="SHAS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1"/>
    <b v="0"/>
    <b v="0"/>
    <b v="0"/>
    <b v="0"/>
    <b v="0"/>
    <b v="0"/>
    <b v="0"/>
    <b v="1"/>
    <b v="1"/>
    <b v="1"/>
    <b v="0"/>
    <b v="0"/>
    <b v="0"/>
    <b v="0"/>
    <b v="1"/>
    <b v="1"/>
    <b v="0"/>
    <b v="0"/>
    <b v="0"/>
    <b v="1"/>
    <x v="1"/>
  </r>
  <r>
    <x v="1"/>
    <n v="2.0803639129999998"/>
    <n v="76"/>
    <s v="F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0"/>
    <b v="1"/>
    <b v="1"/>
    <b v="1"/>
    <b v="1"/>
    <b v="0"/>
    <b v="0"/>
    <b v="0"/>
    <b v="1"/>
    <x v="1"/>
  </r>
  <r>
    <x v="1"/>
    <n v="0.737372896"/>
    <n v="63"/>
    <s v="M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b v="1"/>
    <b v="1"/>
    <b v="0"/>
    <b v="0"/>
    <b v="0"/>
    <b v="1"/>
    <x v="1"/>
  </r>
  <r>
    <x v="1"/>
    <n v="4.5332755569999996"/>
    <n v="59"/>
    <s v="M"/>
    <m/>
    <n v="1"/>
    <n v="0"/>
    <n v="1"/>
    <n v="1"/>
    <s v="Stanford"/>
    <b v="0"/>
    <b v="0"/>
    <b v="0"/>
    <n v="1"/>
    <b v="0"/>
    <b v="0"/>
    <b v="1"/>
    <b v="0"/>
    <b v="1"/>
    <b v="0"/>
    <b v="0"/>
    <b v="0"/>
    <b v="0"/>
    <b v="1"/>
    <b v="1"/>
    <b v="0"/>
    <b v="0"/>
    <b v="0"/>
    <b v="0"/>
    <b v="0"/>
    <b v="1"/>
    <b v="0"/>
    <b v="1"/>
    <b v="1"/>
    <b v="1"/>
    <b v="0"/>
    <b v="1"/>
    <b v="0"/>
    <b v="0"/>
    <b v="1"/>
    <b v="0"/>
    <b v="0"/>
    <b v="1"/>
    <b v="1"/>
    <b v="0"/>
    <b v="0"/>
    <b v="1"/>
    <b v="1"/>
    <b v="1"/>
    <b v="0"/>
    <b v="1"/>
    <b v="1"/>
    <b v="0"/>
    <b v="0"/>
    <b v="0"/>
    <b v="1"/>
    <x v="1"/>
  </r>
  <r>
    <x v="1"/>
    <n v="-4.9148882719999998"/>
    <n v="65"/>
    <s v="F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b v="1"/>
    <b v="1"/>
    <b v="0"/>
    <b v="0"/>
    <b v="0"/>
    <b v="1"/>
    <x v="1"/>
  </r>
  <r>
    <x v="1"/>
    <n v="6.1564291280000001"/>
    <n v="63"/>
    <s v="M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b v="1"/>
    <b v="1"/>
    <b v="0"/>
    <b v="0"/>
    <b v="0"/>
    <b v="1"/>
    <x v="1"/>
  </r>
  <r>
    <x v="1"/>
    <n v="-0.96570313910000005"/>
    <n v="74"/>
    <s v="M"/>
    <m/>
    <n v="1"/>
    <n v="1"/>
    <n v="0"/>
    <n v="0"/>
    <s v="Stanford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1"/>
    <b v="0"/>
    <b v="0"/>
    <b v="0"/>
    <b v="0"/>
    <b v="0"/>
    <b v="0"/>
    <b v="0"/>
    <b v="1"/>
    <b v="1"/>
    <b v="1"/>
    <b v="0"/>
    <b v="0"/>
    <b v="0"/>
    <b v="0"/>
    <b v="1"/>
    <b v="1"/>
    <b v="0"/>
    <b v="0"/>
    <b v="0"/>
    <b v="1"/>
    <x v="1"/>
  </r>
  <r>
    <x v="1"/>
    <n v="7.6217001560000002"/>
    <n v="75"/>
    <s v="M"/>
    <m/>
    <n v="1"/>
    <n v="0.5"/>
    <n v="0"/>
    <n v="0.5"/>
    <s v="Stanford"/>
    <b v="0"/>
    <b v="0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b v="1"/>
    <b v="1"/>
    <b v="0"/>
    <b v="1"/>
    <b v="1"/>
    <b v="1"/>
    <x v="1"/>
  </r>
  <r>
    <x v="1"/>
    <n v="4.2917910519999998"/>
    <n v="62"/>
    <s v="F"/>
    <m/>
    <n v="1"/>
    <n v="0"/>
    <n v="0"/>
    <n v="1"/>
    <s v="Stanford"/>
    <b v="0"/>
    <b v="0"/>
    <b v="0"/>
    <n v="1"/>
    <b v="0"/>
    <b v="0"/>
    <b v="1"/>
    <b v="0"/>
    <b v="1"/>
    <b v="0"/>
    <b v="0"/>
    <b v="0"/>
    <b v="0"/>
    <b v="0"/>
    <b v="0"/>
    <b v="0"/>
    <b v="0"/>
    <b v="0"/>
    <b v="0"/>
    <b v="0"/>
    <b v="1"/>
    <b v="0"/>
    <b v="1"/>
    <b v="1"/>
    <b v="1"/>
    <b v="0"/>
    <b v="0"/>
    <b v="0"/>
    <b v="0"/>
    <b v="0"/>
    <b v="0"/>
    <b v="0"/>
    <b v="0"/>
    <b v="1"/>
    <b v="0"/>
    <b v="0"/>
    <b v="0"/>
    <b v="1"/>
    <b v="1"/>
    <b v="0"/>
    <b v="1"/>
    <b v="1"/>
    <b v="0"/>
    <b v="0"/>
    <b v="0"/>
    <b v="1"/>
    <x v="1"/>
  </r>
  <r>
    <x v="1"/>
    <n v="7.2552489189999996"/>
    <n v="62"/>
    <s v="M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b v="1"/>
    <b v="1"/>
    <b v="0"/>
    <b v="0"/>
    <b v="0"/>
    <b v="1"/>
    <x v="1"/>
  </r>
  <r>
    <x v="1"/>
    <n v="4.4798871480000004"/>
    <n v="60"/>
    <s v="M"/>
    <m/>
    <n v="1"/>
    <n v="1"/>
    <n v="0"/>
    <n v="1"/>
    <s v="Stanford"/>
    <b v="0"/>
    <b v="0"/>
    <b v="0"/>
    <n v="1"/>
    <b v="0"/>
    <b v="0"/>
    <b v="1"/>
    <b v="0"/>
    <b v="1"/>
    <b v="0"/>
    <b v="0"/>
    <b v="0"/>
    <b v="1"/>
    <b v="0"/>
    <b v="1"/>
    <b v="0"/>
    <b v="0"/>
    <b v="0"/>
    <b v="0"/>
    <b v="0"/>
    <b v="1"/>
    <b v="0"/>
    <b v="1"/>
    <b v="1"/>
    <b v="1"/>
    <b v="1"/>
    <b v="0"/>
    <b v="0"/>
    <b v="0"/>
    <b v="1"/>
    <b v="0"/>
    <b v="0"/>
    <b v="1"/>
    <b v="1"/>
    <b v="1"/>
    <b v="1"/>
    <b v="0"/>
    <b v="1"/>
    <b v="1"/>
    <b v="1"/>
    <b v="1"/>
    <b v="1"/>
    <b v="0"/>
    <b v="0"/>
    <b v="0"/>
    <b v="1"/>
    <x v="1"/>
  </r>
  <r>
    <x v="1"/>
    <n v="4.4268055569999998"/>
    <n v="78"/>
    <s v="M"/>
    <m/>
    <n v="1"/>
    <n v="1"/>
    <n v="0"/>
    <n v="1"/>
    <s v="Stanford"/>
    <b v="0"/>
    <b v="0"/>
    <b v="0"/>
    <n v="1"/>
    <b v="0"/>
    <b v="0"/>
    <b v="1"/>
    <b v="0"/>
    <b v="1"/>
    <b v="0"/>
    <b v="0"/>
    <b v="0"/>
    <b v="1"/>
    <b v="0"/>
    <b v="1"/>
    <b v="0"/>
    <b v="0"/>
    <b v="0"/>
    <b v="0"/>
    <b v="0"/>
    <b v="1"/>
    <b v="0"/>
    <b v="1"/>
    <b v="1"/>
    <b v="1"/>
    <b v="1"/>
    <b v="0"/>
    <b v="0"/>
    <b v="0"/>
    <b v="1"/>
    <b v="0"/>
    <b v="0"/>
    <b v="1"/>
    <b v="1"/>
    <b v="1"/>
    <b v="1"/>
    <b v="0"/>
    <b v="1"/>
    <b v="1"/>
    <b v="1"/>
    <b v="1"/>
    <b v="1"/>
    <b v="0"/>
    <b v="0"/>
    <b v="0"/>
    <b v="1"/>
    <x v="1"/>
  </r>
  <r>
    <x v="1"/>
    <n v="4.9676454559999996"/>
    <n v="67"/>
    <s v="M"/>
    <m/>
    <n v="1"/>
    <n v="0"/>
    <n v="1"/>
    <n v="1"/>
    <s v="Stanford"/>
    <b v="0"/>
    <b v="0"/>
    <b v="0"/>
    <n v="1"/>
    <b v="0"/>
    <b v="0"/>
    <b v="1"/>
    <b v="0"/>
    <b v="1"/>
    <b v="0"/>
    <b v="0"/>
    <b v="0"/>
    <b v="0"/>
    <b v="1"/>
    <b v="1"/>
    <b v="0"/>
    <b v="0"/>
    <b v="0"/>
    <b v="0"/>
    <b v="0"/>
    <b v="1"/>
    <b v="0"/>
    <b v="1"/>
    <b v="1"/>
    <b v="1"/>
    <b v="0"/>
    <b v="1"/>
    <b v="0"/>
    <b v="0"/>
    <b v="1"/>
    <b v="0"/>
    <b v="0"/>
    <b v="1"/>
    <b v="1"/>
    <b v="0"/>
    <b v="0"/>
    <b v="1"/>
    <b v="1"/>
    <b v="1"/>
    <b v="0"/>
    <b v="1"/>
    <b v="1"/>
    <b v="0"/>
    <b v="0"/>
    <b v="0"/>
    <b v="1"/>
    <x v="1"/>
  </r>
  <r>
    <x v="1"/>
    <n v="7.4490138779999997"/>
    <n v="66"/>
    <s v="M"/>
    <m/>
    <n v="1"/>
    <n v="0"/>
    <n v="1"/>
    <n v="1"/>
    <s v="Stanford"/>
    <b v="0"/>
    <b v="0"/>
    <b v="0"/>
    <n v="1"/>
    <b v="0"/>
    <b v="0"/>
    <b v="1"/>
    <b v="0"/>
    <b v="1"/>
    <b v="0"/>
    <b v="0"/>
    <b v="0"/>
    <b v="0"/>
    <b v="1"/>
    <b v="1"/>
    <b v="0"/>
    <b v="0"/>
    <b v="0"/>
    <b v="0"/>
    <b v="0"/>
    <b v="1"/>
    <b v="0"/>
    <b v="1"/>
    <b v="1"/>
    <b v="1"/>
    <b v="0"/>
    <b v="1"/>
    <b v="0"/>
    <b v="0"/>
    <b v="1"/>
    <b v="0"/>
    <b v="0"/>
    <b v="1"/>
    <b v="1"/>
    <b v="0"/>
    <b v="0"/>
    <b v="1"/>
    <b v="1"/>
    <b v="1"/>
    <b v="0"/>
    <b v="1"/>
    <b v="1"/>
    <b v="0"/>
    <b v="0"/>
    <b v="0"/>
    <b v="1"/>
    <x v="1"/>
  </r>
  <r>
    <x v="1"/>
    <n v="4.0073969509999996"/>
    <n v="75"/>
    <s v="M"/>
    <m/>
    <n v="1"/>
    <n v="0"/>
    <n v="1"/>
    <n v="1"/>
    <s v="Stanford"/>
    <b v="0"/>
    <b v="0"/>
    <b v="0"/>
    <n v="1"/>
    <b v="0"/>
    <b v="0"/>
    <b v="1"/>
    <b v="0"/>
    <b v="1"/>
    <b v="0"/>
    <b v="0"/>
    <b v="0"/>
    <b v="0"/>
    <b v="1"/>
    <b v="1"/>
    <b v="0"/>
    <b v="0"/>
    <b v="0"/>
    <b v="0"/>
    <b v="0"/>
    <b v="1"/>
    <b v="0"/>
    <b v="1"/>
    <b v="1"/>
    <b v="1"/>
    <b v="0"/>
    <b v="1"/>
    <b v="0"/>
    <b v="0"/>
    <b v="1"/>
    <b v="0"/>
    <b v="0"/>
    <b v="1"/>
    <b v="1"/>
    <b v="0"/>
    <b v="0"/>
    <b v="1"/>
    <b v="1"/>
    <b v="1"/>
    <b v="0"/>
    <b v="1"/>
    <b v="1"/>
    <b v="0"/>
    <b v="0"/>
    <b v="0"/>
    <b v="1"/>
    <x v="1"/>
  </r>
  <r>
    <x v="1"/>
    <n v="10.04713289"/>
    <n v="67"/>
    <s v="M"/>
    <m/>
    <n v="1"/>
    <n v="1"/>
    <n v="1"/>
    <n v="1"/>
    <s v="Stanford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1"/>
    <b v="1"/>
    <b v="1"/>
    <b v="1"/>
    <b v="1"/>
    <b v="0"/>
    <b v="0"/>
    <b v="0"/>
    <b v="1"/>
    <x v="1"/>
  </r>
  <r>
    <x v="1"/>
    <n v="6.5036704729999997"/>
    <n v="77"/>
    <s v="M"/>
    <m/>
    <n v="1"/>
    <n v="1"/>
    <n v="1"/>
    <n v="1"/>
    <s v="Stanford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1"/>
    <b v="1"/>
    <b v="1"/>
    <b v="1"/>
    <b v="1"/>
    <b v="0"/>
    <b v="0"/>
    <b v="0"/>
    <b v="1"/>
    <x v="1"/>
  </r>
  <r>
    <x v="1"/>
    <n v="3.3723491669999999"/>
    <n v="73"/>
    <s v="M"/>
    <m/>
    <n v="1"/>
    <n v="1"/>
    <n v="1"/>
    <n v="1"/>
    <s v="Stanford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1"/>
    <b v="1"/>
    <b v="1"/>
    <b v="1"/>
    <b v="1"/>
    <b v="0"/>
    <b v="0"/>
    <b v="0"/>
    <b v="1"/>
    <x v="1"/>
  </r>
  <r>
    <x v="1"/>
    <n v="4.2871140130000001"/>
    <n v="63"/>
    <s v="M"/>
    <m/>
    <n v="1"/>
    <n v="1"/>
    <n v="1"/>
    <n v="1"/>
    <s v="Stanford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1"/>
    <b v="1"/>
    <b v="1"/>
    <b v="1"/>
    <b v="1"/>
    <b v="0"/>
    <b v="0"/>
    <b v="0"/>
    <b v="1"/>
    <x v="1"/>
  </r>
  <r>
    <x v="1"/>
    <n v="8.4718958880000006"/>
    <n v="69"/>
    <s v="M"/>
    <m/>
    <n v="1"/>
    <n v="1"/>
    <n v="1"/>
    <n v="1"/>
    <s v="Stanford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1"/>
    <b v="1"/>
    <b v="1"/>
    <b v="1"/>
    <b v="1"/>
    <b v="0"/>
    <b v="0"/>
    <b v="0"/>
    <b v="1"/>
    <x v="1"/>
  </r>
  <r>
    <x v="1"/>
    <n v="6.7906220670000002"/>
    <n v="70"/>
    <s v="M"/>
    <m/>
    <n v="1"/>
    <n v="1"/>
    <n v="1"/>
    <n v="1"/>
    <s v="Stanford"/>
    <b v="0"/>
    <b v="0"/>
    <b v="0"/>
    <n v="1"/>
    <b v="0"/>
    <b v="0"/>
    <b v="1"/>
    <b v="0"/>
    <b v="1"/>
    <b v="0"/>
    <b v="0"/>
    <b v="1"/>
    <b v="1"/>
    <b v="1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1"/>
    <b v="1"/>
    <b v="1"/>
    <b v="1"/>
    <b v="1"/>
    <b v="0"/>
    <b v="0"/>
    <b v="0"/>
    <b v="1"/>
    <x v="1"/>
  </r>
  <r>
    <x v="1"/>
    <n v="4.6497392319999999"/>
    <n v="60"/>
    <s v="M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b v="1"/>
    <b v="1"/>
    <b v="0"/>
    <b v="0"/>
    <b v="0"/>
    <b v="1"/>
    <x v="1"/>
  </r>
  <r>
    <x v="1"/>
    <n v="4.461746335"/>
    <n v="60"/>
    <s v="F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b v="1"/>
    <b v="1"/>
    <b v="0"/>
    <b v="0"/>
    <b v="0"/>
    <b v="1"/>
    <x v="1"/>
  </r>
  <r>
    <x v="1"/>
    <n v="3.8612132610000001"/>
    <n v="70"/>
    <s v="F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b v="1"/>
    <b v="1"/>
    <b v="0"/>
    <b v="0"/>
    <b v="0"/>
    <b v="1"/>
    <x v="1"/>
  </r>
  <r>
    <x v="1"/>
    <n v="8.2499133800000006"/>
    <n v="61"/>
    <s v="M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b v="1"/>
    <b v="1"/>
    <b v="0"/>
    <b v="0"/>
    <b v="0"/>
    <b v="1"/>
    <x v="1"/>
  </r>
  <r>
    <x v="1"/>
    <n v="10.48810585"/>
    <n v="77"/>
    <s v="M"/>
    <m/>
    <n v="1"/>
    <n v="0"/>
    <n v="0"/>
    <n v="0"/>
    <s v="Stanford"/>
    <b v="0"/>
    <b v="1"/>
    <b v="0"/>
    <n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b v="1"/>
    <b v="1"/>
    <b v="0"/>
    <b v="0"/>
    <b v="0"/>
    <b v="1"/>
    <x v="1"/>
  </r>
  <r>
    <x v="1"/>
    <n v="3.9732898780000001"/>
    <n v="71"/>
    <s v="M"/>
    <m/>
    <n v="1"/>
    <n v="1"/>
    <n v="0"/>
    <n v="0"/>
    <s v="Stanford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1"/>
    <b v="0"/>
    <b v="0"/>
    <b v="0"/>
    <b v="0"/>
    <b v="0"/>
    <b v="0"/>
    <b v="0"/>
    <b v="1"/>
    <b v="1"/>
    <b v="1"/>
    <b v="0"/>
    <b v="0"/>
    <b v="0"/>
    <b v="0"/>
    <b v="1"/>
    <b v="1"/>
    <b v="0"/>
    <b v="0"/>
    <b v="0"/>
    <b v="1"/>
    <x v="1"/>
  </r>
  <r>
    <x v="1"/>
    <n v="7.9504351340000001"/>
    <n v="67"/>
    <s v="M"/>
    <m/>
    <n v="1"/>
    <n v="1"/>
    <n v="0"/>
    <n v="0"/>
    <s v="Stanford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1"/>
    <b v="0"/>
    <b v="0"/>
    <b v="0"/>
    <b v="0"/>
    <b v="0"/>
    <b v="0"/>
    <b v="0"/>
    <b v="1"/>
    <b v="1"/>
    <b v="1"/>
    <b v="0"/>
    <b v="0"/>
    <b v="0"/>
    <b v="0"/>
    <b v="1"/>
    <b v="1"/>
    <b v="0"/>
    <b v="0"/>
    <b v="0"/>
    <b v="1"/>
    <x v="1"/>
  </r>
  <r>
    <x v="1"/>
    <n v="7.7607998289999998"/>
    <n v="70"/>
    <s v="M"/>
    <m/>
    <n v="1"/>
    <n v="0"/>
    <n v="1"/>
    <n v="0"/>
    <s v="Stanford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0"/>
    <b v="1"/>
    <b v="0"/>
    <b v="0"/>
    <b v="0"/>
    <b v="0"/>
    <b v="0"/>
    <b v="0"/>
    <b v="1"/>
    <b v="0"/>
    <b v="0"/>
    <b v="1"/>
    <b v="0"/>
    <b v="1"/>
    <b v="0"/>
    <b v="1"/>
    <b v="1"/>
    <b v="0"/>
    <b v="0"/>
    <b v="0"/>
    <b v="1"/>
    <x v="1"/>
  </r>
  <r>
    <x v="1"/>
    <n v="8.1570566610000004"/>
    <n v="56"/>
    <s v="M"/>
    <m/>
    <n v="1"/>
    <n v="0"/>
    <n v="1"/>
    <n v="0"/>
    <s v="Stanford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0"/>
    <b v="1"/>
    <b v="0"/>
    <b v="0"/>
    <b v="0"/>
    <b v="0"/>
    <b v="0"/>
    <b v="0"/>
    <b v="1"/>
    <b v="0"/>
    <b v="0"/>
    <b v="1"/>
    <b v="0"/>
    <b v="1"/>
    <b v="0"/>
    <b v="1"/>
    <b v="1"/>
    <b v="0"/>
    <b v="0"/>
    <b v="0"/>
    <b v="1"/>
    <x v="1"/>
  </r>
  <r>
    <x v="1"/>
    <n v="8.5528064770000007"/>
    <n v="71"/>
    <s v="M"/>
    <m/>
    <n v="1"/>
    <n v="0"/>
    <n v="1"/>
    <n v="0"/>
    <s v="Stanford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0"/>
    <b v="1"/>
    <b v="0"/>
    <b v="0"/>
    <b v="0"/>
    <b v="0"/>
    <b v="0"/>
    <b v="0"/>
    <b v="1"/>
    <b v="0"/>
    <b v="0"/>
    <b v="1"/>
    <b v="0"/>
    <b v="1"/>
    <b v="0"/>
    <b v="1"/>
    <b v="1"/>
    <b v="0"/>
    <b v="0"/>
    <b v="0"/>
    <b v="1"/>
    <x v="1"/>
  </r>
  <r>
    <x v="1"/>
    <n v="1.4660633679999999"/>
    <n v="69"/>
    <s v="M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0"/>
    <b v="1"/>
    <b v="1"/>
    <b v="1"/>
    <b v="1"/>
    <b v="0"/>
    <b v="0"/>
    <b v="0"/>
    <b v="1"/>
    <x v="1"/>
  </r>
  <r>
    <x v="1"/>
    <n v="6.4650967499999998"/>
    <n v="71"/>
    <s v="M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0"/>
    <b v="1"/>
    <b v="1"/>
    <b v="1"/>
    <b v="1"/>
    <b v="0"/>
    <b v="0"/>
    <b v="0"/>
    <b v="1"/>
    <x v="1"/>
  </r>
  <r>
    <x v="1"/>
    <n v="5.9654922040000002"/>
    <n v="56"/>
    <s v="F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0"/>
    <b v="1"/>
    <b v="1"/>
    <b v="1"/>
    <b v="1"/>
    <b v="0"/>
    <b v="0"/>
    <b v="0"/>
    <b v="1"/>
    <x v="1"/>
  </r>
  <r>
    <x v="1"/>
    <n v="6.6762195039999996"/>
    <n v="65"/>
    <s v="F"/>
    <s v="Parasomnia"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1"/>
    <b v="0"/>
    <b v="0"/>
    <b v="0"/>
    <b v="1"/>
    <b v="0"/>
    <b v="1"/>
    <b v="0"/>
    <b v="0"/>
    <b v="1"/>
    <b v="1"/>
    <b v="1"/>
    <b v="0"/>
    <b v="0"/>
    <b v="0"/>
    <b v="0"/>
    <b v="0"/>
    <b v="1"/>
    <b v="1"/>
    <b v="1"/>
    <b v="1"/>
    <b v="0"/>
    <b v="1"/>
    <b v="1"/>
    <b v="1"/>
    <b v="0"/>
    <b v="0"/>
    <b v="0"/>
    <b v="0"/>
    <b v="1"/>
    <x v="0"/>
  </r>
  <r>
    <x v="1"/>
    <n v="6.7622398209999997"/>
    <n v="74"/>
    <s v="F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0"/>
    <b v="1"/>
    <b v="1"/>
    <b v="1"/>
    <b v="1"/>
    <b v="0"/>
    <b v="0"/>
    <b v="0"/>
    <b v="1"/>
    <x v="1"/>
  </r>
  <r>
    <x v="1"/>
    <n v="7.0950900639999999"/>
    <n v="59"/>
    <s v="M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0"/>
    <b v="1"/>
    <b v="1"/>
    <b v="1"/>
    <b v="1"/>
    <b v="0"/>
    <b v="0"/>
    <b v="0"/>
    <b v="1"/>
    <x v="1"/>
  </r>
  <r>
    <x v="1"/>
    <n v="10.709139990000001"/>
    <n v="76"/>
    <s v="M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0"/>
    <b v="1"/>
    <b v="1"/>
    <b v="1"/>
    <b v="1"/>
    <b v="0"/>
    <b v="0"/>
    <b v="0"/>
    <b v="1"/>
    <x v="1"/>
  </r>
  <r>
    <x v="1"/>
    <n v="5.5567184239999996"/>
    <n v="62"/>
    <s v="M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0"/>
    <b v="1"/>
    <b v="1"/>
    <b v="1"/>
    <b v="1"/>
    <b v="0"/>
    <b v="0"/>
    <b v="0"/>
    <b v="1"/>
    <x v="1"/>
  </r>
  <r>
    <x v="1"/>
    <n v="8.1022803109999995"/>
    <n v="68"/>
    <s v="F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0"/>
    <b v="1"/>
    <b v="1"/>
    <b v="1"/>
    <b v="1"/>
    <b v="0"/>
    <b v="0"/>
    <b v="0"/>
    <b v="1"/>
    <x v="1"/>
  </r>
  <r>
    <x v="1"/>
    <n v="5.0905679749999999"/>
    <n v="76"/>
    <s v="M"/>
    <m/>
    <n v="1"/>
    <n v="1"/>
    <n v="1"/>
    <n v="0"/>
    <s v="Stanford"/>
    <b v="0"/>
    <b v="0"/>
    <b v="0"/>
    <n v="1"/>
    <b v="0"/>
    <b v="0"/>
    <b v="1"/>
    <b v="0"/>
    <b v="0"/>
    <b v="0"/>
    <b v="0"/>
    <b v="1"/>
    <b v="0"/>
    <b v="0"/>
    <b v="1"/>
    <b v="0"/>
    <b v="0"/>
    <b v="0"/>
    <b v="0"/>
    <b v="0"/>
    <b v="1"/>
    <b v="0"/>
    <b v="1"/>
    <b v="1"/>
    <b v="1"/>
    <b v="1"/>
    <b v="1"/>
    <b v="1"/>
    <b v="1"/>
    <b v="1"/>
    <b v="0"/>
    <b v="0"/>
    <b v="1"/>
    <b v="1"/>
    <b v="1"/>
    <b v="1"/>
    <b v="1"/>
    <b v="0"/>
    <b v="1"/>
    <b v="1"/>
    <b v="1"/>
    <b v="1"/>
    <b v="0"/>
    <b v="0"/>
    <b v="0"/>
    <b v="1"/>
    <x v="1"/>
  </r>
  <r>
    <x v="1"/>
    <n v="4.3324332099999996"/>
    <n v="52"/>
    <s v="M"/>
    <m/>
    <n v="1"/>
    <n v="0.5"/>
    <n v="1"/>
    <n v="0"/>
    <s v="Stanford"/>
    <b v="0"/>
    <b v="0"/>
    <b v="0"/>
    <n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1"/>
    <b v="1"/>
    <b v="0"/>
    <b v="1"/>
    <b v="0"/>
    <b v="0"/>
    <b v="0"/>
    <b v="0"/>
    <b v="0"/>
    <b v="0"/>
    <b v="1"/>
    <b v="0"/>
    <b v="0"/>
    <b v="1"/>
    <b v="0"/>
    <b v="1"/>
    <b v="0"/>
    <b v="1"/>
    <b v="1"/>
    <b v="0"/>
    <b v="1"/>
    <b v="1"/>
    <b v="1"/>
    <x v="1"/>
  </r>
  <r>
    <x v="1"/>
    <n v="2.9167801550000001"/>
    <n v="71"/>
    <s v="M"/>
    <m/>
    <n v="1"/>
    <n v="0.5"/>
    <n v="1"/>
    <n v="1"/>
    <s v="Stanford"/>
    <b v="0"/>
    <b v="0"/>
    <b v="0"/>
    <n v="1"/>
    <b v="0"/>
    <b v="0"/>
    <b v="1"/>
    <b v="0"/>
    <b v="1"/>
    <b v="0"/>
    <b v="0"/>
    <b v="0"/>
    <b v="0"/>
    <b v="1"/>
    <b v="1"/>
    <b v="0"/>
    <b v="0"/>
    <b v="0"/>
    <b v="0"/>
    <b v="0"/>
    <b v="1"/>
    <b v="0"/>
    <b v="1"/>
    <b v="1"/>
    <b v="1"/>
    <b v="0"/>
    <b v="1"/>
    <b v="0"/>
    <b v="0"/>
    <b v="1"/>
    <b v="0"/>
    <b v="0"/>
    <b v="1"/>
    <b v="1"/>
    <b v="0"/>
    <b v="0"/>
    <b v="1"/>
    <b v="1"/>
    <b v="1"/>
    <b v="0"/>
    <b v="1"/>
    <b v="1"/>
    <b v="0"/>
    <b v="1"/>
    <b v="1"/>
    <b v="1"/>
    <x v="1"/>
  </r>
  <r>
    <x v="0"/>
    <n v="-8.0569572209999993"/>
    <n v="45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7.1855940269999996"/>
    <n v="65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7.161543633"/>
    <n v="70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7.0927508330000002"/>
    <n v="58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6.7442457180000002"/>
    <n v="66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6.0728324950000001"/>
    <n v="53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5.8477109399999998"/>
    <n v="72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5.6646109559999998"/>
    <n v="61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5.4816198849999997"/>
    <n v="80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5.3751686689999998"/>
    <n v="62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5.3183706559999999"/>
    <n v="60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4.9671237980000003"/>
    <n v="64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4.8526087950000001"/>
    <n v="77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4.5812398910000001"/>
    <n v="74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4.4213471929999999"/>
    <n v="66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4.3677041909999996"/>
    <n v="68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4.3485170799999997"/>
    <n v="74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3.7640566149999999"/>
    <n v="62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3.5628620519999998"/>
    <n v="73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3.0625151339999999"/>
    <n v="74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2.9571440099999999"/>
    <n v="76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2.5948541490000001"/>
    <n v="65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2.14175468"/>
    <n v="71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1.7900054729999999"/>
    <n v="79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1.459569605"/>
    <n v="57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5.1303870600000002E-2"/>
    <n v="72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6.9434791679999996E-2"/>
    <n v="61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0.91961745130000005"/>
    <n v="60"/>
    <s v="M"/>
    <s v="REM-related OSA"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2.1386801129999999"/>
    <n v="71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5.9610876189999997"/>
    <n v="60"/>
    <s v="F"/>
    <m/>
    <n v="0"/>
    <n v="0"/>
    <n v="1"/>
    <n v="0"/>
    <s v="Stanford"/>
    <b v="1"/>
    <b v="0"/>
    <b v="0"/>
    <n v="1"/>
    <b v="0"/>
    <b v="1"/>
    <b v="1"/>
    <b v="1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x v="0"/>
  </r>
  <r>
    <x v="0"/>
    <n v="-1.679247124"/>
    <n v="70"/>
    <s v="M"/>
    <m/>
    <n v="0"/>
    <n v="1"/>
    <n v="1"/>
    <n v="0"/>
    <s v="Stanford"/>
    <b v="1"/>
    <b v="0"/>
    <b v="0"/>
    <n v="1"/>
    <b v="0"/>
    <b v="1"/>
    <b v="1"/>
    <b v="1"/>
    <b v="0"/>
    <b v="0"/>
    <b v="0"/>
    <b v="1"/>
    <b v="0"/>
    <b v="0"/>
    <b v="1"/>
    <b v="1"/>
    <b v="0"/>
    <b v="1"/>
    <b v="1"/>
    <b v="0"/>
    <b v="0"/>
    <b v="0"/>
    <b v="0"/>
    <b v="0"/>
    <b v="0"/>
    <b v="1"/>
    <b v="1"/>
    <b v="1"/>
    <b v="0"/>
    <b v="0"/>
    <b v="0"/>
    <b v="0"/>
    <b v="0"/>
    <b v="0"/>
    <b v="1"/>
    <b v="0"/>
    <b v="1"/>
    <b v="0"/>
    <b v="1"/>
    <b v="0"/>
    <b v="1"/>
    <b v="1"/>
    <b v="0"/>
    <b v="0"/>
    <b v="0"/>
    <b v="1"/>
    <x v="1"/>
  </r>
  <r>
    <x v="0"/>
    <n v="-7.7915592770000002"/>
    <n v="62"/>
    <s v="M"/>
    <m/>
    <n v="0"/>
    <n v="0"/>
    <n v="0"/>
    <n v="1"/>
    <s v="Stanford"/>
    <b v="1"/>
    <b v="0"/>
    <b v="0"/>
    <n v="1"/>
    <b v="0"/>
    <b v="1"/>
    <b v="1"/>
    <b v="1"/>
    <b v="1"/>
    <b v="1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x v="0"/>
  </r>
  <r>
    <x v="0"/>
    <n v="-7.2821115900000004"/>
    <n v="76"/>
    <s v="M"/>
    <m/>
    <n v="0"/>
    <n v="0"/>
    <n v="0"/>
    <n v="1"/>
    <s v="Stanford"/>
    <b v="1"/>
    <b v="0"/>
    <b v="0"/>
    <n v="1"/>
    <b v="0"/>
    <b v="1"/>
    <b v="1"/>
    <b v="1"/>
    <b v="1"/>
    <b v="1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x v="0"/>
  </r>
  <r>
    <x v="0"/>
    <n v="-2.5812651959999999"/>
    <n v="74"/>
    <s v="F"/>
    <s v="REM-related OSA"/>
    <n v="0"/>
    <n v="0"/>
    <n v="0"/>
    <n v="1"/>
    <s v="Stanford"/>
    <b v="1"/>
    <b v="0"/>
    <b v="0"/>
    <n v="1"/>
    <b v="0"/>
    <b v="1"/>
    <b v="1"/>
    <b v="1"/>
    <b v="1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1"/>
    <b v="1"/>
    <b v="0"/>
    <b v="0"/>
    <b v="0"/>
    <b v="0"/>
    <b v="0"/>
    <b v="0"/>
    <b v="0"/>
    <x v="0"/>
  </r>
  <r>
    <x v="0"/>
    <n v="3.9730297220000002"/>
    <n v="73"/>
    <s v="M"/>
    <m/>
    <n v="0"/>
    <n v="0"/>
    <n v="0"/>
    <n v="1"/>
    <s v="Stanford"/>
    <b v="1"/>
    <b v="0"/>
    <b v="0"/>
    <n v="1"/>
    <b v="0"/>
    <b v="1"/>
    <b v="1"/>
    <b v="1"/>
    <b v="1"/>
    <b v="1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x v="0"/>
  </r>
  <r>
    <x v="0"/>
    <n v="-3.7593996189999999"/>
    <n v="60"/>
    <s v="F"/>
    <m/>
    <n v="0"/>
    <n v="1"/>
    <n v="1"/>
    <n v="1"/>
    <s v="Stanford"/>
    <b v="1"/>
    <b v="0"/>
    <b v="0"/>
    <n v="1"/>
    <b v="0"/>
    <b v="1"/>
    <b v="1"/>
    <b v="1"/>
    <b v="1"/>
    <b v="1"/>
    <b v="0"/>
    <b v="1"/>
    <b v="1"/>
    <b v="1"/>
    <b v="1"/>
    <b v="1"/>
    <b v="0"/>
    <b v="1"/>
    <b v="1"/>
    <b v="0"/>
    <b v="0"/>
    <b v="0"/>
    <b v="0"/>
    <b v="0"/>
    <b v="0"/>
    <b v="1"/>
    <b v="1"/>
    <b v="1"/>
    <b v="0"/>
    <b v="0"/>
    <b v="0"/>
    <b v="0"/>
    <b v="0"/>
    <b v="0"/>
    <b v="1"/>
    <b v="0"/>
    <b v="1"/>
    <b v="1"/>
    <b v="1"/>
    <b v="0"/>
    <b v="1"/>
    <b v="1"/>
    <b v="0"/>
    <b v="0"/>
    <b v="0"/>
    <b v="1"/>
    <x v="1"/>
  </r>
  <r>
    <x v="0"/>
    <n v="-5.7719640390000002"/>
    <n v="51"/>
    <s v="F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2.495419778"/>
    <n v="52"/>
    <s v="M"/>
    <m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1.575004608"/>
    <n v="62"/>
    <s v="M"/>
    <s v="Pseudo-RBD"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0.23647876609999999"/>
    <n v="41"/>
    <s v="M"/>
    <s v="Delayed PLMs"/>
    <n v="0"/>
    <n v="0"/>
    <n v="0"/>
    <n v="0"/>
    <s v="Stanford"/>
    <b v="1"/>
    <b v="1"/>
    <b v="1"/>
    <n v="1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6.9253468600000003"/>
    <n v="43"/>
    <s v="M"/>
    <m/>
    <n v="0"/>
    <n v="0"/>
    <n v="1"/>
    <n v="0"/>
    <s v="Stanford"/>
    <b v="1"/>
    <b v="0"/>
    <b v="0"/>
    <n v="1"/>
    <b v="0"/>
    <b v="1"/>
    <b v="1"/>
    <b v="1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x v="0"/>
  </r>
  <r>
    <x v="0"/>
    <n v="-3.858069446"/>
    <n v="40"/>
    <s v="M"/>
    <m/>
    <n v="0"/>
    <n v="1"/>
    <n v="1"/>
    <n v="0"/>
    <s v="Stanford"/>
    <b v="1"/>
    <b v="0"/>
    <b v="0"/>
    <n v="1"/>
    <b v="0"/>
    <b v="1"/>
    <b v="1"/>
    <b v="1"/>
    <b v="0"/>
    <b v="0"/>
    <b v="0"/>
    <b v="1"/>
    <b v="0"/>
    <b v="0"/>
    <b v="1"/>
    <b v="1"/>
    <b v="0"/>
    <b v="1"/>
    <b v="1"/>
    <b v="0"/>
    <b v="0"/>
    <b v="0"/>
    <b v="0"/>
    <b v="0"/>
    <b v="0"/>
    <b v="1"/>
    <b v="1"/>
    <b v="1"/>
    <b v="0"/>
    <b v="0"/>
    <b v="0"/>
    <b v="0"/>
    <b v="0"/>
    <b v="0"/>
    <b v="1"/>
    <b v="0"/>
    <b v="1"/>
    <b v="0"/>
    <b v="1"/>
    <b v="0"/>
    <b v="1"/>
    <b v="1"/>
    <b v="0"/>
    <b v="0"/>
    <b v="0"/>
    <b v="1"/>
    <x v="1"/>
  </r>
  <r>
    <x v="1"/>
    <m/>
    <n v="42"/>
    <s v="M"/>
    <m/>
    <n v="1"/>
    <n v="0"/>
    <n v="0"/>
    <n v="0"/>
    <s v="SHAS"/>
    <b v="0"/>
    <b v="1"/>
    <b v="0"/>
    <m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m/>
    <m/>
    <b v="0"/>
    <b v="0"/>
    <b v="0"/>
    <m/>
    <m/>
    <m/>
    <m/>
    <m/>
    <b v="1"/>
    <b v="0"/>
    <b v="0"/>
    <b v="0"/>
    <b v="0"/>
    <b v="0"/>
    <b v="0"/>
    <b v="1"/>
    <b v="1"/>
    <b v="0"/>
    <b v="0"/>
    <b v="0"/>
    <b v="1"/>
    <x v="1"/>
  </r>
</pivotCacheRecords>
</file>

<file path=xl/pivotCache/pivotCacheRecords1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8">
  <r>
    <x v="0"/>
    <m/>
    <n v="72"/>
    <s v="M"/>
    <s v="Sleep apnea"/>
    <n v="0"/>
    <n v="1"/>
    <n v="0"/>
    <n v="0"/>
    <s v="May Clinic Data"/>
    <x v="0"/>
    <n v="0"/>
    <n v="1"/>
    <n v="0"/>
    <n v="0"/>
    <x v="0"/>
    <x v="0"/>
    <x v="0"/>
    <n v="0"/>
    <x v="0"/>
    <n v="0"/>
  </r>
  <r>
    <x v="0"/>
    <m/>
    <n v="79"/>
    <s v="M"/>
    <s v="Insomnia"/>
    <n v="0"/>
    <n v="0"/>
    <n v="0"/>
    <n v="0"/>
    <s v="May Clinic Data"/>
    <x v="0"/>
    <n v="0"/>
    <n v="0"/>
    <n v="0"/>
    <n v="0"/>
    <x v="0"/>
    <x v="0"/>
    <x v="0"/>
    <n v="0"/>
    <x v="0"/>
    <n v="0"/>
  </r>
  <r>
    <x v="0"/>
    <m/>
    <n v="55"/>
    <s v="M"/>
    <s v="Sleep apnea"/>
    <n v="0.5"/>
    <n v="1"/>
    <n v="0"/>
    <n v="1"/>
    <s v="May Clinic Data"/>
    <x v="0"/>
    <n v="0"/>
    <n v="1"/>
    <n v="0"/>
    <n v="1"/>
    <x v="0"/>
    <x v="0"/>
    <x v="0"/>
    <n v="0"/>
    <x v="0"/>
    <n v="0"/>
  </r>
  <r>
    <x v="0"/>
    <m/>
    <n v="61"/>
    <s v="M"/>
    <s v="Sleep apnea"/>
    <n v="0"/>
    <n v="1"/>
    <n v="0"/>
    <n v="1"/>
    <s v="May Clinic Data"/>
    <x v="0"/>
    <n v="0"/>
    <n v="1"/>
    <n v="0"/>
    <n v="1"/>
    <x v="0"/>
    <x v="0"/>
    <x v="0"/>
    <n v="0"/>
    <x v="0"/>
    <n v="0"/>
  </r>
  <r>
    <x v="0"/>
    <m/>
    <n v="46"/>
    <s v="F"/>
    <s v="Chronic fatigue"/>
    <n v="0"/>
    <n v="0"/>
    <n v="0"/>
    <n v="0"/>
    <s v="May Clinic Data"/>
    <x v="0"/>
    <n v="0"/>
    <n v="0"/>
    <n v="0"/>
    <n v="0"/>
    <x v="0"/>
    <x v="0"/>
    <x v="0"/>
    <n v="0"/>
    <x v="0"/>
    <n v="0"/>
  </r>
  <r>
    <x v="0"/>
    <m/>
    <n v="80"/>
    <s v="M"/>
    <s v="OSA"/>
    <n v="0"/>
    <n v="1"/>
    <n v="0"/>
    <n v="0"/>
    <s v="May Clinic Data"/>
    <x v="0"/>
    <n v="0"/>
    <n v="1"/>
    <n v="0"/>
    <n v="0"/>
    <x v="0"/>
    <x v="0"/>
    <x v="0"/>
    <n v="0"/>
    <x v="0"/>
    <n v="0"/>
  </r>
  <r>
    <x v="0"/>
    <m/>
    <n v="70"/>
    <s v="F"/>
    <s v="OSA"/>
    <n v="0"/>
    <n v="0"/>
    <n v="0"/>
    <n v="0"/>
    <s v="May Clinic Data"/>
    <x v="0"/>
    <n v="0"/>
    <n v="0"/>
    <n v="0"/>
    <n v="0"/>
    <x v="0"/>
    <x v="0"/>
    <x v="0"/>
    <n v="0"/>
    <x v="0"/>
    <n v="0"/>
  </r>
  <r>
    <x v="0"/>
    <m/>
    <n v="87"/>
    <s v="F"/>
    <s v="Sleep apnea"/>
    <n v="0"/>
    <n v="1"/>
    <n v="1"/>
    <n v="0"/>
    <s v="May Clinic Data"/>
    <x v="0"/>
    <n v="0"/>
    <n v="1"/>
    <n v="1"/>
    <n v="0"/>
    <x v="0"/>
    <x v="0"/>
    <x v="0"/>
    <n v="0"/>
    <x v="0"/>
    <n v="0"/>
  </r>
  <r>
    <x v="1"/>
    <m/>
    <n v="76"/>
    <s v="M"/>
    <m/>
    <n v="0.5"/>
    <n v="1"/>
    <n v="1"/>
    <n v="0"/>
    <s v="May Clinic Data"/>
    <x v="0"/>
    <n v="0"/>
    <n v="1"/>
    <n v="1"/>
    <n v="0"/>
    <x v="0"/>
    <x v="0"/>
    <x v="0"/>
    <n v="0"/>
    <x v="0"/>
    <n v="0"/>
  </r>
  <r>
    <x v="1"/>
    <m/>
    <n v="67"/>
    <s v="M"/>
    <m/>
    <n v="1"/>
    <n v="0.5"/>
    <n v="0"/>
    <n v="0"/>
    <s v="May Clinic Data"/>
    <x v="0"/>
    <n v="1"/>
    <n v="0"/>
    <n v="0"/>
    <n v="0"/>
    <x v="0"/>
    <x v="0"/>
    <x v="0"/>
    <n v="0"/>
    <x v="0"/>
    <n v="0"/>
  </r>
  <r>
    <x v="1"/>
    <m/>
    <n v="67"/>
    <s v="M"/>
    <m/>
    <n v="1"/>
    <n v="0"/>
    <n v="0"/>
    <n v="0"/>
    <s v="May Clinic Data"/>
    <x v="0"/>
    <n v="1"/>
    <n v="0"/>
    <n v="0"/>
    <n v="0"/>
    <x v="0"/>
    <x v="0"/>
    <x v="0"/>
    <n v="0"/>
    <x v="0"/>
    <n v="0"/>
  </r>
  <r>
    <x v="1"/>
    <m/>
    <n v="55"/>
    <s v="M"/>
    <m/>
    <n v="1"/>
    <n v="1"/>
    <n v="1"/>
    <n v="1"/>
    <s v="May Clinic Data"/>
    <x v="0"/>
    <n v="1"/>
    <n v="1"/>
    <n v="1"/>
    <n v="1"/>
    <x v="1"/>
    <x v="1"/>
    <x v="1"/>
    <n v="1"/>
    <x v="1"/>
    <n v="1"/>
  </r>
  <r>
    <x v="1"/>
    <m/>
    <n v="67"/>
    <s v="M"/>
    <s v="Depression"/>
    <n v="1"/>
    <n v="0"/>
    <n v="1"/>
    <n v="0"/>
    <s v="May Clinic Data"/>
    <x v="0"/>
    <n v="1"/>
    <n v="0"/>
    <n v="1"/>
    <n v="0"/>
    <x v="0"/>
    <x v="0"/>
    <x v="1"/>
    <n v="1"/>
    <x v="0"/>
    <n v="0"/>
  </r>
  <r>
    <x v="1"/>
    <m/>
    <n v="72"/>
    <s v="M"/>
    <m/>
    <n v="1"/>
    <n v="1"/>
    <n v="1"/>
    <n v="1"/>
    <s v="April Cinic Data"/>
    <x v="0"/>
    <n v="1"/>
    <n v="1"/>
    <n v="1"/>
    <n v="1"/>
    <x v="1"/>
    <x v="1"/>
    <x v="1"/>
    <n v="1"/>
    <x v="1"/>
    <n v="1"/>
  </r>
  <r>
    <x v="0"/>
    <m/>
    <n v="67"/>
    <s v="M"/>
    <s v="RLS"/>
    <n v="0"/>
    <n v="0"/>
    <n v="0"/>
    <n v="0"/>
    <s v="April Cinic Data"/>
    <x v="0"/>
    <n v="0"/>
    <n v="0"/>
    <n v="0"/>
    <n v="0"/>
    <x v="0"/>
    <x v="0"/>
    <x v="0"/>
    <n v="0"/>
    <x v="0"/>
    <n v="0"/>
  </r>
  <r>
    <x v="0"/>
    <m/>
    <n v="74"/>
    <s v="F"/>
    <s v="Insomnia"/>
    <n v="0"/>
    <n v="0"/>
    <n v="0"/>
    <n v="0.5"/>
    <s v="April Cinic Data"/>
    <x v="0"/>
    <n v="0"/>
    <n v="0"/>
    <n v="0"/>
    <n v="0"/>
    <x v="0"/>
    <x v="0"/>
    <x v="0"/>
    <n v="0"/>
    <x v="0"/>
    <n v="0"/>
  </r>
  <r>
    <x v="1"/>
    <m/>
    <n v="54"/>
    <s v="F"/>
    <s v="DM2, depression"/>
    <n v="1"/>
    <n v="0"/>
    <n v="0"/>
    <n v="0"/>
    <s v="April Cinic Data"/>
    <x v="0"/>
    <n v="1"/>
    <n v="0"/>
    <n v="0"/>
    <n v="0"/>
    <x v="0"/>
    <x v="0"/>
    <x v="0"/>
    <n v="0"/>
    <x v="0"/>
    <n v="0"/>
  </r>
  <r>
    <x v="0"/>
    <m/>
    <n v="65"/>
    <s v="F"/>
    <s v="Diabetes, heart failure"/>
    <n v="0"/>
    <n v="0"/>
    <n v="1"/>
    <n v="1"/>
    <s v="April Cinic Data"/>
    <x v="0"/>
    <n v="0"/>
    <n v="0"/>
    <n v="1"/>
    <n v="1"/>
    <x v="0"/>
    <x v="0"/>
    <x v="0"/>
    <n v="0"/>
    <x v="0"/>
    <n v="0"/>
  </r>
  <r>
    <x v="0"/>
    <m/>
    <n v="73"/>
    <s v="F"/>
    <s v="Insomnia, anxiety, migraines"/>
    <n v="0"/>
    <n v="0"/>
    <n v="1"/>
    <n v="0"/>
    <s v="April Cinic Data"/>
    <x v="0"/>
    <n v="0"/>
    <n v="0"/>
    <n v="1"/>
    <n v="0"/>
    <x v="0"/>
    <x v="0"/>
    <x v="0"/>
    <n v="0"/>
    <x v="0"/>
    <n v="0"/>
  </r>
  <r>
    <x v="0"/>
    <m/>
    <n v="77"/>
    <s v="F"/>
    <m/>
    <n v="0.5"/>
    <n v="1"/>
    <n v="0"/>
    <n v="0.5"/>
    <s v="April Cinic Data"/>
    <x v="0"/>
    <n v="0"/>
    <n v="1"/>
    <n v="0"/>
    <n v="0"/>
    <x v="0"/>
    <x v="0"/>
    <x v="0"/>
    <n v="0"/>
    <x v="0"/>
    <n v="0"/>
  </r>
  <r>
    <x v="0"/>
    <m/>
    <n v="53"/>
    <s v="F"/>
    <s v="Insomnia"/>
    <n v="0"/>
    <n v="1"/>
    <n v="1"/>
    <n v="0"/>
    <s v="April Cinic Data"/>
    <x v="0"/>
    <n v="0"/>
    <n v="1"/>
    <n v="1"/>
    <n v="0"/>
    <x v="0"/>
    <x v="0"/>
    <x v="0"/>
    <n v="0"/>
    <x v="0"/>
    <n v="0"/>
  </r>
  <r>
    <x v="0"/>
    <m/>
    <n v="76"/>
    <s v="F"/>
    <s v="Hypersomnia"/>
    <n v="0"/>
    <n v="0"/>
    <n v="0"/>
    <n v="0"/>
    <s v="April Cinic Data"/>
    <x v="0"/>
    <n v="0"/>
    <n v="0"/>
    <n v="0"/>
    <n v="0"/>
    <x v="0"/>
    <x v="0"/>
    <x v="0"/>
    <n v="0"/>
    <x v="0"/>
    <n v="0"/>
  </r>
  <r>
    <x v="1"/>
    <m/>
    <n v="49"/>
    <s v="F"/>
    <s v="Anxiety"/>
    <n v="1"/>
    <n v="0.5"/>
    <n v="1"/>
    <n v="1"/>
    <s v="April Cinic Data"/>
    <x v="0"/>
    <n v="1"/>
    <n v="0"/>
    <n v="1"/>
    <n v="1"/>
    <x v="0"/>
    <x v="0"/>
    <x v="1"/>
    <n v="1"/>
    <x v="1"/>
    <n v="1"/>
  </r>
  <r>
    <x v="0"/>
    <m/>
    <n v="53"/>
    <s v="F"/>
    <s v="Insomnia, depression, sleep apnea"/>
    <n v="0"/>
    <n v="0"/>
    <n v="0"/>
    <n v="1"/>
    <s v="April Cinic Data"/>
    <x v="0"/>
    <n v="0"/>
    <n v="0"/>
    <n v="0"/>
    <n v="1"/>
    <x v="0"/>
    <x v="0"/>
    <x v="0"/>
    <n v="0"/>
    <x v="0"/>
    <n v="0"/>
  </r>
  <r>
    <x v="0"/>
    <m/>
    <n v="83"/>
    <s v="F"/>
    <s v="AD-MCi and OSA"/>
    <n v="0"/>
    <n v="0"/>
    <n v="0"/>
    <n v="0"/>
    <s v="April Cinic Data"/>
    <x v="0"/>
    <n v="0"/>
    <n v="0"/>
    <n v="0"/>
    <n v="0"/>
    <x v="0"/>
    <x v="0"/>
    <x v="0"/>
    <n v="0"/>
    <x v="0"/>
    <n v="0"/>
  </r>
  <r>
    <x v="0"/>
    <m/>
    <n v="65"/>
    <s v="M"/>
    <s v="RLS"/>
    <n v="0.5"/>
    <n v="0"/>
    <n v="0"/>
    <n v="0"/>
    <s v="April Cinic Data"/>
    <x v="0"/>
    <n v="0"/>
    <n v="0"/>
    <n v="0"/>
    <n v="0"/>
    <x v="0"/>
    <x v="0"/>
    <x v="0"/>
    <n v="0"/>
    <x v="0"/>
    <n v="0"/>
  </r>
  <r>
    <x v="0"/>
    <m/>
    <n v="80"/>
    <s v="F"/>
    <s v="RLS"/>
    <n v="0"/>
    <n v="0"/>
    <n v="1"/>
    <n v="0"/>
    <s v="April Cinic Data"/>
    <x v="0"/>
    <n v="0"/>
    <n v="0"/>
    <n v="1"/>
    <n v="0"/>
    <x v="0"/>
    <x v="0"/>
    <x v="0"/>
    <n v="0"/>
    <x v="0"/>
    <n v="0"/>
  </r>
  <r>
    <x v="0"/>
    <m/>
    <n v="67"/>
    <s v="F"/>
    <s v="Migraines, OSA"/>
    <n v="0.5"/>
    <n v="0"/>
    <n v="0"/>
    <n v="0"/>
    <s v="April Cinic Data"/>
    <x v="0"/>
    <n v="0"/>
    <n v="0"/>
    <n v="0"/>
    <n v="0"/>
    <x v="0"/>
    <x v="0"/>
    <x v="0"/>
    <n v="0"/>
    <x v="0"/>
    <n v="0"/>
  </r>
  <r>
    <x v="1"/>
    <m/>
    <n v="80"/>
    <s v="M"/>
    <m/>
    <n v="0"/>
    <n v="1"/>
    <n v="1"/>
    <n v="0"/>
    <s v="April Cinic Data"/>
    <x v="0"/>
    <n v="0"/>
    <n v="1"/>
    <n v="1"/>
    <n v="0"/>
    <x v="0"/>
    <x v="0"/>
    <x v="0"/>
    <n v="0"/>
    <x v="0"/>
    <n v="0"/>
  </r>
  <r>
    <x v="1"/>
    <m/>
    <n v="64"/>
    <s v="M"/>
    <s v="Depression, diabetes"/>
    <n v="1"/>
    <n v="0"/>
    <n v="0"/>
    <n v="0"/>
    <s v="April Cinic Data"/>
    <x v="0"/>
    <n v="1"/>
    <n v="0"/>
    <n v="0"/>
    <n v="0"/>
    <x v="0"/>
    <x v="0"/>
    <x v="0"/>
    <n v="0"/>
    <x v="0"/>
    <n v="0"/>
  </r>
  <r>
    <x v="0"/>
    <m/>
    <n v="53"/>
    <s v="F"/>
    <s v="OSA, RLS, depression"/>
    <n v="0.5"/>
    <n v="1"/>
    <n v="0"/>
    <n v="0"/>
    <s v="Clinic - Clean Data"/>
    <x v="0"/>
    <n v="0"/>
    <n v="1"/>
    <n v="0"/>
    <n v="0"/>
    <x v="0"/>
    <x v="0"/>
    <x v="0"/>
    <n v="0"/>
    <x v="0"/>
    <n v="0"/>
  </r>
  <r>
    <x v="0"/>
    <m/>
    <n v="64"/>
    <s v="F"/>
    <s v="Central sleep apnea, circadian disorder"/>
    <n v="0.5"/>
    <n v="0"/>
    <n v="1"/>
    <n v="0"/>
    <s v="Clinic - Clean Data"/>
    <x v="0"/>
    <n v="0"/>
    <n v="0"/>
    <n v="1"/>
    <n v="0"/>
    <x v="0"/>
    <x v="0"/>
    <x v="0"/>
    <n v="0"/>
    <x v="0"/>
    <n v="0"/>
  </r>
  <r>
    <x v="0"/>
    <m/>
    <n v="67"/>
    <s v="F"/>
    <s v="OSA"/>
    <n v="0.5"/>
    <n v="1"/>
    <n v="1"/>
    <n v="0"/>
    <s v="Clinic - Clean Data"/>
    <x v="0"/>
    <n v="0"/>
    <n v="1"/>
    <n v="1"/>
    <n v="0"/>
    <x v="0"/>
    <x v="0"/>
    <x v="0"/>
    <n v="0"/>
    <x v="0"/>
    <n v="0"/>
  </r>
  <r>
    <x v="0"/>
    <m/>
    <n v="61"/>
    <s v="M"/>
    <s v="OSA, no RSWA"/>
    <n v="0.5"/>
    <n v="1"/>
    <n v="0"/>
    <n v="1"/>
    <s v="Clinic - Clean Data"/>
    <x v="0"/>
    <n v="0"/>
    <n v="1"/>
    <n v="0"/>
    <n v="1"/>
    <x v="0"/>
    <x v="0"/>
    <x v="0"/>
    <n v="0"/>
    <x v="0"/>
    <n v="0"/>
  </r>
  <r>
    <x v="0"/>
    <m/>
    <n v="53"/>
    <s v="F"/>
    <s v="OSA, anxiety, depression"/>
    <n v="0.5"/>
    <n v="1"/>
    <n v="1"/>
    <n v="1"/>
    <s v="Clinic - Clean Data"/>
    <x v="0"/>
    <n v="0"/>
    <n v="1"/>
    <n v="1"/>
    <n v="1"/>
    <x v="0"/>
    <x v="0"/>
    <x v="0"/>
    <n v="0"/>
    <x v="0"/>
    <n v="0"/>
  </r>
  <r>
    <x v="0"/>
    <m/>
    <n v="43"/>
    <s v="F"/>
    <s v="OSA, shift work disorder"/>
    <n v="0.5"/>
    <n v="0"/>
    <n v="1"/>
    <n v="0"/>
    <s v="Clinic - Clean Data"/>
    <x v="0"/>
    <n v="0"/>
    <n v="0"/>
    <n v="1"/>
    <n v="0"/>
    <x v="0"/>
    <x v="0"/>
    <x v="0"/>
    <n v="0"/>
    <x v="0"/>
    <n v="0"/>
  </r>
  <r>
    <x v="0"/>
    <m/>
    <n v="43"/>
    <s v="M"/>
    <s v="RLS, insomnia, mild OSA"/>
    <n v="0.5"/>
    <n v="0"/>
    <n v="0"/>
    <n v="1"/>
    <s v="Clinic - Clean Data"/>
    <x v="0"/>
    <n v="0"/>
    <n v="0"/>
    <n v="0"/>
    <n v="1"/>
    <x v="0"/>
    <x v="0"/>
    <x v="0"/>
    <n v="0"/>
    <x v="0"/>
    <n v="0"/>
  </r>
  <r>
    <x v="0"/>
    <m/>
    <n v="73"/>
    <s v="F"/>
    <s v="OSA sx, sleeptalking, initiation insomnia, RLS, low Fe"/>
    <n v="0.5"/>
    <n v="0.5"/>
    <n v="1"/>
    <n v="1"/>
    <s v="Clinic - Clean Data"/>
    <x v="0"/>
    <n v="0"/>
    <n v="0"/>
    <n v="1"/>
    <n v="1"/>
    <x v="0"/>
    <x v="0"/>
    <x v="0"/>
    <n v="0"/>
    <x v="0"/>
    <n v="0"/>
  </r>
  <r>
    <x v="0"/>
    <m/>
    <n v="68"/>
    <s v="M"/>
    <s v="Hypersomnia, tachycarida, constipation, l. thalamic lacunar lesion"/>
    <n v="0.5"/>
    <n v="0.5"/>
    <n v="1"/>
    <n v="1"/>
    <s v="Clinic - Clean Data"/>
    <x v="0"/>
    <n v="0"/>
    <n v="0"/>
    <n v="1"/>
    <n v="1"/>
    <x v="0"/>
    <x v="0"/>
    <x v="0"/>
    <n v="0"/>
    <x v="0"/>
    <n v="0"/>
  </r>
  <r>
    <x v="0"/>
    <m/>
    <n v="64"/>
    <s v="F"/>
    <s v="OSA, insomnia, excessive daytime sleepiness, cognitive concerns"/>
    <n v="0.5"/>
    <n v="0.5"/>
    <n v="0"/>
    <n v="1"/>
    <s v="Clinic - Clean Data"/>
    <x v="0"/>
    <n v="0"/>
    <n v="0"/>
    <n v="0"/>
    <n v="1"/>
    <x v="0"/>
    <x v="0"/>
    <x v="0"/>
    <n v="0"/>
    <x v="0"/>
    <n v="0"/>
  </r>
  <r>
    <x v="0"/>
    <m/>
    <n v="41"/>
    <s v="M"/>
    <s v="OSA"/>
    <n v="0.5"/>
    <n v="0"/>
    <n v="0"/>
    <n v="0.5"/>
    <s v="Clinic - Clean Data"/>
    <x v="0"/>
    <n v="0"/>
    <n v="0"/>
    <n v="0"/>
    <n v="0"/>
    <x v="0"/>
    <x v="0"/>
    <x v="0"/>
    <n v="0"/>
    <x v="0"/>
    <n v="0"/>
  </r>
  <r>
    <x v="0"/>
    <m/>
    <n v="68"/>
    <s v="F"/>
    <s v="OSA, migraines"/>
    <n v="0.5"/>
    <n v="0"/>
    <n v="0"/>
    <n v="0"/>
    <s v="Clinic - Clean Data"/>
    <x v="0"/>
    <n v="0"/>
    <n v="0"/>
    <n v="0"/>
    <n v="0"/>
    <x v="0"/>
    <x v="0"/>
    <x v="0"/>
    <n v="0"/>
    <x v="0"/>
    <n v="0"/>
  </r>
  <r>
    <x v="0"/>
    <m/>
    <n v="45"/>
    <s v="M"/>
    <s v="Tbi, sleep apnea, migraines, PTSD + GAD"/>
    <n v="0.5"/>
    <n v="0.5"/>
    <n v="1"/>
    <n v="1"/>
    <s v="Clinic - Clean Data"/>
    <x v="0"/>
    <n v="0"/>
    <n v="0"/>
    <n v="1"/>
    <n v="1"/>
    <x v="0"/>
    <x v="0"/>
    <x v="0"/>
    <n v="0"/>
    <x v="0"/>
    <n v="0"/>
  </r>
  <r>
    <x v="0"/>
    <m/>
    <n v="56"/>
    <s v="M"/>
    <s v="OSA, excessive daytime sleepiness"/>
    <n v="0.5"/>
    <n v="0"/>
    <n v="0"/>
    <n v="1"/>
    <s v="Clinic - Clean Data"/>
    <x v="0"/>
    <n v="0"/>
    <n v="0"/>
    <n v="0"/>
    <n v="1"/>
    <x v="0"/>
    <x v="0"/>
    <x v="0"/>
    <n v="0"/>
    <x v="0"/>
    <n v="0"/>
  </r>
  <r>
    <x v="0"/>
    <m/>
    <n v="45"/>
    <s v="F"/>
    <s v="Lupus, sleep apnea"/>
    <n v="0.5"/>
    <n v="0"/>
    <n v="0.5"/>
    <n v="0"/>
    <s v="Clinic - Clean Data"/>
    <x v="0"/>
    <n v="0"/>
    <n v="0"/>
    <n v="0"/>
    <n v="0"/>
    <x v="0"/>
    <x v="0"/>
    <x v="0"/>
    <n v="0"/>
    <x v="0"/>
    <n v="0"/>
  </r>
  <r>
    <x v="0"/>
    <m/>
    <n v="65"/>
    <s v="M"/>
    <s v="OSA, RLS"/>
    <n v="0.5"/>
    <n v="0"/>
    <n v="1"/>
    <n v="0"/>
    <s v="Clinic - Clean Data"/>
    <x v="0"/>
    <n v="0"/>
    <n v="0"/>
    <n v="1"/>
    <n v="0"/>
    <x v="0"/>
    <x v="0"/>
    <x v="0"/>
    <n v="0"/>
    <x v="0"/>
    <n v="0"/>
  </r>
  <r>
    <x v="0"/>
    <m/>
    <n v="63"/>
    <s v="M"/>
    <s v="OSA"/>
    <n v="0"/>
    <n v="0"/>
    <n v="1"/>
    <n v="0.5"/>
    <s v="Clinic - Clean Data"/>
    <x v="0"/>
    <n v="0"/>
    <n v="0"/>
    <n v="1"/>
    <n v="0"/>
    <x v="0"/>
    <x v="0"/>
    <x v="0"/>
    <n v="0"/>
    <x v="0"/>
    <n v="0"/>
  </r>
  <r>
    <x v="0"/>
    <m/>
    <n v="60"/>
    <s v="M"/>
    <s v="OSA"/>
    <n v="0"/>
    <n v="0"/>
    <n v="0"/>
    <n v="0"/>
    <s v="Clinic - Clean Data"/>
    <x v="0"/>
    <n v="0"/>
    <n v="0"/>
    <n v="0"/>
    <n v="0"/>
    <x v="0"/>
    <x v="0"/>
    <x v="0"/>
    <n v="0"/>
    <x v="0"/>
    <n v="0"/>
  </r>
  <r>
    <x v="0"/>
    <m/>
    <n v="81"/>
    <s v="M"/>
    <s v="OSA"/>
    <n v="0"/>
    <n v="0"/>
    <n v="0"/>
    <n v="0"/>
    <s v="Clinic - Clean Data"/>
    <x v="0"/>
    <n v="0"/>
    <n v="0"/>
    <n v="0"/>
    <n v="0"/>
    <x v="0"/>
    <x v="0"/>
    <x v="0"/>
    <n v="0"/>
    <x v="0"/>
    <n v="0"/>
  </r>
  <r>
    <x v="0"/>
    <m/>
    <n v="66"/>
    <s v="M"/>
    <s v="RLS"/>
    <n v="0"/>
    <n v="0"/>
    <n v="0"/>
    <n v="0"/>
    <s v="Clinic - Clean Data"/>
    <x v="0"/>
    <n v="0"/>
    <n v="0"/>
    <n v="0"/>
    <n v="0"/>
    <x v="0"/>
    <x v="0"/>
    <x v="0"/>
    <n v="0"/>
    <x v="0"/>
    <n v="0"/>
  </r>
  <r>
    <x v="0"/>
    <m/>
    <n v="64"/>
    <s v="F"/>
    <s v="OSA"/>
    <n v="0"/>
    <n v="0"/>
    <n v="1"/>
    <n v="0.5"/>
    <s v="Clinic - Clean Data"/>
    <x v="0"/>
    <n v="0"/>
    <n v="0"/>
    <n v="1"/>
    <n v="0"/>
    <x v="0"/>
    <x v="0"/>
    <x v="0"/>
    <n v="0"/>
    <x v="0"/>
    <n v="0"/>
  </r>
  <r>
    <x v="0"/>
    <m/>
    <n v="68"/>
    <s v="M"/>
    <s v="OSA"/>
    <n v="0"/>
    <n v="1"/>
    <n v="0"/>
    <n v="0"/>
    <s v="Clinic - Clean Data"/>
    <x v="0"/>
    <n v="0"/>
    <n v="1"/>
    <n v="0"/>
    <n v="0"/>
    <x v="0"/>
    <x v="0"/>
    <x v="0"/>
    <n v="0"/>
    <x v="0"/>
    <n v="0"/>
  </r>
  <r>
    <x v="0"/>
    <m/>
    <n v="56"/>
    <s v="F"/>
    <s v="Insomnia, anxiety"/>
    <n v="0"/>
    <n v="0"/>
    <n v="1"/>
    <n v="0.5"/>
    <s v="Clinic - Clean Data"/>
    <x v="0"/>
    <n v="0"/>
    <n v="0"/>
    <n v="1"/>
    <n v="0"/>
    <x v="0"/>
    <x v="0"/>
    <x v="0"/>
    <n v="0"/>
    <x v="0"/>
    <n v="0"/>
  </r>
  <r>
    <x v="0"/>
    <m/>
    <n v="87"/>
    <s v="F"/>
    <s v="OSA, RLS"/>
    <n v="0"/>
    <n v="0"/>
    <n v="0"/>
    <n v="0"/>
    <s v="Clinic - Clean Data"/>
    <x v="0"/>
    <n v="0"/>
    <n v="0"/>
    <n v="0"/>
    <n v="0"/>
    <x v="0"/>
    <x v="0"/>
    <x v="0"/>
    <n v="0"/>
    <x v="0"/>
    <n v="0"/>
  </r>
  <r>
    <x v="0"/>
    <m/>
    <n v="48"/>
    <s v="M"/>
    <s v="OSA, insomnia, distal sensory neuropathy"/>
    <n v="0"/>
    <n v="0"/>
    <n v="0"/>
    <n v="0"/>
    <s v="Clinic - Clean Data"/>
    <x v="0"/>
    <n v="0"/>
    <n v="0"/>
    <n v="0"/>
    <n v="0"/>
    <x v="0"/>
    <x v="0"/>
    <x v="0"/>
    <n v="0"/>
    <x v="0"/>
    <n v="0"/>
  </r>
  <r>
    <x v="0"/>
    <m/>
    <n v="78"/>
    <s v="M"/>
    <s v="Hypersomnia, OSA"/>
    <n v="0"/>
    <n v="0"/>
    <n v="0"/>
    <n v="0.5"/>
    <s v="Clinic - Clean Data"/>
    <x v="0"/>
    <n v="0"/>
    <n v="0"/>
    <n v="0"/>
    <n v="0"/>
    <x v="0"/>
    <x v="0"/>
    <x v="0"/>
    <n v="0"/>
    <x v="0"/>
    <n v="0"/>
  </r>
  <r>
    <x v="0"/>
    <m/>
    <n v="72"/>
    <s v="F"/>
    <s v="Insomnia"/>
    <n v="0"/>
    <n v="0.5"/>
    <n v="0"/>
    <n v="0"/>
    <s v="Clinic - Clean Data"/>
    <x v="0"/>
    <n v="0"/>
    <n v="0"/>
    <n v="0"/>
    <n v="0"/>
    <x v="0"/>
    <x v="0"/>
    <x v="0"/>
    <n v="0"/>
    <x v="0"/>
    <n v="0"/>
  </r>
  <r>
    <x v="0"/>
    <m/>
    <n v="63"/>
    <s v="F"/>
    <s v="MCl, althdileale, LVPPA"/>
    <n v="0"/>
    <n v="0"/>
    <n v="0"/>
    <n v="0"/>
    <s v="Clinic - Clean Data"/>
    <x v="0"/>
    <n v="0"/>
    <n v="0"/>
    <n v="0"/>
    <n v="0"/>
    <x v="0"/>
    <x v="0"/>
    <x v="0"/>
    <n v="0"/>
    <x v="0"/>
    <n v="0"/>
  </r>
  <r>
    <x v="0"/>
    <m/>
    <n v="51"/>
    <s v="F"/>
    <s v="OSA, RLS, excessive daytime sleepiness, lupus"/>
    <n v="0"/>
    <n v="0"/>
    <n v="0"/>
    <n v="0"/>
    <s v="Clinic - Clean Data"/>
    <x v="0"/>
    <n v="0"/>
    <n v="0"/>
    <n v="0"/>
    <n v="0"/>
    <x v="0"/>
    <x v="0"/>
    <x v="0"/>
    <n v="0"/>
    <x v="0"/>
    <n v="0"/>
  </r>
  <r>
    <x v="0"/>
    <m/>
    <n v="78"/>
    <s v="M"/>
    <s v="RBD mimic"/>
    <n v="0"/>
    <n v="0"/>
    <n v="0"/>
    <n v="0"/>
    <s v="Clinic - Clean Data"/>
    <x v="0"/>
    <n v="0"/>
    <n v="0"/>
    <n v="0"/>
    <n v="0"/>
    <x v="0"/>
    <x v="0"/>
    <x v="0"/>
    <n v="0"/>
    <x v="0"/>
    <n v="0"/>
  </r>
  <r>
    <x v="0"/>
    <m/>
    <n v="48"/>
    <s v="M"/>
    <s v="Spinal cerebellar ataxia 2, nocturia"/>
    <n v="0"/>
    <n v="0"/>
    <n v="1"/>
    <n v="0.5"/>
    <s v="Clinic - Clean Data"/>
    <x v="0"/>
    <n v="0"/>
    <n v="0"/>
    <n v="1"/>
    <n v="0"/>
    <x v="0"/>
    <x v="0"/>
    <x v="0"/>
    <n v="0"/>
    <x v="0"/>
    <n v="0"/>
  </r>
  <r>
    <x v="0"/>
    <m/>
    <n v="82"/>
    <s v="M"/>
    <s v="OSA"/>
    <n v="0"/>
    <n v="0"/>
    <n v="1"/>
    <n v="0"/>
    <s v="Clinic - Clean Data"/>
    <x v="0"/>
    <n v="0"/>
    <n v="0"/>
    <n v="1"/>
    <n v="0"/>
    <x v="0"/>
    <x v="0"/>
    <x v="0"/>
    <n v="0"/>
    <x v="0"/>
    <n v="0"/>
  </r>
  <r>
    <x v="0"/>
    <m/>
    <n v="87"/>
    <s v="M"/>
    <s v="RLS"/>
    <n v="0"/>
    <n v="0"/>
    <n v="1"/>
    <n v="1"/>
    <s v="Clinic - Clean Data"/>
    <x v="0"/>
    <n v="0"/>
    <n v="0"/>
    <n v="1"/>
    <n v="1"/>
    <x v="0"/>
    <x v="0"/>
    <x v="0"/>
    <n v="0"/>
    <x v="0"/>
    <n v="0"/>
  </r>
  <r>
    <x v="0"/>
    <m/>
    <n v="76"/>
    <s v="M"/>
    <s v="OSA, sleep maintenance insomnia, nocturia"/>
    <n v="0"/>
    <n v="0"/>
    <n v="0"/>
    <n v="0"/>
    <s v="Clinic - Clean Data"/>
    <x v="0"/>
    <n v="0"/>
    <n v="0"/>
    <n v="0"/>
    <n v="0"/>
    <x v="0"/>
    <x v="0"/>
    <x v="0"/>
    <n v="0"/>
    <x v="0"/>
    <n v="0"/>
  </r>
  <r>
    <x v="0"/>
    <m/>
    <n v="47"/>
    <s v="M"/>
    <s v="OSA, insomnia"/>
    <n v="0"/>
    <n v="0"/>
    <n v="0"/>
    <n v="0"/>
    <s v="Clinic - Clean Data"/>
    <x v="0"/>
    <n v="0"/>
    <n v="0"/>
    <n v="0"/>
    <n v="0"/>
    <x v="0"/>
    <x v="0"/>
    <x v="0"/>
    <n v="0"/>
    <x v="0"/>
    <n v="0"/>
  </r>
  <r>
    <x v="0"/>
    <m/>
    <n v="77"/>
    <s v="F"/>
    <s v="OSA, anxiety, depression"/>
    <n v="0"/>
    <n v="1"/>
    <n v="0"/>
    <n v="0"/>
    <s v="Clinic - Clean Data"/>
    <x v="0"/>
    <n v="0"/>
    <n v="1"/>
    <n v="0"/>
    <n v="0"/>
    <x v="0"/>
    <x v="0"/>
    <x v="0"/>
    <n v="0"/>
    <x v="0"/>
    <n v="0"/>
  </r>
  <r>
    <x v="0"/>
    <m/>
    <n v="62"/>
    <s v="F"/>
    <s v="Sleep apnea, migraines, I. ica aneurysm, s/p embolization (2020)"/>
    <n v="0"/>
    <n v="0"/>
    <n v="0"/>
    <n v="0.5"/>
    <s v="Clinic - Clean Data"/>
    <x v="0"/>
    <n v="0"/>
    <n v="0"/>
    <n v="0"/>
    <n v="0"/>
    <x v="0"/>
    <x v="0"/>
    <x v="0"/>
    <n v="0"/>
    <x v="0"/>
    <n v="0"/>
  </r>
  <r>
    <x v="0"/>
    <m/>
    <n v="73"/>
    <s v="M"/>
    <s v="RLS, OSA, depression"/>
    <n v="0"/>
    <n v="1"/>
    <n v="0"/>
    <n v="0"/>
    <s v="Clinic - Clean Data"/>
    <x v="0"/>
    <n v="0"/>
    <n v="1"/>
    <n v="0"/>
    <n v="0"/>
    <x v="0"/>
    <x v="0"/>
    <x v="0"/>
    <n v="0"/>
    <x v="0"/>
    <n v="0"/>
  </r>
  <r>
    <x v="0"/>
    <m/>
    <n v="71"/>
    <s v="M"/>
    <s v="OSA, depression, nocturia"/>
    <n v="0"/>
    <n v="0"/>
    <n v="0"/>
    <n v="0"/>
    <s v="Clinic - Clean Data"/>
    <x v="0"/>
    <n v="0"/>
    <n v="0"/>
    <n v="0"/>
    <n v="0"/>
    <x v="0"/>
    <x v="0"/>
    <x v="0"/>
    <n v="0"/>
    <x v="0"/>
    <n v="0"/>
  </r>
  <r>
    <x v="0"/>
    <m/>
    <n v="61"/>
    <s v="F"/>
    <s v="OSA, cognitive concerns"/>
    <n v="0"/>
    <n v="0"/>
    <n v="0"/>
    <n v="0"/>
    <s v="Clinic - Clean Data"/>
    <x v="0"/>
    <n v="0"/>
    <n v="0"/>
    <n v="0"/>
    <n v="0"/>
    <x v="0"/>
    <x v="0"/>
    <x v="0"/>
    <n v="0"/>
    <x v="0"/>
    <n v="0"/>
  </r>
  <r>
    <x v="0"/>
    <m/>
    <n v="84"/>
    <s v="M"/>
    <s v="OSA"/>
    <n v="0"/>
    <n v="1"/>
    <n v="1"/>
    <n v="0"/>
    <s v="Clinic - Clean Data"/>
    <x v="0"/>
    <n v="0"/>
    <n v="1"/>
    <n v="1"/>
    <n v="0"/>
    <x v="0"/>
    <x v="0"/>
    <x v="0"/>
    <n v="0"/>
    <x v="0"/>
    <n v="0"/>
  </r>
  <r>
    <x v="0"/>
    <m/>
    <n v="75"/>
    <s v="M"/>
    <s v="PLMD, RLS, depression"/>
    <n v="0"/>
    <n v="0"/>
    <n v="0"/>
    <n v="0"/>
    <s v="Clinic - Clean Data"/>
    <x v="0"/>
    <n v="0"/>
    <n v="0"/>
    <n v="0"/>
    <n v="0"/>
    <x v="0"/>
    <x v="0"/>
    <x v="0"/>
    <n v="0"/>
    <x v="0"/>
    <n v="0"/>
  </r>
  <r>
    <x v="0"/>
    <m/>
    <n v="56"/>
    <s v="M"/>
    <s v="OSA"/>
    <n v="0"/>
    <n v="0"/>
    <n v="0"/>
    <n v="0"/>
    <s v="Clinic - Clean Data"/>
    <x v="0"/>
    <n v="0"/>
    <n v="0"/>
    <n v="0"/>
    <n v="0"/>
    <x v="0"/>
    <x v="0"/>
    <x v="0"/>
    <n v="0"/>
    <x v="0"/>
    <n v="0"/>
  </r>
  <r>
    <x v="0"/>
    <m/>
    <n v="45"/>
    <s v="M"/>
    <s v="OSA, insomnia, chronic fatigue"/>
    <n v="0"/>
    <n v="0"/>
    <n v="1"/>
    <n v="0"/>
    <s v="Clinic - Clean Data"/>
    <x v="0"/>
    <n v="0"/>
    <n v="0"/>
    <n v="1"/>
    <n v="0"/>
    <x v="0"/>
    <x v="0"/>
    <x v="0"/>
    <n v="0"/>
    <x v="0"/>
    <n v="0"/>
  </r>
  <r>
    <x v="0"/>
    <m/>
    <n v="72"/>
    <s v="M"/>
    <s v="Severe depression, OSA"/>
    <n v="0"/>
    <n v="0"/>
    <n v="1"/>
    <n v="0"/>
    <s v="Clinic - Clean Data"/>
    <x v="0"/>
    <n v="0"/>
    <n v="0"/>
    <n v="1"/>
    <n v="0"/>
    <x v="0"/>
    <x v="0"/>
    <x v="0"/>
    <n v="0"/>
    <x v="0"/>
    <n v="0"/>
  </r>
  <r>
    <x v="0"/>
    <m/>
    <n v="40"/>
    <s v="F"/>
    <s v="OSA"/>
    <n v="0"/>
    <n v="0"/>
    <n v="0"/>
    <n v="1"/>
    <s v="Clinic - Clean Data"/>
    <x v="0"/>
    <n v="0"/>
    <n v="0"/>
    <n v="0"/>
    <n v="1"/>
    <x v="0"/>
    <x v="0"/>
    <x v="0"/>
    <n v="0"/>
    <x v="0"/>
    <n v="0"/>
  </r>
  <r>
    <x v="0"/>
    <m/>
    <n v="50"/>
    <s v="M"/>
    <s v="OSA"/>
    <n v="0"/>
    <n v="0"/>
    <n v="0"/>
    <n v="1"/>
    <s v="Clinic - Clean Data"/>
    <x v="0"/>
    <n v="0"/>
    <n v="0"/>
    <n v="0"/>
    <n v="1"/>
    <x v="0"/>
    <x v="0"/>
    <x v="0"/>
    <n v="0"/>
    <x v="0"/>
    <n v="0"/>
  </r>
  <r>
    <x v="0"/>
    <m/>
    <n v="57"/>
    <s v="F"/>
    <s v="RLS"/>
    <n v="0"/>
    <n v="0"/>
    <n v="0"/>
    <n v="0"/>
    <s v="Clinic - Clean Data"/>
    <x v="0"/>
    <n v="0"/>
    <n v="0"/>
    <n v="0"/>
    <n v="0"/>
    <x v="0"/>
    <x v="0"/>
    <x v="0"/>
    <n v="0"/>
    <x v="0"/>
    <n v="0"/>
  </r>
  <r>
    <x v="0"/>
    <m/>
    <n v="68"/>
    <s v="M"/>
    <s v="RLS"/>
    <n v="0"/>
    <n v="0"/>
    <n v="0"/>
    <n v="1"/>
    <s v="Clinic - Clean Data"/>
    <x v="0"/>
    <n v="0"/>
    <n v="0"/>
    <n v="0"/>
    <n v="1"/>
    <x v="0"/>
    <x v="0"/>
    <x v="0"/>
    <n v="0"/>
    <x v="0"/>
    <n v="0"/>
  </r>
  <r>
    <x v="0"/>
    <m/>
    <n v="51"/>
    <s v="F"/>
    <s v="Lupus, sleep apnea, RLS"/>
    <n v="0"/>
    <n v="0"/>
    <n v="0"/>
    <n v="1"/>
    <s v="Clinic - Clean Data"/>
    <x v="0"/>
    <n v="0"/>
    <n v="0"/>
    <n v="0"/>
    <n v="1"/>
    <x v="0"/>
    <x v="0"/>
    <x v="0"/>
    <n v="0"/>
    <x v="0"/>
    <n v="0"/>
  </r>
  <r>
    <x v="0"/>
    <m/>
    <n v="54"/>
    <s v="F"/>
    <s v="RLS, insomnia"/>
    <n v="0"/>
    <n v="0"/>
    <n v="0"/>
    <n v="1"/>
    <s v="Clinic - Clean Data"/>
    <x v="0"/>
    <n v="0"/>
    <n v="0"/>
    <n v="0"/>
    <n v="1"/>
    <x v="0"/>
    <x v="0"/>
    <x v="0"/>
    <n v="0"/>
    <x v="0"/>
    <n v="0"/>
  </r>
  <r>
    <x v="1"/>
    <m/>
    <n v="73"/>
    <s v="M"/>
    <m/>
    <n v="1"/>
    <n v="0"/>
    <n v="0"/>
    <n v="0"/>
    <s v="Clinic - Clean Data"/>
    <x v="0"/>
    <n v="1"/>
    <n v="0"/>
    <n v="0"/>
    <n v="0"/>
    <x v="0"/>
    <x v="0"/>
    <x v="0"/>
    <n v="0"/>
    <x v="0"/>
    <n v="0"/>
  </r>
  <r>
    <x v="1"/>
    <m/>
    <n v="79"/>
    <s v="M"/>
    <s v="Insomnia, nocturia (no PSG)"/>
    <n v="1"/>
    <n v="1"/>
    <n v="1"/>
    <n v="0"/>
    <s v="Clinic - Clean Data"/>
    <x v="0"/>
    <n v="1"/>
    <n v="1"/>
    <n v="1"/>
    <n v="0"/>
    <x v="1"/>
    <x v="1"/>
    <x v="1"/>
    <n v="1"/>
    <x v="0"/>
    <n v="0"/>
  </r>
  <r>
    <x v="1"/>
    <m/>
    <n v="70"/>
    <s v="M"/>
    <s v="OSA, depression, anxiety"/>
    <n v="1"/>
    <n v="0"/>
    <n v="0"/>
    <n v="0"/>
    <s v="Clinic - Clean Data"/>
    <x v="0"/>
    <n v="1"/>
    <n v="0"/>
    <n v="0"/>
    <n v="0"/>
    <x v="0"/>
    <x v="0"/>
    <x v="0"/>
    <n v="0"/>
    <x v="0"/>
    <n v="0"/>
  </r>
  <r>
    <x v="1"/>
    <m/>
    <n v="75"/>
    <s v="F"/>
    <s v="OSA"/>
    <n v="1"/>
    <n v="1"/>
    <n v="0"/>
    <n v="0"/>
    <s v="Clinic - Clean Data"/>
    <x v="0"/>
    <n v="1"/>
    <n v="1"/>
    <n v="0"/>
    <n v="0"/>
    <x v="1"/>
    <x v="1"/>
    <x v="0"/>
    <n v="0"/>
    <x v="0"/>
    <n v="0"/>
  </r>
  <r>
    <x v="0"/>
    <m/>
    <n v="46"/>
    <s v="F"/>
    <s v="Exessive daytime sleepiness, insomnia, OSA"/>
    <n v="1"/>
    <n v="0.5"/>
    <n v="0"/>
    <n v="1"/>
    <s v="Clinic - Clean Data"/>
    <x v="0"/>
    <n v="1"/>
    <n v="0"/>
    <n v="0"/>
    <n v="1"/>
    <x v="0"/>
    <x v="0"/>
    <x v="0"/>
    <n v="0"/>
    <x v="1"/>
    <n v="1"/>
  </r>
  <r>
    <x v="1"/>
    <m/>
    <n v="79"/>
    <s v="M"/>
    <m/>
    <n v="1"/>
    <n v="0"/>
    <n v="1"/>
    <n v="0"/>
    <s v="Clinic - Clean Data"/>
    <x v="0"/>
    <n v="1"/>
    <n v="0"/>
    <n v="1"/>
    <n v="0"/>
    <x v="0"/>
    <x v="0"/>
    <x v="1"/>
    <n v="1"/>
    <x v="0"/>
    <n v="0"/>
  </r>
  <r>
    <x v="1"/>
    <m/>
    <n v="78"/>
    <s v="M"/>
    <m/>
    <n v="1"/>
    <n v="1"/>
    <n v="1"/>
    <n v="0"/>
    <s v="Clinic - Clean Data"/>
    <x v="0"/>
    <n v="1"/>
    <n v="1"/>
    <n v="1"/>
    <n v="0"/>
    <x v="1"/>
    <x v="1"/>
    <x v="1"/>
    <n v="1"/>
    <x v="0"/>
    <n v="0"/>
  </r>
  <r>
    <x v="1"/>
    <m/>
    <n v="70"/>
    <s v="F"/>
    <s v="RLS, depression, OSA"/>
    <n v="0"/>
    <n v="0"/>
    <n v="1"/>
    <n v="1"/>
    <s v="Clinic - Clean Data"/>
    <x v="0"/>
    <n v="0"/>
    <n v="0"/>
    <n v="1"/>
    <n v="1"/>
    <x v="0"/>
    <x v="0"/>
    <x v="0"/>
    <n v="0"/>
    <x v="0"/>
    <n v="0"/>
  </r>
  <r>
    <x v="1"/>
    <m/>
    <n v="82"/>
    <s v="M"/>
    <s v="Positional OSA"/>
    <n v="1"/>
    <n v="0"/>
    <n v="0"/>
    <n v="0"/>
    <s v="Clinic - Clean Data"/>
    <x v="0"/>
    <n v="1"/>
    <n v="0"/>
    <n v="0"/>
    <n v="0"/>
    <x v="0"/>
    <x v="0"/>
    <x v="0"/>
    <n v="0"/>
    <x v="0"/>
    <n v="0"/>
  </r>
  <r>
    <x v="1"/>
    <m/>
    <n v="70"/>
    <s v="F"/>
    <s v="Maintenance insomnia, depression"/>
    <n v="0"/>
    <n v="0"/>
    <n v="1"/>
    <n v="0"/>
    <s v="Clinic - Clean Data"/>
    <x v="0"/>
    <n v="0"/>
    <n v="0"/>
    <n v="1"/>
    <n v="0"/>
    <x v="0"/>
    <x v="0"/>
    <x v="0"/>
    <n v="0"/>
    <x v="0"/>
    <n v="0"/>
  </r>
  <r>
    <x v="1"/>
    <m/>
    <n v="71"/>
    <s v="F"/>
    <s v="Depression"/>
    <n v="0.5"/>
    <n v="1"/>
    <n v="1"/>
    <n v="0.5"/>
    <s v="Clinic - Clean Data"/>
    <x v="0"/>
    <n v="0"/>
    <n v="1"/>
    <n v="1"/>
    <n v="0"/>
    <x v="0"/>
    <x v="0"/>
    <x v="0"/>
    <n v="0"/>
    <x v="0"/>
    <n v="0"/>
  </r>
  <r>
    <x v="1"/>
    <m/>
    <n v="85"/>
    <s v="M"/>
    <s v="pRBD, depression"/>
    <n v="1"/>
    <n v="0"/>
    <n v="0"/>
    <n v="0.5"/>
    <s v="Clinic - Clean Data"/>
    <x v="0"/>
    <n v="1"/>
    <n v="0"/>
    <n v="0"/>
    <n v="0"/>
    <x v="0"/>
    <x v="0"/>
    <x v="0"/>
    <n v="0"/>
    <x v="0"/>
    <n v="0"/>
  </r>
  <r>
    <x v="1"/>
    <m/>
    <n v="74"/>
    <s v="F"/>
    <m/>
    <n v="1"/>
    <n v="0"/>
    <n v="0.5"/>
    <n v="0"/>
    <s v="Clinic - Clean Data"/>
    <x v="0"/>
    <n v="1"/>
    <n v="0"/>
    <n v="0"/>
    <n v="0"/>
    <x v="0"/>
    <x v="0"/>
    <x v="0"/>
    <n v="0"/>
    <x v="0"/>
    <n v="0"/>
  </r>
  <r>
    <x v="1"/>
    <m/>
    <n v="73"/>
    <s v="F"/>
    <s v="OSA, RLS, insomnia"/>
    <n v="1"/>
    <n v="0"/>
    <n v="0"/>
    <n v="1"/>
    <s v="Clinic - Clean Data"/>
    <x v="0"/>
    <n v="1"/>
    <n v="0"/>
    <n v="0"/>
    <n v="1"/>
    <x v="0"/>
    <x v="0"/>
    <x v="0"/>
    <n v="0"/>
    <x v="1"/>
    <n v="1"/>
  </r>
  <r>
    <x v="1"/>
    <m/>
    <n v="77"/>
    <s v="F"/>
    <s v="OSA, cognitive impairment"/>
    <n v="1"/>
    <n v="1"/>
    <n v="1"/>
    <n v="1"/>
    <s v="Clinic - Clean Data"/>
    <x v="0"/>
    <n v="1"/>
    <n v="1"/>
    <n v="1"/>
    <n v="1"/>
    <x v="1"/>
    <x v="1"/>
    <x v="1"/>
    <n v="1"/>
    <x v="1"/>
    <n v="1"/>
  </r>
  <r>
    <x v="1"/>
    <m/>
    <n v="72"/>
    <s v="M"/>
    <s v="OSA"/>
    <n v="1"/>
    <n v="1"/>
    <n v="0"/>
    <n v="0"/>
    <s v="Clinic - Clean Data"/>
    <x v="0"/>
    <n v="1"/>
    <n v="1"/>
    <n v="0"/>
    <n v="0"/>
    <x v="1"/>
    <x v="1"/>
    <x v="0"/>
    <n v="0"/>
    <x v="0"/>
    <n v="0"/>
  </r>
  <r>
    <x v="1"/>
    <m/>
    <n v="63"/>
    <s v="F"/>
    <m/>
    <n v="1"/>
    <n v="0.5"/>
    <n v="1"/>
    <n v="1"/>
    <s v="Clinic - Clean Data"/>
    <x v="0"/>
    <n v="1"/>
    <n v="0"/>
    <n v="1"/>
    <n v="1"/>
    <x v="0"/>
    <x v="0"/>
    <x v="1"/>
    <n v="1"/>
    <x v="1"/>
    <n v="1"/>
  </r>
  <r>
    <x v="1"/>
    <m/>
    <n v="79"/>
    <s v="M"/>
    <s v="OSA"/>
    <n v="1"/>
    <n v="1"/>
    <n v="1"/>
    <n v="0"/>
    <s v="Clinic - Clean Data"/>
    <x v="0"/>
    <n v="1"/>
    <n v="1"/>
    <n v="1"/>
    <n v="0"/>
    <x v="1"/>
    <x v="1"/>
    <x v="1"/>
    <n v="1"/>
    <x v="0"/>
    <n v="0"/>
  </r>
  <r>
    <x v="0"/>
    <n v="5.1647340570000004"/>
    <n v="54"/>
    <s v="M"/>
    <s v="nREM parasomnias"/>
    <n v="0.5"/>
    <n v="0"/>
    <n v="0"/>
    <n v="1"/>
    <s v="SHAS"/>
    <x v="0"/>
    <n v="0"/>
    <n v="0"/>
    <n v="0"/>
    <n v="1"/>
    <x v="0"/>
    <x v="0"/>
    <x v="0"/>
    <n v="0"/>
    <x v="0"/>
    <n v="0"/>
  </r>
  <r>
    <x v="0"/>
    <n v="-2.3457297750000001"/>
    <n v="53"/>
    <s v="M"/>
    <s v="RLS, PLM"/>
    <n v="0.5"/>
    <n v="1"/>
    <n v="0"/>
    <n v="0"/>
    <s v="SHAS"/>
    <x v="0"/>
    <n v="0"/>
    <n v="1"/>
    <n v="0"/>
    <n v="0"/>
    <x v="0"/>
    <x v="0"/>
    <x v="0"/>
    <n v="0"/>
    <x v="0"/>
    <n v="0"/>
  </r>
  <r>
    <x v="0"/>
    <m/>
    <n v="62"/>
    <s v="F"/>
    <s v="Insomnia"/>
    <n v="0"/>
    <n v="0"/>
    <n v="0"/>
    <n v="0"/>
    <s v="SHAS"/>
    <x v="0"/>
    <n v="0"/>
    <n v="0"/>
    <n v="0"/>
    <n v="0"/>
    <x v="0"/>
    <x v="0"/>
    <x v="0"/>
    <n v="0"/>
    <x v="0"/>
    <n v="0"/>
  </r>
  <r>
    <x v="0"/>
    <n v="-2.700108095"/>
    <n v="55"/>
    <s v="M"/>
    <s v="OSA, other parasomnias (no RSWA)"/>
    <n v="1"/>
    <n v="0"/>
    <n v="0"/>
    <n v="1"/>
    <s v="SHAS"/>
    <x v="0"/>
    <n v="1"/>
    <n v="0"/>
    <n v="0"/>
    <n v="1"/>
    <x v="0"/>
    <x v="0"/>
    <x v="0"/>
    <n v="0"/>
    <x v="1"/>
    <n v="1"/>
  </r>
  <r>
    <x v="0"/>
    <n v="7.0801831970000002"/>
    <n v="85"/>
    <s v="F"/>
    <m/>
    <n v="0"/>
    <n v="1"/>
    <n v="0"/>
    <n v="0"/>
    <s v="SHAS"/>
    <x v="0"/>
    <n v="0"/>
    <n v="1"/>
    <n v="0"/>
    <n v="0"/>
    <x v="0"/>
    <x v="0"/>
    <x v="0"/>
    <n v="0"/>
    <x v="0"/>
    <n v="0"/>
  </r>
  <r>
    <x v="0"/>
    <n v="-1.1691594750000001"/>
    <n v="75"/>
    <s v="M"/>
    <s v="OSA, no RSWA"/>
    <n v="1"/>
    <n v="0"/>
    <n v="0"/>
    <n v="0"/>
    <s v="SHAS"/>
    <x v="0"/>
    <n v="1"/>
    <n v="0"/>
    <n v="0"/>
    <n v="0"/>
    <x v="0"/>
    <x v="0"/>
    <x v="0"/>
    <n v="0"/>
    <x v="0"/>
    <n v="0"/>
  </r>
  <r>
    <x v="0"/>
    <m/>
    <n v="60"/>
    <s v="M"/>
    <s v="OSA"/>
    <n v="0"/>
    <n v="0"/>
    <n v="0"/>
    <n v="0"/>
    <s v="SHAS"/>
    <x v="0"/>
    <n v="0"/>
    <n v="0"/>
    <n v="0"/>
    <n v="0"/>
    <x v="0"/>
    <x v="0"/>
    <x v="0"/>
    <n v="0"/>
    <x v="0"/>
    <n v="0"/>
  </r>
  <r>
    <x v="0"/>
    <n v="-3.4536265410000002"/>
    <n v="55"/>
    <s v="F"/>
    <m/>
    <n v="0"/>
    <n v="0"/>
    <n v="0"/>
    <n v="0"/>
    <s v="SHAS"/>
    <x v="0"/>
    <n v="0"/>
    <n v="0"/>
    <n v="0"/>
    <n v="0"/>
    <x v="0"/>
    <x v="0"/>
    <x v="0"/>
    <n v="0"/>
    <x v="0"/>
    <n v="0"/>
  </r>
  <r>
    <x v="0"/>
    <n v="1.123105215"/>
    <n v="63"/>
    <s v="M"/>
    <s v="OSA, insomnia"/>
    <n v="0"/>
    <n v="0"/>
    <n v="0"/>
    <n v="0"/>
    <s v="SHAS"/>
    <x v="0"/>
    <n v="0"/>
    <n v="0"/>
    <n v="0"/>
    <n v="0"/>
    <x v="0"/>
    <x v="0"/>
    <x v="0"/>
    <n v="0"/>
    <x v="0"/>
    <n v="0"/>
  </r>
  <r>
    <x v="0"/>
    <m/>
    <n v="67"/>
    <s v="F"/>
    <m/>
    <n v="0"/>
    <n v="0"/>
    <n v="0"/>
    <n v="0"/>
    <s v="SHAS"/>
    <x v="0"/>
    <n v="0"/>
    <n v="0"/>
    <n v="0"/>
    <n v="0"/>
    <x v="0"/>
    <x v="0"/>
    <x v="0"/>
    <n v="0"/>
    <x v="0"/>
    <n v="0"/>
  </r>
  <r>
    <x v="0"/>
    <m/>
    <n v="78"/>
    <s v="F"/>
    <s v="OSA"/>
    <n v="0"/>
    <n v="0"/>
    <n v="0"/>
    <n v="0"/>
    <s v="SHAS"/>
    <x v="0"/>
    <n v="0"/>
    <n v="0"/>
    <n v="0"/>
    <n v="0"/>
    <x v="0"/>
    <x v="0"/>
    <x v="0"/>
    <n v="0"/>
    <x v="0"/>
    <n v="0"/>
  </r>
  <r>
    <x v="0"/>
    <n v="-5.3426761110000003"/>
    <n v="68"/>
    <s v="M"/>
    <s v="OSA"/>
    <n v="0"/>
    <n v="0"/>
    <n v="0"/>
    <n v="0"/>
    <s v="SHAS"/>
    <x v="0"/>
    <n v="0"/>
    <n v="0"/>
    <n v="0"/>
    <n v="0"/>
    <x v="0"/>
    <x v="0"/>
    <x v="0"/>
    <n v="0"/>
    <x v="0"/>
    <n v="0"/>
  </r>
  <r>
    <x v="0"/>
    <n v="4.1871186180000004"/>
    <n v="81"/>
    <s v="F"/>
    <s v="RLS, sleepwalks, anxiety, depression"/>
    <n v="0"/>
    <n v="1"/>
    <n v="0.5"/>
    <n v="1"/>
    <s v="SHAS"/>
    <x v="0"/>
    <n v="0"/>
    <n v="1"/>
    <n v="0"/>
    <n v="1"/>
    <x v="0"/>
    <x v="0"/>
    <x v="0"/>
    <n v="0"/>
    <x v="0"/>
    <n v="0"/>
  </r>
  <r>
    <x v="0"/>
    <n v="-0.40979335099999997"/>
    <n v="57"/>
    <s v="F"/>
    <s v="RLS, anxiety, depression, migraines"/>
    <n v="0"/>
    <n v="0"/>
    <n v="0.5"/>
    <n v="0"/>
    <s v="SHAS"/>
    <x v="0"/>
    <n v="0"/>
    <n v="0"/>
    <n v="0"/>
    <n v="0"/>
    <x v="0"/>
    <x v="0"/>
    <x v="0"/>
    <n v="0"/>
    <x v="0"/>
    <n v="0"/>
  </r>
  <r>
    <x v="0"/>
    <m/>
    <n v="75"/>
    <s v="M"/>
    <s v="RLS"/>
    <n v="0.5"/>
    <n v="0"/>
    <n v="0.5"/>
    <n v="0"/>
    <s v="SHAS"/>
    <x v="0"/>
    <n v="0"/>
    <n v="0"/>
    <n v="0"/>
    <n v="0"/>
    <x v="0"/>
    <x v="0"/>
    <x v="0"/>
    <n v="0"/>
    <x v="0"/>
    <n v="0"/>
  </r>
  <r>
    <x v="0"/>
    <m/>
    <n v="54"/>
    <s v="F"/>
    <m/>
    <n v="0"/>
    <n v="0"/>
    <n v="0"/>
    <n v="0"/>
    <s v="SHAS"/>
    <x v="0"/>
    <n v="0"/>
    <n v="0"/>
    <n v="0"/>
    <n v="0"/>
    <x v="0"/>
    <x v="0"/>
    <x v="0"/>
    <n v="0"/>
    <x v="0"/>
    <n v="0"/>
  </r>
  <r>
    <x v="0"/>
    <n v="-1.760162252"/>
    <n v="82"/>
    <s v="F"/>
    <s v="Insomnia"/>
    <n v="0"/>
    <n v="0"/>
    <n v="0"/>
    <n v="0"/>
    <s v="SHAS"/>
    <x v="0"/>
    <n v="0"/>
    <n v="0"/>
    <n v="0"/>
    <n v="0"/>
    <x v="0"/>
    <x v="0"/>
    <x v="0"/>
    <n v="0"/>
    <x v="0"/>
    <n v="0"/>
  </r>
  <r>
    <x v="0"/>
    <n v="3.7033907999999997E-2"/>
    <n v="72"/>
    <s v="F"/>
    <m/>
    <n v="0"/>
    <n v="0"/>
    <n v="0"/>
    <n v="0"/>
    <s v="SHAS"/>
    <x v="0"/>
    <n v="0"/>
    <n v="0"/>
    <n v="0"/>
    <n v="0"/>
    <x v="0"/>
    <x v="0"/>
    <x v="0"/>
    <n v="0"/>
    <x v="0"/>
    <n v="0"/>
  </r>
  <r>
    <x v="0"/>
    <m/>
    <n v="79"/>
    <s v="M"/>
    <s v="Insomnia, OSA"/>
    <n v="0"/>
    <n v="0"/>
    <n v="0"/>
    <n v="0"/>
    <s v="SHAS"/>
    <x v="0"/>
    <n v="0"/>
    <n v="0"/>
    <n v="0"/>
    <n v="0"/>
    <x v="0"/>
    <x v="0"/>
    <x v="0"/>
    <n v="0"/>
    <x v="0"/>
    <n v="0"/>
  </r>
  <r>
    <x v="1"/>
    <n v="-0.90226366999999996"/>
    <n v="68"/>
    <s v="M"/>
    <s v="Depression, mild sleep apnea"/>
    <n v="0"/>
    <n v="0"/>
    <n v="0"/>
    <n v="0"/>
    <s v="SHAS"/>
    <x v="0"/>
    <n v="0"/>
    <n v="0"/>
    <n v="0"/>
    <n v="0"/>
    <x v="0"/>
    <x v="0"/>
    <x v="0"/>
    <n v="0"/>
    <x v="0"/>
    <n v="0"/>
  </r>
  <r>
    <x v="1"/>
    <m/>
    <n v="74"/>
    <s v="F"/>
    <m/>
    <n v="1"/>
    <n v="0"/>
    <n v="0"/>
    <n v="0"/>
    <s v="SHAS"/>
    <x v="0"/>
    <n v="1"/>
    <n v="0"/>
    <n v="0"/>
    <n v="0"/>
    <x v="0"/>
    <x v="0"/>
    <x v="0"/>
    <n v="0"/>
    <x v="0"/>
    <n v="0"/>
  </r>
  <r>
    <x v="1"/>
    <n v="1.3878249060000001"/>
    <n v="80"/>
    <s v="M"/>
    <m/>
    <n v="0"/>
    <n v="0"/>
    <n v="0"/>
    <n v="0"/>
    <s v="SHAS"/>
    <x v="0"/>
    <n v="0"/>
    <n v="0"/>
    <n v="0"/>
    <n v="0"/>
    <x v="0"/>
    <x v="0"/>
    <x v="0"/>
    <n v="0"/>
    <x v="0"/>
    <n v="0"/>
  </r>
  <r>
    <x v="1"/>
    <n v="4.5387679140000001"/>
    <n v="80"/>
    <s v="M"/>
    <s v="OSA, anxiety"/>
    <n v="1"/>
    <n v="0"/>
    <n v="0"/>
    <n v="0"/>
    <s v="SHAS"/>
    <x v="0"/>
    <n v="1"/>
    <n v="0"/>
    <n v="0"/>
    <n v="0"/>
    <x v="0"/>
    <x v="0"/>
    <x v="0"/>
    <n v="0"/>
    <x v="0"/>
    <n v="0"/>
  </r>
  <r>
    <x v="1"/>
    <n v="5.0120282610000002"/>
    <n v="72"/>
    <s v="F"/>
    <s v="Borderline to mild OSA"/>
    <n v="0.5"/>
    <n v="1"/>
    <n v="0"/>
    <n v="0"/>
    <s v="SHAS"/>
    <x v="0"/>
    <n v="0"/>
    <n v="1"/>
    <n v="0"/>
    <n v="0"/>
    <x v="0"/>
    <x v="0"/>
    <x v="0"/>
    <n v="0"/>
    <x v="0"/>
    <n v="0"/>
  </r>
  <r>
    <x v="1"/>
    <n v="-3.407220857"/>
    <n v="67"/>
    <s v="F"/>
    <m/>
    <n v="0"/>
    <n v="0"/>
    <n v="0"/>
    <n v="0"/>
    <s v="SHAS"/>
    <x v="0"/>
    <n v="0"/>
    <n v="0"/>
    <n v="0"/>
    <n v="0"/>
    <x v="0"/>
    <x v="0"/>
    <x v="0"/>
    <n v="0"/>
    <x v="0"/>
    <n v="0"/>
  </r>
  <r>
    <x v="1"/>
    <n v="5.694318312"/>
    <n v="70"/>
    <s v="M"/>
    <m/>
    <n v="1"/>
    <n v="1"/>
    <n v="0"/>
    <n v="0"/>
    <s v="SHAS"/>
    <x v="0"/>
    <n v="1"/>
    <n v="1"/>
    <n v="0"/>
    <n v="0"/>
    <x v="1"/>
    <x v="1"/>
    <x v="0"/>
    <n v="0"/>
    <x v="0"/>
    <n v="0"/>
  </r>
  <r>
    <x v="1"/>
    <m/>
    <n v="67"/>
    <s v="M"/>
    <s v="OSA, depression"/>
    <n v="1"/>
    <n v="0"/>
    <n v="0"/>
    <n v="0"/>
    <s v="SHAS"/>
    <x v="0"/>
    <n v="1"/>
    <n v="0"/>
    <n v="0"/>
    <n v="0"/>
    <x v="0"/>
    <x v="0"/>
    <x v="0"/>
    <n v="0"/>
    <x v="0"/>
    <n v="0"/>
  </r>
  <r>
    <x v="1"/>
    <m/>
    <n v="67"/>
    <s v="M"/>
    <m/>
    <n v="1"/>
    <n v="1"/>
    <n v="0"/>
    <n v="1"/>
    <s v="SHAS"/>
    <x v="0"/>
    <n v="1"/>
    <n v="1"/>
    <n v="0"/>
    <n v="1"/>
    <x v="1"/>
    <x v="1"/>
    <x v="0"/>
    <n v="0"/>
    <x v="1"/>
    <n v="1"/>
  </r>
  <r>
    <x v="1"/>
    <n v="5.5261576589999999"/>
    <n v="70"/>
    <s v="M"/>
    <s v="Mild depression, RLS"/>
    <n v="0"/>
    <n v="0.5"/>
    <n v="0"/>
    <n v="1"/>
    <s v="SHAS"/>
    <x v="0"/>
    <n v="0"/>
    <n v="0"/>
    <n v="0"/>
    <n v="1"/>
    <x v="0"/>
    <x v="0"/>
    <x v="0"/>
    <n v="0"/>
    <x v="0"/>
    <n v="0"/>
  </r>
  <r>
    <x v="1"/>
    <m/>
    <n v="81"/>
    <s v="F"/>
    <s v="Depression, anxiety, insomnia"/>
    <n v="0"/>
    <n v="1"/>
    <n v="0.5"/>
    <n v="1"/>
    <s v="SHAS"/>
    <x v="0"/>
    <n v="0"/>
    <n v="1"/>
    <n v="0"/>
    <n v="1"/>
    <x v="0"/>
    <x v="0"/>
    <x v="0"/>
    <n v="0"/>
    <x v="0"/>
    <n v="0"/>
  </r>
  <r>
    <x v="1"/>
    <n v="4.3556225550000001"/>
    <n v="72"/>
    <s v="F"/>
    <m/>
    <n v="1"/>
    <n v="0"/>
    <n v="1"/>
    <n v="0"/>
    <s v="SHAS"/>
    <x v="0"/>
    <n v="1"/>
    <n v="0"/>
    <n v="1"/>
    <n v="0"/>
    <x v="0"/>
    <x v="0"/>
    <x v="1"/>
    <n v="1"/>
    <x v="0"/>
    <n v="0"/>
  </r>
  <r>
    <x v="1"/>
    <n v="5.2547727159999997"/>
    <n v="67"/>
    <s v="M"/>
    <s v="Depression, anxiety, PTSD"/>
    <n v="1"/>
    <n v="1"/>
    <n v="1"/>
    <n v="0"/>
    <s v="SHAS"/>
    <x v="0"/>
    <n v="1"/>
    <n v="1"/>
    <n v="1"/>
    <n v="0"/>
    <x v="1"/>
    <x v="1"/>
    <x v="1"/>
    <n v="1"/>
    <x v="0"/>
    <n v="0"/>
  </r>
  <r>
    <x v="1"/>
    <n v="5.8859385939999997"/>
    <n v="69"/>
    <s v="M"/>
    <m/>
    <n v="1"/>
    <n v="1"/>
    <n v="0.5"/>
    <n v="0"/>
    <s v="SHAS"/>
    <x v="0"/>
    <n v="1"/>
    <n v="1"/>
    <n v="0"/>
    <n v="0"/>
    <x v="1"/>
    <x v="1"/>
    <x v="0"/>
    <n v="0"/>
    <x v="0"/>
    <n v="0"/>
  </r>
  <r>
    <x v="1"/>
    <n v="4.1546924509999998"/>
    <n v="72"/>
    <s v="M"/>
    <s v="Mild-moderate OSA, insomnia, nocturia"/>
    <n v="1"/>
    <n v="0"/>
    <n v="0.5"/>
    <n v="1"/>
    <s v="SHAS"/>
    <x v="0"/>
    <n v="1"/>
    <n v="0"/>
    <n v="0"/>
    <n v="1"/>
    <x v="0"/>
    <x v="0"/>
    <x v="0"/>
    <n v="0"/>
    <x v="1"/>
    <n v="1"/>
  </r>
  <r>
    <x v="1"/>
    <n v="-3.9642169869999999"/>
    <n v="61"/>
    <s v="F"/>
    <s v="Depression, migraines"/>
    <n v="1"/>
    <n v="0.5"/>
    <n v="1"/>
    <n v="0"/>
    <s v="SHAS"/>
    <x v="0"/>
    <n v="1"/>
    <n v="0"/>
    <n v="1"/>
    <n v="0"/>
    <x v="0"/>
    <x v="0"/>
    <x v="1"/>
    <n v="1"/>
    <x v="0"/>
    <n v="0"/>
  </r>
  <r>
    <x v="1"/>
    <n v="5.3135809820000004"/>
    <n v="76"/>
    <s v="F"/>
    <s v="Depression, anxiety"/>
    <n v="1"/>
    <n v="1"/>
    <n v="1"/>
    <n v="1"/>
    <s v="SHAS"/>
    <x v="0"/>
    <n v="1"/>
    <n v="1"/>
    <n v="1"/>
    <n v="1"/>
    <x v="1"/>
    <x v="1"/>
    <x v="1"/>
    <n v="1"/>
    <x v="1"/>
    <n v="1"/>
  </r>
  <r>
    <x v="1"/>
    <n v="-1.274989098"/>
    <n v="65"/>
    <s v="F"/>
    <s v="Insomnia, anxiety"/>
    <n v="0"/>
    <n v="0"/>
    <n v="0"/>
    <n v="0"/>
    <s v="SHAS"/>
    <x v="0"/>
    <n v="0"/>
    <n v="0"/>
    <n v="0"/>
    <n v="0"/>
    <x v="0"/>
    <x v="0"/>
    <x v="0"/>
    <n v="0"/>
    <x v="0"/>
    <n v="0"/>
  </r>
  <r>
    <x v="1"/>
    <n v="6.8392871980000001"/>
    <n v="73"/>
    <s v="F"/>
    <s v="OSA, MCI, depression"/>
    <n v="0"/>
    <n v="0"/>
    <n v="0"/>
    <n v="0"/>
    <s v="SHAS"/>
    <x v="0"/>
    <n v="0"/>
    <n v="0"/>
    <n v="0"/>
    <n v="0"/>
    <x v="0"/>
    <x v="0"/>
    <x v="0"/>
    <n v="0"/>
    <x v="0"/>
    <n v="0"/>
  </r>
  <r>
    <x v="1"/>
    <n v="1.0274295120000001"/>
    <n v="53"/>
    <s v="M"/>
    <s v="OSA"/>
    <n v="1"/>
    <n v="0.5"/>
    <n v="0.5"/>
    <n v="1"/>
    <s v="SHAS"/>
    <x v="0"/>
    <n v="1"/>
    <n v="0"/>
    <n v="0"/>
    <n v="1"/>
    <x v="0"/>
    <x v="0"/>
    <x v="0"/>
    <n v="0"/>
    <x v="1"/>
    <n v="1"/>
  </r>
  <r>
    <x v="1"/>
    <n v="0.45891792199999998"/>
    <n v="68"/>
    <s v="M"/>
    <s v="Nightmare disorder, OSA, CSA, RLS, depression"/>
    <n v="0.5"/>
    <n v="1"/>
    <n v="0.5"/>
    <n v="1"/>
    <s v="SHAS"/>
    <x v="0"/>
    <n v="0"/>
    <n v="1"/>
    <n v="0"/>
    <n v="1"/>
    <x v="0"/>
    <x v="0"/>
    <x v="0"/>
    <n v="0"/>
    <x v="0"/>
    <n v="0"/>
  </r>
  <r>
    <x v="1"/>
    <m/>
    <n v="70"/>
    <s v="F"/>
    <m/>
    <n v="1"/>
    <n v="1"/>
    <n v="1"/>
    <n v="0"/>
    <s v="SHAS"/>
    <x v="0"/>
    <n v="1"/>
    <n v="1"/>
    <n v="1"/>
    <n v="0"/>
    <x v="1"/>
    <x v="1"/>
    <x v="1"/>
    <n v="1"/>
    <x v="0"/>
    <n v="0"/>
  </r>
  <r>
    <x v="1"/>
    <n v="0.66475001899999997"/>
    <n v="79"/>
    <s v="M"/>
    <s v="OSA"/>
    <n v="1"/>
    <n v="0"/>
    <n v="1"/>
    <n v="0"/>
    <s v="SHAS"/>
    <x v="0"/>
    <n v="1"/>
    <n v="0"/>
    <n v="1"/>
    <n v="0"/>
    <x v="0"/>
    <x v="0"/>
    <x v="1"/>
    <n v="1"/>
    <x v="0"/>
    <n v="0"/>
  </r>
  <r>
    <x v="1"/>
    <n v="6.3362845170000002"/>
    <n v="64"/>
    <s v="M"/>
    <m/>
    <n v="1"/>
    <n v="0.5"/>
    <n v="1"/>
    <n v="0"/>
    <s v="SHAS"/>
    <x v="0"/>
    <n v="1"/>
    <n v="0"/>
    <n v="1"/>
    <n v="0"/>
    <x v="0"/>
    <x v="0"/>
    <x v="1"/>
    <n v="1"/>
    <x v="0"/>
    <n v="0"/>
  </r>
  <r>
    <x v="1"/>
    <m/>
    <n v="55"/>
    <s v="M"/>
    <m/>
    <n v="1"/>
    <n v="1"/>
    <n v="0"/>
    <n v="0"/>
    <s v="SHAS"/>
    <x v="0"/>
    <n v="1"/>
    <n v="1"/>
    <n v="0"/>
    <n v="0"/>
    <x v="1"/>
    <x v="1"/>
    <x v="0"/>
    <n v="0"/>
    <x v="0"/>
    <n v="0"/>
  </r>
  <r>
    <x v="1"/>
    <n v="2.0803639129999998"/>
    <n v="76"/>
    <s v="F"/>
    <m/>
    <n v="1"/>
    <n v="1"/>
    <n v="1"/>
    <n v="0"/>
    <s v="Stanford"/>
    <x v="0"/>
    <n v="1"/>
    <n v="1"/>
    <n v="1"/>
    <n v="0"/>
    <x v="1"/>
    <x v="1"/>
    <x v="1"/>
    <n v="1"/>
    <x v="0"/>
    <n v="0"/>
  </r>
  <r>
    <x v="1"/>
    <n v="0.737372896"/>
    <n v="63"/>
    <s v="M"/>
    <m/>
    <n v="1"/>
    <n v="0"/>
    <n v="0"/>
    <n v="0"/>
    <s v="Stanford"/>
    <x v="0"/>
    <n v="1"/>
    <n v="0"/>
    <n v="0"/>
    <n v="0"/>
    <x v="0"/>
    <x v="0"/>
    <x v="0"/>
    <n v="0"/>
    <x v="0"/>
    <n v="0"/>
  </r>
  <r>
    <x v="1"/>
    <n v="4.5332755569999996"/>
    <n v="59"/>
    <s v="M"/>
    <m/>
    <n v="1"/>
    <n v="0"/>
    <n v="1"/>
    <n v="1"/>
    <s v="Stanford"/>
    <x v="0"/>
    <n v="1"/>
    <n v="0"/>
    <n v="1"/>
    <n v="1"/>
    <x v="0"/>
    <x v="0"/>
    <x v="1"/>
    <n v="1"/>
    <x v="1"/>
    <n v="1"/>
  </r>
  <r>
    <x v="1"/>
    <n v="-4.9148882719999998"/>
    <n v="65"/>
    <s v="F"/>
    <m/>
    <n v="1"/>
    <n v="0"/>
    <n v="0"/>
    <n v="0"/>
    <s v="Stanford"/>
    <x v="0"/>
    <n v="1"/>
    <n v="0"/>
    <n v="0"/>
    <n v="0"/>
    <x v="0"/>
    <x v="0"/>
    <x v="0"/>
    <n v="0"/>
    <x v="0"/>
    <n v="0"/>
  </r>
  <r>
    <x v="1"/>
    <n v="6.1564291280000001"/>
    <n v="63"/>
    <s v="M"/>
    <m/>
    <n v="1"/>
    <n v="0"/>
    <n v="0"/>
    <n v="0"/>
    <s v="Stanford"/>
    <x v="0"/>
    <n v="1"/>
    <n v="0"/>
    <n v="0"/>
    <n v="0"/>
    <x v="0"/>
    <x v="0"/>
    <x v="0"/>
    <n v="0"/>
    <x v="0"/>
    <n v="0"/>
  </r>
  <r>
    <x v="1"/>
    <n v="-0.96570313910000005"/>
    <n v="74"/>
    <s v="M"/>
    <m/>
    <n v="1"/>
    <n v="1"/>
    <n v="0"/>
    <n v="0"/>
    <s v="Stanford"/>
    <x v="0"/>
    <n v="1"/>
    <n v="1"/>
    <n v="0"/>
    <n v="0"/>
    <x v="1"/>
    <x v="1"/>
    <x v="0"/>
    <n v="0"/>
    <x v="0"/>
    <n v="0"/>
  </r>
  <r>
    <x v="1"/>
    <n v="7.6217001560000002"/>
    <n v="75"/>
    <s v="M"/>
    <m/>
    <n v="1"/>
    <n v="0.5"/>
    <n v="0"/>
    <n v="0.5"/>
    <s v="Stanford"/>
    <x v="0"/>
    <n v="1"/>
    <n v="0"/>
    <n v="0"/>
    <n v="0"/>
    <x v="0"/>
    <x v="0"/>
    <x v="0"/>
    <n v="0"/>
    <x v="0"/>
    <n v="0"/>
  </r>
  <r>
    <x v="1"/>
    <n v="4.2917910519999998"/>
    <n v="62"/>
    <s v="F"/>
    <m/>
    <n v="1"/>
    <n v="0"/>
    <n v="0"/>
    <n v="1"/>
    <s v="Stanford"/>
    <x v="0"/>
    <n v="1"/>
    <n v="0"/>
    <n v="0"/>
    <n v="1"/>
    <x v="0"/>
    <x v="0"/>
    <x v="0"/>
    <n v="0"/>
    <x v="1"/>
    <n v="1"/>
  </r>
  <r>
    <x v="1"/>
    <n v="7.2552489189999996"/>
    <n v="62"/>
    <s v="M"/>
    <m/>
    <n v="1"/>
    <n v="0"/>
    <n v="0"/>
    <n v="0"/>
    <s v="Stanford"/>
    <x v="0"/>
    <n v="1"/>
    <n v="0"/>
    <n v="0"/>
    <n v="0"/>
    <x v="0"/>
    <x v="0"/>
    <x v="0"/>
    <n v="0"/>
    <x v="0"/>
    <n v="0"/>
  </r>
  <r>
    <x v="1"/>
    <n v="4.4798871480000004"/>
    <n v="60"/>
    <s v="M"/>
    <m/>
    <n v="1"/>
    <n v="1"/>
    <n v="0"/>
    <n v="1"/>
    <s v="Stanford"/>
    <x v="0"/>
    <n v="1"/>
    <n v="1"/>
    <n v="0"/>
    <n v="1"/>
    <x v="1"/>
    <x v="1"/>
    <x v="0"/>
    <n v="0"/>
    <x v="1"/>
    <n v="1"/>
  </r>
  <r>
    <x v="1"/>
    <n v="4.4268055569999998"/>
    <n v="78"/>
    <s v="M"/>
    <m/>
    <n v="1"/>
    <n v="1"/>
    <n v="0"/>
    <n v="1"/>
    <s v="Stanford"/>
    <x v="0"/>
    <n v="1"/>
    <n v="1"/>
    <n v="0"/>
    <n v="1"/>
    <x v="1"/>
    <x v="1"/>
    <x v="0"/>
    <n v="0"/>
    <x v="1"/>
    <n v="1"/>
  </r>
  <r>
    <x v="1"/>
    <n v="4.9676454559999996"/>
    <n v="67"/>
    <s v="M"/>
    <m/>
    <n v="1"/>
    <n v="0"/>
    <n v="1"/>
    <n v="1"/>
    <s v="Stanford"/>
    <x v="0"/>
    <n v="1"/>
    <n v="0"/>
    <n v="1"/>
    <n v="1"/>
    <x v="0"/>
    <x v="0"/>
    <x v="1"/>
    <n v="1"/>
    <x v="1"/>
    <n v="1"/>
  </r>
  <r>
    <x v="1"/>
    <n v="7.4490138779999997"/>
    <n v="66"/>
    <s v="M"/>
    <m/>
    <n v="1"/>
    <n v="0"/>
    <n v="1"/>
    <n v="1"/>
    <s v="Stanford"/>
    <x v="0"/>
    <n v="1"/>
    <n v="0"/>
    <n v="1"/>
    <n v="1"/>
    <x v="0"/>
    <x v="0"/>
    <x v="1"/>
    <n v="1"/>
    <x v="1"/>
    <n v="1"/>
  </r>
  <r>
    <x v="1"/>
    <n v="4.0073969509999996"/>
    <n v="75"/>
    <s v="M"/>
    <m/>
    <n v="1"/>
    <n v="0"/>
    <n v="1"/>
    <n v="1"/>
    <s v="Stanford"/>
    <x v="0"/>
    <n v="1"/>
    <n v="0"/>
    <n v="1"/>
    <n v="1"/>
    <x v="0"/>
    <x v="0"/>
    <x v="1"/>
    <n v="1"/>
    <x v="1"/>
    <n v="1"/>
  </r>
  <r>
    <x v="1"/>
    <n v="10.04713289"/>
    <n v="67"/>
    <s v="M"/>
    <m/>
    <n v="1"/>
    <n v="1"/>
    <n v="1"/>
    <n v="1"/>
    <s v="Stanford"/>
    <x v="0"/>
    <n v="1"/>
    <n v="1"/>
    <n v="1"/>
    <n v="1"/>
    <x v="1"/>
    <x v="1"/>
    <x v="1"/>
    <n v="1"/>
    <x v="1"/>
    <n v="1"/>
  </r>
  <r>
    <x v="1"/>
    <n v="6.5036704729999997"/>
    <n v="77"/>
    <s v="M"/>
    <m/>
    <n v="1"/>
    <n v="1"/>
    <n v="1"/>
    <n v="1"/>
    <s v="Stanford"/>
    <x v="0"/>
    <n v="1"/>
    <n v="1"/>
    <n v="1"/>
    <n v="1"/>
    <x v="1"/>
    <x v="1"/>
    <x v="1"/>
    <n v="1"/>
    <x v="1"/>
    <n v="1"/>
  </r>
  <r>
    <x v="1"/>
    <n v="3.3723491669999999"/>
    <n v="73"/>
    <s v="M"/>
    <m/>
    <n v="1"/>
    <n v="1"/>
    <n v="1"/>
    <n v="1"/>
    <s v="Stanford"/>
    <x v="0"/>
    <n v="1"/>
    <n v="1"/>
    <n v="1"/>
    <n v="1"/>
    <x v="1"/>
    <x v="1"/>
    <x v="1"/>
    <n v="1"/>
    <x v="1"/>
    <n v="1"/>
  </r>
  <r>
    <x v="1"/>
    <n v="4.2871140130000001"/>
    <n v="63"/>
    <s v="M"/>
    <m/>
    <n v="1"/>
    <n v="1"/>
    <n v="1"/>
    <n v="1"/>
    <s v="Stanford"/>
    <x v="0"/>
    <n v="1"/>
    <n v="1"/>
    <n v="1"/>
    <n v="1"/>
    <x v="1"/>
    <x v="1"/>
    <x v="1"/>
    <n v="1"/>
    <x v="1"/>
    <n v="1"/>
  </r>
  <r>
    <x v="1"/>
    <n v="8.4718958880000006"/>
    <n v="69"/>
    <s v="M"/>
    <m/>
    <n v="1"/>
    <n v="1"/>
    <n v="1"/>
    <n v="1"/>
    <s v="Stanford"/>
    <x v="0"/>
    <n v="1"/>
    <n v="1"/>
    <n v="1"/>
    <n v="1"/>
    <x v="1"/>
    <x v="1"/>
    <x v="1"/>
    <n v="1"/>
    <x v="1"/>
    <n v="1"/>
  </r>
  <r>
    <x v="1"/>
    <n v="6.7906220670000002"/>
    <n v="70"/>
    <s v="M"/>
    <m/>
    <n v="1"/>
    <n v="1"/>
    <n v="1"/>
    <n v="1"/>
    <s v="Stanford"/>
    <x v="0"/>
    <n v="1"/>
    <n v="1"/>
    <n v="1"/>
    <n v="1"/>
    <x v="1"/>
    <x v="1"/>
    <x v="1"/>
    <n v="1"/>
    <x v="1"/>
    <n v="1"/>
  </r>
  <r>
    <x v="1"/>
    <n v="4.6497392319999999"/>
    <n v="60"/>
    <s v="M"/>
    <m/>
    <n v="1"/>
    <n v="0"/>
    <n v="0"/>
    <n v="0"/>
    <s v="Stanford"/>
    <x v="0"/>
    <n v="1"/>
    <n v="0"/>
    <n v="0"/>
    <n v="0"/>
    <x v="0"/>
    <x v="0"/>
    <x v="0"/>
    <n v="0"/>
    <x v="0"/>
    <n v="0"/>
  </r>
  <r>
    <x v="1"/>
    <n v="4.461746335"/>
    <n v="60"/>
    <s v="F"/>
    <m/>
    <n v="1"/>
    <n v="0"/>
    <n v="0"/>
    <n v="0"/>
    <s v="Stanford"/>
    <x v="0"/>
    <n v="1"/>
    <n v="0"/>
    <n v="0"/>
    <n v="0"/>
    <x v="0"/>
    <x v="0"/>
    <x v="0"/>
    <n v="0"/>
    <x v="0"/>
    <n v="0"/>
  </r>
  <r>
    <x v="1"/>
    <n v="3.8612132610000001"/>
    <n v="70"/>
    <s v="F"/>
    <m/>
    <n v="1"/>
    <n v="0"/>
    <n v="0"/>
    <n v="0"/>
    <s v="Stanford"/>
    <x v="0"/>
    <n v="1"/>
    <n v="0"/>
    <n v="0"/>
    <n v="0"/>
    <x v="0"/>
    <x v="0"/>
    <x v="0"/>
    <n v="0"/>
    <x v="0"/>
    <n v="0"/>
  </r>
  <r>
    <x v="1"/>
    <n v="8.2499133800000006"/>
    <n v="61"/>
    <s v="M"/>
    <m/>
    <n v="1"/>
    <n v="0"/>
    <n v="0"/>
    <n v="0"/>
    <s v="Stanford"/>
    <x v="0"/>
    <n v="1"/>
    <n v="0"/>
    <n v="0"/>
    <n v="0"/>
    <x v="0"/>
    <x v="0"/>
    <x v="0"/>
    <n v="0"/>
    <x v="0"/>
    <n v="0"/>
  </r>
  <r>
    <x v="1"/>
    <n v="10.48810585"/>
    <n v="77"/>
    <s v="M"/>
    <m/>
    <n v="1"/>
    <n v="0"/>
    <n v="0"/>
    <n v="0"/>
    <s v="Stanford"/>
    <x v="0"/>
    <n v="1"/>
    <n v="0"/>
    <n v="0"/>
    <n v="0"/>
    <x v="0"/>
    <x v="0"/>
    <x v="0"/>
    <n v="0"/>
    <x v="0"/>
    <n v="0"/>
  </r>
  <r>
    <x v="1"/>
    <n v="3.9732898780000001"/>
    <n v="71"/>
    <s v="M"/>
    <m/>
    <n v="1"/>
    <n v="1"/>
    <n v="0"/>
    <n v="0"/>
    <s v="Stanford"/>
    <x v="0"/>
    <n v="1"/>
    <n v="1"/>
    <n v="0"/>
    <n v="0"/>
    <x v="1"/>
    <x v="1"/>
    <x v="0"/>
    <n v="0"/>
    <x v="0"/>
    <n v="0"/>
  </r>
  <r>
    <x v="1"/>
    <n v="7.9504351340000001"/>
    <n v="67"/>
    <s v="M"/>
    <m/>
    <n v="1"/>
    <n v="1"/>
    <n v="0"/>
    <n v="0"/>
    <s v="Stanford"/>
    <x v="0"/>
    <n v="1"/>
    <n v="1"/>
    <n v="0"/>
    <n v="0"/>
    <x v="1"/>
    <x v="1"/>
    <x v="0"/>
    <n v="0"/>
    <x v="0"/>
    <n v="0"/>
  </r>
  <r>
    <x v="1"/>
    <n v="7.7607998289999998"/>
    <n v="70"/>
    <s v="M"/>
    <m/>
    <n v="1"/>
    <n v="0"/>
    <n v="1"/>
    <n v="0"/>
    <s v="Stanford"/>
    <x v="0"/>
    <n v="1"/>
    <n v="0"/>
    <n v="1"/>
    <n v="0"/>
    <x v="0"/>
    <x v="0"/>
    <x v="1"/>
    <n v="1"/>
    <x v="0"/>
    <n v="0"/>
  </r>
  <r>
    <x v="1"/>
    <n v="8.1570566610000004"/>
    <n v="56"/>
    <s v="M"/>
    <m/>
    <n v="1"/>
    <n v="0"/>
    <n v="1"/>
    <n v="0"/>
    <s v="Stanford"/>
    <x v="0"/>
    <n v="1"/>
    <n v="0"/>
    <n v="1"/>
    <n v="0"/>
    <x v="0"/>
    <x v="0"/>
    <x v="1"/>
    <n v="1"/>
    <x v="0"/>
    <n v="0"/>
  </r>
  <r>
    <x v="1"/>
    <n v="8.5528064770000007"/>
    <n v="71"/>
    <s v="M"/>
    <m/>
    <n v="1"/>
    <n v="0"/>
    <n v="1"/>
    <n v="0"/>
    <s v="Stanford"/>
    <x v="0"/>
    <n v="1"/>
    <n v="0"/>
    <n v="1"/>
    <n v="0"/>
    <x v="0"/>
    <x v="0"/>
    <x v="1"/>
    <n v="1"/>
    <x v="0"/>
    <n v="0"/>
  </r>
  <r>
    <x v="1"/>
    <n v="1.4660633679999999"/>
    <n v="69"/>
    <s v="M"/>
    <m/>
    <n v="1"/>
    <n v="1"/>
    <n v="1"/>
    <n v="0"/>
    <s v="Stanford"/>
    <x v="0"/>
    <n v="1"/>
    <n v="1"/>
    <n v="1"/>
    <n v="0"/>
    <x v="1"/>
    <x v="1"/>
    <x v="1"/>
    <n v="1"/>
    <x v="0"/>
    <n v="0"/>
  </r>
  <r>
    <x v="1"/>
    <n v="6.4650967499999998"/>
    <n v="71"/>
    <s v="M"/>
    <m/>
    <n v="1"/>
    <n v="1"/>
    <n v="1"/>
    <n v="0"/>
    <s v="Stanford"/>
    <x v="0"/>
    <n v="1"/>
    <n v="1"/>
    <n v="1"/>
    <n v="0"/>
    <x v="1"/>
    <x v="1"/>
    <x v="1"/>
    <n v="1"/>
    <x v="0"/>
    <n v="0"/>
  </r>
  <r>
    <x v="1"/>
    <n v="5.9654922040000002"/>
    <n v="56"/>
    <s v="F"/>
    <m/>
    <n v="1"/>
    <n v="1"/>
    <n v="1"/>
    <n v="0"/>
    <s v="Stanford"/>
    <x v="0"/>
    <n v="1"/>
    <n v="1"/>
    <n v="1"/>
    <n v="0"/>
    <x v="1"/>
    <x v="1"/>
    <x v="1"/>
    <n v="1"/>
    <x v="0"/>
    <n v="0"/>
  </r>
  <r>
    <x v="1"/>
    <n v="6.6762195039999996"/>
    <n v="65"/>
    <s v="F"/>
    <s v="Parasomnia"/>
    <n v="1"/>
    <n v="1"/>
    <n v="1"/>
    <n v="0"/>
    <s v="Stanford"/>
    <x v="0"/>
    <n v="1"/>
    <n v="1"/>
    <n v="1"/>
    <n v="0"/>
    <x v="1"/>
    <x v="1"/>
    <x v="1"/>
    <n v="1"/>
    <x v="0"/>
    <n v="0"/>
  </r>
  <r>
    <x v="1"/>
    <n v="6.7622398209999997"/>
    <n v="74"/>
    <s v="F"/>
    <m/>
    <n v="1"/>
    <n v="1"/>
    <n v="1"/>
    <n v="0"/>
    <s v="Stanford"/>
    <x v="0"/>
    <n v="1"/>
    <n v="1"/>
    <n v="1"/>
    <n v="0"/>
    <x v="1"/>
    <x v="1"/>
    <x v="1"/>
    <n v="1"/>
    <x v="0"/>
    <n v="0"/>
  </r>
  <r>
    <x v="1"/>
    <n v="7.0950900639999999"/>
    <n v="59"/>
    <s v="M"/>
    <m/>
    <n v="1"/>
    <n v="1"/>
    <n v="1"/>
    <n v="0"/>
    <s v="Stanford"/>
    <x v="0"/>
    <n v="1"/>
    <n v="1"/>
    <n v="1"/>
    <n v="0"/>
    <x v="1"/>
    <x v="1"/>
    <x v="1"/>
    <n v="1"/>
    <x v="0"/>
    <n v="0"/>
  </r>
  <r>
    <x v="1"/>
    <n v="10.709139990000001"/>
    <n v="76"/>
    <s v="M"/>
    <m/>
    <n v="1"/>
    <n v="1"/>
    <n v="1"/>
    <n v="0"/>
    <s v="Stanford"/>
    <x v="0"/>
    <n v="1"/>
    <n v="1"/>
    <n v="1"/>
    <n v="0"/>
    <x v="1"/>
    <x v="1"/>
    <x v="1"/>
    <n v="1"/>
    <x v="0"/>
    <n v="0"/>
  </r>
  <r>
    <x v="1"/>
    <n v="5.5567184239999996"/>
    <n v="62"/>
    <s v="M"/>
    <m/>
    <n v="1"/>
    <n v="1"/>
    <n v="1"/>
    <n v="0"/>
    <s v="Stanford"/>
    <x v="0"/>
    <n v="1"/>
    <n v="1"/>
    <n v="1"/>
    <n v="0"/>
    <x v="1"/>
    <x v="1"/>
    <x v="1"/>
    <n v="1"/>
    <x v="0"/>
    <n v="0"/>
  </r>
  <r>
    <x v="1"/>
    <n v="8.1022803109999995"/>
    <n v="68"/>
    <s v="F"/>
    <m/>
    <n v="1"/>
    <n v="1"/>
    <n v="1"/>
    <n v="0"/>
    <s v="Stanford"/>
    <x v="0"/>
    <n v="1"/>
    <n v="1"/>
    <n v="1"/>
    <n v="0"/>
    <x v="1"/>
    <x v="1"/>
    <x v="1"/>
    <n v="1"/>
    <x v="0"/>
    <n v="0"/>
  </r>
  <r>
    <x v="1"/>
    <n v="5.0905679749999999"/>
    <n v="76"/>
    <s v="M"/>
    <m/>
    <n v="1"/>
    <n v="1"/>
    <n v="1"/>
    <n v="0"/>
    <s v="Stanford"/>
    <x v="0"/>
    <n v="1"/>
    <n v="1"/>
    <n v="1"/>
    <n v="0"/>
    <x v="1"/>
    <x v="1"/>
    <x v="1"/>
    <n v="1"/>
    <x v="0"/>
    <n v="0"/>
  </r>
  <r>
    <x v="1"/>
    <n v="4.3324332099999996"/>
    <n v="52"/>
    <s v="M"/>
    <m/>
    <n v="1"/>
    <n v="0.5"/>
    <n v="1"/>
    <n v="0"/>
    <s v="Stanford"/>
    <x v="0"/>
    <n v="1"/>
    <n v="0"/>
    <n v="1"/>
    <n v="0"/>
    <x v="0"/>
    <x v="0"/>
    <x v="1"/>
    <n v="1"/>
    <x v="0"/>
    <n v="0"/>
  </r>
  <r>
    <x v="1"/>
    <n v="2.9167801550000001"/>
    <n v="71"/>
    <s v="M"/>
    <m/>
    <n v="1"/>
    <n v="0.5"/>
    <n v="1"/>
    <n v="1"/>
    <s v="Stanford"/>
    <x v="0"/>
    <n v="1"/>
    <n v="0"/>
    <n v="1"/>
    <n v="1"/>
    <x v="0"/>
    <x v="0"/>
    <x v="1"/>
    <n v="1"/>
    <x v="1"/>
    <n v="1"/>
  </r>
  <r>
    <x v="0"/>
    <n v="-8.0569572209999993"/>
    <n v="45"/>
    <s v="M"/>
    <m/>
    <n v="0"/>
    <n v="0"/>
    <n v="0"/>
    <n v="0"/>
    <s v="Stanford"/>
    <x v="0"/>
    <n v="0"/>
    <n v="0"/>
    <n v="0"/>
    <n v="0"/>
    <x v="0"/>
    <x v="0"/>
    <x v="0"/>
    <n v="0"/>
    <x v="0"/>
    <n v="0"/>
  </r>
  <r>
    <x v="0"/>
    <n v="-7.1855940269999996"/>
    <n v="65"/>
    <s v="M"/>
    <m/>
    <n v="0"/>
    <n v="0"/>
    <n v="0"/>
    <n v="0"/>
    <s v="Stanford"/>
    <x v="0"/>
    <n v="0"/>
    <n v="0"/>
    <n v="0"/>
    <n v="0"/>
    <x v="0"/>
    <x v="0"/>
    <x v="0"/>
    <n v="0"/>
    <x v="0"/>
    <n v="0"/>
  </r>
  <r>
    <x v="0"/>
    <n v="-7.161543633"/>
    <n v="70"/>
    <s v="F"/>
    <m/>
    <n v="0"/>
    <n v="0"/>
    <n v="0"/>
    <n v="0"/>
    <s v="Stanford"/>
    <x v="0"/>
    <n v="0"/>
    <n v="0"/>
    <n v="0"/>
    <n v="0"/>
    <x v="0"/>
    <x v="0"/>
    <x v="0"/>
    <n v="0"/>
    <x v="0"/>
    <n v="0"/>
  </r>
  <r>
    <x v="0"/>
    <n v="-7.0927508330000002"/>
    <n v="58"/>
    <s v="M"/>
    <m/>
    <n v="0"/>
    <n v="0"/>
    <n v="0"/>
    <n v="0"/>
    <s v="Stanford"/>
    <x v="0"/>
    <n v="0"/>
    <n v="0"/>
    <n v="0"/>
    <n v="0"/>
    <x v="0"/>
    <x v="0"/>
    <x v="0"/>
    <n v="0"/>
    <x v="0"/>
    <n v="0"/>
  </r>
  <r>
    <x v="0"/>
    <n v="-6.7442457180000002"/>
    <n v="66"/>
    <s v="M"/>
    <m/>
    <n v="0"/>
    <n v="0"/>
    <n v="0"/>
    <n v="0"/>
    <s v="Stanford"/>
    <x v="0"/>
    <n v="0"/>
    <n v="0"/>
    <n v="0"/>
    <n v="0"/>
    <x v="0"/>
    <x v="0"/>
    <x v="0"/>
    <n v="0"/>
    <x v="0"/>
    <n v="0"/>
  </r>
  <r>
    <x v="0"/>
    <n v="-6.0728324950000001"/>
    <n v="53"/>
    <s v="M"/>
    <m/>
    <n v="0"/>
    <n v="0"/>
    <n v="0"/>
    <n v="0"/>
    <s v="Stanford"/>
    <x v="0"/>
    <n v="0"/>
    <n v="0"/>
    <n v="0"/>
    <n v="0"/>
    <x v="0"/>
    <x v="0"/>
    <x v="0"/>
    <n v="0"/>
    <x v="0"/>
    <n v="0"/>
  </r>
  <r>
    <x v="0"/>
    <n v="-5.8477109399999998"/>
    <n v="72"/>
    <s v="F"/>
    <m/>
    <n v="0"/>
    <n v="0"/>
    <n v="0"/>
    <n v="0"/>
    <s v="Stanford"/>
    <x v="0"/>
    <n v="0"/>
    <n v="0"/>
    <n v="0"/>
    <n v="0"/>
    <x v="0"/>
    <x v="0"/>
    <x v="0"/>
    <n v="0"/>
    <x v="0"/>
    <n v="0"/>
  </r>
  <r>
    <x v="0"/>
    <n v="-5.6646109559999998"/>
    <n v="61"/>
    <s v="M"/>
    <m/>
    <n v="0"/>
    <n v="0"/>
    <n v="0"/>
    <n v="0"/>
    <s v="Stanford"/>
    <x v="0"/>
    <n v="0"/>
    <n v="0"/>
    <n v="0"/>
    <n v="0"/>
    <x v="0"/>
    <x v="0"/>
    <x v="0"/>
    <n v="0"/>
    <x v="0"/>
    <n v="0"/>
  </r>
  <r>
    <x v="0"/>
    <n v="-5.4816198849999997"/>
    <n v="80"/>
    <s v="M"/>
    <m/>
    <n v="0"/>
    <n v="0"/>
    <n v="0"/>
    <n v="0"/>
    <s v="Stanford"/>
    <x v="0"/>
    <n v="0"/>
    <n v="0"/>
    <n v="0"/>
    <n v="0"/>
    <x v="0"/>
    <x v="0"/>
    <x v="0"/>
    <n v="0"/>
    <x v="0"/>
    <n v="0"/>
  </r>
  <r>
    <x v="0"/>
    <n v="-5.3751686689999998"/>
    <n v="62"/>
    <s v="F"/>
    <m/>
    <n v="0"/>
    <n v="0"/>
    <n v="0"/>
    <n v="0"/>
    <s v="Stanford"/>
    <x v="0"/>
    <n v="0"/>
    <n v="0"/>
    <n v="0"/>
    <n v="0"/>
    <x v="0"/>
    <x v="0"/>
    <x v="0"/>
    <n v="0"/>
    <x v="0"/>
    <n v="0"/>
  </r>
  <r>
    <x v="0"/>
    <n v="-5.3183706559999999"/>
    <n v="60"/>
    <s v="M"/>
    <m/>
    <n v="0"/>
    <n v="0"/>
    <n v="0"/>
    <n v="0"/>
    <s v="Stanford"/>
    <x v="0"/>
    <n v="0"/>
    <n v="0"/>
    <n v="0"/>
    <n v="0"/>
    <x v="0"/>
    <x v="0"/>
    <x v="0"/>
    <n v="0"/>
    <x v="0"/>
    <n v="0"/>
  </r>
  <r>
    <x v="0"/>
    <n v="-4.9671237980000003"/>
    <n v="64"/>
    <s v="M"/>
    <m/>
    <n v="0"/>
    <n v="0"/>
    <n v="0"/>
    <n v="0"/>
    <s v="Stanford"/>
    <x v="0"/>
    <n v="0"/>
    <n v="0"/>
    <n v="0"/>
    <n v="0"/>
    <x v="0"/>
    <x v="0"/>
    <x v="0"/>
    <n v="0"/>
    <x v="0"/>
    <n v="0"/>
  </r>
  <r>
    <x v="0"/>
    <n v="-4.8526087950000001"/>
    <n v="77"/>
    <s v="F"/>
    <m/>
    <n v="0"/>
    <n v="0"/>
    <n v="0"/>
    <n v="0"/>
    <s v="Stanford"/>
    <x v="0"/>
    <n v="0"/>
    <n v="0"/>
    <n v="0"/>
    <n v="0"/>
    <x v="0"/>
    <x v="0"/>
    <x v="0"/>
    <n v="0"/>
    <x v="0"/>
    <n v="0"/>
  </r>
  <r>
    <x v="0"/>
    <n v="-4.5812398910000001"/>
    <n v="74"/>
    <s v="M"/>
    <m/>
    <n v="0"/>
    <n v="0"/>
    <n v="0"/>
    <n v="0"/>
    <s v="Stanford"/>
    <x v="0"/>
    <n v="0"/>
    <n v="0"/>
    <n v="0"/>
    <n v="0"/>
    <x v="0"/>
    <x v="0"/>
    <x v="0"/>
    <n v="0"/>
    <x v="0"/>
    <n v="0"/>
  </r>
  <r>
    <x v="0"/>
    <n v="-4.4213471929999999"/>
    <n v="66"/>
    <s v="M"/>
    <m/>
    <n v="0"/>
    <n v="0"/>
    <n v="0"/>
    <n v="0"/>
    <s v="Stanford"/>
    <x v="0"/>
    <n v="0"/>
    <n v="0"/>
    <n v="0"/>
    <n v="0"/>
    <x v="0"/>
    <x v="0"/>
    <x v="0"/>
    <n v="0"/>
    <x v="0"/>
    <n v="0"/>
  </r>
  <r>
    <x v="0"/>
    <n v="-4.3677041909999996"/>
    <n v="68"/>
    <s v="M"/>
    <m/>
    <n v="0"/>
    <n v="0"/>
    <n v="0"/>
    <n v="0"/>
    <s v="Stanford"/>
    <x v="0"/>
    <n v="0"/>
    <n v="0"/>
    <n v="0"/>
    <n v="0"/>
    <x v="0"/>
    <x v="0"/>
    <x v="0"/>
    <n v="0"/>
    <x v="0"/>
    <n v="0"/>
  </r>
  <r>
    <x v="0"/>
    <n v="-4.3485170799999997"/>
    <n v="74"/>
    <s v="M"/>
    <m/>
    <n v="0"/>
    <n v="0"/>
    <n v="0"/>
    <n v="0"/>
    <s v="Stanford"/>
    <x v="0"/>
    <n v="0"/>
    <n v="0"/>
    <n v="0"/>
    <n v="0"/>
    <x v="0"/>
    <x v="0"/>
    <x v="0"/>
    <n v="0"/>
    <x v="0"/>
    <n v="0"/>
  </r>
  <r>
    <x v="0"/>
    <n v="-3.7640566149999999"/>
    <n v="62"/>
    <s v="M"/>
    <m/>
    <n v="0"/>
    <n v="0"/>
    <n v="0"/>
    <n v="0"/>
    <s v="Stanford"/>
    <x v="0"/>
    <n v="0"/>
    <n v="0"/>
    <n v="0"/>
    <n v="0"/>
    <x v="0"/>
    <x v="0"/>
    <x v="0"/>
    <n v="0"/>
    <x v="0"/>
    <n v="0"/>
  </r>
  <r>
    <x v="0"/>
    <n v="-3.5628620519999998"/>
    <n v="73"/>
    <s v="F"/>
    <m/>
    <n v="0"/>
    <n v="0"/>
    <n v="0"/>
    <n v="0"/>
    <s v="Stanford"/>
    <x v="0"/>
    <n v="0"/>
    <n v="0"/>
    <n v="0"/>
    <n v="0"/>
    <x v="0"/>
    <x v="0"/>
    <x v="0"/>
    <n v="0"/>
    <x v="0"/>
    <n v="0"/>
  </r>
  <r>
    <x v="0"/>
    <n v="-3.0625151339999999"/>
    <n v="74"/>
    <s v="F"/>
    <m/>
    <n v="0"/>
    <n v="0"/>
    <n v="0"/>
    <n v="0"/>
    <s v="Stanford"/>
    <x v="0"/>
    <n v="0"/>
    <n v="0"/>
    <n v="0"/>
    <n v="0"/>
    <x v="0"/>
    <x v="0"/>
    <x v="0"/>
    <n v="0"/>
    <x v="0"/>
    <n v="0"/>
  </r>
  <r>
    <x v="0"/>
    <n v="-2.9571440099999999"/>
    <n v="76"/>
    <s v="F"/>
    <m/>
    <n v="0"/>
    <n v="0"/>
    <n v="0"/>
    <n v="0"/>
    <s v="Stanford"/>
    <x v="0"/>
    <n v="0"/>
    <n v="0"/>
    <n v="0"/>
    <n v="0"/>
    <x v="0"/>
    <x v="0"/>
    <x v="0"/>
    <n v="0"/>
    <x v="0"/>
    <n v="0"/>
  </r>
  <r>
    <x v="0"/>
    <n v="-2.5948541490000001"/>
    <n v="65"/>
    <s v="M"/>
    <m/>
    <n v="0"/>
    <n v="0"/>
    <n v="0"/>
    <n v="0"/>
    <s v="Stanford"/>
    <x v="0"/>
    <n v="0"/>
    <n v="0"/>
    <n v="0"/>
    <n v="0"/>
    <x v="0"/>
    <x v="0"/>
    <x v="0"/>
    <n v="0"/>
    <x v="0"/>
    <n v="0"/>
  </r>
  <r>
    <x v="0"/>
    <n v="-2.14175468"/>
    <n v="71"/>
    <s v="F"/>
    <m/>
    <n v="0"/>
    <n v="0"/>
    <n v="0"/>
    <n v="0"/>
    <s v="Stanford"/>
    <x v="0"/>
    <n v="0"/>
    <n v="0"/>
    <n v="0"/>
    <n v="0"/>
    <x v="0"/>
    <x v="0"/>
    <x v="0"/>
    <n v="0"/>
    <x v="0"/>
    <n v="0"/>
  </r>
  <r>
    <x v="0"/>
    <n v="-1.7900054729999999"/>
    <n v="79"/>
    <s v="M"/>
    <m/>
    <n v="0"/>
    <n v="0"/>
    <n v="0"/>
    <n v="0"/>
    <s v="Stanford"/>
    <x v="0"/>
    <n v="0"/>
    <n v="0"/>
    <n v="0"/>
    <n v="0"/>
    <x v="0"/>
    <x v="0"/>
    <x v="0"/>
    <n v="0"/>
    <x v="0"/>
    <n v="0"/>
  </r>
  <r>
    <x v="0"/>
    <n v="-1.459569605"/>
    <n v="57"/>
    <s v="M"/>
    <m/>
    <n v="0"/>
    <n v="0"/>
    <n v="0"/>
    <n v="0"/>
    <s v="Stanford"/>
    <x v="0"/>
    <n v="0"/>
    <n v="0"/>
    <n v="0"/>
    <n v="0"/>
    <x v="0"/>
    <x v="0"/>
    <x v="0"/>
    <n v="0"/>
    <x v="0"/>
    <n v="0"/>
  </r>
  <r>
    <x v="0"/>
    <n v="-5.1303870600000002E-2"/>
    <n v="72"/>
    <s v="M"/>
    <m/>
    <n v="0"/>
    <n v="0"/>
    <n v="0"/>
    <n v="0"/>
    <s v="Stanford"/>
    <x v="0"/>
    <n v="0"/>
    <n v="0"/>
    <n v="0"/>
    <n v="0"/>
    <x v="0"/>
    <x v="0"/>
    <x v="0"/>
    <n v="0"/>
    <x v="0"/>
    <n v="0"/>
  </r>
  <r>
    <x v="0"/>
    <n v="6.9434791679999996E-2"/>
    <n v="61"/>
    <s v="M"/>
    <m/>
    <n v="0"/>
    <n v="0"/>
    <n v="0"/>
    <n v="0"/>
    <s v="Stanford"/>
    <x v="0"/>
    <n v="0"/>
    <n v="0"/>
    <n v="0"/>
    <n v="0"/>
    <x v="0"/>
    <x v="0"/>
    <x v="0"/>
    <n v="0"/>
    <x v="0"/>
    <n v="0"/>
  </r>
  <r>
    <x v="0"/>
    <n v="0.91961745130000005"/>
    <n v="60"/>
    <s v="M"/>
    <s v="REM-related OSA"/>
    <n v="0"/>
    <n v="0"/>
    <n v="0"/>
    <n v="0"/>
    <s v="Stanford"/>
    <x v="0"/>
    <n v="0"/>
    <n v="0"/>
    <n v="0"/>
    <n v="0"/>
    <x v="0"/>
    <x v="0"/>
    <x v="0"/>
    <n v="0"/>
    <x v="0"/>
    <n v="0"/>
  </r>
  <r>
    <x v="0"/>
    <n v="2.1386801129999999"/>
    <n v="71"/>
    <s v="F"/>
    <m/>
    <n v="0"/>
    <n v="0"/>
    <n v="0"/>
    <n v="0"/>
    <s v="Stanford"/>
    <x v="0"/>
    <n v="0"/>
    <n v="0"/>
    <n v="0"/>
    <n v="0"/>
    <x v="0"/>
    <x v="0"/>
    <x v="0"/>
    <n v="0"/>
    <x v="0"/>
    <n v="0"/>
  </r>
  <r>
    <x v="0"/>
    <n v="-5.9610876189999997"/>
    <n v="60"/>
    <s v="F"/>
    <m/>
    <n v="0"/>
    <n v="0"/>
    <n v="1"/>
    <n v="0"/>
    <s v="Stanford"/>
    <x v="0"/>
    <n v="0"/>
    <n v="0"/>
    <n v="1"/>
    <n v="0"/>
    <x v="0"/>
    <x v="0"/>
    <x v="0"/>
    <n v="0"/>
    <x v="0"/>
    <n v="0"/>
  </r>
  <r>
    <x v="0"/>
    <n v="-1.679247124"/>
    <n v="70"/>
    <s v="M"/>
    <m/>
    <n v="0"/>
    <n v="1"/>
    <n v="1"/>
    <n v="0"/>
    <s v="Stanford"/>
    <x v="0"/>
    <n v="0"/>
    <n v="1"/>
    <n v="1"/>
    <n v="0"/>
    <x v="0"/>
    <x v="0"/>
    <x v="0"/>
    <n v="0"/>
    <x v="0"/>
    <n v="0"/>
  </r>
  <r>
    <x v="0"/>
    <n v="-7.7915592770000002"/>
    <n v="62"/>
    <s v="M"/>
    <m/>
    <n v="0"/>
    <n v="0"/>
    <n v="0"/>
    <n v="1"/>
    <s v="Stanford"/>
    <x v="0"/>
    <n v="0"/>
    <n v="0"/>
    <n v="0"/>
    <n v="1"/>
    <x v="0"/>
    <x v="0"/>
    <x v="0"/>
    <n v="0"/>
    <x v="0"/>
    <n v="0"/>
  </r>
  <r>
    <x v="0"/>
    <n v="-7.2821115900000004"/>
    <n v="76"/>
    <s v="M"/>
    <m/>
    <n v="0"/>
    <n v="0"/>
    <n v="0"/>
    <n v="1"/>
    <s v="Stanford"/>
    <x v="0"/>
    <n v="0"/>
    <n v="0"/>
    <n v="0"/>
    <n v="1"/>
    <x v="0"/>
    <x v="0"/>
    <x v="0"/>
    <n v="0"/>
    <x v="0"/>
    <n v="0"/>
  </r>
  <r>
    <x v="0"/>
    <n v="-2.5812651959999999"/>
    <n v="74"/>
    <s v="F"/>
    <s v="REM-related OSA"/>
    <n v="0"/>
    <n v="0"/>
    <n v="0"/>
    <n v="1"/>
    <s v="Stanford"/>
    <x v="0"/>
    <n v="0"/>
    <n v="0"/>
    <n v="0"/>
    <n v="1"/>
    <x v="0"/>
    <x v="0"/>
    <x v="0"/>
    <n v="0"/>
    <x v="0"/>
    <n v="0"/>
  </r>
  <r>
    <x v="0"/>
    <n v="3.9730297220000002"/>
    <n v="73"/>
    <s v="M"/>
    <m/>
    <n v="0"/>
    <n v="0"/>
    <n v="0"/>
    <n v="1"/>
    <s v="Stanford"/>
    <x v="0"/>
    <n v="0"/>
    <n v="0"/>
    <n v="0"/>
    <n v="1"/>
    <x v="0"/>
    <x v="0"/>
    <x v="0"/>
    <n v="0"/>
    <x v="0"/>
    <n v="0"/>
  </r>
  <r>
    <x v="0"/>
    <n v="-3.7593996189999999"/>
    <n v="60"/>
    <s v="F"/>
    <m/>
    <n v="0"/>
    <n v="1"/>
    <n v="1"/>
    <n v="1"/>
    <s v="Stanford"/>
    <x v="0"/>
    <n v="0"/>
    <n v="1"/>
    <n v="1"/>
    <n v="1"/>
    <x v="0"/>
    <x v="0"/>
    <x v="0"/>
    <n v="0"/>
    <x v="0"/>
    <n v="0"/>
  </r>
  <r>
    <x v="0"/>
    <n v="-5.7719640390000002"/>
    <n v="51"/>
    <s v="F"/>
    <m/>
    <n v="0"/>
    <n v="0"/>
    <n v="0"/>
    <n v="0"/>
    <s v="Stanford"/>
    <x v="0"/>
    <n v="0"/>
    <n v="0"/>
    <n v="0"/>
    <n v="0"/>
    <x v="0"/>
    <x v="0"/>
    <x v="0"/>
    <n v="0"/>
    <x v="0"/>
    <n v="0"/>
  </r>
  <r>
    <x v="0"/>
    <n v="-2.495419778"/>
    <n v="52"/>
    <s v="M"/>
    <m/>
    <n v="0"/>
    <n v="0"/>
    <n v="0"/>
    <n v="0"/>
    <s v="Stanford"/>
    <x v="0"/>
    <n v="0"/>
    <n v="0"/>
    <n v="0"/>
    <n v="0"/>
    <x v="0"/>
    <x v="0"/>
    <x v="0"/>
    <n v="0"/>
    <x v="0"/>
    <n v="0"/>
  </r>
  <r>
    <x v="0"/>
    <n v="-1.575004608"/>
    <n v="62"/>
    <s v="M"/>
    <s v="Pseudo-RBD"/>
    <n v="0"/>
    <n v="0"/>
    <n v="0"/>
    <n v="0"/>
    <s v="Stanford"/>
    <x v="0"/>
    <n v="0"/>
    <n v="0"/>
    <n v="0"/>
    <n v="0"/>
    <x v="0"/>
    <x v="0"/>
    <x v="0"/>
    <n v="0"/>
    <x v="0"/>
    <n v="0"/>
  </r>
  <r>
    <x v="0"/>
    <n v="-0.23647876609999999"/>
    <n v="41"/>
    <s v="M"/>
    <s v="Delayed PLMs"/>
    <n v="0"/>
    <n v="0"/>
    <n v="0"/>
    <n v="0"/>
    <s v="Stanford"/>
    <x v="0"/>
    <n v="0"/>
    <n v="0"/>
    <n v="0"/>
    <n v="0"/>
    <x v="0"/>
    <x v="0"/>
    <x v="0"/>
    <n v="0"/>
    <x v="0"/>
    <n v="0"/>
  </r>
  <r>
    <x v="0"/>
    <n v="-6.9253468600000003"/>
    <n v="43"/>
    <s v="M"/>
    <m/>
    <n v="0"/>
    <n v="0"/>
    <n v="1"/>
    <n v="0"/>
    <s v="Stanford"/>
    <x v="0"/>
    <n v="0"/>
    <n v="0"/>
    <n v="1"/>
    <n v="0"/>
    <x v="0"/>
    <x v="0"/>
    <x v="0"/>
    <n v="0"/>
    <x v="0"/>
    <n v="0"/>
  </r>
  <r>
    <x v="0"/>
    <n v="-3.858069446"/>
    <n v="40"/>
    <s v="M"/>
    <m/>
    <n v="0"/>
    <n v="1"/>
    <n v="1"/>
    <n v="0"/>
    <s v="Stanford"/>
    <x v="0"/>
    <n v="0"/>
    <n v="1"/>
    <n v="1"/>
    <n v="0"/>
    <x v="0"/>
    <x v="0"/>
    <x v="0"/>
    <n v="0"/>
    <x v="0"/>
    <n v="0"/>
  </r>
  <r>
    <x v="1"/>
    <m/>
    <n v="42"/>
    <s v="M"/>
    <m/>
    <n v="1"/>
    <n v="0"/>
    <n v="0"/>
    <n v="0"/>
    <s v="SHAS"/>
    <x v="0"/>
    <n v="1"/>
    <n v="0"/>
    <n v="0"/>
    <n v="0"/>
    <x v="0"/>
    <x v="0"/>
    <x v="0"/>
    <n v="0"/>
    <x v="0"/>
    <n v="0"/>
  </r>
</pivotCacheRecords>
</file>

<file path=xl/pivotCache/pivotCacheRecords1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8">
  <r>
    <x v="0"/>
    <m/>
    <n v="72"/>
    <s v="M"/>
    <s v="Sleep apnea"/>
    <n v="0"/>
    <n v="1"/>
    <n v="0"/>
    <n v="0"/>
    <s v="May Clinic Data"/>
    <n v="1"/>
    <n v="0"/>
    <n v="1"/>
    <n v="0"/>
    <n v="0"/>
    <b v="0"/>
    <n v="0"/>
    <b v="0"/>
    <n v="0"/>
    <b v="0"/>
    <n v="0"/>
    <x v="0"/>
    <x v="0"/>
    <b v="0"/>
    <x v="0"/>
  </r>
  <r>
    <x v="0"/>
    <m/>
    <n v="79"/>
    <s v="M"/>
    <s v="Insomnia"/>
    <n v="0"/>
    <n v="0"/>
    <n v="0"/>
    <n v="0"/>
    <s v="May Clinic Data"/>
    <n v="1"/>
    <n v="0"/>
    <n v="0"/>
    <n v="0"/>
    <n v="0"/>
    <b v="0"/>
    <n v="0"/>
    <b v="0"/>
    <n v="0"/>
    <b v="0"/>
    <n v="0"/>
    <x v="0"/>
    <x v="0"/>
    <b v="0"/>
    <x v="0"/>
  </r>
  <r>
    <x v="0"/>
    <m/>
    <n v="55"/>
    <s v="M"/>
    <s v="Sleep apnea"/>
    <n v="0.5"/>
    <n v="1"/>
    <n v="0"/>
    <n v="1"/>
    <s v="May Clinic Data"/>
    <n v="1"/>
    <n v="0"/>
    <n v="1"/>
    <n v="0"/>
    <n v="1"/>
    <b v="0"/>
    <n v="0"/>
    <b v="0"/>
    <n v="0"/>
    <b v="0"/>
    <n v="0"/>
    <x v="0"/>
    <x v="0"/>
    <b v="0"/>
    <x v="0"/>
  </r>
  <r>
    <x v="0"/>
    <m/>
    <n v="61"/>
    <s v="M"/>
    <s v="Sleep apnea"/>
    <n v="0"/>
    <n v="1"/>
    <n v="0"/>
    <n v="1"/>
    <s v="May Clinic Data"/>
    <n v="1"/>
    <n v="0"/>
    <n v="1"/>
    <n v="0"/>
    <n v="1"/>
    <b v="0"/>
    <n v="0"/>
    <b v="0"/>
    <n v="0"/>
    <b v="0"/>
    <n v="0"/>
    <x v="0"/>
    <x v="0"/>
    <b v="0"/>
    <x v="0"/>
  </r>
  <r>
    <x v="0"/>
    <m/>
    <n v="46"/>
    <s v="F"/>
    <s v="Chronic fatigue"/>
    <n v="0"/>
    <n v="0"/>
    <n v="0"/>
    <n v="0"/>
    <s v="May Clinic Data"/>
    <n v="1"/>
    <n v="0"/>
    <n v="0"/>
    <n v="0"/>
    <n v="0"/>
    <b v="0"/>
    <n v="0"/>
    <b v="0"/>
    <n v="0"/>
    <b v="0"/>
    <n v="0"/>
    <x v="0"/>
    <x v="0"/>
    <b v="0"/>
    <x v="0"/>
  </r>
  <r>
    <x v="0"/>
    <m/>
    <n v="80"/>
    <s v="M"/>
    <s v="OSA"/>
    <n v="0"/>
    <n v="1"/>
    <n v="0"/>
    <n v="0"/>
    <s v="May Clinic Data"/>
    <n v="1"/>
    <n v="0"/>
    <n v="1"/>
    <n v="0"/>
    <n v="0"/>
    <b v="0"/>
    <n v="0"/>
    <b v="0"/>
    <n v="0"/>
    <b v="0"/>
    <n v="0"/>
    <x v="0"/>
    <x v="0"/>
    <b v="0"/>
    <x v="0"/>
  </r>
  <r>
    <x v="0"/>
    <m/>
    <n v="70"/>
    <s v="F"/>
    <s v="OSA"/>
    <n v="0"/>
    <n v="0"/>
    <n v="0"/>
    <n v="0"/>
    <s v="May Clinic Data"/>
    <n v="1"/>
    <n v="0"/>
    <n v="0"/>
    <n v="0"/>
    <n v="0"/>
    <b v="0"/>
    <n v="0"/>
    <b v="0"/>
    <n v="0"/>
    <b v="0"/>
    <n v="0"/>
    <x v="0"/>
    <x v="0"/>
    <b v="0"/>
    <x v="0"/>
  </r>
  <r>
    <x v="0"/>
    <m/>
    <n v="87"/>
    <s v="F"/>
    <s v="Sleep apnea"/>
    <n v="0"/>
    <n v="1"/>
    <n v="1"/>
    <n v="0"/>
    <s v="May Clinic Data"/>
    <n v="1"/>
    <n v="0"/>
    <n v="1"/>
    <n v="1"/>
    <n v="0"/>
    <b v="0"/>
    <n v="0"/>
    <b v="0"/>
    <n v="0"/>
    <b v="0"/>
    <n v="0"/>
    <x v="0"/>
    <x v="0"/>
    <b v="0"/>
    <x v="0"/>
  </r>
  <r>
    <x v="1"/>
    <m/>
    <n v="76"/>
    <s v="M"/>
    <m/>
    <n v="0.5"/>
    <n v="1"/>
    <n v="1"/>
    <n v="0"/>
    <s v="May Clinic Data"/>
    <n v="1"/>
    <n v="0"/>
    <n v="1"/>
    <n v="1"/>
    <n v="0"/>
    <b v="0"/>
    <n v="0"/>
    <b v="0"/>
    <n v="0"/>
    <b v="0"/>
    <n v="0"/>
    <x v="0"/>
    <x v="0"/>
    <b v="0"/>
    <x v="0"/>
  </r>
  <r>
    <x v="1"/>
    <m/>
    <n v="67"/>
    <s v="M"/>
    <m/>
    <n v="1"/>
    <n v="0.5"/>
    <n v="0"/>
    <n v="0"/>
    <s v="May Clinic Data"/>
    <n v="1"/>
    <n v="1"/>
    <n v="0"/>
    <n v="0"/>
    <n v="0"/>
    <b v="0"/>
    <n v="0"/>
    <b v="0"/>
    <n v="0"/>
    <b v="0"/>
    <n v="0"/>
    <x v="0"/>
    <x v="0"/>
    <b v="0"/>
    <x v="0"/>
  </r>
  <r>
    <x v="1"/>
    <m/>
    <n v="67"/>
    <s v="M"/>
    <m/>
    <n v="1"/>
    <n v="0"/>
    <n v="0"/>
    <n v="0"/>
    <s v="May Clinic Data"/>
    <n v="1"/>
    <n v="1"/>
    <n v="0"/>
    <n v="0"/>
    <n v="0"/>
    <b v="0"/>
    <n v="0"/>
    <b v="0"/>
    <n v="0"/>
    <b v="0"/>
    <n v="0"/>
    <x v="0"/>
    <x v="0"/>
    <b v="0"/>
    <x v="0"/>
  </r>
  <r>
    <x v="1"/>
    <m/>
    <n v="55"/>
    <s v="M"/>
    <m/>
    <n v="1"/>
    <n v="1"/>
    <n v="1"/>
    <n v="1"/>
    <s v="May Clinic Data"/>
    <n v="1"/>
    <n v="1"/>
    <n v="1"/>
    <n v="1"/>
    <n v="1"/>
    <b v="1"/>
    <n v="1"/>
    <b v="1"/>
    <n v="1"/>
    <b v="1"/>
    <n v="1"/>
    <x v="1"/>
    <x v="1"/>
    <b v="1"/>
    <x v="1"/>
  </r>
  <r>
    <x v="1"/>
    <m/>
    <n v="67"/>
    <s v="M"/>
    <s v="Depression"/>
    <n v="1"/>
    <n v="0"/>
    <n v="1"/>
    <n v="0"/>
    <s v="May Clinic Data"/>
    <n v="1"/>
    <n v="1"/>
    <n v="0"/>
    <n v="1"/>
    <n v="0"/>
    <b v="0"/>
    <n v="0"/>
    <b v="1"/>
    <n v="1"/>
    <b v="0"/>
    <n v="0"/>
    <x v="0"/>
    <x v="0"/>
    <b v="0"/>
    <x v="0"/>
  </r>
  <r>
    <x v="1"/>
    <m/>
    <n v="72"/>
    <s v="M"/>
    <m/>
    <n v="1"/>
    <n v="1"/>
    <n v="1"/>
    <n v="1"/>
    <s v="April Cinic Data"/>
    <n v="1"/>
    <n v="1"/>
    <n v="1"/>
    <n v="1"/>
    <n v="1"/>
    <b v="1"/>
    <n v="1"/>
    <b v="1"/>
    <n v="1"/>
    <b v="1"/>
    <n v="1"/>
    <x v="1"/>
    <x v="1"/>
    <b v="1"/>
    <x v="1"/>
  </r>
  <r>
    <x v="0"/>
    <m/>
    <n v="67"/>
    <s v="M"/>
    <s v="RLS"/>
    <n v="0"/>
    <n v="0"/>
    <n v="0"/>
    <n v="0"/>
    <s v="April Cinic Data"/>
    <n v="1"/>
    <n v="0"/>
    <n v="0"/>
    <n v="0"/>
    <n v="0"/>
    <b v="0"/>
    <n v="0"/>
    <b v="0"/>
    <n v="0"/>
    <b v="0"/>
    <n v="0"/>
    <x v="0"/>
    <x v="0"/>
    <b v="0"/>
    <x v="0"/>
  </r>
  <r>
    <x v="0"/>
    <m/>
    <n v="74"/>
    <s v="F"/>
    <s v="Insomnia"/>
    <n v="0"/>
    <n v="0"/>
    <n v="0"/>
    <n v="0.5"/>
    <s v="April Cinic Data"/>
    <n v="1"/>
    <n v="0"/>
    <n v="0"/>
    <n v="0"/>
    <n v="0"/>
    <b v="0"/>
    <n v="0"/>
    <b v="0"/>
    <n v="0"/>
    <b v="0"/>
    <n v="0"/>
    <x v="0"/>
    <x v="0"/>
    <b v="0"/>
    <x v="0"/>
  </r>
  <r>
    <x v="1"/>
    <m/>
    <n v="54"/>
    <s v="F"/>
    <s v="DM2, depression"/>
    <n v="1"/>
    <n v="0"/>
    <n v="0"/>
    <n v="0"/>
    <s v="April Cinic Data"/>
    <n v="1"/>
    <n v="1"/>
    <n v="0"/>
    <n v="0"/>
    <n v="0"/>
    <b v="0"/>
    <n v="0"/>
    <b v="0"/>
    <n v="0"/>
    <b v="0"/>
    <n v="0"/>
    <x v="0"/>
    <x v="0"/>
    <b v="0"/>
    <x v="0"/>
  </r>
  <r>
    <x v="0"/>
    <m/>
    <n v="65"/>
    <s v="F"/>
    <s v="Diabetes, heart failure"/>
    <n v="0"/>
    <n v="0"/>
    <n v="1"/>
    <n v="1"/>
    <s v="April Cinic Data"/>
    <n v="1"/>
    <n v="0"/>
    <n v="0"/>
    <n v="1"/>
    <n v="1"/>
    <b v="0"/>
    <n v="0"/>
    <b v="0"/>
    <n v="0"/>
    <b v="0"/>
    <n v="0"/>
    <x v="0"/>
    <x v="0"/>
    <b v="1"/>
    <x v="0"/>
  </r>
  <r>
    <x v="0"/>
    <m/>
    <n v="73"/>
    <s v="F"/>
    <s v="Insomnia, anxiety, migraines"/>
    <n v="0"/>
    <n v="0"/>
    <n v="1"/>
    <n v="0"/>
    <s v="April Cinic Data"/>
    <n v="1"/>
    <n v="0"/>
    <n v="0"/>
    <n v="1"/>
    <n v="0"/>
    <b v="0"/>
    <n v="0"/>
    <b v="0"/>
    <n v="0"/>
    <b v="0"/>
    <n v="0"/>
    <x v="0"/>
    <x v="0"/>
    <b v="0"/>
    <x v="0"/>
  </r>
  <r>
    <x v="0"/>
    <m/>
    <n v="77"/>
    <s v="F"/>
    <m/>
    <n v="0.5"/>
    <n v="1"/>
    <n v="0"/>
    <n v="0.5"/>
    <s v="April Cinic Data"/>
    <n v="1"/>
    <n v="0"/>
    <n v="1"/>
    <n v="0"/>
    <n v="0"/>
    <b v="0"/>
    <n v="0"/>
    <b v="0"/>
    <n v="0"/>
    <b v="0"/>
    <n v="0"/>
    <x v="0"/>
    <x v="0"/>
    <b v="0"/>
    <x v="0"/>
  </r>
  <r>
    <x v="0"/>
    <m/>
    <n v="53"/>
    <s v="F"/>
    <s v="Insomnia"/>
    <n v="0"/>
    <n v="1"/>
    <n v="1"/>
    <n v="0"/>
    <s v="April Cinic Data"/>
    <n v="1"/>
    <n v="0"/>
    <n v="1"/>
    <n v="1"/>
    <n v="0"/>
    <b v="0"/>
    <n v="0"/>
    <b v="0"/>
    <n v="0"/>
    <b v="0"/>
    <n v="0"/>
    <x v="0"/>
    <x v="0"/>
    <b v="0"/>
    <x v="0"/>
  </r>
  <r>
    <x v="0"/>
    <m/>
    <n v="76"/>
    <s v="F"/>
    <s v="Hypersomnia"/>
    <n v="0"/>
    <n v="0"/>
    <n v="0"/>
    <n v="0"/>
    <s v="April Cinic Data"/>
    <n v="1"/>
    <n v="0"/>
    <n v="0"/>
    <n v="0"/>
    <n v="0"/>
    <b v="0"/>
    <n v="0"/>
    <b v="0"/>
    <n v="0"/>
    <b v="0"/>
    <n v="0"/>
    <x v="0"/>
    <x v="0"/>
    <b v="0"/>
    <x v="0"/>
  </r>
  <r>
    <x v="1"/>
    <m/>
    <n v="49"/>
    <s v="F"/>
    <s v="Anxiety"/>
    <n v="1"/>
    <n v="0.5"/>
    <n v="1"/>
    <n v="1"/>
    <s v="April Cinic Data"/>
    <n v="1"/>
    <n v="1"/>
    <n v="0"/>
    <n v="1"/>
    <n v="1"/>
    <b v="0"/>
    <n v="0"/>
    <b v="1"/>
    <n v="1"/>
    <b v="1"/>
    <n v="1"/>
    <x v="0"/>
    <x v="0"/>
    <b v="1"/>
    <x v="1"/>
  </r>
  <r>
    <x v="0"/>
    <m/>
    <n v="53"/>
    <s v="F"/>
    <s v="Insomnia, depression, sleep apnea"/>
    <n v="0"/>
    <n v="0"/>
    <n v="0"/>
    <n v="1"/>
    <s v="April Cinic Data"/>
    <n v="1"/>
    <n v="0"/>
    <n v="0"/>
    <n v="0"/>
    <n v="1"/>
    <b v="0"/>
    <n v="0"/>
    <b v="0"/>
    <n v="0"/>
    <b v="0"/>
    <n v="0"/>
    <x v="0"/>
    <x v="0"/>
    <b v="0"/>
    <x v="0"/>
  </r>
  <r>
    <x v="0"/>
    <m/>
    <n v="83"/>
    <s v="F"/>
    <s v="AD-MCi and OSA"/>
    <n v="0"/>
    <n v="0"/>
    <n v="0"/>
    <n v="0"/>
    <s v="April Cinic Data"/>
    <n v="1"/>
    <n v="0"/>
    <n v="0"/>
    <n v="0"/>
    <n v="0"/>
    <b v="0"/>
    <n v="0"/>
    <b v="0"/>
    <n v="0"/>
    <b v="0"/>
    <n v="0"/>
    <x v="0"/>
    <x v="0"/>
    <b v="0"/>
    <x v="0"/>
  </r>
  <r>
    <x v="0"/>
    <m/>
    <n v="65"/>
    <s v="M"/>
    <s v="RLS"/>
    <n v="0.5"/>
    <n v="0"/>
    <n v="0"/>
    <n v="0"/>
    <s v="April Cinic Data"/>
    <n v="1"/>
    <n v="0"/>
    <n v="0"/>
    <n v="0"/>
    <n v="0"/>
    <b v="0"/>
    <n v="0"/>
    <b v="0"/>
    <n v="0"/>
    <b v="0"/>
    <n v="0"/>
    <x v="0"/>
    <x v="0"/>
    <b v="0"/>
    <x v="0"/>
  </r>
  <r>
    <x v="0"/>
    <m/>
    <n v="80"/>
    <s v="F"/>
    <s v="RLS"/>
    <n v="0"/>
    <n v="0"/>
    <n v="1"/>
    <n v="0"/>
    <s v="April Cinic Data"/>
    <n v="1"/>
    <n v="0"/>
    <n v="0"/>
    <n v="1"/>
    <n v="0"/>
    <b v="0"/>
    <n v="0"/>
    <b v="0"/>
    <n v="0"/>
    <b v="0"/>
    <n v="0"/>
    <x v="0"/>
    <x v="0"/>
    <b v="0"/>
    <x v="0"/>
  </r>
  <r>
    <x v="0"/>
    <m/>
    <n v="67"/>
    <s v="F"/>
    <s v="Migraines, OSA"/>
    <n v="0.5"/>
    <n v="0"/>
    <n v="0"/>
    <n v="0"/>
    <s v="April Cinic Data"/>
    <n v="1"/>
    <n v="0"/>
    <n v="0"/>
    <n v="0"/>
    <n v="0"/>
    <b v="0"/>
    <n v="0"/>
    <b v="0"/>
    <n v="0"/>
    <b v="0"/>
    <n v="0"/>
    <x v="0"/>
    <x v="0"/>
    <b v="0"/>
    <x v="0"/>
  </r>
  <r>
    <x v="1"/>
    <m/>
    <n v="80"/>
    <s v="M"/>
    <m/>
    <n v="0"/>
    <n v="1"/>
    <n v="1"/>
    <n v="0"/>
    <s v="April Cinic Data"/>
    <n v="1"/>
    <n v="0"/>
    <n v="1"/>
    <n v="1"/>
    <n v="0"/>
    <b v="0"/>
    <n v="0"/>
    <b v="0"/>
    <n v="0"/>
    <b v="0"/>
    <n v="0"/>
    <x v="0"/>
    <x v="0"/>
    <b v="0"/>
    <x v="0"/>
  </r>
  <r>
    <x v="1"/>
    <m/>
    <n v="64"/>
    <s v="M"/>
    <s v="Depression, diabetes"/>
    <n v="1"/>
    <n v="0"/>
    <n v="0"/>
    <n v="0"/>
    <s v="April Cinic Data"/>
    <n v="1"/>
    <n v="1"/>
    <n v="0"/>
    <n v="0"/>
    <n v="0"/>
    <b v="0"/>
    <n v="0"/>
    <b v="0"/>
    <n v="0"/>
    <b v="0"/>
    <n v="0"/>
    <x v="0"/>
    <x v="0"/>
    <b v="0"/>
    <x v="0"/>
  </r>
  <r>
    <x v="0"/>
    <m/>
    <n v="53"/>
    <s v="F"/>
    <s v="OSA, RLS, depression"/>
    <n v="0.5"/>
    <n v="1"/>
    <n v="0"/>
    <n v="0"/>
    <s v="Clinic - Clean Data"/>
    <n v="1"/>
    <n v="0"/>
    <n v="1"/>
    <n v="0"/>
    <n v="0"/>
    <b v="0"/>
    <n v="0"/>
    <b v="0"/>
    <n v="0"/>
    <b v="0"/>
    <n v="0"/>
    <x v="0"/>
    <x v="0"/>
    <b v="0"/>
    <x v="0"/>
  </r>
  <r>
    <x v="0"/>
    <m/>
    <n v="64"/>
    <s v="F"/>
    <s v="Central sleep apnea, circadian disorder"/>
    <n v="0.5"/>
    <n v="0"/>
    <n v="1"/>
    <n v="0"/>
    <s v="Clinic - Clean Data"/>
    <n v="1"/>
    <n v="0"/>
    <n v="0"/>
    <n v="1"/>
    <n v="0"/>
    <b v="0"/>
    <n v="0"/>
    <b v="0"/>
    <n v="0"/>
    <b v="0"/>
    <n v="0"/>
    <x v="0"/>
    <x v="0"/>
    <b v="0"/>
    <x v="0"/>
  </r>
  <r>
    <x v="0"/>
    <m/>
    <n v="67"/>
    <s v="F"/>
    <s v="OSA"/>
    <n v="0.5"/>
    <n v="1"/>
    <n v="1"/>
    <n v="0"/>
    <s v="Clinic - Clean Data"/>
    <n v="1"/>
    <n v="0"/>
    <n v="1"/>
    <n v="1"/>
    <n v="0"/>
    <b v="0"/>
    <n v="0"/>
    <b v="0"/>
    <n v="0"/>
    <b v="0"/>
    <n v="0"/>
    <x v="0"/>
    <x v="0"/>
    <b v="0"/>
    <x v="0"/>
  </r>
  <r>
    <x v="0"/>
    <m/>
    <n v="61"/>
    <s v="M"/>
    <s v="OSA, no RSWA"/>
    <n v="0.5"/>
    <n v="1"/>
    <n v="0"/>
    <n v="1"/>
    <s v="Clinic - Clean Data"/>
    <n v="1"/>
    <n v="0"/>
    <n v="1"/>
    <n v="0"/>
    <n v="1"/>
    <b v="0"/>
    <n v="0"/>
    <b v="0"/>
    <n v="0"/>
    <b v="0"/>
    <n v="0"/>
    <x v="0"/>
    <x v="0"/>
    <b v="0"/>
    <x v="0"/>
  </r>
  <r>
    <x v="0"/>
    <m/>
    <n v="53"/>
    <s v="F"/>
    <s v="OSA, anxiety, depression"/>
    <n v="0.5"/>
    <n v="1"/>
    <n v="1"/>
    <n v="1"/>
    <s v="Clinic - Clean Data"/>
    <n v="1"/>
    <n v="0"/>
    <n v="1"/>
    <n v="1"/>
    <n v="1"/>
    <b v="0"/>
    <n v="0"/>
    <b v="0"/>
    <n v="0"/>
    <b v="0"/>
    <n v="0"/>
    <x v="0"/>
    <x v="0"/>
    <b v="1"/>
    <x v="0"/>
  </r>
  <r>
    <x v="0"/>
    <m/>
    <n v="43"/>
    <s v="F"/>
    <s v="OSA, shift work disorder"/>
    <n v="0.5"/>
    <n v="0"/>
    <n v="1"/>
    <n v="0"/>
    <s v="Clinic - Clean Data"/>
    <n v="1"/>
    <n v="0"/>
    <n v="0"/>
    <n v="1"/>
    <n v="0"/>
    <b v="0"/>
    <n v="0"/>
    <b v="0"/>
    <n v="0"/>
    <b v="0"/>
    <n v="0"/>
    <x v="0"/>
    <x v="0"/>
    <b v="0"/>
    <x v="0"/>
  </r>
  <r>
    <x v="0"/>
    <m/>
    <n v="43"/>
    <s v="M"/>
    <s v="RLS, insomnia, mild OSA"/>
    <n v="0.5"/>
    <n v="0"/>
    <n v="0"/>
    <n v="1"/>
    <s v="Clinic - Clean Data"/>
    <n v="1"/>
    <n v="0"/>
    <n v="0"/>
    <n v="0"/>
    <n v="1"/>
    <b v="0"/>
    <n v="0"/>
    <b v="0"/>
    <n v="0"/>
    <b v="0"/>
    <n v="0"/>
    <x v="0"/>
    <x v="0"/>
    <b v="0"/>
    <x v="0"/>
  </r>
  <r>
    <x v="0"/>
    <m/>
    <n v="73"/>
    <s v="F"/>
    <s v="OSA sx, sleeptalking, initiation insomnia, RLS, low Fe"/>
    <n v="0.5"/>
    <n v="0.5"/>
    <n v="1"/>
    <n v="1"/>
    <s v="Clinic - Clean Data"/>
    <n v="1"/>
    <n v="0"/>
    <n v="0"/>
    <n v="1"/>
    <n v="1"/>
    <b v="0"/>
    <n v="0"/>
    <b v="0"/>
    <n v="0"/>
    <b v="0"/>
    <n v="0"/>
    <x v="0"/>
    <x v="0"/>
    <b v="1"/>
    <x v="0"/>
  </r>
  <r>
    <x v="0"/>
    <m/>
    <n v="68"/>
    <s v="M"/>
    <s v="Hypersomnia, tachycarida, constipation, l. thalamic lacunar lesion"/>
    <n v="0.5"/>
    <n v="0.5"/>
    <n v="1"/>
    <n v="1"/>
    <s v="Clinic - Clean Data"/>
    <n v="1"/>
    <n v="0"/>
    <n v="0"/>
    <n v="1"/>
    <n v="1"/>
    <b v="0"/>
    <n v="0"/>
    <b v="0"/>
    <n v="0"/>
    <b v="0"/>
    <n v="0"/>
    <x v="0"/>
    <x v="0"/>
    <b v="1"/>
    <x v="0"/>
  </r>
  <r>
    <x v="0"/>
    <m/>
    <n v="64"/>
    <s v="F"/>
    <s v="OSA, insomnia, excessive daytime sleepiness, cognitive concerns"/>
    <n v="0.5"/>
    <n v="0.5"/>
    <n v="0"/>
    <n v="1"/>
    <s v="Clinic - Clean Data"/>
    <n v="1"/>
    <n v="0"/>
    <n v="0"/>
    <n v="0"/>
    <n v="1"/>
    <b v="0"/>
    <n v="0"/>
    <b v="0"/>
    <n v="0"/>
    <b v="0"/>
    <n v="0"/>
    <x v="0"/>
    <x v="0"/>
    <b v="0"/>
    <x v="0"/>
  </r>
  <r>
    <x v="0"/>
    <m/>
    <n v="41"/>
    <s v="M"/>
    <s v="OSA"/>
    <n v="0.5"/>
    <n v="0"/>
    <n v="0"/>
    <n v="0.5"/>
    <s v="Clinic - Clean Data"/>
    <n v="1"/>
    <n v="0"/>
    <n v="0"/>
    <n v="0"/>
    <n v="0"/>
    <b v="0"/>
    <n v="0"/>
    <b v="0"/>
    <n v="0"/>
    <b v="0"/>
    <n v="0"/>
    <x v="0"/>
    <x v="0"/>
    <b v="0"/>
    <x v="0"/>
  </r>
  <r>
    <x v="0"/>
    <m/>
    <n v="68"/>
    <s v="F"/>
    <s v="OSA, migraines"/>
    <n v="0.5"/>
    <n v="0"/>
    <n v="0"/>
    <n v="0"/>
    <s v="Clinic - Clean Data"/>
    <n v="1"/>
    <n v="0"/>
    <n v="0"/>
    <n v="0"/>
    <n v="0"/>
    <b v="0"/>
    <n v="0"/>
    <b v="0"/>
    <n v="0"/>
    <b v="0"/>
    <n v="0"/>
    <x v="0"/>
    <x v="0"/>
    <b v="0"/>
    <x v="0"/>
  </r>
  <r>
    <x v="0"/>
    <m/>
    <n v="45"/>
    <s v="M"/>
    <s v="Tbi, sleep apnea, migraines, PTSD + GAD"/>
    <n v="0.5"/>
    <n v="0.5"/>
    <n v="1"/>
    <n v="1"/>
    <s v="Clinic - Clean Data"/>
    <n v="1"/>
    <n v="0"/>
    <n v="0"/>
    <n v="1"/>
    <n v="1"/>
    <b v="0"/>
    <n v="0"/>
    <b v="0"/>
    <n v="0"/>
    <b v="0"/>
    <n v="0"/>
    <x v="0"/>
    <x v="0"/>
    <b v="1"/>
    <x v="0"/>
  </r>
  <r>
    <x v="0"/>
    <m/>
    <n v="56"/>
    <s v="M"/>
    <s v="OSA, excessive daytime sleepiness"/>
    <n v="0.5"/>
    <n v="0"/>
    <n v="0"/>
    <n v="1"/>
    <s v="Clinic - Clean Data"/>
    <n v="1"/>
    <n v="0"/>
    <n v="0"/>
    <n v="0"/>
    <n v="1"/>
    <b v="0"/>
    <n v="0"/>
    <b v="0"/>
    <n v="0"/>
    <b v="0"/>
    <n v="0"/>
    <x v="0"/>
    <x v="0"/>
    <b v="0"/>
    <x v="0"/>
  </r>
  <r>
    <x v="0"/>
    <m/>
    <n v="45"/>
    <s v="F"/>
    <s v="Lupus, sleep apnea"/>
    <n v="0.5"/>
    <n v="0"/>
    <n v="0.5"/>
    <n v="0"/>
    <s v="Clinic - Clean Data"/>
    <n v="1"/>
    <n v="0"/>
    <n v="0"/>
    <n v="0"/>
    <n v="0"/>
    <b v="0"/>
    <n v="0"/>
    <b v="0"/>
    <n v="0"/>
    <b v="0"/>
    <n v="0"/>
    <x v="0"/>
    <x v="0"/>
    <b v="0"/>
    <x v="0"/>
  </r>
  <r>
    <x v="0"/>
    <m/>
    <n v="65"/>
    <s v="M"/>
    <s v="OSA, RLS"/>
    <n v="0.5"/>
    <n v="0"/>
    <n v="1"/>
    <n v="0"/>
    <s v="Clinic - Clean Data"/>
    <n v="1"/>
    <n v="0"/>
    <n v="0"/>
    <n v="1"/>
    <n v="0"/>
    <b v="0"/>
    <n v="0"/>
    <b v="0"/>
    <n v="0"/>
    <b v="0"/>
    <n v="0"/>
    <x v="0"/>
    <x v="0"/>
    <b v="0"/>
    <x v="0"/>
  </r>
  <r>
    <x v="0"/>
    <m/>
    <n v="63"/>
    <s v="M"/>
    <s v="OSA"/>
    <n v="0"/>
    <n v="0"/>
    <n v="1"/>
    <n v="0.5"/>
    <s v="Clinic - Clean Data"/>
    <n v="1"/>
    <n v="0"/>
    <n v="0"/>
    <n v="1"/>
    <n v="0"/>
    <b v="0"/>
    <n v="0"/>
    <b v="0"/>
    <n v="0"/>
    <b v="0"/>
    <n v="0"/>
    <x v="0"/>
    <x v="0"/>
    <b v="0"/>
    <x v="0"/>
  </r>
  <r>
    <x v="0"/>
    <m/>
    <n v="60"/>
    <s v="M"/>
    <s v="OSA"/>
    <n v="0"/>
    <n v="0"/>
    <n v="0"/>
    <n v="0"/>
    <s v="Clinic - Clean Data"/>
    <n v="1"/>
    <n v="0"/>
    <n v="0"/>
    <n v="0"/>
    <n v="0"/>
    <b v="0"/>
    <n v="0"/>
    <b v="0"/>
    <n v="0"/>
    <b v="0"/>
    <n v="0"/>
    <x v="0"/>
    <x v="0"/>
    <b v="0"/>
    <x v="0"/>
  </r>
  <r>
    <x v="0"/>
    <m/>
    <n v="81"/>
    <s v="M"/>
    <s v="OSA"/>
    <n v="0"/>
    <n v="0"/>
    <n v="0"/>
    <n v="0"/>
    <s v="Clinic - Clean Data"/>
    <n v="1"/>
    <n v="0"/>
    <n v="0"/>
    <n v="0"/>
    <n v="0"/>
    <b v="0"/>
    <n v="0"/>
    <b v="0"/>
    <n v="0"/>
    <b v="0"/>
    <n v="0"/>
    <x v="0"/>
    <x v="0"/>
    <b v="0"/>
    <x v="0"/>
  </r>
  <r>
    <x v="0"/>
    <m/>
    <n v="66"/>
    <s v="M"/>
    <s v="RLS"/>
    <n v="0"/>
    <n v="0"/>
    <n v="0"/>
    <n v="0"/>
    <s v="Clinic - Clean Data"/>
    <n v="1"/>
    <n v="0"/>
    <n v="0"/>
    <n v="0"/>
    <n v="0"/>
    <b v="0"/>
    <n v="0"/>
    <b v="0"/>
    <n v="0"/>
    <b v="0"/>
    <n v="0"/>
    <x v="0"/>
    <x v="0"/>
    <b v="0"/>
    <x v="0"/>
  </r>
  <r>
    <x v="0"/>
    <m/>
    <n v="64"/>
    <s v="F"/>
    <s v="OSA"/>
    <n v="0"/>
    <n v="0"/>
    <n v="1"/>
    <n v="0.5"/>
    <s v="Clinic - Clean Data"/>
    <n v="1"/>
    <n v="0"/>
    <n v="0"/>
    <n v="1"/>
    <n v="0"/>
    <b v="0"/>
    <n v="0"/>
    <b v="0"/>
    <n v="0"/>
    <b v="0"/>
    <n v="0"/>
    <x v="0"/>
    <x v="0"/>
    <b v="0"/>
    <x v="0"/>
  </r>
  <r>
    <x v="0"/>
    <m/>
    <n v="68"/>
    <s v="M"/>
    <s v="OSA"/>
    <n v="0"/>
    <n v="1"/>
    <n v="0"/>
    <n v="0"/>
    <s v="Clinic - Clean Data"/>
    <n v="1"/>
    <n v="0"/>
    <n v="1"/>
    <n v="0"/>
    <n v="0"/>
    <b v="0"/>
    <n v="0"/>
    <b v="0"/>
    <n v="0"/>
    <b v="0"/>
    <n v="0"/>
    <x v="0"/>
    <x v="0"/>
    <b v="0"/>
    <x v="0"/>
  </r>
  <r>
    <x v="0"/>
    <m/>
    <n v="56"/>
    <s v="F"/>
    <s v="Insomnia, anxiety"/>
    <n v="0"/>
    <n v="0"/>
    <n v="1"/>
    <n v="0.5"/>
    <s v="Clinic - Clean Data"/>
    <n v="1"/>
    <n v="0"/>
    <n v="0"/>
    <n v="1"/>
    <n v="0"/>
    <b v="0"/>
    <n v="0"/>
    <b v="0"/>
    <n v="0"/>
    <b v="0"/>
    <n v="0"/>
    <x v="0"/>
    <x v="0"/>
    <b v="0"/>
    <x v="0"/>
  </r>
  <r>
    <x v="0"/>
    <m/>
    <n v="87"/>
    <s v="F"/>
    <s v="OSA, RLS"/>
    <n v="0"/>
    <n v="0"/>
    <n v="0"/>
    <n v="0"/>
    <s v="Clinic - Clean Data"/>
    <n v="1"/>
    <n v="0"/>
    <n v="0"/>
    <n v="0"/>
    <n v="0"/>
    <b v="0"/>
    <n v="0"/>
    <b v="0"/>
    <n v="0"/>
    <b v="0"/>
    <n v="0"/>
    <x v="0"/>
    <x v="0"/>
    <b v="0"/>
    <x v="0"/>
  </r>
  <r>
    <x v="0"/>
    <m/>
    <n v="48"/>
    <s v="M"/>
    <s v="OSA, insomnia, distal sensory neuropathy"/>
    <n v="0"/>
    <n v="0"/>
    <n v="0"/>
    <n v="0"/>
    <s v="Clinic - Clean Data"/>
    <n v="1"/>
    <n v="0"/>
    <n v="0"/>
    <n v="0"/>
    <n v="0"/>
    <b v="0"/>
    <n v="0"/>
    <b v="0"/>
    <n v="0"/>
    <b v="0"/>
    <n v="0"/>
    <x v="0"/>
    <x v="0"/>
    <b v="0"/>
    <x v="0"/>
  </r>
  <r>
    <x v="0"/>
    <m/>
    <n v="78"/>
    <s v="M"/>
    <s v="Hypersomnia, OSA"/>
    <n v="0"/>
    <n v="0"/>
    <n v="0"/>
    <n v="0.5"/>
    <s v="Clinic - Clean Data"/>
    <n v="1"/>
    <n v="0"/>
    <n v="0"/>
    <n v="0"/>
    <n v="0"/>
    <b v="0"/>
    <n v="0"/>
    <b v="0"/>
    <n v="0"/>
    <b v="0"/>
    <n v="0"/>
    <x v="0"/>
    <x v="0"/>
    <b v="0"/>
    <x v="0"/>
  </r>
  <r>
    <x v="0"/>
    <m/>
    <n v="72"/>
    <s v="F"/>
    <s v="Insomnia"/>
    <n v="0"/>
    <n v="0.5"/>
    <n v="0"/>
    <n v="0"/>
    <s v="Clinic - Clean Data"/>
    <n v="1"/>
    <n v="0"/>
    <n v="0"/>
    <n v="0"/>
    <n v="0"/>
    <b v="0"/>
    <n v="0"/>
    <b v="0"/>
    <n v="0"/>
    <b v="0"/>
    <n v="0"/>
    <x v="0"/>
    <x v="0"/>
    <b v="0"/>
    <x v="0"/>
  </r>
  <r>
    <x v="0"/>
    <m/>
    <n v="63"/>
    <s v="F"/>
    <s v="MCl, althdileale, LVPPA"/>
    <n v="0"/>
    <n v="0"/>
    <n v="0"/>
    <n v="0"/>
    <s v="Clinic - Clean Data"/>
    <n v="1"/>
    <n v="0"/>
    <n v="0"/>
    <n v="0"/>
    <n v="0"/>
    <b v="0"/>
    <n v="0"/>
    <b v="0"/>
    <n v="0"/>
    <b v="0"/>
    <n v="0"/>
    <x v="0"/>
    <x v="0"/>
    <b v="0"/>
    <x v="0"/>
  </r>
  <r>
    <x v="0"/>
    <m/>
    <n v="51"/>
    <s v="F"/>
    <s v="OSA, RLS, excessive daytime sleepiness, lupus"/>
    <n v="0"/>
    <n v="0"/>
    <n v="0"/>
    <n v="0"/>
    <s v="Clinic - Clean Data"/>
    <n v="1"/>
    <n v="0"/>
    <n v="0"/>
    <n v="0"/>
    <n v="0"/>
    <b v="0"/>
    <n v="0"/>
    <b v="0"/>
    <n v="0"/>
    <b v="0"/>
    <n v="0"/>
    <x v="0"/>
    <x v="0"/>
    <b v="0"/>
    <x v="0"/>
  </r>
  <r>
    <x v="0"/>
    <m/>
    <n v="78"/>
    <s v="M"/>
    <s v="RBD mimic"/>
    <n v="0"/>
    <n v="0"/>
    <n v="0"/>
    <n v="0"/>
    <s v="Clinic - Clean Data"/>
    <n v="1"/>
    <n v="0"/>
    <n v="0"/>
    <n v="0"/>
    <n v="0"/>
    <b v="0"/>
    <n v="0"/>
    <b v="0"/>
    <n v="0"/>
    <b v="0"/>
    <n v="0"/>
    <x v="0"/>
    <x v="0"/>
    <b v="0"/>
    <x v="0"/>
  </r>
  <r>
    <x v="0"/>
    <m/>
    <n v="48"/>
    <s v="M"/>
    <s v="Spinal cerebellar ataxia 2, nocturia"/>
    <n v="0"/>
    <n v="0"/>
    <n v="1"/>
    <n v="0.5"/>
    <s v="Clinic - Clean Data"/>
    <n v="1"/>
    <n v="0"/>
    <n v="0"/>
    <n v="1"/>
    <n v="0"/>
    <b v="0"/>
    <n v="0"/>
    <b v="0"/>
    <n v="0"/>
    <b v="0"/>
    <n v="0"/>
    <x v="0"/>
    <x v="0"/>
    <b v="0"/>
    <x v="0"/>
  </r>
  <r>
    <x v="0"/>
    <m/>
    <n v="82"/>
    <s v="M"/>
    <s v="OSA"/>
    <n v="0"/>
    <n v="0"/>
    <n v="1"/>
    <n v="0"/>
    <s v="Clinic - Clean Data"/>
    <n v="1"/>
    <n v="0"/>
    <n v="0"/>
    <n v="1"/>
    <n v="0"/>
    <b v="0"/>
    <n v="0"/>
    <b v="0"/>
    <n v="0"/>
    <b v="0"/>
    <n v="0"/>
    <x v="0"/>
    <x v="0"/>
    <b v="0"/>
    <x v="0"/>
  </r>
  <r>
    <x v="0"/>
    <m/>
    <n v="87"/>
    <s v="M"/>
    <s v="RLS"/>
    <n v="0"/>
    <n v="0"/>
    <n v="1"/>
    <n v="1"/>
    <s v="Clinic - Clean Data"/>
    <n v="1"/>
    <n v="0"/>
    <n v="0"/>
    <n v="1"/>
    <n v="1"/>
    <b v="0"/>
    <n v="0"/>
    <b v="0"/>
    <n v="0"/>
    <b v="0"/>
    <n v="0"/>
    <x v="0"/>
    <x v="0"/>
    <b v="1"/>
    <x v="0"/>
  </r>
  <r>
    <x v="0"/>
    <m/>
    <n v="76"/>
    <s v="M"/>
    <s v="OSA, sleep maintenance insomnia, nocturia"/>
    <n v="0"/>
    <n v="0"/>
    <n v="0"/>
    <n v="0"/>
    <s v="Clinic - Clean Data"/>
    <n v="1"/>
    <n v="0"/>
    <n v="0"/>
    <n v="0"/>
    <n v="0"/>
    <b v="0"/>
    <n v="0"/>
    <b v="0"/>
    <n v="0"/>
    <b v="0"/>
    <n v="0"/>
    <x v="0"/>
    <x v="0"/>
    <b v="0"/>
    <x v="0"/>
  </r>
  <r>
    <x v="0"/>
    <m/>
    <n v="47"/>
    <s v="M"/>
    <s v="OSA, insomnia"/>
    <n v="0"/>
    <n v="0"/>
    <n v="0"/>
    <n v="0"/>
    <s v="Clinic - Clean Data"/>
    <n v="1"/>
    <n v="0"/>
    <n v="0"/>
    <n v="0"/>
    <n v="0"/>
    <b v="0"/>
    <n v="0"/>
    <b v="0"/>
    <n v="0"/>
    <b v="0"/>
    <n v="0"/>
    <x v="0"/>
    <x v="0"/>
    <b v="0"/>
    <x v="0"/>
  </r>
  <r>
    <x v="0"/>
    <m/>
    <n v="77"/>
    <s v="F"/>
    <s v="OSA, anxiety, depression"/>
    <n v="0"/>
    <n v="1"/>
    <n v="0"/>
    <n v="0"/>
    <s v="Clinic - Clean Data"/>
    <n v="1"/>
    <n v="0"/>
    <n v="1"/>
    <n v="0"/>
    <n v="0"/>
    <b v="0"/>
    <n v="0"/>
    <b v="0"/>
    <n v="0"/>
    <b v="0"/>
    <n v="0"/>
    <x v="0"/>
    <x v="0"/>
    <b v="0"/>
    <x v="0"/>
  </r>
  <r>
    <x v="0"/>
    <m/>
    <n v="62"/>
    <s v="F"/>
    <s v="Sleep apnea, migraines, I. ica aneurysm, s/p embolization (2020)"/>
    <n v="0"/>
    <n v="0"/>
    <n v="0"/>
    <n v="0.5"/>
    <s v="Clinic - Clean Data"/>
    <n v="1"/>
    <n v="0"/>
    <n v="0"/>
    <n v="0"/>
    <n v="0"/>
    <b v="0"/>
    <n v="0"/>
    <b v="0"/>
    <n v="0"/>
    <b v="0"/>
    <n v="0"/>
    <x v="0"/>
    <x v="0"/>
    <b v="0"/>
    <x v="0"/>
  </r>
  <r>
    <x v="0"/>
    <m/>
    <n v="73"/>
    <s v="M"/>
    <s v="RLS, OSA, depression"/>
    <n v="0"/>
    <n v="1"/>
    <n v="0"/>
    <n v="0"/>
    <s v="Clinic - Clean Data"/>
    <n v="1"/>
    <n v="0"/>
    <n v="1"/>
    <n v="0"/>
    <n v="0"/>
    <b v="0"/>
    <n v="0"/>
    <b v="0"/>
    <n v="0"/>
    <b v="0"/>
    <n v="0"/>
    <x v="0"/>
    <x v="0"/>
    <b v="0"/>
    <x v="0"/>
  </r>
  <r>
    <x v="0"/>
    <m/>
    <n v="71"/>
    <s v="M"/>
    <s v="OSA, depression, nocturia"/>
    <n v="0"/>
    <n v="0"/>
    <n v="0"/>
    <n v="0"/>
    <s v="Clinic - Clean Data"/>
    <n v="1"/>
    <n v="0"/>
    <n v="0"/>
    <n v="0"/>
    <n v="0"/>
    <b v="0"/>
    <n v="0"/>
    <b v="0"/>
    <n v="0"/>
    <b v="0"/>
    <n v="0"/>
    <x v="0"/>
    <x v="0"/>
    <b v="0"/>
    <x v="0"/>
  </r>
  <r>
    <x v="0"/>
    <m/>
    <n v="61"/>
    <s v="F"/>
    <s v="OSA, cognitive concerns"/>
    <n v="0"/>
    <n v="0"/>
    <n v="0"/>
    <n v="0"/>
    <s v="Clinic - Clean Data"/>
    <n v="1"/>
    <n v="0"/>
    <n v="0"/>
    <n v="0"/>
    <n v="0"/>
    <b v="0"/>
    <n v="0"/>
    <b v="0"/>
    <n v="0"/>
    <b v="0"/>
    <n v="0"/>
    <x v="0"/>
    <x v="0"/>
    <b v="0"/>
    <x v="0"/>
  </r>
  <r>
    <x v="0"/>
    <m/>
    <n v="84"/>
    <s v="M"/>
    <s v="OSA"/>
    <n v="0"/>
    <n v="1"/>
    <n v="1"/>
    <n v="0"/>
    <s v="Clinic - Clean Data"/>
    <n v="1"/>
    <n v="0"/>
    <n v="1"/>
    <n v="1"/>
    <n v="0"/>
    <b v="0"/>
    <n v="0"/>
    <b v="0"/>
    <n v="0"/>
    <b v="0"/>
    <n v="0"/>
    <x v="0"/>
    <x v="0"/>
    <b v="0"/>
    <x v="0"/>
  </r>
  <r>
    <x v="0"/>
    <m/>
    <n v="75"/>
    <s v="M"/>
    <s v="PLMD, RLS, depression"/>
    <n v="0"/>
    <n v="0"/>
    <n v="0"/>
    <n v="0"/>
    <s v="Clinic - Clean Data"/>
    <n v="1"/>
    <n v="0"/>
    <n v="0"/>
    <n v="0"/>
    <n v="0"/>
    <b v="0"/>
    <n v="0"/>
    <b v="0"/>
    <n v="0"/>
    <b v="0"/>
    <n v="0"/>
    <x v="0"/>
    <x v="0"/>
    <b v="0"/>
    <x v="0"/>
  </r>
  <r>
    <x v="0"/>
    <m/>
    <n v="56"/>
    <s v="M"/>
    <s v="OSA"/>
    <n v="0"/>
    <n v="0"/>
    <n v="0"/>
    <n v="0"/>
    <s v="Clinic - Clean Data"/>
    <n v="1"/>
    <n v="0"/>
    <n v="0"/>
    <n v="0"/>
    <n v="0"/>
    <b v="0"/>
    <n v="0"/>
    <b v="0"/>
    <n v="0"/>
    <b v="0"/>
    <n v="0"/>
    <x v="0"/>
    <x v="0"/>
    <b v="0"/>
    <x v="0"/>
  </r>
  <r>
    <x v="0"/>
    <m/>
    <n v="45"/>
    <s v="M"/>
    <s v="OSA, insomnia, chronic fatigue"/>
    <n v="0"/>
    <n v="0"/>
    <n v="1"/>
    <n v="0"/>
    <s v="Clinic - Clean Data"/>
    <n v="1"/>
    <n v="0"/>
    <n v="0"/>
    <n v="1"/>
    <n v="0"/>
    <b v="0"/>
    <n v="0"/>
    <b v="0"/>
    <n v="0"/>
    <b v="0"/>
    <n v="0"/>
    <x v="0"/>
    <x v="0"/>
    <b v="0"/>
    <x v="0"/>
  </r>
  <r>
    <x v="0"/>
    <m/>
    <n v="72"/>
    <s v="M"/>
    <s v="Severe depression, OSA"/>
    <n v="0"/>
    <n v="0"/>
    <n v="1"/>
    <n v="0"/>
    <s v="Clinic - Clean Data"/>
    <n v="1"/>
    <n v="0"/>
    <n v="0"/>
    <n v="1"/>
    <n v="0"/>
    <b v="0"/>
    <n v="0"/>
    <b v="0"/>
    <n v="0"/>
    <b v="0"/>
    <n v="0"/>
    <x v="0"/>
    <x v="0"/>
    <b v="0"/>
    <x v="0"/>
  </r>
  <r>
    <x v="0"/>
    <m/>
    <n v="40"/>
    <s v="F"/>
    <s v="OSA"/>
    <n v="0"/>
    <n v="0"/>
    <n v="0"/>
    <n v="1"/>
    <s v="Clinic - Clean Data"/>
    <n v="1"/>
    <n v="0"/>
    <n v="0"/>
    <n v="0"/>
    <n v="1"/>
    <b v="0"/>
    <n v="0"/>
    <b v="0"/>
    <n v="0"/>
    <b v="0"/>
    <n v="0"/>
    <x v="0"/>
    <x v="0"/>
    <b v="0"/>
    <x v="0"/>
  </r>
  <r>
    <x v="0"/>
    <m/>
    <n v="50"/>
    <s v="M"/>
    <s v="OSA"/>
    <n v="0"/>
    <n v="0"/>
    <n v="0"/>
    <n v="1"/>
    <s v="Clinic - Clean Data"/>
    <n v="1"/>
    <n v="0"/>
    <n v="0"/>
    <n v="0"/>
    <n v="1"/>
    <b v="0"/>
    <n v="0"/>
    <b v="0"/>
    <n v="0"/>
    <b v="0"/>
    <n v="0"/>
    <x v="0"/>
    <x v="0"/>
    <b v="0"/>
    <x v="0"/>
  </r>
  <r>
    <x v="0"/>
    <m/>
    <n v="57"/>
    <s v="F"/>
    <s v="RLS"/>
    <n v="0"/>
    <n v="0"/>
    <n v="0"/>
    <n v="0"/>
    <s v="Clinic - Clean Data"/>
    <n v="1"/>
    <n v="0"/>
    <n v="0"/>
    <n v="0"/>
    <n v="0"/>
    <b v="0"/>
    <n v="0"/>
    <b v="0"/>
    <n v="0"/>
    <b v="0"/>
    <n v="0"/>
    <x v="0"/>
    <x v="0"/>
    <b v="0"/>
    <x v="0"/>
  </r>
  <r>
    <x v="0"/>
    <m/>
    <n v="68"/>
    <s v="M"/>
    <s v="RLS"/>
    <n v="0"/>
    <n v="0"/>
    <n v="0"/>
    <n v="1"/>
    <s v="Clinic - Clean Data"/>
    <n v="1"/>
    <n v="0"/>
    <n v="0"/>
    <n v="0"/>
    <n v="1"/>
    <b v="0"/>
    <n v="0"/>
    <b v="0"/>
    <n v="0"/>
    <b v="0"/>
    <n v="0"/>
    <x v="0"/>
    <x v="0"/>
    <b v="0"/>
    <x v="0"/>
  </r>
  <r>
    <x v="0"/>
    <m/>
    <n v="51"/>
    <s v="F"/>
    <s v="Lupus, sleep apnea, RLS"/>
    <n v="0"/>
    <n v="0"/>
    <n v="0"/>
    <n v="1"/>
    <s v="Clinic - Clean Data"/>
    <n v="1"/>
    <n v="0"/>
    <n v="0"/>
    <n v="0"/>
    <n v="1"/>
    <b v="0"/>
    <n v="0"/>
    <b v="0"/>
    <n v="0"/>
    <b v="0"/>
    <n v="0"/>
    <x v="0"/>
    <x v="0"/>
    <b v="0"/>
    <x v="0"/>
  </r>
  <r>
    <x v="0"/>
    <m/>
    <n v="54"/>
    <s v="F"/>
    <s v="RLS, insomnia"/>
    <n v="0"/>
    <n v="0"/>
    <n v="0"/>
    <n v="1"/>
    <s v="Clinic - Clean Data"/>
    <n v="1"/>
    <n v="0"/>
    <n v="0"/>
    <n v="0"/>
    <n v="1"/>
    <b v="0"/>
    <n v="0"/>
    <b v="0"/>
    <n v="0"/>
    <b v="0"/>
    <n v="0"/>
    <x v="0"/>
    <x v="0"/>
    <b v="0"/>
    <x v="0"/>
  </r>
  <r>
    <x v="1"/>
    <m/>
    <n v="73"/>
    <s v="M"/>
    <m/>
    <n v="1"/>
    <n v="0"/>
    <n v="0"/>
    <n v="0"/>
    <s v="Clinic - Clean Data"/>
    <n v="1"/>
    <n v="1"/>
    <n v="0"/>
    <n v="0"/>
    <n v="0"/>
    <b v="0"/>
    <n v="0"/>
    <b v="0"/>
    <n v="0"/>
    <b v="0"/>
    <n v="0"/>
    <x v="0"/>
    <x v="0"/>
    <b v="0"/>
    <x v="0"/>
  </r>
  <r>
    <x v="1"/>
    <m/>
    <n v="79"/>
    <s v="M"/>
    <s v="Insomnia, nocturia (no PSG)"/>
    <n v="1"/>
    <n v="1"/>
    <n v="1"/>
    <n v="0"/>
    <s v="Clinic - Clean Data"/>
    <n v="1"/>
    <n v="1"/>
    <n v="1"/>
    <n v="1"/>
    <n v="0"/>
    <b v="1"/>
    <n v="1"/>
    <b v="1"/>
    <n v="1"/>
    <b v="0"/>
    <n v="0"/>
    <x v="1"/>
    <x v="0"/>
    <b v="0"/>
    <x v="0"/>
  </r>
  <r>
    <x v="1"/>
    <m/>
    <n v="70"/>
    <s v="M"/>
    <s v="OSA, depression, anxiety"/>
    <n v="1"/>
    <n v="0"/>
    <n v="0"/>
    <n v="0"/>
    <s v="Clinic - Clean Data"/>
    <n v="1"/>
    <n v="1"/>
    <n v="0"/>
    <n v="0"/>
    <n v="0"/>
    <b v="0"/>
    <n v="0"/>
    <b v="0"/>
    <n v="0"/>
    <b v="0"/>
    <n v="0"/>
    <x v="0"/>
    <x v="0"/>
    <b v="0"/>
    <x v="0"/>
  </r>
  <r>
    <x v="1"/>
    <m/>
    <n v="75"/>
    <s v="F"/>
    <s v="OSA"/>
    <n v="1"/>
    <n v="1"/>
    <n v="0"/>
    <n v="0"/>
    <s v="Clinic - Clean Data"/>
    <n v="1"/>
    <n v="1"/>
    <n v="1"/>
    <n v="0"/>
    <n v="0"/>
    <b v="1"/>
    <n v="1"/>
    <b v="0"/>
    <n v="0"/>
    <b v="0"/>
    <n v="0"/>
    <x v="0"/>
    <x v="0"/>
    <b v="0"/>
    <x v="0"/>
  </r>
  <r>
    <x v="0"/>
    <m/>
    <n v="46"/>
    <s v="F"/>
    <s v="Exessive daytime sleepiness, insomnia, OSA"/>
    <n v="1"/>
    <n v="0.5"/>
    <n v="0"/>
    <n v="1"/>
    <s v="Clinic - Clean Data"/>
    <n v="1"/>
    <n v="1"/>
    <n v="0"/>
    <n v="0"/>
    <n v="1"/>
    <b v="0"/>
    <n v="0"/>
    <b v="0"/>
    <n v="0"/>
    <b v="1"/>
    <n v="1"/>
    <x v="0"/>
    <x v="0"/>
    <b v="0"/>
    <x v="0"/>
  </r>
  <r>
    <x v="1"/>
    <m/>
    <n v="79"/>
    <s v="M"/>
    <m/>
    <n v="1"/>
    <n v="0"/>
    <n v="1"/>
    <n v="0"/>
    <s v="Clinic - Clean Data"/>
    <n v="1"/>
    <n v="1"/>
    <n v="0"/>
    <n v="1"/>
    <n v="0"/>
    <b v="0"/>
    <n v="0"/>
    <b v="1"/>
    <n v="1"/>
    <b v="0"/>
    <n v="0"/>
    <x v="0"/>
    <x v="0"/>
    <b v="0"/>
    <x v="0"/>
  </r>
  <r>
    <x v="1"/>
    <m/>
    <n v="78"/>
    <s v="M"/>
    <m/>
    <n v="1"/>
    <n v="1"/>
    <n v="1"/>
    <n v="0"/>
    <s v="Clinic - Clean Data"/>
    <n v="1"/>
    <n v="1"/>
    <n v="1"/>
    <n v="1"/>
    <n v="0"/>
    <b v="1"/>
    <n v="1"/>
    <b v="1"/>
    <n v="1"/>
    <b v="0"/>
    <n v="0"/>
    <x v="1"/>
    <x v="0"/>
    <b v="0"/>
    <x v="0"/>
  </r>
  <r>
    <x v="1"/>
    <m/>
    <n v="70"/>
    <s v="F"/>
    <s v="RLS, depression, OSA"/>
    <n v="0"/>
    <n v="0"/>
    <n v="1"/>
    <n v="1"/>
    <s v="Clinic - Clean Data"/>
    <n v="1"/>
    <n v="0"/>
    <n v="0"/>
    <n v="1"/>
    <n v="1"/>
    <b v="0"/>
    <n v="0"/>
    <b v="0"/>
    <n v="0"/>
    <b v="0"/>
    <n v="0"/>
    <x v="0"/>
    <x v="0"/>
    <b v="1"/>
    <x v="0"/>
  </r>
  <r>
    <x v="1"/>
    <m/>
    <n v="82"/>
    <s v="M"/>
    <s v="Positional OSA"/>
    <n v="1"/>
    <n v="0"/>
    <n v="0"/>
    <n v="0"/>
    <s v="Clinic - Clean Data"/>
    <n v="1"/>
    <n v="1"/>
    <n v="0"/>
    <n v="0"/>
    <n v="0"/>
    <b v="0"/>
    <n v="0"/>
    <b v="0"/>
    <n v="0"/>
    <b v="0"/>
    <n v="0"/>
    <x v="0"/>
    <x v="0"/>
    <b v="0"/>
    <x v="0"/>
  </r>
  <r>
    <x v="1"/>
    <m/>
    <n v="70"/>
    <s v="F"/>
    <s v="Maintenance insomnia, depression"/>
    <n v="0"/>
    <n v="0"/>
    <n v="1"/>
    <n v="0"/>
    <s v="Clinic - Clean Data"/>
    <n v="1"/>
    <n v="0"/>
    <n v="0"/>
    <n v="1"/>
    <n v="0"/>
    <b v="0"/>
    <n v="0"/>
    <b v="0"/>
    <n v="0"/>
    <b v="0"/>
    <n v="0"/>
    <x v="0"/>
    <x v="0"/>
    <b v="0"/>
    <x v="0"/>
  </r>
  <r>
    <x v="1"/>
    <m/>
    <n v="71"/>
    <s v="F"/>
    <s v="Depression"/>
    <n v="0.5"/>
    <n v="1"/>
    <n v="1"/>
    <n v="0.5"/>
    <s v="Clinic - Clean Data"/>
    <n v="1"/>
    <n v="0"/>
    <n v="1"/>
    <n v="1"/>
    <n v="0"/>
    <b v="0"/>
    <n v="0"/>
    <b v="0"/>
    <n v="0"/>
    <b v="0"/>
    <n v="0"/>
    <x v="0"/>
    <x v="0"/>
    <b v="0"/>
    <x v="0"/>
  </r>
  <r>
    <x v="1"/>
    <m/>
    <n v="85"/>
    <s v="M"/>
    <s v="pRBD, depression"/>
    <n v="1"/>
    <n v="0"/>
    <n v="0"/>
    <n v="0.5"/>
    <s v="Clinic - Clean Data"/>
    <n v="1"/>
    <n v="1"/>
    <n v="0"/>
    <n v="0"/>
    <n v="0"/>
    <b v="0"/>
    <n v="0"/>
    <b v="0"/>
    <n v="0"/>
    <b v="0"/>
    <n v="0"/>
    <x v="0"/>
    <x v="0"/>
    <b v="0"/>
    <x v="0"/>
  </r>
  <r>
    <x v="1"/>
    <m/>
    <n v="74"/>
    <s v="F"/>
    <m/>
    <n v="1"/>
    <n v="0"/>
    <n v="0.5"/>
    <n v="0"/>
    <s v="Clinic - Clean Data"/>
    <n v="1"/>
    <n v="1"/>
    <n v="0"/>
    <n v="0"/>
    <n v="0"/>
    <b v="0"/>
    <n v="0"/>
    <b v="0"/>
    <n v="0"/>
    <b v="0"/>
    <n v="0"/>
    <x v="0"/>
    <x v="0"/>
    <b v="0"/>
    <x v="0"/>
  </r>
  <r>
    <x v="1"/>
    <m/>
    <n v="73"/>
    <s v="F"/>
    <s v="OSA, RLS, insomnia"/>
    <n v="1"/>
    <n v="0"/>
    <n v="0"/>
    <n v="1"/>
    <s v="Clinic - Clean Data"/>
    <n v="1"/>
    <n v="1"/>
    <n v="0"/>
    <n v="0"/>
    <n v="1"/>
    <b v="0"/>
    <n v="0"/>
    <b v="0"/>
    <n v="0"/>
    <b v="1"/>
    <n v="1"/>
    <x v="0"/>
    <x v="0"/>
    <b v="0"/>
    <x v="0"/>
  </r>
  <r>
    <x v="1"/>
    <m/>
    <n v="77"/>
    <s v="F"/>
    <s v="OSA, cognitive impairment"/>
    <n v="1"/>
    <n v="1"/>
    <n v="1"/>
    <n v="1"/>
    <s v="Clinic - Clean Data"/>
    <n v="1"/>
    <n v="1"/>
    <n v="1"/>
    <n v="1"/>
    <n v="1"/>
    <b v="1"/>
    <n v="1"/>
    <b v="1"/>
    <n v="1"/>
    <b v="1"/>
    <n v="1"/>
    <x v="1"/>
    <x v="1"/>
    <b v="1"/>
    <x v="1"/>
  </r>
  <r>
    <x v="1"/>
    <m/>
    <n v="72"/>
    <s v="M"/>
    <s v="OSA"/>
    <n v="1"/>
    <n v="1"/>
    <n v="0"/>
    <n v="0"/>
    <s v="Clinic - Clean Data"/>
    <n v="1"/>
    <n v="1"/>
    <n v="1"/>
    <n v="0"/>
    <n v="0"/>
    <b v="1"/>
    <n v="1"/>
    <b v="0"/>
    <n v="0"/>
    <b v="0"/>
    <n v="0"/>
    <x v="0"/>
    <x v="0"/>
    <b v="0"/>
    <x v="0"/>
  </r>
  <r>
    <x v="1"/>
    <m/>
    <n v="63"/>
    <s v="F"/>
    <m/>
    <n v="1"/>
    <n v="0.5"/>
    <n v="1"/>
    <n v="1"/>
    <s v="Clinic - Clean Data"/>
    <n v="1"/>
    <n v="1"/>
    <n v="0"/>
    <n v="1"/>
    <n v="1"/>
    <b v="0"/>
    <n v="0"/>
    <b v="1"/>
    <n v="1"/>
    <b v="1"/>
    <n v="1"/>
    <x v="0"/>
    <x v="0"/>
    <b v="1"/>
    <x v="1"/>
  </r>
  <r>
    <x v="1"/>
    <m/>
    <n v="79"/>
    <s v="M"/>
    <s v="OSA"/>
    <n v="1"/>
    <n v="1"/>
    <n v="1"/>
    <n v="0"/>
    <s v="Clinic - Clean Data"/>
    <n v="1"/>
    <n v="1"/>
    <n v="1"/>
    <n v="1"/>
    <n v="0"/>
    <b v="1"/>
    <n v="1"/>
    <b v="1"/>
    <n v="1"/>
    <b v="0"/>
    <n v="0"/>
    <x v="1"/>
    <x v="0"/>
    <b v="0"/>
    <x v="0"/>
  </r>
  <r>
    <x v="0"/>
    <n v="5.1647340570000004"/>
    <n v="54"/>
    <s v="M"/>
    <s v="nREM parasomnias"/>
    <n v="0.5"/>
    <n v="0"/>
    <n v="0"/>
    <n v="1"/>
    <s v="SHAS"/>
    <n v="1"/>
    <n v="0"/>
    <n v="0"/>
    <n v="0"/>
    <n v="1"/>
    <b v="0"/>
    <n v="0"/>
    <b v="0"/>
    <n v="0"/>
    <b v="0"/>
    <n v="0"/>
    <x v="0"/>
    <x v="0"/>
    <b v="0"/>
    <x v="0"/>
  </r>
  <r>
    <x v="0"/>
    <n v="-2.3457297750000001"/>
    <n v="53"/>
    <s v="M"/>
    <s v="RLS, PLM"/>
    <n v="0.5"/>
    <n v="1"/>
    <n v="0"/>
    <n v="0"/>
    <s v="SHAS"/>
    <n v="1"/>
    <n v="0"/>
    <n v="1"/>
    <n v="0"/>
    <n v="0"/>
    <b v="0"/>
    <n v="0"/>
    <b v="0"/>
    <n v="0"/>
    <b v="0"/>
    <n v="0"/>
    <x v="0"/>
    <x v="0"/>
    <b v="0"/>
    <x v="0"/>
  </r>
  <r>
    <x v="0"/>
    <m/>
    <n v="62"/>
    <s v="F"/>
    <s v="Insomnia"/>
    <n v="0"/>
    <n v="0"/>
    <n v="0"/>
    <n v="0"/>
    <s v="SHAS"/>
    <n v="1"/>
    <n v="0"/>
    <n v="0"/>
    <n v="0"/>
    <n v="0"/>
    <b v="0"/>
    <n v="0"/>
    <b v="0"/>
    <n v="0"/>
    <b v="0"/>
    <n v="0"/>
    <x v="0"/>
    <x v="0"/>
    <b v="0"/>
    <x v="0"/>
  </r>
  <r>
    <x v="0"/>
    <n v="-2.700108095"/>
    <n v="55"/>
    <s v="M"/>
    <s v="OSA, other parasomnias (no RSWA)"/>
    <n v="1"/>
    <n v="0"/>
    <n v="0"/>
    <n v="1"/>
    <s v="SHAS"/>
    <n v="1"/>
    <n v="1"/>
    <n v="0"/>
    <n v="0"/>
    <n v="1"/>
    <b v="0"/>
    <n v="0"/>
    <b v="0"/>
    <n v="0"/>
    <b v="1"/>
    <n v="1"/>
    <x v="0"/>
    <x v="0"/>
    <b v="0"/>
    <x v="0"/>
  </r>
  <r>
    <x v="0"/>
    <n v="7.0801831970000002"/>
    <n v="85"/>
    <s v="F"/>
    <m/>
    <n v="0"/>
    <n v="1"/>
    <n v="0"/>
    <n v="0"/>
    <s v="SHAS"/>
    <n v="1"/>
    <n v="0"/>
    <n v="1"/>
    <n v="0"/>
    <n v="0"/>
    <b v="0"/>
    <n v="0"/>
    <b v="0"/>
    <n v="0"/>
    <b v="0"/>
    <n v="0"/>
    <x v="0"/>
    <x v="0"/>
    <b v="0"/>
    <x v="0"/>
  </r>
  <r>
    <x v="0"/>
    <n v="-1.1691594750000001"/>
    <n v="75"/>
    <s v="M"/>
    <s v="OSA, no RSWA"/>
    <n v="1"/>
    <n v="0"/>
    <n v="0"/>
    <n v="0"/>
    <s v="SHAS"/>
    <n v="1"/>
    <n v="1"/>
    <n v="0"/>
    <n v="0"/>
    <n v="0"/>
    <b v="0"/>
    <n v="0"/>
    <b v="0"/>
    <n v="0"/>
    <b v="0"/>
    <n v="0"/>
    <x v="0"/>
    <x v="0"/>
    <b v="0"/>
    <x v="0"/>
  </r>
  <r>
    <x v="0"/>
    <m/>
    <n v="60"/>
    <s v="M"/>
    <s v="OSA"/>
    <n v="0"/>
    <n v="0"/>
    <n v="0"/>
    <n v="0"/>
    <s v="SHAS"/>
    <n v="1"/>
    <n v="0"/>
    <n v="0"/>
    <n v="0"/>
    <n v="0"/>
    <b v="0"/>
    <n v="0"/>
    <b v="0"/>
    <n v="0"/>
    <b v="0"/>
    <n v="0"/>
    <x v="0"/>
    <x v="0"/>
    <b v="0"/>
    <x v="0"/>
  </r>
  <r>
    <x v="0"/>
    <n v="-3.4536265410000002"/>
    <n v="55"/>
    <s v="F"/>
    <m/>
    <n v="0"/>
    <n v="0"/>
    <n v="0"/>
    <n v="0"/>
    <s v="SHAS"/>
    <n v="1"/>
    <n v="0"/>
    <n v="0"/>
    <n v="0"/>
    <n v="0"/>
    <b v="0"/>
    <n v="0"/>
    <b v="0"/>
    <n v="0"/>
    <b v="0"/>
    <n v="0"/>
    <x v="0"/>
    <x v="0"/>
    <b v="0"/>
    <x v="0"/>
  </r>
  <r>
    <x v="0"/>
    <n v="1.123105215"/>
    <n v="63"/>
    <s v="M"/>
    <s v="OSA, insomnia"/>
    <n v="0"/>
    <n v="0"/>
    <n v="0"/>
    <n v="0"/>
    <s v="SHAS"/>
    <n v="1"/>
    <n v="0"/>
    <n v="0"/>
    <n v="0"/>
    <n v="0"/>
    <b v="0"/>
    <n v="0"/>
    <b v="0"/>
    <n v="0"/>
    <b v="0"/>
    <n v="0"/>
    <x v="0"/>
    <x v="0"/>
    <b v="0"/>
    <x v="0"/>
  </r>
  <r>
    <x v="0"/>
    <m/>
    <n v="67"/>
    <s v="F"/>
    <m/>
    <n v="0"/>
    <n v="0"/>
    <n v="0"/>
    <n v="0"/>
    <s v="SHAS"/>
    <n v="1"/>
    <n v="0"/>
    <n v="0"/>
    <n v="0"/>
    <n v="0"/>
    <b v="0"/>
    <n v="0"/>
    <b v="0"/>
    <n v="0"/>
    <b v="0"/>
    <n v="0"/>
    <x v="0"/>
    <x v="0"/>
    <b v="0"/>
    <x v="0"/>
  </r>
  <r>
    <x v="0"/>
    <m/>
    <n v="78"/>
    <s v="F"/>
    <s v="OSA"/>
    <n v="0"/>
    <n v="0"/>
    <n v="0"/>
    <n v="0"/>
    <s v="SHAS"/>
    <n v="1"/>
    <n v="0"/>
    <n v="0"/>
    <n v="0"/>
    <n v="0"/>
    <b v="0"/>
    <n v="0"/>
    <b v="0"/>
    <n v="0"/>
    <b v="0"/>
    <n v="0"/>
    <x v="0"/>
    <x v="0"/>
    <b v="0"/>
    <x v="0"/>
  </r>
  <r>
    <x v="0"/>
    <n v="-5.3426761110000003"/>
    <n v="68"/>
    <s v="M"/>
    <s v="OSA"/>
    <n v="0"/>
    <n v="0"/>
    <n v="0"/>
    <n v="0"/>
    <s v="SHAS"/>
    <n v="1"/>
    <n v="0"/>
    <n v="0"/>
    <n v="0"/>
    <n v="0"/>
    <b v="0"/>
    <n v="0"/>
    <b v="0"/>
    <n v="0"/>
    <b v="0"/>
    <n v="0"/>
    <x v="0"/>
    <x v="0"/>
    <b v="0"/>
    <x v="0"/>
  </r>
  <r>
    <x v="0"/>
    <n v="4.1871186180000004"/>
    <n v="81"/>
    <s v="F"/>
    <s v="RLS, sleepwalks, anxiety, depression"/>
    <n v="0"/>
    <n v="1"/>
    <n v="0.5"/>
    <n v="1"/>
    <s v="SHAS"/>
    <n v="1"/>
    <n v="0"/>
    <n v="1"/>
    <n v="0"/>
    <n v="1"/>
    <b v="0"/>
    <n v="0"/>
    <b v="0"/>
    <n v="0"/>
    <b v="0"/>
    <n v="0"/>
    <x v="0"/>
    <x v="0"/>
    <b v="0"/>
    <x v="0"/>
  </r>
  <r>
    <x v="0"/>
    <n v="-0.40979335099999997"/>
    <n v="57"/>
    <s v="F"/>
    <s v="RLS, anxiety, depression, migraines"/>
    <n v="0"/>
    <n v="0"/>
    <n v="0.5"/>
    <n v="0"/>
    <s v="SHAS"/>
    <n v="1"/>
    <n v="0"/>
    <n v="0"/>
    <n v="0"/>
    <n v="0"/>
    <b v="0"/>
    <n v="0"/>
    <b v="0"/>
    <n v="0"/>
    <b v="0"/>
    <n v="0"/>
    <x v="0"/>
    <x v="0"/>
    <b v="0"/>
    <x v="0"/>
  </r>
  <r>
    <x v="0"/>
    <m/>
    <n v="75"/>
    <s v="M"/>
    <s v="RLS"/>
    <n v="0.5"/>
    <n v="0"/>
    <n v="0.5"/>
    <n v="0"/>
    <s v="SHAS"/>
    <n v="1"/>
    <n v="0"/>
    <n v="0"/>
    <n v="0"/>
    <n v="0"/>
    <b v="0"/>
    <n v="0"/>
    <b v="0"/>
    <n v="0"/>
    <b v="0"/>
    <n v="0"/>
    <x v="0"/>
    <x v="0"/>
    <b v="0"/>
    <x v="0"/>
  </r>
  <r>
    <x v="0"/>
    <m/>
    <n v="54"/>
    <s v="F"/>
    <m/>
    <n v="0"/>
    <n v="0"/>
    <n v="0"/>
    <n v="0"/>
    <s v="SHAS"/>
    <n v="1"/>
    <n v="0"/>
    <n v="0"/>
    <n v="0"/>
    <n v="0"/>
    <b v="0"/>
    <n v="0"/>
    <b v="0"/>
    <n v="0"/>
    <b v="0"/>
    <n v="0"/>
    <x v="0"/>
    <x v="0"/>
    <b v="0"/>
    <x v="0"/>
  </r>
  <r>
    <x v="0"/>
    <n v="-1.760162252"/>
    <n v="82"/>
    <s v="F"/>
    <s v="Insomnia"/>
    <n v="0"/>
    <n v="0"/>
    <n v="0"/>
    <n v="0"/>
    <s v="SHAS"/>
    <n v="1"/>
    <n v="0"/>
    <n v="0"/>
    <n v="0"/>
    <n v="0"/>
    <b v="0"/>
    <n v="0"/>
    <b v="0"/>
    <n v="0"/>
    <b v="0"/>
    <n v="0"/>
    <x v="0"/>
    <x v="0"/>
    <b v="0"/>
    <x v="0"/>
  </r>
  <r>
    <x v="0"/>
    <n v="3.7033907999999997E-2"/>
    <n v="72"/>
    <s v="F"/>
    <m/>
    <n v="0"/>
    <n v="0"/>
    <n v="0"/>
    <n v="0"/>
    <s v="SHAS"/>
    <n v="1"/>
    <n v="0"/>
    <n v="0"/>
    <n v="0"/>
    <n v="0"/>
    <b v="0"/>
    <n v="0"/>
    <b v="0"/>
    <n v="0"/>
    <b v="0"/>
    <n v="0"/>
    <x v="0"/>
    <x v="0"/>
    <b v="0"/>
    <x v="0"/>
  </r>
  <r>
    <x v="0"/>
    <m/>
    <n v="79"/>
    <s v="M"/>
    <s v="Insomnia, OSA"/>
    <n v="0"/>
    <n v="0"/>
    <n v="0"/>
    <n v="0"/>
    <s v="SHAS"/>
    <n v="1"/>
    <n v="0"/>
    <n v="0"/>
    <n v="0"/>
    <n v="0"/>
    <b v="0"/>
    <n v="0"/>
    <b v="0"/>
    <n v="0"/>
    <b v="0"/>
    <n v="0"/>
    <x v="0"/>
    <x v="0"/>
    <b v="0"/>
    <x v="0"/>
  </r>
  <r>
    <x v="1"/>
    <n v="-0.90226366999999996"/>
    <n v="68"/>
    <s v="M"/>
    <s v="Depression, mild sleep apnea"/>
    <n v="0"/>
    <n v="0"/>
    <n v="0"/>
    <n v="0"/>
    <s v="SHAS"/>
    <n v="1"/>
    <n v="0"/>
    <n v="0"/>
    <n v="0"/>
    <n v="0"/>
    <b v="0"/>
    <n v="0"/>
    <b v="0"/>
    <n v="0"/>
    <b v="0"/>
    <n v="0"/>
    <x v="0"/>
    <x v="0"/>
    <b v="0"/>
    <x v="0"/>
  </r>
  <r>
    <x v="1"/>
    <m/>
    <n v="74"/>
    <s v="F"/>
    <m/>
    <n v="1"/>
    <n v="0"/>
    <n v="0"/>
    <n v="0"/>
    <s v="SHAS"/>
    <n v="1"/>
    <n v="1"/>
    <n v="0"/>
    <n v="0"/>
    <n v="0"/>
    <b v="0"/>
    <n v="0"/>
    <b v="0"/>
    <n v="0"/>
    <b v="0"/>
    <n v="0"/>
    <x v="0"/>
    <x v="0"/>
    <b v="0"/>
    <x v="0"/>
  </r>
  <r>
    <x v="1"/>
    <n v="1.3878249060000001"/>
    <n v="80"/>
    <s v="M"/>
    <m/>
    <n v="0"/>
    <n v="0"/>
    <n v="0"/>
    <n v="0"/>
    <s v="SHAS"/>
    <n v="1"/>
    <n v="0"/>
    <n v="0"/>
    <n v="0"/>
    <n v="0"/>
    <b v="0"/>
    <n v="0"/>
    <b v="0"/>
    <n v="0"/>
    <b v="0"/>
    <n v="0"/>
    <x v="0"/>
    <x v="0"/>
    <b v="0"/>
    <x v="0"/>
  </r>
  <r>
    <x v="1"/>
    <n v="4.5387679140000001"/>
    <n v="80"/>
    <s v="M"/>
    <s v="OSA, anxiety"/>
    <n v="1"/>
    <n v="0"/>
    <n v="0"/>
    <n v="0"/>
    <s v="SHAS"/>
    <n v="1"/>
    <n v="1"/>
    <n v="0"/>
    <n v="0"/>
    <n v="0"/>
    <b v="0"/>
    <n v="0"/>
    <b v="0"/>
    <n v="0"/>
    <b v="0"/>
    <n v="0"/>
    <x v="0"/>
    <x v="0"/>
    <b v="0"/>
    <x v="0"/>
  </r>
  <r>
    <x v="1"/>
    <n v="5.0120282610000002"/>
    <n v="72"/>
    <s v="F"/>
    <s v="Borderline to mild OSA"/>
    <n v="0.5"/>
    <n v="1"/>
    <n v="0"/>
    <n v="0"/>
    <s v="SHAS"/>
    <n v="1"/>
    <n v="0"/>
    <n v="1"/>
    <n v="0"/>
    <n v="0"/>
    <b v="0"/>
    <n v="0"/>
    <b v="0"/>
    <n v="0"/>
    <b v="0"/>
    <n v="0"/>
    <x v="0"/>
    <x v="0"/>
    <b v="0"/>
    <x v="0"/>
  </r>
  <r>
    <x v="1"/>
    <n v="-3.407220857"/>
    <n v="67"/>
    <s v="F"/>
    <m/>
    <n v="0"/>
    <n v="0"/>
    <n v="0"/>
    <n v="0"/>
    <s v="SHAS"/>
    <n v="1"/>
    <n v="0"/>
    <n v="0"/>
    <n v="0"/>
    <n v="0"/>
    <b v="0"/>
    <n v="0"/>
    <b v="0"/>
    <n v="0"/>
    <b v="0"/>
    <n v="0"/>
    <x v="0"/>
    <x v="0"/>
    <b v="0"/>
    <x v="0"/>
  </r>
  <r>
    <x v="1"/>
    <n v="5.694318312"/>
    <n v="70"/>
    <s v="M"/>
    <m/>
    <n v="1"/>
    <n v="1"/>
    <n v="0"/>
    <n v="0"/>
    <s v="SHAS"/>
    <n v="1"/>
    <n v="1"/>
    <n v="1"/>
    <n v="0"/>
    <n v="0"/>
    <b v="1"/>
    <n v="1"/>
    <b v="0"/>
    <n v="0"/>
    <b v="0"/>
    <n v="0"/>
    <x v="0"/>
    <x v="0"/>
    <b v="0"/>
    <x v="0"/>
  </r>
  <r>
    <x v="1"/>
    <m/>
    <n v="67"/>
    <s v="M"/>
    <s v="OSA, depression"/>
    <n v="1"/>
    <n v="0"/>
    <n v="0"/>
    <n v="0"/>
    <s v="SHAS"/>
    <n v="1"/>
    <n v="1"/>
    <n v="0"/>
    <n v="0"/>
    <n v="0"/>
    <b v="0"/>
    <n v="0"/>
    <b v="0"/>
    <n v="0"/>
    <b v="0"/>
    <n v="0"/>
    <x v="0"/>
    <x v="0"/>
    <b v="0"/>
    <x v="0"/>
  </r>
  <r>
    <x v="1"/>
    <m/>
    <n v="67"/>
    <s v="M"/>
    <m/>
    <n v="1"/>
    <n v="1"/>
    <n v="0"/>
    <n v="1"/>
    <s v="SHAS"/>
    <n v="1"/>
    <n v="1"/>
    <n v="1"/>
    <n v="0"/>
    <n v="1"/>
    <b v="1"/>
    <n v="1"/>
    <b v="0"/>
    <n v="0"/>
    <b v="1"/>
    <n v="1"/>
    <x v="0"/>
    <x v="1"/>
    <b v="0"/>
    <x v="0"/>
  </r>
  <r>
    <x v="1"/>
    <n v="5.5261576589999999"/>
    <n v="70"/>
    <s v="M"/>
    <s v="Mild depression, RLS"/>
    <n v="0"/>
    <n v="0.5"/>
    <n v="0"/>
    <n v="1"/>
    <s v="SHAS"/>
    <n v="1"/>
    <n v="0"/>
    <n v="0"/>
    <n v="0"/>
    <n v="1"/>
    <b v="0"/>
    <n v="0"/>
    <b v="0"/>
    <n v="0"/>
    <b v="0"/>
    <n v="0"/>
    <x v="0"/>
    <x v="0"/>
    <b v="0"/>
    <x v="0"/>
  </r>
  <r>
    <x v="1"/>
    <m/>
    <n v="81"/>
    <s v="F"/>
    <s v="Depression, anxiety, insomnia"/>
    <n v="0"/>
    <n v="1"/>
    <n v="0.5"/>
    <n v="1"/>
    <s v="SHAS"/>
    <n v="1"/>
    <n v="0"/>
    <n v="1"/>
    <n v="0"/>
    <n v="1"/>
    <b v="0"/>
    <n v="0"/>
    <b v="0"/>
    <n v="0"/>
    <b v="0"/>
    <n v="0"/>
    <x v="0"/>
    <x v="0"/>
    <b v="0"/>
    <x v="0"/>
  </r>
  <r>
    <x v="1"/>
    <n v="4.3556225550000001"/>
    <n v="72"/>
    <s v="F"/>
    <m/>
    <n v="1"/>
    <n v="0"/>
    <n v="1"/>
    <n v="0"/>
    <s v="SHAS"/>
    <n v="1"/>
    <n v="1"/>
    <n v="0"/>
    <n v="1"/>
    <n v="0"/>
    <b v="0"/>
    <n v="0"/>
    <b v="1"/>
    <n v="1"/>
    <b v="0"/>
    <n v="0"/>
    <x v="0"/>
    <x v="0"/>
    <b v="0"/>
    <x v="0"/>
  </r>
  <r>
    <x v="1"/>
    <n v="5.2547727159999997"/>
    <n v="67"/>
    <s v="M"/>
    <s v="Depression, anxiety, PTSD"/>
    <n v="1"/>
    <n v="1"/>
    <n v="1"/>
    <n v="0"/>
    <s v="SHAS"/>
    <n v="1"/>
    <n v="1"/>
    <n v="1"/>
    <n v="1"/>
    <n v="0"/>
    <b v="1"/>
    <n v="1"/>
    <b v="1"/>
    <n v="1"/>
    <b v="0"/>
    <n v="0"/>
    <x v="1"/>
    <x v="0"/>
    <b v="0"/>
    <x v="0"/>
  </r>
  <r>
    <x v="1"/>
    <n v="5.8859385939999997"/>
    <n v="69"/>
    <s v="M"/>
    <m/>
    <n v="1"/>
    <n v="1"/>
    <n v="0.5"/>
    <n v="0"/>
    <s v="SHAS"/>
    <n v="1"/>
    <n v="1"/>
    <n v="1"/>
    <n v="0"/>
    <n v="0"/>
    <b v="1"/>
    <n v="1"/>
    <b v="0"/>
    <n v="0"/>
    <b v="0"/>
    <n v="0"/>
    <x v="0"/>
    <x v="0"/>
    <b v="0"/>
    <x v="0"/>
  </r>
  <r>
    <x v="1"/>
    <n v="4.1546924509999998"/>
    <n v="72"/>
    <s v="M"/>
    <s v="Mild-moderate OSA, insomnia, nocturia"/>
    <n v="1"/>
    <n v="0"/>
    <n v="0.5"/>
    <n v="1"/>
    <s v="SHAS"/>
    <n v="1"/>
    <n v="1"/>
    <n v="0"/>
    <n v="0"/>
    <n v="1"/>
    <b v="0"/>
    <n v="0"/>
    <b v="0"/>
    <n v="0"/>
    <b v="1"/>
    <n v="1"/>
    <x v="0"/>
    <x v="0"/>
    <b v="0"/>
    <x v="0"/>
  </r>
  <r>
    <x v="1"/>
    <n v="-3.9642169869999999"/>
    <n v="61"/>
    <s v="F"/>
    <s v="Depression, migraines"/>
    <n v="1"/>
    <n v="0.5"/>
    <n v="1"/>
    <n v="0"/>
    <s v="SHAS"/>
    <n v="1"/>
    <n v="1"/>
    <n v="0"/>
    <n v="1"/>
    <n v="0"/>
    <b v="0"/>
    <n v="0"/>
    <b v="1"/>
    <n v="1"/>
    <b v="0"/>
    <n v="0"/>
    <x v="0"/>
    <x v="0"/>
    <b v="0"/>
    <x v="0"/>
  </r>
  <r>
    <x v="1"/>
    <n v="5.3135809820000004"/>
    <n v="76"/>
    <s v="F"/>
    <s v="Depression, anxiety"/>
    <n v="1"/>
    <n v="1"/>
    <n v="1"/>
    <n v="1"/>
    <s v="SHAS"/>
    <n v="1"/>
    <n v="1"/>
    <n v="1"/>
    <n v="1"/>
    <n v="1"/>
    <b v="1"/>
    <n v="1"/>
    <b v="1"/>
    <n v="1"/>
    <b v="1"/>
    <n v="1"/>
    <x v="1"/>
    <x v="1"/>
    <b v="1"/>
    <x v="1"/>
  </r>
  <r>
    <x v="1"/>
    <n v="-1.274989098"/>
    <n v="65"/>
    <s v="F"/>
    <s v="Insomnia, anxiety"/>
    <n v="0"/>
    <n v="0"/>
    <n v="0"/>
    <n v="0"/>
    <s v="SHAS"/>
    <n v="1"/>
    <n v="0"/>
    <n v="0"/>
    <n v="0"/>
    <n v="0"/>
    <b v="0"/>
    <n v="0"/>
    <b v="0"/>
    <n v="0"/>
    <b v="0"/>
    <n v="0"/>
    <x v="0"/>
    <x v="0"/>
    <b v="0"/>
    <x v="0"/>
  </r>
  <r>
    <x v="1"/>
    <n v="6.8392871980000001"/>
    <n v="73"/>
    <s v="F"/>
    <s v="OSA, MCI, depression"/>
    <n v="0"/>
    <n v="0"/>
    <n v="0"/>
    <n v="0"/>
    <s v="SHAS"/>
    <n v="1"/>
    <n v="0"/>
    <n v="0"/>
    <n v="0"/>
    <n v="0"/>
    <b v="0"/>
    <n v="0"/>
    <b v="0"/>
    <n v="0"/>
    <b v="0"/>
    <n v="0"/>
    <x v="0"/>
    <x v="0"/>
    <b v="0"/>
    <x v="0"/>
  </r>
  <r>
    <x v="1"/>
    <n v="1.0274295120000001"/>
    <n v="53"/>
    <s v="M"/>
    <s v="OSA"/>
    <n v="1"/>
    <n v="0.5"/>
    <n v="0.5"/>
    <n v="1"/>
    <s v="SHAS"/>
    <n v="1"/>
    <n v="1"/>
    <n v="0"/>
    <n v="0"/>
    <n v="1"/>
    <b v="0"/>
    <n v="0"/>
    <b v="0"/>
    <n v="0"/>
    <b v="1"/>
    <n v="1"/>
    <x v="0"/>
    <x v="0"/>
    <b v="0"/>
    <x v="0"/>
  </r>
  <r>
    <x v="1"/>
    <n v="0.45891792199999998"/>
    <n v="68"/>
    <s v="M"/>
    <s v="Nightmare disorder, OSA, CSA, RLS, depression"/>
    <n v="0.5"/>
    <n v="1"/>
    <n v="0.5"/>
    <n v="1"/>
    <s v="SHAS"/>
    <n v="1"/>
    <n v="0"/>
    <n v="1"/>
    <n v="0"/>
    <n v="1"/>
    <b v="0"/>
    <n v="0"/>
    <b v="0"/>
    <n v="0"/>
    <b v="0"/>
    <n v="0"/>
    <x v="0"/>
    <x v="0"/>
    <b v="0"/>
    <x v="0"/>
  </r>
  <r>
    <x v="1"/>
    <m/>
    <n v="70"/>
    <s v="F"/>
    <m/>
    <n v="1"/>
    <n v="1"/>
    <n v="1"/>
    <n v="0"/>
    <s v="SHAS"/>
    <n v="1"/>
    <n v="1"/>
    <n v="1"/>
    <n v="1"/>
    <n v="0"/>
    <b v="1"/>
    <n v="1"/>
    <b v="1"/>
    <n v="1"/>
    <b v="0"/>
    <n v="0"/>
    <x v="1"/>
    <x v="0"/>
    <b v="0"/>
    <x v="0"/>
  </r>
  <r>
    <x v="1"/>
    <n v="0.66475001899999997"/>
    <n v="79"/>
    <s v="M"/>
    <s v="OSA"/>
    <n v="1"/>
    <n v="0"/>
    <n v="1"/>
    <n v="0"/>
    <s v="SHAS"/>
    <n v="1"/>
    <n v="1"/>
    <n v="0"/>
    <n v="1"/>
    <n v="0"/>
    <b v="0"/>
    <n v="0"/>
    <b v="1"/>
    <n v="1"/>
    <b v="0"/>
    <n v="0"/>
    <x v="0"/>
    <x v="0"/>
    <b v="0"/>
    <x v="0"/>
  </r>
  <r>
    <x v="1"/>
    <n v="6.3362845170000002"/>
    <n v="64"/>
    <s v="M"/>
    <m/>
    <n v="1"/>
    <n v="0.5"/>
    <n v="1"/>
    <n v="0"/>
    <s v="SHAS"/>
    <n v="1"/>
    <n v="1"/>
    <n v="0"/>
    <n v="1"/>
    <n v="0"/>
    <b v="0"/>
    <n v="0"/>
    <b v="1"/>
    <n v="1"/>
    <b v="0"/>
    <n v="0"/>
    <x v="0"/>
    <x v="0"/>
    <b v="0"/>
    <x v="0"/>
  </r>
  <r>
    <x v="1"/>
    <m/>
    <n v="55"/>
    <s v="M"/>
    <m/>
    <n v="1"/>
    <n v="1"/>
    <n v="0"/>
    <n v="0"/>
    <s v="SHAS"/>
    <n v="1"/>
    <n v="1"/>
    <n v="1"/>
    <n v="0"/>
    <n v="0"/>
    <b v="1"/>
    <n v="1"/>
    <b v="0"/>
    <n v="0"/>
    <b v="0"/>
    <n v="0"/>
    <x v="0"/>
    <x v="0"/>
    <b v="0"/>
    <x v="0"/>
  </r>
  <r>
    <x v="1"/>
    <n v="2.0803639129999998"/>
    <n v="76"/>
    <s v="F"/>
    <m/>
    <n v="1"/>
    <n v="1"/>
    <n v="1"/>
    <n v="0"/>
    <s v="Stanford"/>
    <n v="1"/>
    <n v="1"/>
    <n v="1"/>
    <n v="1"/>
    <n v="0"/>
    <b v="1"/>
    <n v="1"/>
    <b v="1"/>
    <n v="1"/>
    <b v="0"/>
    <n v="0"/>
    <x v="1"/>
    <x v="0"/>
    <b v="0"/>
    <x v="0"/>
  </r>
  <r>
    <x v="1"/>
    <n v="0.737372896"/>
    <n v="63"/>
    <s v="M"/>
    <m/>
    <n v="1"/>
    <n v="0"/>
    <n v="0"/>
    <n v="0"/>
    <s v="Stanford"/>
    <n v="1"/>
    <n v="1"/>
    <n v="0"/>
    <n v="0"/>
    <n v="0"/>
    <b v="0"/>
    <n v="0"/>
    <b v="0"/>
    <n v="0"/>
    <b v="0"/>
    <n v="0"/>
    <x v="0"/>
    <x v="0"/>
    <b v="0"/>
    <x v="0"/>
  </r>
  <r>
    <x v="1"/>
    <n v="4.5332755569999996"/>
    <n v="59"/>
    <s v="M"/>
    <m/>
    <n v="1"/>
    <n v="0"/>
    <n v="1"/>
    <n v="1"/>
    <s v="Stanford"/>
    <n v="1"/>
    <n v="1"/>
    <n v="0"/>
    <n v="1"/>
    <n v="1"/>
    <b v="0"/>
    <n v="0"/>
    <b v="1"/>
    <n v="1"/>
    <b v="1"/>
    <n v="1"/>
    <x v="0"/>
    <x v="0"/>
    <b v="1"/>
    <x v="1"/>
  </r>
  <r>
    <x v="1"/>
    <n v="-4.9148882719999998"/>
    <n v="65"/>
    <s v="F"/>
    <m/>
    <n v="1"/>
    <n v="0"/>
    <n v="0"/>
    <n v="0"/>
    <s v="Stanford"/>
    <n v="1"/>
    <n v="1"/>
    <n v="0"/>
    <n v="0"/>
    <n v="0"/>
    <b v="0"/>
    <n v="0"/>
    <b v="0"/>
    <n v="0"/>
    <b v="0"/>
    <n v="0"/>
    <x v="0"/>
    <x v="0"/>
    <b v="0"/>
    <x v="0"/>
  </r>
  <r>
    <x v="1"/>
    <n v="6.1564291280000001"/>
    <n v="63"/>
    <s v="M"/>
    <m/>
    <n v="1"/>
    <n v="0"/>
    <n v="0"/>
    <n v="0"/>
    <s v="Stanford"/>
    <n v="1"/>
    <n v="1"/>
    <n v="0"/>
    <n v="0"/>
    <n v="0"/>
    <b v="0"/>
    <n v="0"/>
    <b v="0"/>
    <n v="0"/>
    <b v="0"/>
    <n v="0"/>
    <x v="0"/>
    <x v="0"/>
    <b v="0"/>
    <x v="0"/>
  </r>
  <r>
    <x v="1"/>
    <n v="-0.96570313910000005"/>
    <n v="74"/>
    <s v="M"/>
    <m/>
    <n v="1"/>
    <n v="1"/>
    <n v="0"/>
    <n v="0"/>
    <s v="Stanford"/>
    <n v="1"/>
    <n v="1"/>
    <n v="1"/>
    <n v="0"/>
    <n v="0"/>
    <b v="1"/>
    <n v="1"/>
    <b v="0"/>
    <n v="0"/>
    <b v="0"/>
    <n v="0"/>
    <x v="0"/>
    <x v="0"/>
    <b v="0"/>
    <x v="0"/>
  </r>
  <r>
    <x v="1"/>
    <n v="7.6217001560000002"/>
    <n v="75"/>
    <s v="M"/>
    <m/>
    <n v="1"/>
    <n v="0.5"/>
    <n v="0"/>
    <n v="0.5"/>
    <s v="Stanford"/>
    <n v="1"/>
    <n v="1"/>
    <n v="0"/>
    <n v="0"/>
    <n v="0"/>
    <b v="0"/>
    <n v="0"/>
    <b v="0"/>
    <n v="0"/>
    <b v="0"/>
    <n v="0"/>
    <x v="0"/>
    <x v="0"/>
    <b v="0"/>
    <x v="0"/>
  </r>
  <r>
    <x v="1"/>
    <n v="4.2917910519999998"/>
    <n v="62"/>
    <s v="F"/>
    <m/>
    <n v="1"/>
    <n v="0"/>
    <n v="0"/>
    <n v="1"/>
    <s v="Stanford"/>
    <n v="1"/>
    <n v="1"/>
    <n v="0"/>
    <n v="0"/>
    <n v="1"/>
    <b v="0"/>
    <n v="0"/>
    <b v="0"/>
    <n v="0"/>
    <b v="1"/>
    <n v="1"/>
    <x v="0"/>
    <x v="0"/>
    <b v="0"/>
    <x v="0"/>
  </r>
  <r>
    <x v="1"/>
    <n v="7.2552489189999996"/>
    <n v="62"/>
    <s v="M"/>
    <m/>
    <n v="1"/>
    <n v="0"/>
    <n v="0"/>
    <n v="0"/>
    <s v="Stanford"/>
    <n v="1"/>
    <n v="1"/>
    <n v="0"/>
    <n v="0"/>
    <n v="0"/>
    <b v="0"/>
    <n v="0"/>
    <b v="0"/>
    <n v="0"/>
    <b v="0"/>
    <n v="0"/>
    <x v="0"/>
    <x v="0"/>
    <b v="0"/>
    <x v="0"/>
  </r>
  <r>
    <x v="1"/>
    <n v="4.4798871480000004"/>
    <n v="60"/>
    <s v="M"/>
    <m/>
    <n v="1"/>
    <n v="1"/>
    <n v="0"/>
    <n v="1"/>
    <s v="Stanford"/>
    <n v="1"/>
    <n v="1"/>
    <n v="1"/>
    <n v="0"/>
    <n v="1"/>
    <b v="1"/>
    <n v="1"/>
    <b v="0"/>
    <n v="0"/>
    <b v="1"/>
    <n v="1"/>
    <x v="0"/>
    <x v="1"/>
    <b v="0"/>
    <x v="0"/>
  </r>
  <r>
    <x v="1"/>
    <n v="4.4268055569999998"/>
    <n v="78"/>
    <s v="M"/>
    <m/>
    <n v="1"/>
    <n v="1"/>
    <n v="0"/>
    <n v="1"/>
    <s v="Stanford"/>
    <n v="1"/>
    <n v="1"/>
    <n v="1"/>
    <n v="0"/>
    <n v="1"/>
    <b v="1"/>
    <n v="1"/>
    <b v="0"/>
    <n v="0"/>
    <b v="1"/>
    <n v="1"/>
    <x v="0"/>
    <x v="1"/>
    <b v="0"/>
    <x v="0"/>
  </r>
  <r>
    <x v="1"/>
    <n v="4.9676454559999996"/>
    <n v="67"/>
    <s v="M"/>
    <m/>
    <n v="1"/>
    <n v="0"/>
    <n v="1"/>
    <n v="1"/>
    <s v="Stanford"/>
    <n v="1"/>
    <n v="1"/>
    <n v="0"/>
    <n v="1"/>
    <n v="1"/>
    <b v="0"/>
    <n v="0"/>
    <b v="1"/>
    <n v="1"/>
    <b v="1"/>
    <n v="1"/>
    <x v="0"/>
    <x v="0"/>
    <b v="1"/>
    <x v="1"/>
  </r>
  <r>
    <x v="1"/>
    <n v="7.4490138779999997"/>
    <n v="66"/>
    <s v="M"/>
    <m/>
    <n v="1"/>
    <n v="0"/>
    <n v="1"/>
    <n v="1"/>
    <s v="Stanford"/>
    <n v="1"/>
    <n v="1"/>
    <n v="0"/>
    <n v="1"/>
    <n v="1"/>
    <b v="0"/>
    <n v="0"/>
    <b v="1"/>
    <n v="1"/>
    <b v="1"/>
    <n v="1"/>
    <x v="0"/>
    <x v="0"/>
    <b v="1"/>
    <x v="1"/>
  </r>
  <r>
    <x v="1"/>
    <n v="4.0073969509999996"/>
    <n v="75"/>
    <s v="M"/>
    <m/>
    <n v="1"/>
    <n v="0"/>
    <n v="1"/>
    <n v="1"/>
    <s v="Stanford"/>
    <n v="1"/>
    <n v="1"/>
    <n v="0"/>
    <n v="1"/>
    <n v="1"/>
    <b v="0"/>
    <n v="0"/>
    <b v="1"/>
    <n v="1"/>
    <b v="1"/>
    <n v="1"/>
    <x v="0"/>
    <x v="0"/>
    <b v="1"/>
    <x v="1"/>
  </r>
  <r>
    <x v="1"/>
    <n v="10.04713289"/>
    <n v="67"/>
    <s v="M"/>
    <m/>
    <n v="1"/>
    <n v="1"/>
    <n v="1"/>
    <n v="1"/>
    <s v="Stanford"/>
    <n v="1"/>
    <n v="1"/>
    <n v="1"/>
    <n v="1"/>
    <n v="1"/>
    <b v="1"/>
    <n v="1"/>
    <b v="1"/>
    <n v="1"/>
    <b v="1"/>
    <n v="1"/>
    <x v="1"/>
    <x v="1"/>
    <b v="1"/>
    <x v="1"/>
  </r>
  <r>
    <x v="1"/>
    <n v="6.5036704729999997"/>
    <n v="77"/>
    <s v="M"/>
    <m/>
    <n v="1"/>
    <n v="1"/>
    <n v="1"/>
    <n v="1"/>
    <s v="Stanford"/>
    <n v="1"/>
    <n v="1"/>
    <n v="1"/>
    <n v="1"/>
    <n v="1"/>
    <b v="1"/>
    <n v="1"/>
    <b v="1"/>
    <n v="1"/>
    <b v="1"/>
    <n v="1"/>
    <x v="1"/>
    <x v="1"/>
    <b v="1"/>
    <x v="1"/>
  </r>
  <r>
    <x v="1"/>
    <n v="3.3723491669999999"/>
    <n v="73"/>
    <s v="M"/>
    <m/>
    <n v="1"/>
    <n v="1"/>
    <n v="1"/>
    <n v="1"/>
    <s v="Stanford"/>
    <n v="1"/>
    <n v="1"/>
    <n v="1"/>
    <n v="1"/>
    <n v="1"/>
    <b v="1"/>
    <n v="1"/>
    <b v="1"/>
    <n v="1"/>
    <b v="1"/>
    <n v="1"/>
    <x v="1"/>
    <x v="1"/>
    <b v="1"/>
    <x v="1"/>
  </r>
  <r>
    <x v="1"/>
    <n v="4.2871140130000001"/>
    <n v="63"/>
    <s v="M"/>
    <m/>
    <n v="1"/>
    <n v="1"/>
    <n v="1"/>
    <n v="1"/>
    <s v="Stanford"/>
    <n v="1"/>
    <n v="1"/>
    <n v="1"/>
    <n v="1"/>
    <n v="1"/>
    <b v="1"/>
    <n v="1"/>
    <b v="1"/>
    <n v="1"/>
    <b v="1"/>
    <n v="1"/>
    <x v="1"/>
    <x v="1"/>
    <b v="1"/>
    <x v="1"/>
  </r>
  <r>
    <x v="1"/>
    <n v="8.4718958880000006"/>
    <n v="69"/>
    <s v="M"/>
    <m/>
    <n v="1"/>
    <n v="1"/>
    <n v="1"/>
    <n v="1"/>
    <s v="Stanford"/>
    <n v="1"/>
    <n v="1"/>
    <n v="1"/>
    <n v="1"/>
    <n v="1"/>
    <b v="1"/>
    <n v="1"/>
    <b v="1"/>
    <n v="1"/>
    <b v="1"/>
    <n v="1"/>
    <x v="1"/>
    <x v="1"/>
    <b v="1"/>
    <x v="1"/>
  </r>
  <r>
    <x v="1"/>
    <n v="6.7906220670000002"/>
    <n v="70"/>
    <s v="M"/>
    <m/>
    <n v="1"/>
    <n v="1"/>
    <n v="1"/>
    <n v="1"/>
    <s v="Stanford"/>
    <n v="1"/>
    <n v="1"/>
    <n v="1"/>
    <n v="1"/>
    <n v="1"/>
    <b v="1"/>
    <n v="1"/>
    <b v="1"/>
    <n v="1"/>
    <b v="1"/>
    <n v="1"/>
    <x v="1"/>
    <x v="1"/>
    <b v="1"/>
    <x v="1"/>
  </r>
  <r>
    <x v="1"/>
    <n v="4.6497392319999999"/>
    <n v="60"/>
    <s v="M"/>
    <m/>
    <n v="1"/>
    <n v="0"/>
    <n v="0"/>
    <n v="0"/>
    <s v="Stanford"/>
    <n v="1"/>
    <n v="1"/>
    <n v="0"/>
    <n v="0"/>
    <n v="0"/>
    <b v="0"/>
    <n v="0"/>
    <b v="0"/>
    <n v="0"/>
    <b v="0"/>
    <n v="0"/>
    <x v="0"/>
    <x v="0"/>
    <b v="0"/>
    <x v="0"/>
  </r>
  <r>
    <x v="1"/>
    <n v="4.461746335"/>
    <n v="60"/>
    <s v="F"/>
    <m/>
    <n v="1"/>
    <n v="0"/>
    <n v="0"/>
    <n v="0"/>
    <s v="Stanford"/>
    <n v="1"/>
    <n v="1"/>
    <n v="0"/>
    <n v="0"/>
    <n v="0"/>
    <b v="0"/>
    <n v="0"/>
    <b v="0"/>
    <n v="0"/>
    <b v="0"/>
    <n v="0"/>
    <x v="0"/>
    <x v="0"/>
    <b v="0"/>
    <x v="0"/>
  </r>
  <r>
    <x v="1"/>
    <n v="3.8612132610000001"/>
    <n v="70"/>
    <s v="F"/>
    <m/>
    <n v="1"/>
    <n v="0"/>
    <n v="0"/>
    <n v="0"/>
    <s v="Stanford"/>
    <n v="1"/>
    <n v="1"/>
    <n v="0"/>
    <n v="0"/>
    <n v="0"/>
    <b v="0"/>
    <n v="0"/>
    <b v="0"/>
    <n v="0"/>
    <b v="0"/>
    <n v="0"/>
    <x v="0"/>
    <x v="0"/>
    <b v="0"/>
    <x v="0"/>
  </r>
  <r>
    <x v="1"/>
    <n v="8.2499133800000006"/>
    <n v="61"/>
    <s v="M"/>
    <m/>
    <n v="1"/>
    <n v="0"/>
    <n v="0"/>
    <n v="0"/>
    <s v="Stanford"/>
    <n v="1"/>
    <n v="1"/>
    <n v="0"/>
    <n v="0"/>
    <n v="0"/>
    <b v="0"/>
    <n v="0"/>
    <b v="0"/>
    <n v="0"/>
    <b v="0"/>
    <n v="0"/>
    <x v="0"/>
    <x v="0"/>
    <b v="0"/>
    <x v="0"/>
  </r>
  <r>
    <x v="1"/>
    <n v="10.48810585"/>
    <n v="77"/>
    <s v="M"/>
    <m/>
    <n v="1"/>
    <n v="0"/>
    <n v="0"/>
    <n v="0"/>
    <s v="Stanford"/>
    <n v="1"/>
    <n v="1"/>
    <n v="0"/>
    <n v="0"/>
    <n v="0"/>
    <b v="0"/>
    <n v="0"/>
    <b v="0"/>
    <n v="0"/>
    <b v="0"/>
    <n v="0"/>
    <x v="0"/>
    <x v="0"/>
    <b v="0"/>
    <x v="0"/>
  </r>
  <r>
    <x v="1"/>
    <n v="3.9732898780000001"/>
    <n v="71"/>
    <s v="M"/>
    <m/>
    <n v="1"/>
    <n v="1"/>
    <n v="0"/>
    <n v="0"/>
    <s v="Stanford"/>
    <n v="1"/>
    <n v="1"/>
    <n v="1"/>
    <n v="0"/>
    <n v="0"/>
    <b v="1"/>
    <n v="1"/>
    <b v="0"/>
    <n v="0"/>
    <b v="0"/>
    <n v="0"/>
    <x v="0"/>
    <x v="0"/>
    <b v="0"/>
    <x v="0"/>
  </r>
  <r>
    <x v="1"/>
    <n v="7.9504351340000001"/>
    <n v="67"/>
    <s v="M"/>
    <m/>
    <n v="1"/>
    <n v="1"/>
    <n v="0"/>
    <n v="0"/>
    <s v="Stanford"/>
    <n v="1"/>
    <n v="1"/>
    <n v="1"/>
    <n v="0"/>
    <n v="0"/>
    <b v="1"/>
    <n v="1"/>
    <b v="0"/>
    <n v="0"/>
    <b v="0"/>
    <n v="0"/>
    <x v="0"/>
    <x v="0"/>
    <b v="0"/>
    <x v="0"/>
  </r>
  <r>
    <x v="1"/>
    <n v="7.7607998289999998"/>
    <n v="70"/>
    <s v="M"/>
    <m/>
    <n v="1"/>
    <n v="0"/>
    <n v="1"/>
    <n v="0"/>
    <s v="Stanford"/>
    <n v="1"/>
    <n v="1"/>
    <n v="0"/>
    <n v="1"/>
    <n v="0"/>
    <b v="0"/>
    <n v="0"/>
    <b v="1"/>
    <n v="1"/>
    <b v="0"/>
    <n v="0"/>
    <x v="0"/>
    <x v="0"/>
    <b v="0"/>
    <x v="0"/>
  </r>
  <r>
    <x v="1"/>
    <n v="8.1570566610000004"/>
    <n v="56"/>
    <s v="M"/>
    <m/>
    <n v="1"/>
    <n v="0"/>
    <n v="1"/>
    <n v="0"/>
    <s v="Stanford"/>
    <n v="1"/>
    <n v="1"/>
    <n v="0"/>
    <n v="1"/>
    <n v="0"/>
    <b v="0"/>
    <n v="0"/>
    <b v="1"/>
    <n v="1"/>
    <b v="0"/>
    <n v="0"/>
    <x v="0"/>
    <x v="0"/>
    <b v="0"/>
    <x v="0"/>
  </r>
  <r>
    <x v="1"/>
    <n v="8.5528064770000007"/>
    <n v="71"/>
    <s v="M"/>
    <m/>
    <n v="1"/>
    <n v="0"/>
    <n v="1"/>
    <n v="0"/>
    <s v="Stanford"/>
    <n v="1"/>
    <n v="1"/>
    <n v="0"/>
    <n v="1"/>
    <n v="0"/>
    <b v="0"/>
    <n v="0"/>
    <b v="1"/>
    <n v="1"/>
    <b v="0"/>
    <n v="0"/>
    <x v="0"/>
    <x v="0"/>
    <b v="0"/>
    <x v="0"/>
  </r>
  <r>
    <x v="1"/>
    <n v="1.4660633679999999"/>
    <n v="69"/>
    <s v="M"/>
    <m/>
    <n v="1"/>
    <n v="1"/>
    <n v="1"/>
    <n v="0"/>
    <s v="Stanford"/>
    <n v="1"/>
    <n v="1"/>
    <n v="1"/>
    <n v="1"/>
    <n v="0"/>
    <b v="1"/>
    <n v="1"/>
    <b v="1"/>
    <n v="1"/>
    <b v="0"/>
    <n v="0"/>
    <x v="1"/>
    <x v="0"/>
    <b v="0"/>
    <x v="0"/>
  </r>
  <r>
    <x v="1"/>
    <n v="6.4650967499999998"/>
    <n v="71"/>
    <s v="M"/>
    <m/>
    <n v="1"/>
    <n v="1"/>
    <n v="1"/>
    <n v="0"/>
    <s v="Stanford"/>
    <n v="1"/>
    <n v="1"/>
    <n v="1"/>
    <n v="1"/>
    <n v="0"/>
    <b v="1"/>
    <n v="1"/>
    <b v="1"/>
    <n v="1"/>
    <b v="0"/>
    <n v="0"/>
    <x v="1"/>
    <x v="0"/>
    <b v="0"/>
    <x v="0"/>
  </r>
  <r>
    <x v="1"/>
    <n v="5.9654922040000002"/>
    <n v="56"/>
    <s v="F"/>
    <m/>
    <n v="1"/>
    <n v="1"/>
    <n v="1"/>
    <n v="0"/>
    <s v="Stanford"/>
    <n v="1"/>
    <n v="1"/>
    <n v="1"/>
    <n v="1"/>
    <n v="0"/>
    <b v="1"/>
    <n v="1"/>
    <b v="1"/>
    <n v="1"/>
    <b v="0"/>
    <n v="0"/>
    <x v="1"/>
    <x v="0"/>
    <b v="0"/>
    <x v="0"/>
  </r>
  <r>
    <x v="1"/>
    <n v="6.6762195039999996"/>
    <n v="65"/>
    <s v="F"/>
    <s v="Parasomnia"/>
    <n v="1"/>
    <n v="1"/>
    <n v="1"/>
    <n v="0"/>
    <s v="Stanford"/>
    <n v="1"/>
    <n v="1"/>
    <n v="1"/>
    <n v="1"/>
    <n v="0"/>
    <b v="1"/>
    <n v="1"/>
    <b v="1"/>
    <n v="1"/>
    <b v="0"/>
    <n v="0"/>
    <x v="1"/>
    <x v="0"/>
    <b v="0"/>
    <x v="0"/>
  </r>
  <r>
    <x v="1"/>
    <n v="6.7622398209999997"/>
    <n v="74"/>
    <s v="F"/>
    <m/>
    <n v="1"/>
    <n v="1"/>
    <n v="1"/>
    <n v="0"/>
    <s v="Stanford"/>
    <n v="1"/>
    <n v="1"/>
    <n v="1"/>
    <n v="1"/>
    <n v="0"/>
    <b v="1"/>
    <n v="1"/>
    <b v="1"/>
    <n v="1"/>
    <b v="0"/>
    <n v="0"/>
    <x v="1"/>
    <x v="0"/>
    <b v="0"/>
    <x v="0"/>
  </r>
  <r>
    <x v="1"/>
    <n v="7.0950900639999999"/>
    <n v="59"/>
    <s v="M"/>
    <m/>
    <n v="1"/>
    <n v="1"/>
    <n v="1"/>
    <n v="0"/>
    <s v="Stanford"/>
    <n v="1"/>
    <n v="1"/>
    <n v="1"/>
    <n v="1"/>
    <n v="0"/>
    <b v="1"/>
    <n v="1"/>
    <b v="1"/>
    <n v="1"/>
    <b v="0"/>
    <n v="0"/>
    <x v="1"/>
    <x v="0"/>
    <b v="0"/>
    <x v="0"/>
  </r>
  <r>
    <x v="1"/>
    <n v="10.709139990000001"/>
    <n v="76"/>
    <s v="M"/>
    <m/>
    <n v="1"/>
    <n v="1"/>
    <n v="1"/>
    <n v="0"/>
    <s v="Stanford"/>
    <n v="1"/>
    <n v="1"/>
    <n v="1"/>
    <n v="1"/>
    <n v="0"/>
    <b v="1"/>
    <n v="1"/>
    <b v="1"/>
    <n v="1"/>
    <b v="0"/>
    <n v="0"/>
    <x v="1"/>
    <x v="0"/>
    <b v="0"/>
    <x v="0"/>
  </r>
  <r>
    <x v="1"/>
    <n v="5.5567184239999996"/>
    <n v="62"/>
    <s v="M"/>
    <m/>
    <n v="1"/>
    <n v="1"/>
    <n v="1"/>
    <n v="0"/>
    <s v="Stanford"/>
    <n v="1"/>
    <n v="1"/>
    <n v="1"/>
    <n v="1"/>
    <n v="0"/>
    <b v="1"/>
    <n v="1"/>
    <b v="1"/>
    <n v="1"/>
    <b v="0"/>
    <n v="0"/>
    <x v="1"/>
    <x v="0"/>
    <b v="0"/>
    <x v="0"/>
  </r>
  <r>
    <x v="1"/>
    <n v="8.1022803109999995"/>
    <n v="68"/>
    <s v="F"/>
    <m/>
    <n v="1"/>
    <n v="1"/>
    <n v="1"/>
    <n v="0"/>
    <s v="Stanford"/>
    <n v="1"/>
    <n v="1"/>
    <n v="1"/>
    <n v="1"/>
    <n v="0"/>
    <b v="1"/>
    <n v="1"/>
    <b v="1"/>
    <n v="1"/>
    <b v="0"/>
    <n v="0"/>
    <x v="1"/>
    <x v="0"/>
    <b v="0"/>
    <x v="0"/>
  </r>
  <r>
    <x v="1"/>
    <n v="5.0905679749999999"/>
    <n v="76"/>
    <s v="M"/>
    <m/>
    <n v="1"/>
    <n v="1"/>
    <n v="1"/>
    <n v="0"/>
    <s v="Stanford"/>
    <n v="1"/>
    <n v="1"/>
    <n v="1"/>
    <n v="1"/>
    <n v="0"/>
    <b v="1"/>
    <n v="1"/>
    <b v="1"/>
    <n v="1"/>
    <b v="0"/>
    <n v="0"/>
    <x v="1"/>
    <x v="0"/>
    <b v="0"/>
    <x v="0"/>
  </r>
  <r>
    <x v="1"/>
    <n v="4.3324332099999996"/>
    <n v="52"/>
    <s v="M"/>
    <m/>
    <n v="1"/>
    <n v="0.5"/>
    <n v="1"/>
    <n v="0"/>
    <s v="Stanford"/>
    <n v="1"/>
    <n v="1"/>
    <n v="0"/>
    <n v="1"/>
    <n v="0"/>
    <b v="0"/>
    <n v="0"/>
    <b v="1"/>
    <n v="1"/>
    <b v="0"/>
    <n v="0"/>
    <x v="0"/>
    <x v="0"/>
    <b v="0"/>
    <x v="0"/>
  </r>
  <r>
    <x v="1"/>
    <n v="2.9167801550000001"/>
    <n v="71"/>
    <s v="M"/>
    <m/>
    <n v="1"/>
    <n v="0.5"/>
    <n v="1"/>
    <n v="1"/>
    <s v="Stanford"/>
    <n v="1"/>
    <n v="1"/>
    <n v="0"/>
    <n v="1"/>
    <n v="1"/>
    <b v="0"/>
    <n v="0"/>
    <b v="1"/>
    <n v="1"/>
    <b v="1"/>
    <n v="1"/>
    <x v="0"/>
    <x v="0"/>
    <b v="1"/>
    <x v="1"/>
  </r>
  <r>
    <x v="0"/>
    <n v="-8.0569572209999993"/>
    <n v="45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x v="0"/>
    <x v="0"/>
    <b v="0"/>
    <x v="0"/>
  </r>
  <r>
    <x v="0"/>
    <n v="-7.1855940269999996"/>
    <n v="65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x v="0"/>
    <x v="0"/>
    <b v="0"/>
    <x v="0"/>
  </r>
  <r>
    <x v="0"/>
    <n v="-7.161543633"/>
    <n v="70"/>
    <s v="F"/>
    <m/>
    <n v="0"/>
    <n v="0"/>
    <n v="0"/>
    <n v="0"/>
    <s v="Stanford"/>
    <n v="1"/>
    <n v="0"/>
    <n v="0"/>
    <n v="0"/>
    <n v="0"/>
    <b v="0"/>
    <n v="0"/>
    <b v="0"/>
    <n v="0"/>
    <b v="0"/>
    <n v="0"/>
    <x v="0"/>
    <x v="0"/>
    <b v="0"/>
    <x v="0"/>
  </r>
  <r>
    <x v="0"/>
    <n v="-7.0927508330000002"/>
    <n v="58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x v="0"/>
    <x v="0"/>
    <b v="0"/>
    <x v="0"/>
  </r>
  <r>
    <x v="0"/>
    <n v="-6.7442457180000002"/>
    <n v="66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x v="0"/>
    <x v="0"/>
    <b v="0"/>
    <x v="0"/>
  </r>
  <r>
    <x v="0"/>
    <n v="-6.0728324950000001"/>
    <n v="53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x v="0"/>
    <x v="0"/>
    <b v="0"/>
    <x v="0"/>
  </r>
  <r>
    <x v="0"/>
    <n v="-5.8477109399999998"/>
    <n v="72"/>
    <s v="F"/>
    <m/>
    <n v="0"/>
    <n v="0"/>
    <n v="0"/>
    <n v="0"/>
    <s v="Stanford"/>
    <n v="1"/>
    <n v="0"/>
    <n v="0"/>
    <n v="0"/>
    <n v="0"/>
    <b v="0"/>
    <n v="0"/>
    <b v="0"/>
    <n v="0"/>
    <b v="0"/>
    <n v="0"/>
    <x v="0"/>
    <x v="0"/>
    <b v="0"/>
    <x v="0"/>
  </r>
  <r>
    <x v="0"/>
    <n v="-5.6646109559999998"/>
    <n v="61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x v="0"/>
    <x v="0"/>
    <b v="0"/>
    <x v="0"/>
  </r>
  <r>
    <x v="0"/>
    <n v="-5.4816198849999997"/>
    <n v="80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x v="0"/>
    <x v="0"/>
    <b v="0"/>
    <x v="0"/>
  </r>
  <r>
    <x v="0"/>
    <n v="-5.3751686689999998"/>
    <n v="62"/>
    <s v="F"/>
    <m/>
    <n v="0"/>
    <n v="0"/>
    <n v="0"/>
    <n v="0"/>
    <s v="Stanford"/>
    <n v="1"/>
    <n v="0"/>
    <n v="0"/>
    <n v="0"/>
    <n v="0"/>
    <b v="0"/>
    <n v="0"/>
    <b v="0"/>
    <n v="0"/>
    <b v="0"/>
    <n v="0"/>
    <x v="0"/>
    <x v="0"/>
    <b v="0"/>
    <x v="0"/>
  </r>
  <r>
    <x v="0"/>
    <n v="-5.3183706559999999"/>
    <n v="60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x v="0"/>
    <x v="0"/>
    <b v="0"/>
    <x v="0"/>
  </r>
  <r>
    <x v="0"/>
    <n v="-4.9671237980000003"/>
    <n v="64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x v="0"/>
    <x v="0"/>
    <b v="0"/>
    <x v="0"/>
  </r>
  <r>
    <x v="0"/>
    <n v="-4.8526087950000001"/>
    <n v="77"/>
    <s v="F"/>
    <m/>
    <n v="0"/>
    <n v="0"/>
    <n v="0"/>
    <n v="0"/>
    <s v="Stanford"/>
    <n v="1"/>
    <n v="0"/>
    <n v="0"/>
    <n v="0"/>
    <n v="0"/>
    <b v="0"/>
    <n v="0"/>
    <b v="0"/>
    <n v="0"/>
    <b v="0"/>
    <n v="0"/>
    <x v="0"/>
    <x v="0"/>
    <b v="0"/>
    <x v="0"/>
  </r>
  <r>
    <x v="0"/>
    <n v="-4.5812398910000001"/>
    <n v="74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x v="0"/>
    <x v="0"/>
    <b v="0"/>
    <x v="0"/>
  </r>
  <r>
    <x v="0"/>
    <n v="-4.4213471929999999"/>
    <n v="66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x v="0"/>
    <x v="0"/>
    <b v="0"/>
    <x v="0"/>
  </r>
  <r>
    <x v="0"/>
    <n v="-4.3677041909999996"/>
    <n v="68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x v="0"/>
    <x v="0"/>
    <b v="0"/>
    <x v="0"/>
  </r>
  <r>
    <x v="0"/>
    <n v="-4.3485170799999997"/>
    <n v="74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x v="0"/>
    <x v="0"/>
    <b v="0"/>
    <x v="0"/>
  </r>
  <r>
    <x v="0"/>
    <n v="-3.7640566149999999"/>
    <n v="62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x v="0"/>
    <x v="0"/>
    <b v="0"/>
    <x v="0"/>
  </r>
  <r>
    <x v="0"/>
    <n v="-3.5628620519999998"/>
    <n v="73"/>
    <s v="F"/>
    <m/>
    <n v="0"/>
    <n v="0"/>
    <n v="0"/>
    <n v="0"/>
    <s v="Stanford"/>
    <n v="1"/>
    <n v="0"/>
    <n v="0"/>
    <n v="0"/>
    <n v="0"/>
    <b v="0"/>
    <n v="0"/>
    <b v="0"/>
    <n v="0"/>
    <b v="0"/>
    <n v="0"/>
    <x v="0"/>
    <x v="0"/>
    <b v="0"/>
    <x v="0"/>
  </r>
  <r>
    <x v="0"/>
    <n v="-3.0625151339999999"/>
    <n v="74"/>
    <s v="F"/>
    <m/>
    <n v="0"/>
    <n v="0"/>
    <n v="0"/>
    <n v="0"/>
    <s v="Stanford"/>
    <n v="1"/>
    <n v="0"/>
    <n v="0"/>
    <n v="0"/>
    <n v="0"/>
    <b v="0"/>
    <n v="0"/>
    <b v="0"/>
    <n v="0"/>
    <b v="0"/>
    <n v="0"/>
    <x v="0"/>
    <x v="0"/>
    <b v="0"/>
    <x v="0"/>
  </r>
  <r>
    <x v="0"/>
    <n v="-2.9571440099999999"/>
    <n v="76"/>
    <s v="F"/>
    <m/>
    <n v="0"/>
    <n v="0"/>
    <n v="0"/>
    <n v="0"/>
    <s v="Stanford"/>
    <n v="1"/>
    <n v="0"/>
    <n v="0"/>
    <n v="0"/>
    <n v="0"/>
    <b v="0"/>
    <n v="0"/>
    <b v="0"/>
    <n v="0"/>
    <b v="0"/>
    <n v="0"/>
    <x v="0"/>
    <x v="0"/>
    <b v="0"/>
    <x v="0"/>
  </r>
  <r>
    <x v="0"/>
    <n v="-2.5948541490000001"/>
    <n v="65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x v="0"/>
    <x v="0"/>
    <b v="0"/>
    <x v="0"/>
  </r>
  <r>
    <x v="0"/>
    <n v="-2.14175468"/>
    <n v="71"/>
    <s v="F"/>
    <m/>
    <n v="0"/>
    <n v="0"/>
    <n v="0"/>
    <n v="0"/>
    <s v="Stanford"/>
    <n v="1"/>
    <n v="0"/>
    <n v="0"/>
    <n v="0"/>
    <n v="0"/>
    <b v="0"/>
    <n v="0"/>
    <b v="0"/>
    <n v="0"/>
    <b v="0"/>
    <n v="0"/>
    <x v="0"/>
    <x v="0"/>
    <b v="0"/>
    <x v="0"/>
  </r>
  <r>
    <x v="0"/>
    <n v="-1.7900054729999999"/>
    <n v="79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x v="0"/>
    <x v="0"/>
    <b v="0"/>
    <x v="0"/>
  </r>
  <r>
    <x v="0"/>
    <n v="-1.459569605"/>
    <n v="57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x v="0"/>
    <x v="0"/>
    <b v="0"/>
    <x v="0"/>
  </r>
  <r>
    <x v="0"/>
    <n v="-5.1303870600000002E-2"/>
    <n v="72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x v="0"/>
    <x v="0"/>
    <b v="0"/>
    <x v="0"/>
  </r>
  <r>
    <x v="0"/>
    <n v="6.9434791679999996E-2"/>
    <n v="61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x v="0"/>
    <x v="0"/>
    <b v="0"/>
    <x v="0"/>
  </r>
  <r>
    <x v="0"/>
    <n v="0.91961745130000005"/>
    <n v="60"/>
    <s v="M"/>
    <s v="REM-related OSA"/>
    <n v="0"/>
    <n v="0"/>
    <n v="0"/>
    <n v="0"/>
    <s v="Stanford"/>
    <n v="1"/>
    <n v="0"/>
    <n v="0"/>
    <n v="0"/>
    <n v="0"/>
    <b v="0"/>
    <n v="0"/>
    <b v="0"/>
    <n v="0"/>
    <b v="0"/>
    <n v="0"/>
    <x v="0"/>
    <x v="0"/>
    <b v="0"/>
    <x v="0"/>
  </r>
  <r>
    <x v="0"/>
    <n v="2.1386801129999999"/>
    <n v="71"/>
    <s v="F"/>
    <m/>
    <n v="0"/>
    <n v="0"/>
    <n v="0"/>
    <n v="0"/>
    <s v="Stanford"/>
    <n v="1"/>
    <n v="0"/>
    <n v="0"/>
    <n v="0"/>
    <n v="0"/>
    <b v="0"/>
    <n v="0"/>
    <b v="0"/>
    <n v="0"/>
    <b v="0"/>
    <n v="0"/>
    <x v="0"/>
    <x v="0"/>
    <b v="0"/>
    <x v="0"/>
  </r>
  <r>
    <x v="0"/>
    <n v="-5.9610876189999997"/>
    <n v="60"/>
    <s v="F"/>
    <m/>
    <n v="0"/>
    <n v="0"/>
    <n v="1"/>
    <n v="0"/>
    <s v="Stanford"/>
    <n v="1"/>
    <n v="0"/>
    <n v="0"/>
    <n v="1"/>
    <n v="0"/>
    <b v="0"/>
    <n v="0"/>
    <b v="0"/>
    <n v="0"/>
    <b v="0"/>
    <n v="0"/>
    <x v="0"/>
    <x v="0"/>
    <b v="0"/>
    <x v="0"/>
  </r>
  <r>
    <x v="0"/>
    <n v="-1.679247124"/>
    <n v="70"/>
    <s v="M"/>
    <m/>
    <n v="0"/>
    <n v="1"/>
    <n v="1"/>
    <n v="0"/>
    <s v="Stanford"/>
    <n v="1"/>
    <n v="0"/>
    <n v="1"/>
    <n v="1"/>
    <n v="0"/>
    <b v="0"/>
    <n v="0"/>
    <b v="0"/>
    <n v="0"/>
    <b v="0"/>
    <n v="0"/>
    <x v="0"/>
    <x v="0"/>
    <b v="0"/>
    <x v="0"/>
  </r>
  <r>
    <x v="0"/>
    <n v="-7.7915592770000002"/>
    <n v="62"/>
    <s v="M"/>
    <m/>
    <n v="0"/>
    <n v="0"/>
    <n v="0"/>
    <n v="1"/>
    <s v="Stanford"/>
    <n v="1"/>
    <n v="0"/>
    <n v="0"/>
    <n v="0"/>
    <n v="1"/>
    <b v="0"/>
    <n v="0"/>
    <b v="0"/>
    <n v="0"/>
    <b v="0"/>
    <n v="0"/>
    <x v="0"/>
    <x v="0"/>
    <b v="0"/>
    <x v="0"/>
  </r>
  <r>
    <x v="0"/>
    <n v="-7.2821115900000004"/>
    <n v="76"/>
    <s v="M"/>
    <m/>
    <n v="0"/>
    <n v="0"/>
    <n v="0"/>
    <n v="1"/>
    <s v="Stanford"/>
    <n v="1"/>
    <n v="0"/>
    <n v="0"/>
    <n v="0"/>
    <n v="1"/>
    <b v="0"/>
    <n v="0"/>
    <b v="0"/>
    <n v="0"/>
    <b v="0"/>
    <n v="0"/>
    <x v="0"/>
    <x v="0"/>
    <b v="0"/>
    <x v="0"/>
  </r>
  <r>
    <x v="0"/>
    <n v="-2.5812651959999999"/>
    <n v="74"/>
    <s v="F"/>
    <s v="REM-related OSA"/>
    <n v="0"/>
    <n v="0"/>
    <n v="0"/>
    <n v="1"/>
    <s v="Stanford"/>
    <n v="1"/>
    <n v="0"/>
    <n v="0"/>
    <n v="0"/>
    <n v="1"/>
    <b v="0"/>
    <n v="0"/>
    <b v="0"/>
    <n v="0"/>
    <b v="0"/>
    <n v="0"/>
    <x v="0"/>
    <x v="0"/>
    <b v="0"/>
    <x v="0"/>
  </r>
  <r>
    <x v="0"/>
    <n v="3.9730297220000002"/>
    <n v="73"/>
    <s v="M"/>
    <m/>
    <n v="0"/>
    <n v="0"/>
    <n v="0"/>
    <n v="1"/>
    <s v="Stanford"/>
    <n v="1"/>
    <n v="0"/>
    <n v="0"/>
    <n v="0"/>
    <n v="1"/>
    <b v="0"/>
    <n v="0"/>
    <b v="0"/>
    <n v="0"/>
    <b v="0"/>
    <n v="0"/>
    <x v="0"/>
    <x v="0"/>
    <b v="0"/>
    <x v="0"/>
  </r>
  <r>
    <x v="0"/>
    <n v="-3.7593996189999999"/>
    <n v="60"/>
    <s v="F"/>
    <m/>
    <n v="0"/>
    <n v="1"/>
    <n v="1"/>
    <n v="1"/>
    <s v="Stanford"/>
    <n v="1"/>
    <n v="0"/>
    <n v="1"/>
    <n v="1"/>
    <n v="1"/>
    <b v="0"/>
    <n v="0"/>
    <b v="0"/>
    <n v="0"/>
    <b v="0"/>
    <n v="0"/>
    <x v="0"/>
    <x v="0"/>
    <b v="1"/>
    <x v="0"/>
  </r>
  <r>
    <x v="0"/>
    <n v="-5.7719640390000002"/>
    <n v="51"/>
    <s v="F"/>
    <m/>
    <n v="0"/>
    <n v="0"/>
    <n v="0"/>
    <n v="0"/>
    <s v="Stanford"/>
    <n v="1"/>
    <n v="0"/>
    <n v="0"/>
    <n v="0"/>
    <n v="0"/>
    <b v="0"/>
    <n v="0"/>
    <b v="0"/>
    <n v="0"/>
    <b v="0"/>
    <n v="0"/>
    <x v="0"/>
    <x v="0"/>
    <b v="0"/>
    <x v="0"/>
  </r>
  <r>
    <x v="0"/>
    <n v="-2.495419778"/>
    <n v="52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x v="0"/>
    <x v="0"/>
    <b v="0"/>
    <x v="0"/>
  </r>
  <r>
    <x v="0"/>
    <n v="-1.575004608"/>
    <n v="62"/>
    <s v="M"/>
    <s v="Pseudo-RBD"/>
    <n v="0"/>
    <n v="0"/>
    <n v="0"/>
    <n v="0"/>
    <s v="Stanford"/>
    <n v="1"/>
    <n v="0"/>
    <n v="0"/>
    <n v="0"/>
    <n v="0"/>
    <b v="0"/>
    <n v="0"/>
    <b v="0"/>
    <n v="0"/>
    <b v="0"/>
    <n v="0"/>
    <x v="0"/>
    <x v="0"/>
    <b v="0"/>
    <x v="0"/>
  </r>
  <r>
    <x v="0"/>
    <n v="-0.23647876609999999"/>
    <n v="41"/>
    <s v="M"/>
    <s v="Delayed PLMs"/>
    <n v="0"/>
    <n v="0"/>
    <n v="0"/>
    <n v="0"/>
    <s v="Stanford"/>
    <n v="1"/>
    <n v="0"/>
    <n v="0"/>
    <n v="0"/>
    <n v="0"/>
    <b v="0"/>
    <n v="0"/>
    <b v="0"/>
    <n v="0"/>
    <b v="0"/>
    <n v="0"/>
    <x v="0"/>
    <x v="0"/>
    <b v="0"/>
    <x v="0"/>
  </r>
  <r>
    <x v="0"/>
    <n v="-6.9253468600000003"/>
    <n v="43"/>
    <s v="M"/>
    <m/>
    <n v="0"/>
    <n v="0"/>
    <n v="1"/>
    <n v="0"/>
    <s v="Stanford"/>
    <n v="1"/>
    <n v="0"/>
    <n v="0"/>
    <n v="1"/>
    <n v="0"/>
    <b v="0"/>
    <n v="0"/>
    <b v="0"/>
    <n v="0"/>
    <b v="0"/>
    <n v="0"/>
    <x v="0"/>
    <x v="0"/>
    <b v="0"/>
    <x v="0"/>
  </r>
  <r>
    <x v="0"/>
    <n v="-3.858069446"/>
    <n v="40"/>
    <s v="M"/>
    <m/>
    <n v="0"/>
    <n v="1"/>
    <n v="1"/>
    <n v="0"/>
    <s v="Stanford"/>
    <n v="1"/>
    <n v="0"/>
    <n v="1"/>
    <n v="1"/>
    <n v="0"/>
    <b v="0"/>
    <n v="0"/>
    <b v="0"/>
    <n v="0"/>
    <b v="0"/>
    <n v="0"/>
    <x v="0"/>
    <x v="0"/>
    <b v="0"/>
    <x v="0"/>
  </r>
  <r>
    <x v="1"/>
    <m/>
    <n v="42"/>
    <s v="M"/>
    <m/>
    <n v="1"/>
    <n v="0"/>
    <n v="0"/>
    <n v="0"/>
    <s v="SHAS"/>
    <n v="1"/>
    <n v="1"/>
    <n v="0"/>
    <n v="0"/>
    <n v="0"/>
    <b v="0"/>
    <n v="0"/>
    <b v="0"/>
    <n v="0"/>
    <b v="0"/>
    <n v="0"/>
    <x v="0"/>
    <x v="0"/>
    <b v="0"/>
    <x v="0"/>
  </r>
</pivotCacheRecords>
</file>

<file path=xl/pivotCache/pivotCacheRecords1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8">
  <r>
    <x v="0"/>
    <m/>
    <n v="72"/>
    <s v="M"/>
    <s v="Sleep apnea"/>
    <n v="0"/>
    <n v="1"/>
    <n v="0"/>
    <n v="0"/>
    <s v="May Clinic Data"/>
    <n v="1"/>
    <n v="0"/>
    <x v="0"/>
    <n v="0"/>
    <n v="0"/>
    <b v="0"/>
    <n v="0"/>
    <b v="0"/>
    <n v="0"/>
    <b v="0"/>
    <n v="0"/>
    <b v="0"/>
    <b v="0"/>
    <b v="0"/>
    <b v="0"/>
    <x v="0"/>
  </r>
  <r>
    <x v="0"/>
    <m/>
    <n v="79"/>
    <s v="M"/>
    <s v="Insomnia"/>
    <n v="0"/>
    <n v="0"/>
    <n v="0"/>
    <n v="0"/>
    <s v="May Clinic Data"/>
    <n v="1"/>
    <n v="0"/>
    <x v="1"/>
    <n v="0"/>
    <n v="0"/>
    <b v="0"/>
    <n v="0"/>
    <b v="0"/>
    <n v="0"/>
    <b v="0"/>
    <n v="0"/>
    <b v="0"/>
    <b v="0"/>
    <b v="0"/>
    <b v="0"/>
    <x v="0"/>
  </r>
  <r>
    <x v="0"/>
    <m/>
    <n v="55"/>
    <s v="M"/>
    <s v="Sleep apnea"/>
    <n v="0.5"/>
    <n v="1"/>
    <n v="0"/>
    <n v="1"/>
    <s v="May Clinic Data"/>
    <n v="1"/>
    <n v="0"/>
    <x v="0"/>
    <n v="0"/>
    <n v="1"/>
    <b v="0"/>
    <n v="0"/>
    <b v="0"/>
    <n v="0"/>
    <b v="0"/>
    <n v="0"/>
    <b v="0"/>
    <b v="0"/>
    <b v="0"/>
    <b v="0"/>
    <x v="0"/>
  </r>
  <r>
    <x v="0"/>
    <m/>
    <n v="61"/>
    <s v="M"/>
    <s v="Sleep apnea"/>
    <n v="0"/>
    <n v="1"/>
    <n v="0"/>
    <n v="1"/>
    <s v="May Clinic Data"/>
    <n v="1"/>
    <n v="0"/>
    <x v="0"/>
    <n v="0"/>
    <n v="1"/>
    <b v="0"/>
    <n v="0"/>
    <b v="0"/>
    <n v="0"/>
    <b v="0"/>
    <n v="0"/>
    <b v="0"/>
    <b v="0"/>
    <b v="0"/>
    <b v="0"/>
    <x v="0"/>
  </r>
  <r>
    <x v="0"/>
    <m/>
    <n v="46"/>
    <s v="F"/>
    <s v="Chronic fatigue"/>
    <n v="0"/>
    <n v="0"/>
    <n v="0"/>
    <n v="0"/>
    <s v="May Clinic Data"/>
    <n v="1"/>
    <n v="0"/>
    <x v="1"/>
    <n v="0"/>
    <n v="0"/>
    <b v="0"/>
    <n v="0"/>
    <b v="0"/>
    <n v="0"/>
    <b v="0"/>
    <n v="0"/>
    <b v="0"/>
    <b v="0"/>
    <b v="0"/>
    <b v="0"/>
    <x v="0"/>
  </r>
  <r>
    <x v="0"/>
    <m/>
    <n v="80"/>
    <s v="M"/>
    <s v="OSA"/>
    <n v="0"/>
    <n v="1"/>
    <n v="0"/>
    <n v="0"/>
    <s v="May Clinic Data"/>
    <n v="1"/>
    <n v="0"/>
    <x v="0"/>
    <n v="0"/>
    <n v="0"/>
    <b v="0"/>
    <n v="0"/>
    <b v="0"/>
    <n v="0"/>
    <b v="0"/>
    <n v="0"/>
    <b v="0"/>
    <b v="0"/>
    <b v="0"/>
    <b v="0"/>
    <x v="0"/>
  </r>
  <r>
    <x v="0"/>
    <m/>
    <n v="70"/>
    <s v="F"/>
    <s v="OSA"/>
    <n v="0"/>
    <n v="0"/>
    <n v="0"/>
    <n v="0"/>
    <s v="May Clinic Data"/>
    <n v="1"/>
    <n v="0"/>
    <x v="1"/>
    <n v="0"/>
    <n v="0"/>
    <b v="0"/>
    <n v="0"/>
    <b v="0"/>
    <n v="0"/>
    <b v="0"/>
    <n v="0"/>
    <b v="0"/>
    <b v="0"/>
    <b v="0"/>
    <b v="0"/>
    <x v="0"/>
  </r>
  <r>
    <x v="0"/>
    <m/>
    <n v="87"/>
    <s v="F"/>
    <s v="Sleep apnea"/>
    <n v="0"/>
    <n v="1"/>
    <n v="1"/>
    <n v="0"/>
    <s v="May Clinic Data"/>
    <n v="1"/>
    <n v="0"/>
    <x v="0"/>
    <n v="1"/>
    <n v="0"/>
    <b v="0"/>
    <n v="0"/>
    <b v="0"/>
    <n v="0"/>
    <b v="0"/>
    <n v="0"/>
    <b v="0"/>
    <b v="0"/>
    <b v="0"/>
    <b v="0"/>
    <x v="0"/>
  </r>
  <r>
    <x v="1"/>
    <m/>
    <n v="76"/>
    <s v="M"/>
    <m/>
    <n v="0.5"/>
    <n v="1"/>
    <n v="1"/>
    <n v="0"/>
    <s v="May Clinic Data"/>
    <n v="1"/>
    <n v="0"/>
    <x v="0"/>
    <n v="1"/>
    <n v="0"/>
    <b v="0"/>
    <n v="0"/>
    <b v="0"/>
    <n v="0"/>
    <b v="0"/>
    <n v="0"/>
    <b v="0"/>
    <b v="0"/>
    <b v="0"/>
    <b v="0"/>
    <x v="0"/>
  </r>
  <r>
    <x v="1"/>
    <m/>
    <n v="67"/>
    <s v="M"/>
    <m/>
    <n v="1"/>
    <n v="0.5"/>
    <n v="0"/>
    <n v="0"/>
    <s v="May Clinic Data"/>
    <n v="1"/>
    <n v="1"/>
    <x v="1"/>
    <n v="0"/>
    <n v="0"/>
    <b v="0"/>
    <n v="0"/>
    <b v="0"/>
    <n v="0"/>
    <b v="0"/>
    <n v="0"/>
    <b v="0"/>
    <b v="0"/>
    <b v="0"/>
    <b v="0"/>
    <x v="0"/>
  </r>
  <r>
    <x v="1"/>
    <m/>
    <n v="67"/>
    <s v="M"/>
    <m/>
    <n v="1"/>
    <n v="0"/>
    <n v="0"/>
    <n v="0"/>
    <s v="May Clinic Data"/>
    <n v="1"/>
    <n v="1"/>
    <x v="1"/>
    <n v="0"/>
    <n v="0"/>
    <b v="0"/>
    <n v="0"/>
    <b v="0"/>
    <n v="0"/>
    <b v="0"/>
    <n v="0"/>
    <b v="0"/>
    <b v="0"/>
    <b v="0"/>
    <b v="0"/>
    <x v="0"/>
  </r>
  <r>
    <x v="1"/>
    <m/>
    <n v="55"/>
    <s v="M"/>
    <m/>
    <n v="1"/>
    <n v="1"/>
    <n v="1"/>
    <n v="1"/>
    <s v="May Clinic Data"/>
    <n v="1"/>
    <n v="1"/>
    <x v="0"/>
    <n v="1"/>
    <n v="1"/>
    <b v="1"/>
    <n v="1"/>
    <b v="1"/>
    <n v="1"/>
    <b v="1"/>
    <n v="1"/>
    <b v="1"/>
    <b v="1"/>
    <b v="1"/>
    <b v="1"/>
    <x v="1"/>
  </r>
  <r>
    <x v="1"/>
    <m/>
    <n v="67"/>
    <s v="M"/>
    <s v="Depression"/>
    <n v="1"/>
    <n v="0"/>
    <n v="1"/>
    <n v="0"/>
    <s v="May Clinic Data"/>
    <n v="1"/>
    <n v="1"/>
    <x v="1"/>
    <n v="1"/>
    <n v="0"/>
    <b v="0"/>
    <n v="0"/>
    <b v="1"/>
    <n v="1"/>
    <b v="0"/>
    <n v="0"/>
    <b v="0"/>
    <b v="0"/>
    <b v="0"/>
    <b v="0"/>
    <x v="0"/>
  </r>
  <r>
    <x v="1"/>
    <m/>
    <n v="72"/>
    <s v="M"/>
    <m/>
    <n v="1"/>
    <n v="1"/>
    <n v="1"/>
    <n v="1"/>
    <s v="April Cinic Data"/>
    <n v="1"/>
    <n v="1"/>
    <x v="0"/>
    <n v="1"/>
    <n v="1"/>
    <b v="1"/>
    <n v="1"/>
    <b v="1"/>
    <n v="1"/>
    <b v="1"/>
    <n v="1"/>
    <b v="1"/>
    <b v="1"/>
    <b v="1"/>
    <b v="1"/>
    <x v="1"/>
  </r>
  <r>
    <x v="0"/>
    <m/>
    <n v="67"/>
    <s v="M"/>
    <s v="RLS"/>
    <n v="0"/>
    <n v="0"/>
    <n v="0"/>
    <n v="0"/>
    <s v="April Cinic Data"/>
    <n v="1"/>
    <n v="0"/>
    <x v="1"/>
    <n v="0"/>
    <n v="0"/>
    <b v="0"/>
    <n v="0"/>
    <b v="0"/>
    <n v="0"/>
    <b v="0"/>
    <n v="0"/>
    <b v="0"/>
    <b v="0"/>
    <b v="0"/>
    <b v="0"/>
    <x v="0"/>
  </r>
  <r>
    <x v="0"/>
    <m/>
    <n v="74"/>
    <s v="F"/>
    <s v="Insomnia"/>
    <n v="0"/>
    <n v="0"/>
    <n v="0"/>
    <n v="0.5"/>
    <s v="April Cinic Data"/>
    <n v="1"/>
    <n v="0"/>
    <x v="1"/>
    <n v="0"/>
    <n v="0"/>
    <b v="0"/>
    <n v="0"/>
    <b v="0"/>
    <n v="0"/>
    <b v="0"/>
    <n v="0"/>
    <b v="0"/>
    <b v="0"/>
    <b v="0"/>
    <b v="0"/>
    <x v="0"/>
  </r>
  <r>
    <x v="1"/>
    <m/>
    <n v="54"/>
    <s v="F"/>
    <s v="DM2, depression"/>
    <n v="1"/>
    <n v="0"/>
    <n v="0"/>
    <n v="0"/>
    <s v="April Cinic Data"/>
    <n v="1"/>
    <n v="1"/>
    <x v="1"/>
    <n v="0"/>
    <n v="0"/>
    <b v="0"/>
    <n v="0"/>
    <b v="0"/>
    <n v="0"/>
    <b v="0"/>
    <n v="0"/>
    <b v="0"/>
    <b v="0"/>
    <b v="0"/>
    <b v="0"/>
    <x v="0"/>
  </r>
  <r>
    <x v="0"/>
    <m/>
    <n v="65"/>
    <s v="F"/>
    <s v="Diabetes, heart failure"/>
    <n v="0"/>
    <n v="0"/>
    <n v="1"/>
    <n v="1"/>
    <s v="April Cinic Data"/>
    <n v="1"/>
    <n v="0"/>
    <x v="1"/>
    <n v="1"/>
    <n v="1"/>
    <b v="0"/>
    <n v="0"/>
    <b v="0"/>
    <n v="0"/>
    <b v="0"/>
    <n v="0"/>
    <b v="0"/>
    <b v="0"/>
    <b v="1"/>
    <b v="0"/>
    <x v="0"/>
  </r>
  <r>
    <x v="0"/>
    <m/>
    <n v="73"/>
    <s v="F"/>
    <s v="Insomnia, anxiety, migraines"/>
    <n v="0"/>
    <n v="0"/>
    <n v="1"/>
    <n v="0"/>
    <s v="April Cinic Data"/>
    <n v="1"/>
    <n v="0"/>
    <x v="1"/>
    <n v="1"/>
    <n v="0"/>
    <b v="0"/>
    <n v="0"/>
    <b v="0"/>
    <n v="0"/>
    <b v="0"/>
    <n v="0"/>
    <b v="0"/>
    <b v="0"/>
    <b v="0"/>
    <b v="0"/>
    <x v="0"/>
  </r>
  <r>
    <x v="0"/>
    <m/>
    <n v="77"/>
    <s v="F"/>
    <m/>
    <n v="0.5"/>
    <n v="1"/>
    <n v="0"/>
    <n v="0.5"/>
    <s v="April Cinic Data"/>
    <n v="1"/>
    <n v="0"/>
    <x v="0"/>
    <n v="0"/>
    <n v="0"/>
    <b v="0"/>
    <n v="0"/>
    <b v="0"/>
    <n v="0"/>
    <b v="0"/>
    <n v="0"/>
    <b v="0"/>
    <b v="0"/>
    <b v="0"/>
    <b v="0"/>
    <x v="0"/>
  </r>
  <r>
    <x v="0"/>
    <m/>
    <n v="53"/>
    <s v="F"/>
    <s v="Insomnia"/>
    <n v="0"/>
    <n v="1"/>
    <n v="1"/>
    <n v="0"/>
    <s v="April Cinic Data"/>
    <n v="1"/>
    <n v="0"/>
    <x v="0"/>
    <n v="1"/>
    <n v="0"/>
    <b v="0"/>
    <n v="0"/>
    <b v="0"/>
    <n v="0"/>
    <b v="0"/>
    <n v="0"/>
    <b v="0"/>
    <b v="0"/>
    <b v="0"/>
    <b v="0"/>
    <x v="0"/>
  </r>
  <r>
    <x v="0"/>
    <m/>
    <n v="76"/>
    <s v="F"/>
    <s v="Hypersomnia"/>
    <n v="0"/>
    <n v="0"/>
    <n v="0"/>
    <n v="0"/>
    <s v="April Cinic Data"/>
    <n v="1"/>
    <n v="0"/>
    <x v="1"/>
    <n v="0"/>
    <n v="0"/>
    <b v="0"/>
    <n v="0"/>
    <b v="0"/>
    <n v="0"/>
    <b v="0"/>
    <n v="0"/>
    <b v="0"/>
    <b v="0"/>
    <b v="0"/>
    <b v="0"/>
    <x v="0"/>
  </r>
  <r>
    <x v="1"/>
    <m/>
    <n v="49"/>
    <s v="F"/>
    <s v="Anxiety"/>
    <n v="1"/>
    <n v="0.5"/>
    <n v="1"/>
    <n v="1"/>
    <s v="April Cinic Data"/>
    <n v="1"/>
    <n v="1"/>
    <x v="1"/>
    <n v="1"/>
    <n v="1"/>
    <b v="0"/>
    <n v="0"/>
    <b v="1"/>
    <n v="1"/>
    <b v="1"/>
    <n v="1"/>
    <b v="0"/>
    <b v="0"/>
    <b v="1"/>
    <b v="1"/>
    <x v="0"/>
  </r>
  <r>
    <x v="0"/>
    <m/>
    <n v="53"/>
    <s v="F"/>
    <s v="Insomnia, depression, sleep apnea"/>
    <n v="0"/>
    <n v="0"/>
    <n v="0"/>
    <n v="1"/>
    <s v="April Cinic Data"/>
    <n v="1"/>
    <n v="0"/>
    <x v="1"/>
    <n v="0"/>
    <n v="1"/>
    <b v="0"/>
    <n v="0"/>
    <b v="0"/>
    <n v="0"/>
    <b v="0"/>
    <n v="0"/>
    <b v="0"/>
    <b v="0"/>
    <b v="0"/>
    <b v="0"/>
    <x v="0"/>
  </r>
  <r>
    <x v="0"/>
    <m/>
    <n v="83"/>
    <s v="F"/>
    <s v="AD-MCi and OSA"/>
    <n v="0"/>
    <n v="0"/>
    <n v="0"/>
    <n v="0"/>
    <s v="April Cinic Data"/>
    <n v="1"/>
    <n v="0"/>
    <x v="1"/>
    <n v="0"/>
    <n v="0"/>
    <b v="0"/>
    <n v="0"/>
    <b v="0"/>
    <n v="0"/>
    <b v="0"/>
    <n v="0"/>
    <b v="0"/>
    <b v="0"/>
    <b v="0"/>
    <b v="0"/>
    <x v="0"/>
  </r>
  <r>
    <x v="0"/>
    <m/>
    <n v="65"/>
    <s v="M"/>
    <s v="RLS"/>
    <n v="0.5"/>
    <n v="0"/>
    <n v="0"/>
    <n v="0"/>
    <s v="April Cinic Data"/>
    <n v="1"/>
    <n v="0"/>
    <x v="1"/>
    <n v="0"/>
    <n v="0"/>
    <b v="0"/>
    <n v="0"/>
    <b v="0"/>
    <n v="0"/>
    <b v="0"/>
    <n v="0"/>
    <b v="0"/>
    <b v="0"/>
    <b v="0"/>
    <b v="0"/>
    <x v="0"/>
  </r>
  <r>
    <x v="0"/>
    <m/>
    <n v="80"/>
    <s v="F"/>
    <s v="RLS"/>
    <n v="0"/>
    <n v="0"/>
    <n v="1"/>
    <n v="0"/>
    <s v="April Cinic Data"/>
    <n v="1"/>
    <n v="0"/>
    <x v="1"/>
    <n v="1"/>
    <n v="0"/>
    <b v="0"/>
    <n v="0"/>
    <b v="0"/>
    <n v="0"/>
    <b v="0"/>
    <n v="0"/>
    <b v="0"/>
    <b v="0"/>
    <b v="0"/>
    <b v="0"/>
    <x v="0"/>
  </r>
  <r>
    <x v="0"/>
    <m/>
    <n v="67"/>
    <s v="F"/>
    <s v="Migraines, OSA"/>
    <n v="0.5"/>
    <n v="0"/>
    <n v="0"/>
    <n v="0"/>
    <s v="April Cinic Data"/>
    <n v="1"/>
    <n v="0"/>
    <x v="1"/>
    <n v="0"/>
    <n v="0"/>
    <b v="0"/>
    <n v="0"/>
    <b v="0"/>
    <n v="0"/>
    <b v="0"/>
    <n v="0"/>
    <b v="0"/>
    <b v="0"/>
    <b v="0"/>
    <b v="0"/>
    <x v="0"/>
  </r>
  <r>
    <x v="1"/>
    <m/>
    <n v="80"/>
    <s v="M"/>
    <m/>
    <n v="0"/>
    <n v="1"/>
    <n v="1"/>
    <n v="0"/>
    <s v="April Cinic Data"/>
    <n v="1"/>
    <n v="0"/>
    <x v="0"/>
    <n v="1"/>
    <n v="0"/>
    <b v="0"/>
    <n v="0"/>
    <b v="0"/>
    <n v="0"/>
    <b v="0"/>
    <n v="0"/>
    <b v="0"/>
    <b v="0"/>
    <b v="0"/>
    <b v="0"/>
    <x v="0"/>
  </r>
  <r>
    <x v="1"/>
    <m/>
    <n v="64"/>
    <s v="M"/>
    <s v="Depression, diabetes"/>
    <n v="1"/>
    <n v="0"/>
    <n v="0"/>
    <n v="0"/>
    <s v="April Cinic Data"/>
    <n v="1"/>
    <n v="1"/>
    <x v="1"/>
    <n v="0"/>
    <n v="0"/>
    <b v="0"/>
    <n v="0"/>
    <b v="0"/>
    <n v="0"/>
    <b v="0"/>
    <n v="0"/>
    <b v="0"/>
    <b v="0"/>
    <b v="0"/>
    <b v="0"/>
    <x v="0"/>
  </r>
  <r>
    <x v="0"/>
    <m/>
    <n v="53"/>
    <s v="F"/>
    <s v="OSA, RLS, depression"/>
    <n v="0.5"/>
    <n v="1"/>
    <n v="0"/>
    <n v="0"/>
    <s v="Clinic - Clean Data"/>
    <n v="1"/>
    <n v="0"/>
    <x v="0"/>
    <n v="0"/>
    <n v="0"/>
    <b v="0"/>
    <n v="0"/>
    <b v="0"/>
    <n v="0"/>
    <b v="0"/>
    <n v="0"/>
    <b v="0"/>
    <b v="0"/>
    <b v="0"/>
    <b v="0"/>
    <x v="0"/>
  </r>
  <r>
    <x v="0"/>
    <m/>
    <n v="64"/>
    <s v="F"/>
    <s v="Central sleep apnea, circadian disorder"/>
    <n v="0.5"/>
    <n v="0"/>
    <n v="1"/>
    <n v="0"/>
    <s v="Clinic - Clean Data"/>
    <n v="1"/>
    <n v="0"/>
    <x v="1"/>
    <n v="1"/>
    <n v="0"/>
    <b v="0"/>
    <n v="0"/>
    <b v="0"/>
    <n v="0"/>
    <b v="0"/>
    <n v="0"/>
    <b v="0"/>
    <b v="0"/>
    <b v="0"/>
    <b v="0"/>
    <x v="0"/>
  </r>
  <r>
    <x v="0"/>
    <m/>
    <n v="67"/>
    <s v="F"/>
    <s v="OSA"/>
    <n v="0.5"/>
    <n v="1"/>
    <n v="1"/>
    <n v="0"/>
    <s v="Clinic - Clean Data"/>
    <n v="1"/>
    <n v="0"/>
    <x v="0"/>
    <n v="1"/>
    <n v="0"/>
    <b v="0"/>
    <n v="0"/>
    <b v="0"/>
    <n v="0"/>
    <b v="0"/>
    <n v="0"/>
    <b v="0"/>
    <b v="0"/>
    <b v="0"/>
    <b v="0"/>
    <x v="0"/>
  </r>
  <r>
    <x v="0"/>
    <m/>
    <n v="61"/>
    <s v="M"/>
    <s v="OSA, no RSWA"/>
    <n v="0.5"/>
    <n v="1"/>
    <n v="0"/>
    <n v="1"/>
    <s v="Clinic - Clean Data"/>
    <n v="1"/>
    <n v="0"/>
    <x v="0"/>
    <n v="0"/>
    <n v="1"/>
    <b v="0"/>
    <n v="0"/>
    <b v="0"/>
    <n v="0"/>
    <b v="0"/>
    <n v="0"/>
    <b v="0"/>
    <b v="0"/>
    <b v="0"/>
    <b v="0"/>
    <x v="0"/>
  </r>
  <r>
    <x v="0"/>
    <m/>
    <n v="53"/>
    <s v="F"/>
    <s v="OSA, anxiety, depression"/>
    <n v="0.5"/>
    <n v="1"/>
    <n v="1"/>
    <n v="1"/>
    <s v="Clinic - Clean Data"/>
    <n v="1"/>
    <n v="0"/>
    <x v="0"/>
    <n v="1"/>
    <n v="1"/>
    <b v="0"/>
    <n v="0"/>
    <b v="0"/>
    <n v="0"/>
    <b v="0"/>
    <n v="0"/>
    <b v="0"/>
    <b v="0"/>
    <b v="1"/>
    <b v="0"/>
    <x v="0"/>
  </r>
  <r>
    <x v="0"/>
    <m/>
    <n v="43"/>
    <s v="F"/>
    <s v="OSA, shift work disorder"/>
    <n v="0.5"/>
    <n v="0"/>
    <n v="1"/>
    <n v="0"/>
    <s v="Clinic - Clean Data"/>
    <n v="1"/>
    <n v="0"/>
    <x v="1"/>
    <n v="1"/>
    <n v="0"/>
    <b v="0"/>
    <n v="0"/>
    <b v="0"/>
    <n v="0"/>
    <b v="0"/>
    <n v="0"/>
    <b v="0"/>
    <b v="0"/>
    <b v="0"/>
    <b v="0"/>
    <x v="0"/>
  </r>
  <r>
    <x v="0"/>
    <m/>
    <n v="43"/>
    <s v="M"/>
    <s v="RLS, insomnia, mild OSA"/>
    <n v="0.5"/>
    <n v="0"/>
    <n v="0"/>
    <n v="1"/>
    <s v="Clinic - Clean Data"/>
    <n v="1"/>
    <n v="0"/>
    <x v="1"/>
    <n v="0"/>
    <n v="1"/>
    <b v="0"/>
    <n v="0"/>
    <b v="0"/>
    <n v="0"/>
    <b v="0"/>
    <n v="0"/>
    <b v="0"/>
    <b v="0"/>
    <b v="0"/>
    <b v="0"/>
    <x v="0"/>
  </r>
  <r>
    <x v="0"/>
    <m/>
    <n v="73"/>
    <s v="F"/>
    <s v="OSA sx, sleeptalking, initiation insomnia, RLS, low Fe"/>
    <n v="0.5"/>
    <n v="0.5"/>
    <n v="1"/>
    <n v="1"/>
    <s v="Clinic - Clean Data"/>
    <n v="1"/>
    <n v="0"/>
    <x v="1"/>
    <n v="1"/>
    <n v="1"/>
    <b v="0"/>
    <n v="0"/>
    <b v="0"/>
    <n v="0"/>
    <b v="0"/>
    <n v="0"/>
    <b v="0"/>
    <b v="0"/>
    <b v="1"/>
    <b v="0"/>
    <x v="0"/>
  </r>
  <r>
    <x v="0"/>
    <m/>
    <n v="68"/>
    <s v="M"/>
    <s v="Hypersomnia, tachycarida, constipation, l. thalamic lacunar lesion"/>
    <n v="0.5"/>
    <n v="0.5"/>
    <n v="1"/>
    <n v="1"/>
    <s v="Clinic - Clean Data"/>
    <n v="1"/>
    <n v="0"/>
    <x v="1"/>
    <n v="1"/>
    <n v="1"/>
    <b v="0"/>
    <n v="0"/>
    <b v="0"/>
    <n v="0"/>
    <b v="0"/>
    <n v="0"/>
    <b v="0"/>
    <b v="0"/>
    <b v="1"/>
    <b v="0"/>
    <x v="0"/>
  </r>
  <r>
    <x v="0"/>
    <m/>
    <n v="64"/>
    <s v="F"/>
    <s v="OSA, insomnia, excessive daytime sleepiness, cognitive concerns"/>
    <n v="0.5"/>
    <n v="0.5"/>
    <n v="0"/>
    <n v="1"/>
    <s v="Clinic - Clean Data"/>
    <n v="1"/>
    <n v="0"/>
    <x v="1"/>
    <n v="0"/>
    <n v="1"/>
    <b v="0"/>
    <n v="0"/>
    <b v="0"/>
    <n v="0"/>
    <b v="0"/>
    <n v="0"/>
    <b v="0"/>
    <b v="0"/>
    <b v="0"/>
    <b v="0"/>
    <x v="0"/>
  </r>
  <r>
    <x v="0"/>
    <m/>
    <n v="41"/>
    <s v="M"/>
    <s v="OSA"/>
    <n v="0.5"/>
    <n v="0"/>
    <n v="0"/>
    <n v="0.5"/>
    <s v="Clinic - Clean Data"/>
    <n v="1"/>
    <n v="0"/>
    <x v="1"/>
    <n v="0"/>
    <n v="0"/>
    <b v="0"/>
    <n v="0"/>
    <b v="0"/>
    <n v="0"/>
    <b v="0"/>
    <n v="0"/>
    <b v="0"/>
    <b v="0"/>
    <b v="0"/>
    <b v="0"/>
    <x v="0"/>
  </r>
  <r>
    <x v="0"/>
    <m/>
    <n v="68"/>
    <s v="F"/>
    <s v="OSA, migraines"/>
    <n v="0.5"/>
    <n v="0"/>
    <n v="0"/>
    <n v="0"/>
    <s v="Clinic - Clean Data"/>
    <n v="1"/>
    <n v="0"/>
    <x v="1"/>
    <n v="0"/>
    <n v="0"/>
    <b v="0"/>
    <n v="0"/>
    <b v="0"/>
    <n v="0"/>
    <b v="0"/>
    <n v="0"/>
    <b v="0"/>
    <b v="0"/>
    <b v="0"/>
    <b v="0"/>
    <x v="0"/>
  </r>
  <r>
    <x v="0"/>
    <m/>
    <n v="45"/>
    <s v="M"/>
    <s v="Tbi, sleep apnea, migraines, PTSD + GAD"/>
    <n v="0.5"/>
    <n v="0.5"/>
    <n v="1"/>
    <n v="1"/>
    <s v="Clinic - Clean Data"/>
    <n v="1"/>
    <n v="0"/>
    <x v="1"/>
    <n v="1"/>
    <n v="1"/>
    <b v="0"/>
    <n v="0"/>
    <b v="0"/>
    <n v="0"/>
    <b v="0"/>
    <n v="0"/>
    <b v="0"/>
    <b v="0"/>
    <b v="1"/>
    <b v="0"/>
    <x v="0"/>
  </r>
  <r>
    <x v="0"/>
    <m/>
    <n v="56"/>
    <s v="M"/>
    <s v="OSA, excessive daytime sleepiness"/>
    <n v="0.5"/>
    <n v="0"/>
    <n v="0"/>
    <n v="1"/>
    <s v="Clinic - Clean Data"/>
    <n v="1"/>
    <n v="0"/>
    <x v="1"/>
    <n v="0"/>
    <n v="1"/>
    <b v="0"/>
    <n v="0"/>
    <b v="0"/>
    <n v="0"/>
    <b v="0"/>
    <n v="0"/>
    <b v="0"/>
    <b v="0"/>
    <b v="0"/>
    <b v="0"/>
    <x v="0"/>
  </r>
  <r>
    <x v="0"/>
    <m/>
    <n v="45"/>
    <s v="F"/>
    <s v="Lupus, sleep apnea"/>
    <n v="0.5"/>
    <n v="0"/>
    <n v="0.5"/>
    <n v="0"/>
    <s v="Clinic - Clean Data"/>
    <n v="1"/>
    <n v="0"/>
    <x v="1"/>
    <n v="0"/>
    <n v="0"/>
    <b v="0"/>
    <n v="0"/>
    <b v="0"/>
    <n v="0"/>
    <b v="0"/>
    <n v="0"/>
    <b v="0"/>
    <b v="0"/>
    <b v="0"/>
    <b v="0"/>
    <x v="0"/>
  </r>
  <r>
    <x v="0"/>
    <m/>
    <n v="65"/>
    <s v="M"/>
    <s v="OSA, RLS"/>
    <n v="0.5"/>
    <n v="0"/>
    <n v="1"/>
    <n v="0"/>
    <s v="Clinic - Clean Data"/>
    <n v="1"/>
    <n v="0"/>
    <x v="1"/>
    <n v="1"/>
    <n v="0"/>
    <b v="0"/>
    <n v="0"/>
    <b v="0"/>
    <n v="0"/>
    <b v="0"/>
    <n v="0"/>
    <b v="0"/>
    <b v="0"/>
    <b v="0"/>
    <b v="0"/>
    <x v="0"/>
  </r>
  <r>
    <x v="0"/>
    <m/>
    <n v="63"/>
    <s v="M"/>
    <s v="OSA"/>
    <n v="0"/>
    <n v="0"/>
    <n v="1"/>
    <n v="0.5"/>
    <s v="Clinic - Clean Data"/>
    <n v="1"/>
    <n v="0"/>
    <x v="1"/>
    <n v="1"/>
    <n v="0"/>
    <b v="0"/>
    <n v="0"/>
    <b v="0"/>
    <n v="0"/>
    <b v="0"/>
    <n v="0"/>
    <b v="0"/>
    <b v="0"/>
    <b v="0"/>
    <b v="0"/>
    <x v="0"/>
  </r>
  <r>
    <x v="0"/>
    <m/>
    <n v="60"/>
    <s v="M"/>
    <s v="OSA"/>
    <n v="0"/>
    <n v="0"/>
    <n v="0"/>
    <n v="0"/>
    <s v="Clinic - Clean Data"/>
    <n v="1"/>
    <n v="0"/>
    <x v="1"/>
    <n v="0"/>
    <n v="0"/>
    <b v="0"/>
    <n v="0"/>
    <b v="0"/>
    <n v="0"/>
    <b v="0"/>
    <n v="0"/>
    <b v="0"/>
    <b v="0"/>
    <b v="0"/>
    <b v="0"/>
    <x v="0"/>
  </r>
  <r>
    <x v="0"/>
    <m/>
    <n v="81"/>
    <s v="M"/>
    <s v="OSA"/>
    <n v="0"/>
    <n v="0"/>
    <n v="0"/>
    <n v="0"/>
    <s v="Clinic - Clean Data"/>
    <n v="1"/>
    <n v="0"/>
    <x v="1"/>
    <n v="0"/>
    <n v="0"/>
    <b v="0"/>
    <n v="0"/>
    <b v="0"/>
    <n v="0"/>
    <b v="0"/>
    <n v="0"/>
    <b v="0"/>
    <b v="0"/>
    <b v="0"/>
    <b v="0"/>
    <x v="0"/>
  </r>
  <r>
    <x v="0"/>
    <m/>
    <n v="66"/>
    <s v="M"/>
    <s v="RLS"/>
    <n v="0"/>
    <n v="0"/>
    <n v="0"/>
    <n v="0"/>
    <s v="Clinic - Clean Data"/>
    <n v="1"/>
    <n v="0"/>
    <x v="1"/>
    <n v="0"/>
    <n v="0"/>
    <b v="0"/>
    <n v="0"/>
    <b v="0"/>
    <n v="0"/>
    <b v="0"/>
    <n v="0"/>
    <b v="0"/>
    <b v="0"/>
    <b v="0"/>
    <b v="0"/>
    <x v="0"/>
  </r>
  <r>
    <x v="0"/>
    <m/>
    <n v="64"/>
    <s v="F"/>
    <s v="OSA"/>
    <n v="0"/>
    <n v="0"/>
    <n v="1"/>
    <n v="0.5"/>
    <s v="Clinic - Clean Data"/>
    <n v="1"/>
    <n v="0"/>
    <x v="1"/>
    <n v="1"/>
    <n v="0"/>
    <b v="0"/>
    <n v="0"/>
    <b v="0"/>
    <n v="0"/>
    <b v="0"/>
    <n v="0"/>
    <b v="0"/>
    <b v="0"/>
    <b v="0"/>
    <b v="0"/>
    <x v="0"/>
  </r>
  <r>
    <x v="0"/>
    <m/>
    <n v="68"/>
    <s v="M"/>
    <s v="OSA"/>
    <n v="0"/>
    <n v="1"/>
    <n v="0"/>
    <n v="0"/>
    <s v="Clinic - Clean Data"/>
    <n v="1"/>
    <n v="0"/>
    <x v="0"/>
    <n v="0"/>
    <n v="0"/>
    <b v="0"/>
    <n v="0"/>
    <b v="0"/>
    <n v="0"/>
    <b v="0"/>
    <n v="0"/>
    <b v="0"/>
    <b v="0"/>
    <b v="0"/>
    <b v="0"/>
    <x v="0"/>
  </r>
  <r>
    <x v="0"/>
    <m/>
    <n v="56"/>
    <s v="F"/>
    <s v="Insomnia, anxiety"/>
    <n v="0"/>
    <n v="0"/>
    <n v="1"/>
    <n v="0.5"/>
    <s v="Clinic - Clean Data"/>
    <n v="1"/>
    <n v="0"/>
    <x v="1"/>
    <n v="1"/>
    <n v="0"/>
    <b v="0"/>
    <n v="0"/>
    <b v="0"/>
    <n v="0"/>
    <b v="0"/>
    <n v="0"/>
    <b v="0"/>
    <b v="0"/>
    <b v="0"/>
    <b v="0"/>
    <x v="0"/>
  </r>
  <r>
    <x v="0"/>
    <m/>
    <n v="87"/>
    <s v="F"/>
    <s v="OSA, RLS"/>
    <n v="0"/>
    <n v="0"/>
    <n v="0"/>
    <n v="0"/>
    <s v="Clinic - Clean Data"/>
    <n v="1"/>
    <n v="0"/>
    <x v="1"/>
    <n v="0"/>
    <n v="0"/>
    <b v="0"/>
    <n v="0"/>
    <b v="0"/>
    <n v="0"/>
    <b v="0"/>
    <n v="0"/>
    <b v="0"/>
    <b v="0"/>
    <b v="0"/>
    <b v="0"/>
    <x v="0"/>
  </r>
  <r>
    <x v="0"/>
    <m/>
    <n v="48"/>
    <s v="M"/>
    <s v="OSA, insomnia, distal sensory neuropathy"/>
    <n v="0"/>
    <n v="0"/>
    <n v="0"/>
    <n v="0"/>
    <s v="Clinic - Clean Data"/>
    <n v="1"/>
    <n v="0"/>
    <x v="1"/>
    <n v="0"/>
    <n v="0"/>
    <b v="0"/>
    <n v="0"/>
    <b v="0"/>
    <n v="0"/>
    <b v="0"/>
    <n v="0"/>
    <b v="0"/>
    <b v="0"/>
    <b v="0"/>
    <b v="0"/>
    <x v="0"/>
  </r>
  <r>
    <x v="0"/>
    <m/>
    <n v="78"/>
    <s v="M"/>
    <s v="Hypersomnia, OSA"/>
    <n v="0"/>
    <n v="0"/>
    <n v="0"/>
    <n v="0.5"/>
    <s v="Clinic - Clean Data"/>
    <n v="1"/>
    <n v="0"/>
    <x v="1"/>
    <n v="0"/>
    <n v="0"/>
    <b v="0"/>
    <n v="0"/>
    <b v="0"/>
    <n v="0"/>
    <b v="0"/>
    <n v="0"/>
    <b v="0"/>
    <b v="0"/>
    <b v="0"/>
    <b v="0"/>
    <x v="0"/>
  </r>
  <r>
    <x v="0"/>
    <m/>
    <n v="72"/>
    <s v="F"/>
    <s v="Insomnia"/>
    <n v="0"/>
    <n v="0.5"/>
    <n v="0"/>
    <n v="0"/>
    <s v="Clinic - Clean Data"/>
    <n v="1"/>
    <n v="0"/>
    <x v="1"/>
    <n v="0"/>
    <n v="0"/>
    <b v="0"/>
    <n v="0"/>
    <b v="0"/>
    <n v="0"/>
    <b v="0"/>
    <n v="0"/>
    <b v="0"/>
    <b v="0"/>
    <b v="0"/>
    <b v="0"/>
    <x v="0"/>
  </r>
  <r>
    <x v="0"/>
    <m/>
    <n v="63"/>
    <s v="F"/>
    <s v="MCl, althdileale, LVPPA"/>
    <n v="0"/>
    <n v="0"/>
    <n v="0"/>
    <n v="0"/>
    <s v="Clinic - Clean Data"/>
    <n v="1"/>
    <n v="0"/>
    <x v="1"/>
    <n v="0"/>
    <n v="0"/>
    <b v="0"/>
    <n v="0"/>
    <b v="0"/>
    <n v="0"/>
    <b v="0"/>
    <n v="0"/>
    <b v="0"/>
    <b v="0"/>
    <b v="0"/>
    <b v="0"/>
    <x v="0"/>
  </r>
  <r>
    <x v="0"/>
    <m/>
    <n v="51"/>
    <s v="F"/>
    <s v="OSA, RLS, excessive daytime sleepiness, lupus"/>
    <n v="0"/>
    <n v="0"/>
    <n v="0"/>
    <n v="0"/>
    <s v="Clinic - Clean Data"/>
    <n v="1"/>
    <n v="0"/>
    <x v="1"/>
    <n v="0"/>
    <n v="0"/>
    <b v="0"/>
    <n v="0"/>
    <b v="0"/>
    <n v="0"/>
    <b v="0"/>
    <n v="0"/>
    <b v="0"/>
    <b v="0"/>
    <b v="0"/>
    <b v="0"/>
    <x v="0"/>
  </r>
  <r>
    <x v="0"/>
    <m/>
    <n v="78"/>
    <s v="M"/>
    <s v="RBD mimic"/>
    <n v="0"/>
    <n v="0"/>
    <n v="0"/>
    <n v="0"/>
    <s v="Clinic - Clean Data"/>
    <n v="1"/>
    <n v="0"/>
    <x v="1"/>
    <n v="0"/>
    <n v="0"/>
    <b v="0"/>
    <n v="0"/>
    <b v="0"/>
    <n v="0"/>
    <b v="0"/>
    <n v="0"/>
    <b v="0"/>
    <b v="0"/>
    <b v="0"/>
    <b v="0"/>
    <x v="0"/>
  </r>
  <r>
    <x v="0"/>
    <m/>
    <n v="48"/>
    <s v="M"/>
    <s v="Spinal cerebellar ataxia 2, nocturia"/>
    <n v="0"/>
    <n v="0"/>
    <n v="1"/>
    <n v="0.5"/>
    <s v="Clinic - Clean Data"/>
    <n v="1"/>
    <n v="0"/>
    <x v="1"/>
    <n v="1"/>
    <n v="0"/>
    <b v="0"/>
    <n v="0"/>
    <b v="0"/>
    <n v="0"/>
    <b v="0"/>
    <n v="0"/>
    <b v="0"/>
    <b v="0"/>
    <b v="0"/>
    <b v="0"/>
    <x v="0"/>
  </r>
  <r>
    <x v="0"/>
    <m/>
    <n v="82"/>
    <s v="M"/>
    <s v="OSA"/>
    <n v="0"/>
    <n v="0"/>
    <n v="1"/>
    <n v="0"/>
    <s v="Clinic - Clean Data"/>
    <n v="1"/>
    <n v="0"/>
    <x v="1"/>
    <n v="1"/>
    <n v="0"/>
    <b v="0"/>
    <n v="0"/>
    <b v="0"/>
    <n v="0"/>
    <b v="0"/>
    <n v="0"/>
    <b v="0"/>
    <b v="0"/>
    <b v="0"/>
    <b v="0"/>
    <x v="0"/>
  </r>
  <r>
    <x v="0"/>
    <m/>
    <n v="87"/>
    <s v="M"/>
    <s v="RLS"/>
    <n v="0"/>
    <n v="0"/>
    <n v="1"/>
    <n v="1"/>
    <s v="Clinic - Clean Data"/>
    <n v="1"/>
    <n v="0"/>
    <x v="1"/>
    <n v="1"/>
    <n v="1"/>
    <b v="0"/>
    <n v="0"/>
    <b v="0"/>
    <n v="0"/>
    <b v="0"/>
    <n v="0"/>
    <b v="0"/>
    <b v="0"/>
    <b v="1"/>
    <b v="0"/>
    <x v="0"/>
  </r>
  <r>
    <x v="0"/>
    <m/>
    <n v="76"/>
    <s v="M"/>
    <s v="OSA, sleep maintenance insomnia, nocturia"/>
    <n v="0"/>
    <n v="0"/>
    <n v="0"/>
    <n v="0"/>
    <s v="Clinic - Clean Data"/>
    <n v="1"/>
    <n v="0"/>
    <x v="1"/>
    <n v="0"/>
    <n v="0"/>
    <b v="0"/>
    <n v="0"/>
    <b v="0"/>
    <n v="0"/>
    <b v="0"/>
    <n v="0"/>
    <b v="0"/>
    <b v="0"/>
    <b v="0"/>
    <b v="0"/>
    <x v="0"/>
  </r>
  <r>
    <x v="0"/>
    <m/>
    <n v="47"/>
    <s v="M"/>
    <s v="OSA, insomnia"/>
    <n v="0"/>
    <n v="0"/>
    <n v="0"/>
    <n v="0"/>
    <s v="Clinic - Clean Data"/>
    <n v="1"/>
    <n v="0"/>
    <x v="1"/>
    <n v="0"/>
    <n v="0"/>
    <b v="0"/>
    <n v="0"/>
    <b v="0"/>
    <n v="0"/>
    <b v="0"/>
    <n v="0"/>
    <b v="0"/>
    <b v="0"/>
    <b v="0"/>
    <b v="0"/>
    <x v="0"/>
  </r>
  <r>
    <x v="0"/>
    <m/>
    <n v="77"/>
    <s v="F"/>
    <s v="OSA, anxiety, depression"/>
    <n v="0"/>
    <n v="1"/>
    <n v="0"/>
    <n v="0"/>
    <s v="Clinic - Clean Data"/>
    <n v="1"/>
    <n v="0"/>
    <x v="0"/>
    <n v="0"/>
    <n v="0"/>
    <b v="0"/>
    <n v="0"/>
    <b v="0"/>
    <n v="0"/>
    <b v="0"/>
    <n v="0"/>
    <b v="0"/>
    <b v="0"/>
    <b v="0"/>
    <b v="0"/>
    <x v="0"/>
  </r>
  <r>
    <x v="0"/>
    <m/>
    <n v="62"/>
    <s v="F"/>
    <s v="Sleep apnea, migraines, I. ica aneurysm, s/p embolization (2020)"/>
    <n v="0"/>
    <n v="0"/>
    <n v="0"/>
    <n v="0.5"/>
    <s v="Clinic - Clean Data"/>
    <n v="1"/>
    <n v="0"/>
    <x v="1"/>
    <n v="0"/>
    <n v="0"/>
    <b v="0"/>
    <n v="0"/>
    <b v="0"/>
    <n v="0"/>
    <b v="0"/>
    <n v="0"/>
    <b v="0"/>
    <b v="0"/>
    <b v="0"/>
    <b v="0"/>
    <x v="0"/>
  </r>
  <r>
    <x v="0"/>
    <m/>
    <n v="73"/>
    <s v="M"/>
    <s v="RLS, OSA, depression"/>
    <n v="0"/>
    <n v="1"/>
    <n v="0"/>
    <n v="0"/>
    <s v="Clinic - Clean Data"/>
    <n v="1"/>
    <n v="0"/>
    <x v="0"/>
    <n v="0"/>
    <n v="0"/>
    <b v="0"/>
    <n v="0"/>
    <b v="0"/>
    <n v="0"/>
    <b v="0"/>
    <n v="0"/>
    <b v="0"/>
    <b v="0"/>
    <b v="0"/>
    <b v="0"/>
    <x v="0"/>
  </r>
  <r>
    <x v="0"/>
    <m/>
    <n v="71"/>
    <s v="M"/>
    <s v="OSA, depression, nocturia"/>
    <n v="0"/>
    <n v="0"/>
    <n v="0"/>
    <n v="0"/>
    <s v="Clinic - Clean Data"/>
    <n v="1"/>
    <n v="0"/>
    <x v="1"/>
    <n v="0"/>
    <n v="0"/>
    <b v="0"/>
    <n v="0"/>
    <b v="0"/>
    <n v="0"/>
    <b v="0"/>
    <n v="0"/>
    <b v="0"/>
    <b v="0"/>
    <b v="0"/>
    <b v="0"/>
    <x v="0"/>
  </r>
  <r>
    <x v="0"/>
    <m/>
    <n v="61"/>
    <s v="F"/>
    <s v="OSA, cognitive concerns"/>
    <n v="0"/>
    <n v="0"/>
    <n v="0"/>
    <n v="0"/>
    <s v="Clinic - Clean Data"/>
    <n v="1"/>
    <n v="0"/>
    <x v="1"/>
    <n v="0"/>
    <n v="0"/>
    <b v="0"/>
    <n v="0"/>
    <b v="0"/>
    <n v="0"/>
    <b v="0"/>
    <n v="0"/>
    <b v="0"/>
    <b v="0"/>
    <b v="0"/>
    <b v="0"/>
    <x v="0"/>
  </r>
  <r>
    <x v="0"/>
    <m/>
    <n v="84"/>
    <s v="M"/>
    <s v="OSA"/>
    <n v="0"/>
    <n v="1"/>
    <n v="1"/>
    <n v="0"/>
    <s v="Clinic - Clean Data"/>
    <n v="1"/>
    <n v="0"/>
    <x v="0"/>
    <n v="1"/>
    <n v="0"/>
    <b v="0"/>
    <n v="0"/>
    <b v="0"/>
    <n v="0"/>
    <b v="0"/>
    <n v="0"/>
    <b v="0"/>
    <b v="0"/>
    <b v="0"/>
    <b v="0"/>
    <x v="0"/>
  </r>
  <r>
    <x v="0"/>
    <m/>
    <n v="75"/>
    <s v="M"/>
    <s v="PLMD, RLS, depression"/>
    <n v="0"/>
    <n v="0"/>
    <n v="0"/>
    <n v="0"/>
    <s v="Clinic - Clean Data"/>
    <n v="1"/>
    <n v="0"/>
    <x v="1"/>
    <n v="0"/>
    <n v="0"/>
    <b v="0"/>
    <n v="0"/>
    <b v="0"/>
    <n v="0"/>
    <b v="0"/>
    <n v="0"/>
    <b v="0"/>
    <b v="0"/>
    <b v="0"/>
    <b v="0"/>
    <x v="0"/>
  </r>
  <r>
    <x v="0"/>
    <m/>
    <n v="56"/>
    <s v="M"/>
    <s v="OSA"/>
    <n v="0"/>
    <n v="0"/>
    <n v="0"/>
    <n v="0"/>
    <s v="Clinic - Clean Data"/>
    <n v="1"/>
    <n v="0"/>
    <x v="1"/>
    <n v="0"/>
    <n v="0"/>
    <b v="0"/>
    <n v="0"/>
    <b v="0"/>
    <n v="0"/>
    <b v="0"/>
    <n v="0"/>
    <b v="0"/>
    <b v="0"/>
    <b v="0"/>
    <b v="0"/>
    <x v="0"/>
  </r>
  <r>
    <x v="0"/>
    <m/>
    <n v="45"/>
    <s v="M"/>
    <s v="OSA, insomnia, chronic fatigue"/>
    <n v="0"/>
    <n v="0"/>
    <n v="1"/>
    <n v="0"/>
    <s v="Clinic - Clean Data"/>
    <n v="1"/>
    <n v="0"/>
    <x v="1"/>
    <n v="1"/>
    <n v="0"/>
    <b v="0"/>
    <n v="0"/>
    <b v="0"/>
    <n v="0"/>
    <b v="0"/>
    <n v="0"/>
    <b v="0"/>
    <b v="0"/>
    <b v="0"/>
    <b v="0"/>
    <x v="0"/>
  </r>
  <r>
    <x v="0"/>
    <m/>
    <n v="72"/>
    <s v="M"/>
    <s v="Severe depression, OSA"/>
    <n v="0"/>
    <n v="0"/>
    <n v="1"/>
    <n v="0"/>
    <s v="Clinic - Clean Data"/>
    <n v="1"/>
    <n v="0"/>
    <x v="1"/>
    <n v="1"/>
    <n v="0"/>
    <b v="0"/>
    <n v="0"/>
    <b v="0"/>
    <n v="0"/>
    <b v="0"/>
    <n v="0"/>
    <b v="0"/>
    <b v="0"/>
    <b v="0"/>
    <b v="0"/>
    <x v="0"/>
  </r>
  <r>
    <x v="0"/>
    <m/>
    <n v="40"/>
    <s v="F"/>
    <s v="OSA"/>
    <n v="0"/>
    <n v="0"/>
    <n v="0"/>
    <n v="1"/>
    <s v="Clinic - Clean Data"/>
    <n v="1"/>
    <n v="0"/>
    <x v="1"/>
    <n v="0"/>
    <n v="1"/>
    <b v="0"/>
    <n v="0"/>
    <b v="0"/>
    <n v="0"/>
    <b v="0"/>
    <n v="0"/>
    <b v="0"/>
    <b v="0"/>
    <b v="0"/>
    <b v="0"/>
    <x v="0"/>
  </r>
  <r>
    <x v="0"/>
    <m/>
    <n v="50"/>
    <s v="M"/>
    <s v="OSA"/>
    <n v="0"/>
    <n v="0"/>
    <n v="0"/>
    <n v="1"/>
    <s v="Clinic - Clean Data"/>
    <n v="1"/>
    <n v="0"/>
    <x v="1"/>
    <n v="0"/>
    <n v="1"/>
    <b v="0"/>
    <n v="0"/>
    <b v="0"/>
    <n v="0"/>
    <b v="0"/>
    <n v="0"/>
    <b v="0"/>
    <b v="0"/>
    <b v="0"/>
    <b v="0"/>
    <x v="0"/>
  </r>
  <r>
    <x v="0"/>
    <m/>
    <n v="57"/>
    <s v="F"/>
    <s v="RLS"/>
    <n v="0"/>
    <n v="0"/>
    <n v="0"/>
    <n v="0"/>
    <s v="Clinic - Clean Data"/>
    <n v="1"/>
    <n v="0"/>
    <x v="1"/>
    <n v="0"/>
    <n v="0"/>
    <b v="0"/>
    <n v="0"/>
    <b v="0"/>
    <n v="0"/>
    <b v="0"/>
    <n v="0"/>
    <b v="0"/>
    <b v="0"/>
    <b v="0"/>
    <b v="0"/>
    <x v="0"/>
  </r>
  <r>
    <x v="0"/>
    <m/>
    <n v="68"/>
    <s v="M"/>
    <s v="RLS"/>
    <n v="0"/>
    <n v="0"/>
    <n v="0"/>
    <n v="1"/>
    <s v="Clinic - Clean Data"/>
    <n v="1"/>
    <n v="0"/>
    <x v="1"/>
    <n v="0"/>
    <n v="1"/>
    <b v="0"/>
    <n v="0"/>
    <b v="0"/>
    <n v="0"/>
    <b v="0"/>
    <n v="0"/>
    <b v="0"/>
    <b v="0"/>
    <b v="0"/>
    <b v="0"/>
    <x v="0"/>
  </r>
  <r>
    <x v="0"/>
    <m/>
    <n v="51"/>
    <s v="F"/>
    <s v="Lupus, sleep apnea, RLS"/>
    <n v="0"/>
    <n v="0"/>
    <n v="0"/>
    <n v="1"/>
    <s v="Clinic - Clean Data"/>
    <n v="1"/>
    <n v="0"/>
    <x v="1"/>
    <n v="0"/>
    <n v="1"/>
    <b v="0"/>
    <n v="0"/>
    <b v="0"/>
    <n v="0"/>
    <b v="0"/>
    <n v="0"/>
    <b v="0"/>
    <b v="0"/>
    <b v="0"/>
    <b v="0"/>
    <x v="0"/>
  </r>
  <r>
    <x v="0"/>
    <m/>
    <n v="54"/>
    <s v="F"/>
    <s v="RLS, insomnia"/>
    <n v="0"/>
    <n v="0"/>
    <n v="0"/>
    <n v="1"/>
    <s v="Clinic - Clean Data"/>
    <n v="1"/>
    <n v="0"/>
    <x v="1"/>
    <n v="0"/>
    <n v="1"/>
    <b v="0"/>
    <n v="0"/>
    <b v="0"/>
    <n v="0"/>
    <b v="0"/>
    <n v="0"/>
    <b v="0"/>
    <b v="0"/>
    <b v="0"/>
    <b v="0"/>
    <x v="0"/>
  </r>
  <r>
    <x v="1"/>
    <m/>
    <n v="73"/>
    <s v="M"/>
    <m/>
    <n v="1"/>
    <n v="0"/>
    <n v="0"/>
    <n v="0"/>
    <s v="Clinic - Clean Data"/>
    <n v="1"/>
    <n v="1"/>
    <x v="1"/>
    <n v="0"/>
    <n v="0"/>
    <b v="0"/>
    <n v="0"/>
    <b v="0"/>
    <n v="0"/>
    <b v="0"/>
    <n v="0"/>
    <b v="0"/>
    <b v="0"/>
    <b v="0"/>
    <b v="0"/>
    <x v="0"/>
  </r>
  <r>
    <x v="1"/>
    <m/>
    <n v="79"/>
    <s v="M"/>
    <s v="Insomnia, nocturia (no PSG)"/>
    <n v="1"/>
    <n v="1"/>
    <n v="1"/>
    <n v="0"/>
    <s v="Clinic - Clean Data"/>
    <n v="1"/>
    <n v="1"/>
    <x v="0"/>
    <n v="1"/>
    <n v="0"/>
    <b v="1"/>
    <n v="1"/>
    <b v="1"/>
    <n v="1"/>
    <b v="0"/>
    <n v="0"/>
    <b v="1"/>
    <b v="0"/>
    <b v="0"/>
    <b v="0"/>
    <x v="0"/>
  </r>
  <r>
    <x v="1"/>
    <m/>
    <n v="70"/>
    <s v="M"/>
    <s v="OSA, depression, anxiety"/>
    <n v="1"/>
    <n v="0"/>
    <n v="0"/>
    <n v="0"/>
    <s v="Clinic - Clean Data"/>
    <n v="1"/>
    <n v="1"/>
    <x v="1"/>
    <n v="0"/>
    <n v="0"/>
    <b v="0"/>
    <n v="0"/>
    <b v="0"/>
    <n v="0"/>
    <b v="0"/>
    <n v="0"/>
    <b v="0"/>
    <b v="0"/>
    <b v="0"/>
    <b v="0"/>
    <x v="0"/>
  </r>
  <r>
    <x v="1"/>
    <m/>
    <n v="75"/>
    <s v="F"/>
    <s v="OSA"/>
    <n v="1"/>
    <n v="1"/>
    <n v="0"/>
    <n v="0"/>
    <s v="Clinic - Clean Data"/>
    <n v="1"/>
    <n v="1"/>
    <x v="0"/>
    <n v="0"/>
    <n v="0"/>
    <b v="1"/>
    <n v="1"/>
    <b v="0"/>
    <n v="0"/>
    <b v="0"/>
    <n v="0"/>
    <b v="0"/>
    <b v="0"/>
    <b v="0"/>
    <b v="0"/>
    <x v="0"/>
  </r>
  <r>
    <x v="0"/>
    <m/>
    <n v="46"/>
    <s v="F"/>
    <s v="Exessive daytime sleepiness, insomnia, OSA"/>
    <n v="1"/>
    <n v="0.5"/>
    <n v="0"/>
    <n v="1"/>
    <s v="Clinic - Clean Data"/>
    <n v="1"/>
    <n v="1"/>
    <x v="1"/>
    <n v="0"/>
    <n v="1"/>
    <b v="0"/>
    <n v="0"/>
    <b v="0"/>
    <n v="0"/>
    <b v="1"/>
    <n v="1"/>
    <b v="0"/>
    <b v="0"/>
    <b v="0"/>
    <b v="0"/>
    <x v="0"/>
  </r>
  <r>
    <x v="1"/>
    <m/>
    <n v="79"/>
    <s v="M"/>
    <m/>
    <n v="1"/>
    <n v="0"/>
    <n v="1"/>
    <n v="0"/>
    <s v="Clinic - Clean Data"/>
    <n v="1"/>
    <n v="1"/>
    <x v="1"/>
    <n v="1"/>
    <n v="0"/>
    <b v="0"/>
    <n v="0"/>
    <b v="1"/>
    <n v="1"/>
    <b v="0"/>
    <n v="0"/>
    <b v="0"/>
    <b v="0"/>
    <b v="0"/>
    <b v="0"/>
    <x v="0"/>
  </r>
  <r>
    <x v="1"/>
    <m/>
    <n v="78"/>
    <s v="M"/>
    <m/>
    <n v="1"/>
    <n v="1"/>
    <n v="1"/>
    <n v="0"/>
    <s v="Clinic - Clean Data"/>
    <n v="1"/>
    <n v="1"/>
    <x v="0"/>
    <n v="1"/>
    <n v="0"/>
    <b v="1"/>
    <n v="1"/>
    <b v="1"/>
    <n v="1"/>
    <b v="0"/>
    <n v="0"/>
    <b v="1"/>
    <b v="0"/>
    <b v="0"/>
    <b v="0"/>
    <x v="0"/>
  </r>
  <r>
    <x v="1"/>
    <m/>
    <n v="70"/>
    <s v="F"/>
    <s v="RLS, depression, OSA"/>
    <n v="0"/>
    <n v="0"/>
    <n v="1"/>
    <n v="1"/>
    <s v="Clinic - Clean Data"/>
    <n v="1"/>
    <n v="0"/>
    <x v="1"/>
    <n v="1"/>
    <n v="1"/>
    <b v="0"/>
    <n v="0"/>
    <b v="0"/>
    <n v="0"/>
    <b v="0"/>
    <n v="0"/>
    <b v="0"/>
    <b v="0"/>
    <b v="1"/>
    <b v="0"/>
    <x v="0"/>
  </r>
  <r>
    <x v="1"/>
    <m/>
    <n v="82"/>
    <s v="M"/>
    <s v="Positional OSA"/>
    <n v="1"/>
    <n v="0"/>
    <n v="0"/>
    <n v="0"/>
    <s v="Clinic - Clean Data"/>
    <n v="1"/>
    <n v="1"/>
    <x v="1"/>
    <n v="0"/>
    <n v="0"/>
    <b v="0"/>
    <n v="0"/>
    <b v="0"/>
    <n v="0"/>
    <b v="0"/>
    <n v="0"/>
    <b v="0"/>
    <b v="0"/>
    <b v="0"/>
    <b v="0"/>
    <x v="0"/>
  </r>
  <r>
    <x v="1"/>
    <m/>
    <n v="70"/>
    <s v="F"/>
    <s v="Maintenance insomnia, depression"/>
    <n v="0"/>
    <n v="0"/>
    <n v="1"/>
    <n v="0"/>
    <s v="Clinic - Clean Data"/>
    <n v="1"/>
    <n v="0"/>
    <x v="1"/>
    <n v="1"/>
    <n v="0"/>
    <b v="0"/>
    <n v="0"/>
    <b v="0"/>
    <n v="0"/>
    <b v="0"/>
    <n v="0"/>
    <b v="0"/>
    <b v="0"/>
    <b v="0"/>
    <b v="0"/>
    <x v="0"/>
  </r>
  <r>
    <x v="1"/>
    <m/>
    <n v="71"/>
    <s v="F"/>
    <s v="Depression"/>
    <n v="0.5"/>
    <n v="1"/>
    <n v="1"/>
    <n v="0.5"/>
    <s v="Clinic - Clean Data"/>
    <n v="1"/>
    <n v="0"/>
    <x v="0"/>
    <n v="1"/>
    <n v="0"/>
    <b v="0"/>
    <n v="0"/>
    <b v="0"/>
    <n v="0"/>
    <b v="0"/>
    <n v="0"/>
    <b v="0"/>
    <b v="0"/>
    <b v="0"/>
    <b v="0"/>
    <x v="0"/>
  </r>
  <r>
    <x v="1"/>
    <m/>
    <n v="85"/>
    <s v="M"/>
    <s v="pRBD, depression"/>
    <n v="1"/>
    <n v="0"/>
    <n v="0"/>
    <n v="0.5"/>
    <s v="Clinic - Clean Data"/>
    <n v="1"/>
    <n v="1"/>
    <x v="1"/>
    <n v="0"/>
    <n v="0"/>
    <b v="0"/>
    <n v="0"/>
    <b v="0"/>
    <n v="0"/>
    <b v="0"/>
    <n v="0"/>
    <b v="0"/>
    <b v="0"/>
    <b v="0"/>
    <b v="0"/>
    <x v="0"/>
  </r>
  <r>
    <x v="1"/>
    <m/>
    <n v="74"/>
    <s v="F"/>
    <m/>
    <n v="1"/>
    <n v="0"/>
    <n v="0.5"/>
    <n v="0"/>
    <s v="Clinic - Clean Data"/>
    <n v="1"/>
    <n v="1"/>
    <x v="1"/>
    <n v="0"/>
    <n v="0"/>
    <b v="0"/>
    <n v="0"/>
    <b v="0"/>
    <n v="0"/>
    <b v="0"/>
    <n v="0"/>
    <b v="0"/>
    <b v="0"/>
    <b v="0"/>
    <b v="0"/>
    <x v="0"/>
  </r>
  <r>
    <x v="1"/>
    <m/>
    <n v="73"/>
    <s v="F"/>
    <s v="OSA, RLS, insomnia"/>
    <n v="1"/>
    <n v="0"/>
    <n v="0"/>
    <n v="1"/>
    <s v="Clinic - Clean Data"/>
    <n v="1"/>
    <n v="1"/>
    <x v="1"/>
    <n v="0"/>
    <n v="1"/>
    <b v="0"/>
    <n v="0"/>
    <b v="0"/>
    <n v="0"/>
    <b v="1"/>
    <n v="1"/>
    <b v="0"/>
    <b v="0"/>
    <b v="0"/>
    <b v="0"/>
    <x v="0"/>
  </r>
  <r>
    <x v="1"/>
    <m/>
    <n v="77"/>
    <s v="F"/>
    <s v="OSA, cognitive impairment"/>
    <n v="1"/>
    <n v="1"/>
    <n v="1"/>
    <n v="1"/>
    <s v="Clinic - Clean Data"/>
    <n v="1"/>
    <n v="1"/>
    <x v="0"/>
    <n v="1"/>
    <n v="1"/>
    <b v="1"/>
    <n v="1"/>
    <b v="1"/>
    <n v="1"/>
    <b v="1"/>
    <n v="1"/>
    <b v="1"/>
    <b v="1"/>
    <b v="1"/>
    <b v="1"/>
    <x v="1"/>
  </r>
  <r>
    <x v="1"/>
    <m/>
    <n v="72"/>
    <s v="M"/>
    <s v="OSA"/>
    <n v="1"/>
    <n v="1"/>
    <n v="0"/>
    <n v="0"/>
    <s v="Clinic - Clean Data"/>
    <n v="1"/>
    <n v="1"/>
    <x v="0"/>
    <n v="0"/>
    <n v="0"/>
    <b v="1"/>
    <n v="1"/>
    <b v="0"/>
    <n v="0"/>
    <b v="0"/>
    <n v="0"/>
    <b v="0"/>
    <b v="0"/>
    <b v="0"/>
    <b v="0"/>
    <x v="0"/>
  </r>
  <r>
    <x v="1"/>
    <m/>
    <n v="63"/>
    <s v="F"/>
    <m/>
    <n v="1"/>
    <n v="0.5"/>
    <n v="1"/>
    <n v="1"/>
    <s v="Clinic - Clean Data"/>
    <n v="1"/>
    <n v="1"/>
    <x v="1"/>
    <n v="1"/>
    <n v="1"/>
    <b v="0"/>
    <n v="0"/>
    <b v="1"/>
    <n v="1"/>
    <b v="1"/>
    <n v="1"/>
    <b v="0"/>
    <b v="0"/>
    <b v="1"/>
    <b v="1"/>
    <x v="0"/>
  </r>
  <r>
    <x v="1"/>
    <m/>
    <n v="79"/>
    <s v="M"/>
    <s v="OSA"/>
    <n v="1"/>
    <n v="1"/>
    <n v="1"/>
    <n v="0"/>
    <s v="Clinic - Clean Data"/>
    <n v="1"/>
    <n v="1"/>
    <x v="0"/>
    <n v="1"/>
    <n v="0"/>
    <b v="1"/>
    <n v="1"/>
    <b v="1"/>
    <n v="1"/>
    <b v="0"/>
    <n v="0"/>
    <b v="1"/>
    <b v="0"/>
    <b v="0"/>
    <b v="0"/>
    <x v="0"/>
  </r>
  <r>
    <x v="0"/>
    <n v="5.1647340570000004"/>
    <n v="54"/>
    <s v="M"/>
    <s v="nREM parasomnias"/>
    <n v="0.5"/>
    <n v="0"/>
    <n v="0"/>
    <n v="1"/>
    <s v="SHAS"/>
    <n v="1"/>
    <n v="0"/>
    <x v="1"/>
    <n v="0"/>
    <n v="1"/>
    <b v="0"/>
    <n v="0"/>
    <b v="0"/>
    <n v="0"/>
    <b v="0"/>
    <n v="0"/>
    <b v="0"/>
    <b v="0"/>
    <b v="0"/>
    <b v="0"/>
    <x v="0"/>
  </r>
  <r>
    <x v="0"/>
    <n v="-2.3457297750000001"/>
    <n v="53"/>
    <s v="M"/>
    <s v="RLS, PLM"/>
    <n v="0.5"/>
    <n v="1"/>
    <n v="0"/>
    <n v="0"/>
    <s v="SHAS"/>
    <n v="1"/>
    <n v="0"/>
    <x v="0"/>
    <n v="0"/>
    <n v="0"/>
    <b v="0"/>
    <n v="0"/>
    <b v="0"/>
    <n v="0"/>
    <b v="0"/>
    <n v="0"/>
    <b v="0"/>
    <b v="0"/>
    <b v="0"/>
    <b v="0"/>
    <x v="0"/>
  </r>
  <r>
    <x v="0"/>
    <m/>
    <n v="62"/>
    <s v="F"/>
    <s v="Insomnia"/>
    <n v="0"/>
    <n v="0"/>
    <n v="0"/>
    <n v="0"/>
    <s v="SHAS"/>
    <n v="1"/>
    <n v="0"/>
    <x v="1"/>
    <n v="0"/>
    <n v="0"/>
    <b v="0"/>
    <n v="0"/>
    <b v="0"/>
    <n v="0"/>
    <b v="0"/>
    <n v="0"/>
    <b v="0"/>
    <b v="0"/>
    <b v="0"/>
    <b v="0"/>
    <x v="0"/>
  </r>
  <r>
    <x v="0"/>
    <n v="-2.700108095"/>
    <n v="55"/>
    <s v="M"/>
    <s v="OSA, other parasomnias (no RSWA)"/>
    <n v="1"/>
    <n v="0"/>
    <n v="0"/>
    <n v="1"/>
    <s v="SHAS"/>
    <n v="1"/>
    <n v="1"/>
    <x v="1"/>
    <n v="0"/>
    <n v="1"/>
    <b v="0"/>
    <n v="0"/>
    <b v="0"/>
    <n v="0"/>
    <b v="1"/>
    <n v="1"/>
    <b v="0"/>
    <b v="0"/>
    <b v="0"/>
    <b v="0"/>
    <x v="0"/>
  </r>
  <r>
    <x v="0"/>
    <n v="7.0801831970000002"/>
    <n v="85"/>
    <s v="F"/>
    <m/>
    <n v="0"/>
    <n v="1"/>
    <n v="0"/>
    <n v="0"/>
    <s v="SHAS"/>
    <n v="1"/>
    <n v="0"/>
    <x v="0"/>
    <n v="0"/>
    <n v="0"/>
    <b v="0"/>
    <n v="0"/>
    <b v="0"/>
    <n v="0"/>
    <b v="0"/>
    <n v="0"/>
    <b v="0"/>
    <b v="0"/>
    <b v="0"/>
    <b v="0"/>
    <x v="0"/>
  </r>
  <r>
    <x v="0"/>
    <n v="-1.1691594750000001"/>
    <n v="75"/>
    <s v="M"/>
    <s v="OSA, no RSWA"/>
    <n v="1"/>
    <n v="0"/>
    <n v="0"/>
    <n v="0"/>
    <s v="SHAS"/>
    <n v="1"/>
    <n v="1"/>
    <x v="1"/>
    <n v="0"/>
    <n v="0"/>
    <b v="0"/>
    <n v="0"/>
    <b v="0"/>
    <n v="0"/>
    <b v="0"/>
    <n v="0"/>
    <b v="0"/>
    <b v="0"/>
    <b v="0"/>
    <b v="0"/>
    <x v="0"/>
  </r>
  <r>
    <x v="0"/>
    <m/>
    <n v="60"/>
    <s v="M"/>
    <s v="OSA"/>
    <n v="0"/>
    <n v="0"/>
    <n v="0"/>
    <n v="0"/>
    <s v="SHAS"/>
    <n v="1"/>
    <n v="0"/>
    <x v="1"/>
    <n v="0"/>
    <n v="0"/>
    <b v="0"/>
    <n v="0"/>
    <b v="0"/>
    <n v="0"/>
    <b v="0"/>
    <n v="0"/>
    <b v="0"/>
    <b v="0"/>
    <b v="0"/>
    <b v="0"/>
    <x v="0"/>
  </r>
  <r>
    <x v="0"/>
    <n v="-3.4536265410000002"/>
    <n v="55"/>
    <s v="F"/>
    <m/>
    <n v="0"/>
    <n v="0"/>
    <n v="0"/>
    <n v="0"/>
    <s v="SHAS"/>
    <n v="1"/>
    <n v="0"/>
    <x v="1"/>
    <n v="0"/>
    <n v="0"/>
    <b v="0"/>
    <n v="0"/>
    <b v="0"/>
    <n v="0"/>
    <b v="0"/>
    <n v="0"/>
    <b v="0"/>
    <b v="0"/>
    <b v="0"/>
    <b v="0"/>
    <x v="0"/>
  </r>
  <r>
    <x v="0"/>
    <n v="1.123105215"/>
    <n v="63"/>
    <s v="M"/>
    <s v="OSA, insomnia"/>
    <n v="0"/>
    <n v="0"/>
    <n v="0"/>
    <n v="0"/>
    <s v="SHAS"/>
    <n v="1"/>
    <n v="0"/>
    <x v="1"/>
    <n v="0"/>
    <n v="0"/>
    <b v="0"/>
    <n v="0"/>
    <b v="0"/>
    <n v="0"/>
    <b v="0"/>
    <n v="0"/>
    <b v="0"/>
    <b v="0"/>
    <b v="0"/>
    <b v="0"/>
    <x v="0"/>
  </r>
  <r>
    <x v="0"/>
    <m/>
    <n v="67"/>
    <s v="F"/>
    <m/>
    <n v="0"/>
    <n v="0"/>
    <n v="0"/>
    <n v="0"/>
    <s v="SHAS"/>
    <n v="1"/>
    <n v="0"/>
    <x v="1"/>
    <n v="0"/>
    <n v="0"/>
    <b v="0"/>
    <n v="0"/>
    <b v="0"/>
    <n v="0"/>
    <b v="0"/>
    <n v="0"/>
    <b v="0"/>
    <b v="0"/>
    <b v="0"/>
    <b v="0"/>
    <x v="0"/>
  </r>
  <r>
    <x v="0"/>
    <m/>
    <n v="78"/>
    <s v="F"/>
    <s v="OSA"/>
    <n v="0"/>
    <n v="0"/>
    <n v="0"/>
    <n v="0"/>
    <s v="SHAS"/>
    <n v="1"/>
    <n v="0"/>
    <x v="1"/>
    <n v="0"/>
    <n v="0"/>
    <b v="0"/>
    <n v="0"/>
    <b v="0"/>
    <n v="0"/>
    <b v="0"/>
    <n v="0"/>
    <b v="0"/>
    <b v="0"/>
    <b v="0"/>
    <b v="0"/>
    <x v="0"/>
  </r>
  <r>
    <x v="0"/>
    <n v="-5.3426761110000003"/>
    <n v="68"/>
    <s v="M"/>
    <s v="OSA"/>
    <n v="0"/>
    <n v="0"/>
    <n v="0"/>
    <n v="0"/>
    <s v="SHAS"/>
    <n v="1"/>
    <n v="0"/>
    <x v="1"/>
    <n v="0"/>
    <n v="0"/>
    <b v="0"/>
    <n v="0"/>
    <b v="0"/>
    <n v="0"/>
    <b v="0"/>
    <n v="0"/>
    <b v="0"/>
    <b v="0"/>
    <b v="0"/>
    <b v="0"/>
    <x v="0"/>
  </r>
  <r>
    <x v="0"/>
    <n v="4.1871186180000004"/>
    <n v="81"/>
    <s v="F"/>
    <s v="RLS, sleepwalks, anxiety, depression"/>
    <n v="0"/>
    <n v="1"/>
    <n v="0.5"/>
    <n v="1"/>
    <s v="SHAS"/>
    <n v="1"/>
    <n v="0"/>
    <x v="0"/>
    <n v="0"/>
    <n v="1"/>
    <b v="0"/>
    <n v="0"/>
    <b v="0"/>
    <n v="0"/>
    <b v="0"/>
    <n v="0"/>
    <b v="0"/>
    <b v="0"/>
    <b v="0"/>
    <b v="0"/>
    <x v="0"/>
  </r>
  <r>
    <x v="0"/>
    <n v="-0.40979335099999997"/>
    <n v="57"/>
    <s v="F"/>
    <s v="RLS, anxiety, depression, migraines"/>
    <n v="0"/>
    <n v="0"/>
    <n v="0.5"/>
    <n v="0"/>
    <s v="SHAS"/>
    <n v="1"/>
    <n v="0"/>
    <x v="1"/>
    <n v="0"/>
    <n v="0"/>
    <b v="0"/>
    <n v="0"/>
    <b v="0"/>
    <n v="0"/>
    <b v="0"/>
    <n v="0"/>
    <b v="0"/>
    <b v="0"/>
    <b v="0"/>
    <b v="0"/>
    <x v="0"/>
  </r>
  <r>
    <x v="0"/>
    <m/>
    <n v="75"/>
    <s v="M"/>
    <s v="RLS"/>
    <n v="0.5"/>
    <n v="0"/>
    <n v="0.5"/>
    <n v="0"/>
    <s v="SHAS"/>
    <n v="1"/>
    <n v="0"/>
    <x v="1"/>
    <n v="0"/>
    <n v="0"/>
    <b v="0"/>
    <n v="0"/>
    <b v="0"/>
    <n v="0"/>
    <b v="0"/>
    <n v="0"/>
    <b v="0"/>
    <b v="0"/>
    <b v="0"/>
    <b v="0"/>
    <x v="0"/>
  </r>
  <r>
    <x v="0"/>
    <m/>
    <n v="54"/>
    <s v="F"/>
    <m/>
    <n v="0"/>
    <n v="0"/>
    <n v="0"/>
    <n v="0"/>
    <s v="SHAS"/>
    <n v="1"/>
    <n v="0"/>
    <x v="1"/>
    <n v="0"/>
    <n v="0"/>
    <b v="0"/>
    <n v="0"/>
    <b v="0"/>
    <n v="0"/>
    <b v="0"/>
    <n v="0"/>
    <b v="0"/>
    <b v="0"/>
    <b v="0"/>
    <b v="0"/>
    <x v="0"/>
  </r>
  <r>
    <x v="0"/>
    <n v="-1.760162252"/>
    <n v="82"/>
    <s v="F"/>
    <s v="Insomnia"/>
    <n v="0"/>
    <n v="0"/>
    <n v="0"/>
    <n v="0"/>
    <s v="SHAS"/>
    <n v="1"/>
    <n v="0"/>
    <x v="1"/>
    <n v="0"/>
    <n v="0"/>
    <b v="0"/>
    <n v="0"/>
    <b v="0"/>
    <n v="0"/>
    <b v="0"/>
    <n v="0"/>
    <b v="0"/>
    <b v="0"/>
    <b v="0"/>
    <b v="0"/>
    <x v="0"/>
  </r>
  <r>
    <x v="0"/>
    <n v="3.7033907999999997E-2"/>
    <n v="72"/>
    <s v="F"/>
    <m/>
    <n v="0"/>
    <n v="0"/>
    <n v="0"/>
    <n v="0"/>
    <s v="SHAS"/>
    <n v="1"/>
    <n v="0"/>
    <x v="1"/>
    <n v="0"/>
    <n v="0"/>
    <b v="0"/>
    <n v="0"/>
    <b v="0"/>
    <n v="0"/>
    <b v="0"/>
    <n v="0"/>
    <b v="0"/>
    <b v="0"/>
    <b v="0"/>
    <b v="0"/>
    <x v="0"/>
  </r>
  <r>
    <x v="0"/>
    <m/>
    <n v="79"/>
    <s v="M"/>
    <s v="Insomnia, OSA"/>
    <n v="0"/>
    <n v="0"/>
    <n v="0"/>
    <n v="0"/>
    <s v="SHAS"/>
    <n v="1"/>
    <n v="0"/>
    <x v="1"/>
    <n v="0"/>
    <n v="0"/>
    <b v="0"/>
    <n v="0"/>
    <b v="0"/>
    <n v="0"/>
    <b v="0"/>
    <n v="0"/>
    <b v="0"/>
    <b v="0"/>
    <b v="0"/>
    <b v="0"/>
    <x v="0"/>
  </r>
  <r>
    <x v="1"/>
    <n v="-0.90226366999999996"/>
    <n v="68"/>
    <s v="M"/>
    <s v="Depression, mild sleep apnea"/>
    <n v="0"/>
    <n v="0"/>
    <n v="0"/>
    <n v="0"/>
    <s v="SHAS"/>
    <n v="1"/>
    <n v="0"/>
    <x v="1"/>
    <n v="0"/>
    <n v="0"/>
    <b v="0"/>
    <n v="0"/>
    <b v="0"/>
    <n v="0"/>
    <b v="0"/>
    <n v="0"/>
    <b v="0"/>
    <b v="0"/>
    <b v="0"/>
    <b v="0"/>
    <x v="0"/>
  </r>
  <r>
    <x v="1"/>
    <m/>
    <n v="74"/>
    <s v="F"/>
    <m/>
    <n v="1"/>
    <n v="0"/>
    <n v="0"/>
    <n v="0"/>
    <s v="SHAS"/>
    <n v="1"/>
    <n v="1"/>
    <x v="1"/>
    <n v="0"/>
    <n v="0"/>
    <b v="0"/>
    <n v="0"/>
    <b v="0"/>
    <n v="0"/>
    <b v="0"/>
    <n v="0"/>
    <b v="0"/>
    <b v="0"/>
    <b v="0"/>
    <b v="0"/>
    <x v="0"/>
  </r>
  <r>
    <x v="1"/>
    <n v="1.3878249060000001"/>
    <n v="80"/>
    <s v="M"/>
    <m/>
    <n v="0"/>
    <n v="0"/>
    <n v="0"/>
    <n v="0"/>
    <s v="SHAS"/>
    <n v="1"/>
    <n v="0"/>
    <x v="1"/>
    <n v="0"/>
    <n v="0"/>
    <b v="0"/>
    <n v="0"/>
    <b v="0"/>
    <n v="0"/>
    <b v="0"/>
    <n v="0"/>
    <b v="0"/>
    <b v="0"/>
    <b v="0"/>
    <b v="0"/>
    <x v="0"/>
  </r>
  <r>
    <x v="1"/>
    <n v="4.5387679140000001"/>
    <n v="80"/>
    <s v="M"/>
    <s v="OSA, anxiety"/>
    <n v="1"/>
    <n v="0"/>
    <n v="0"/>
    <n v="0"/>
    <s v="SHAS"/>
    <n v="1"/>
    <n v="1"/>
    <x v="1"/>
    <n v="0"/>
    <n v="0"/>
    <b v="0"/>
    <n v="0"/>
    <b v="0"/>
    <n v="0"/>
    <b v="0"/>
    <n v="0"/>
    <b v="0"/>
    <b v="0"/>
    <b v="0"/>
    <b v="0"/>
    <x v="0"/>
  </r>
  <r>
    <x v="1"/>
    <n v="5.0120282610000002"/>
    <n v="72"/>
    <s v="F"/>
    <s v="Borderline to mild OSA"/>
    <n v="0.5"/>
    <n v="1"/>
    <n v="0"/>
    <n v="0"/>
    <s v="SHAS"/>
    <n v="1"/>
    <n v="0"/>
    <x v="0"/>
    <n v="0"/>
    <n v="0"/>
    <b v="0"/>
    <n v="0"/>
    <b v="0"/>
    <n v="0"/>
    <b v="0"/>
    <n v="0"/>
    <b v="0"/>
    <b v="0"/>
    <b v="0"/>
    <b v="0"/>
    <x v="0"/>
  </r>
  <r>
    <x v="1"/>
    <n v="-3.407220857"/>
    <n v="67"/>
    <s v="F"/>
    <m/>
    <n v="0"/>
    <n v="0"/>
    <n v="0"/>
    <n v="0"/>
    <s v="SHAS"/>
    <n v="1"/>
    <n v="0"/>
    <x v="1"/>
    <n v="0"/>
    <n v="0"/>
    <b v="0"/>
    <n v="0"/>
    <b v="0"/>
    <n v="0"/>
    <b v="0"/>
    <n v="0"/>
    <b v="0"/>
    <b v="0"/>
    <b v="0"/>
    <b v="0"/>
    <x v="0"/>
  </r>
  <r>
    <x v="1"/>
    <n v="5.694318312"/>
    <n v="70"/>
    <s v="M"/>
    <m/>
    <n v="1"/>
    <n v="1"/>
    <n v="0"/>
    <n v="0"/>
    <s v="SHAS"/>
    <n v="1"/>
    <n v="1"/>
    <x v="0"/>
    <n v="0"/>
    <n v="0"/>
    <b v="1"/>
    <n v="1"/>
    <b v="0"/>
    <n v="0"/>
    <b v="0"/>
    <n v="0"/>
    <b v="0"/>
    <b v="0"/>
    <b v="0"/>
    <b v="0"/>
    <x v="0"/>
  </r>
  <r>
    <x v="1"/>
    <m/>
    <n v="67"/>
    <s v="M"/>
    <s v="OSA, depression"/>
    <n v="1"/>
    <n v="0"/>
    <n v="0"/>
    <n v="0"/>
    <s v="SHAS"/>
    <n v="1"/>
    <n v="1"/>
    <x v="1"/>
    <n v="0"/>
    <n v="0"/>
    <b v="0"/>
    <n v="0"/>
    <b v="0"/>
    <n v="0"/>
    <b v="0"/>
    <n v="0"/>
    <b v="0"/>
    <b v="0"/>
    <b v="0"/>
    <b v="0"/>
    <x v="0"/>
  </r>
  <r>
    <x v="1"/>
    <m/>
    <n v="67"/>
    <s v="M"/>
    <m/>
    <n v="1"/>
    <n v="1"/>
    <n v="0"/>
    <n v="1"/>
    <s v="SHAS"/>
    <n v="1"/>
    <n v="1"/>
    <x v="0"/>
    <n v="0"/>
    <n v="1"/>
    <b v="1"/>
    <n v="1"/>
    <b v="0"/>
    <n v="0"/>
    <b v="1"/>
    <n v="1"/>
    <b v="0"/>
    <b v="1"/>
    <b v="0"/>
    <b v="0"/>
    <x v="0"/>
  </r>
  <r>
    <x v="1"/>
    <n v="5.5261576589999999"/>
    <n v="70"/>
    <s v="M"/>
    <s v="Mild depression, RLS"/>
    <n v="0"/>
    <n v="0.5"/>
    <n v="0"/>
    <n v="1"/>
    <s v="SHAS"/>
    <n v="1"/>
    <n v="0"/>
    <x v="1"/>
    <n v="0"/>
    <n v="1"/>
    <b v="0"/>
    <n v="0"/>
    <b v="0"/>
    <n v="0"/>
    <b v="0"/>
    <n v="0"/>
    <b v="0"/>
    <b v="0"/>
    <b v="0"/>
    <b v="0"/>
    <x v="0"/>
  </r>
  <r>
    <x v="1"/>
    <m/>
    <n v="81"/>
    <s v="F"/>
    <s v="Depression, anxiety, insomnia"/>
    <n v="0"/>
    <n v="1"/>
    <n v="0.5"/>
    <n v="1"/>
    <s v="SHAS"/>
    <n v="1"/>
    <n v="0"/>
    <x v="0"/>
    <n v="0"/>
    <n v="1"/>
    <b v="0"/>
    <n v="0"/>
    <b v="0"/>
    <n v="0"/>
    <b v="0"/>
    <n v="0"/>
    <b v="0"/>
    <b v="0"/>
    <b v="0"/>
    <b v="0"/>
    <x v="0"/>
  </r>
  <r>
    <x v="1"/>
    <n v="4.3556225550000001"/>
    <n v="72"/>
    <s v="F"/>
    <m/>
    <n v="1"/>
    <n v="0"/>
    <n v="1"/>
    <n v="0"/>
    <s v="SHAS"/>
    <n v="1"/>
    <n v="1"/>
    <x v="1"/>
    <n v="1"/>
    <n v="0"/>
    <b v="0"/>
    <n v="0"/>
    <b v="1"/>
    <n v="1"/>
    <b v="0"/>
    <n v="0"/>
    <b v="0"/>
    <b v="0"/>
    <b v="0"/>
    <b v="0"/>
    <x v="0"/>
  </r>
  <r>
    <x v="1"/>
    <n v="5.2547727159999997"/>
    <n v="67"/>
    <s v="M"/>
    <s v="Depression, anxiety, PTSD"/>
    <n v="1"/>
    <n v="1"/>
    <n v="1"/>
    <n v="0"/>
    <s v="SHAS"/>
    <n v="1"/>
    <n v="1"/>
    <x v="0"/>
    <n v="1"/>
    <n v="0"/>
    <b v="1"/>
    <n v="1"/>
    <b v="1"/>
    <n v="1"/>
    <b v="0"/>
    <n v="0"/>
    <b v="1"/>
    <b v="0"/>
    <b v="0"/>
    <b v="0"/>
    <x v="0"/>
  </r>
  <r>
    <x v="1"/>
    <n v="5.8859385939999997"/>
    <n v="69"/>
    <s v="M"/>
    <m/>
    <n v="1"/>
    <n v="1"/>
    <n v="0.5"/>
    <n v="0"/>
    <s v="SHAS"/>
    <n v="1"/>
    <n v="1"/>
    <x v="0"/>
    <n v="0"/>
    <n v="0"/>
    <b v="1"/>
    <n v="1"/>
    <b v="0"/>
    <n v="0"/>
    <b v="0"/>
    <n v="0"/>
    <b v="0"/>
    <b v="0"/>
    <b v="0"/>
    <b v="0"/>
    <x v="0"/>
  </r>
  <r>
    <x v="1"/>
    <n v="4.1546924509999998"/>
    <n v="72"/>
    <s v="M"/>
    <s v="Mild-moderate OSA, insomnia, nocturia"/>
    <n v="1"/>
    <n v="0"/>
    <n v="0.5"/>
    <n v="1"/>
    <s v="SHAS"/>
    <n v="1"/>
    <n v="1"/>
    <x v="1"/>
    <n v="0"/>
    <n v="1"/>
    <b v="0"/>
    <n v="0"/>
    <b v="0"/>
    <n v="0"/>
    <b v="1"/>
    <n v="1"/>
    <b v="0"/>
    <b v="0"/>
    <b v="0"/>
    <b v="0"/>
    <x v="0"/>
  </r>
  <r>
    <x v="1"/>
    <n v="-3.9642169869999999"/>
    <n v="61"/>
    <s v="F"/>
    <s v="Depression, migraines"/>
    <n v="1"/>
    <n v="0.5"/>
    <n v="1"/>
    <n v="0"/>
    <s v="SHAS"/>
    <n v="1"/>
    <n v="1"/>
    <x v="1"/>
    <n v="1"/>
    <n v="0"/>
    <b v="0"/>
    <n v="0"/>
    <b v="1"/>
    <n v="1"/>
    <b v="0"/>
    <n v="0"/>
    <b v="0"/>
    <b v="0"/>
    <b v="0"/>
    <b v="0"/>
    <x v="0"/>
  </r>
  <r>
    <x v="1"/>
    <n v="5.3135809820000004"/>
    <n v="76"/>
    <s v="F"/>
    <s v="Depression, anxiety"/>
    <n v="1"/>
    <n v="1"/>
    <n v="1"/>
    <n v="1"/>
    <s v="SHAS"/>
    <n v="1"/>
    <n v="1"/>
    <x v="0"/>
    <n v="1"/>
    <n v="1"/>
    <b v="1"/>
    <n v="1"/>
    <b v="1"/>
    <n v="1"/>
    <b v="1"/>
    <n v="1"/>
    <b v="1"/>
    <b v="1"/>
    <b v="1"/>
    <b v="1"/>
    <x v="1"/>
  </r>
  <r>
    <x v="1"/>
    <n v="-1.274989098"/>
    <n v="65"/>
    <s v="F"/>
    <s v="Insomnia, anxiety"/>
    <n v="0"/>
    <n v="0"/>
    <n v="0"/>
    <n v="0"/>
    <s v="SHAS"/>
    <n v="1"/>
    <n v="0"/>
    <x v="1"/>
    <n v="0"/>
    <n v="0"/>
    <b v="0"/>
    <n v="0"/>
    <b v="0"/>
    <n v="0"/>
    <b v="0"/>
    <n v="0"/>
    <b v="0"/>
    <b v="0"/>
    <b v="0"/>
    <b v="0"/>
    <x v="0"/>
  </r>
  <r>
    <x v="1"/>
    <n v="6.8392871980000001"/>
    <n v="73"/>
    <s v="F"/>
    <s v="OSA, MCI, depression"/>
    <n v="0"/>
    <n v="0"/>
    <n v="0"/>
    <n v="0"/>
    <s v="SHAS"/>
    <n v="1"/>
    <n v="0"/>
    <x v="1"/>
    <n v="0"/>
    <n v="0"/>
    <b v="0"/>
    <n v="0"/>
    <b v="0"/>
    <n v="0"/>
    <b v="0"/>
    <n v="0"/>
    <b v="0"/>
    <b v="0"/>
    <b v="0"/>
    <b v="0"/>
    <x v="0"/>
  </r>
  <r>
    <x v="1"/>
    <n v="1.0274295120000001"/>
    <n v="53"/>
    <s v="M"/>
    <s v="OSA"/>
    <n v="1"/>
    <n v="0.5"/>
    <n v="0.5"/>
    <n v="1"/>
    <s v="SHAS"/>
    <n v="1"/>
    <n v="1"/>
    <x v="1"/>
    <n v="0"/>
    <n v="1"/>
    <b v="0"/>
    <n v="0"/>
    <b v="0"/>
    <n v="0"/>
    <b v="1"/>
    <n v="1"/>
    <b v="0"/>
    <b v="0"/>
    <b v="0"/>
    <b v="0"/>
    <x v="0"/>
  </r>
  <r>
    <x v="1"/>
    <n v="0.45891792199999998"/>
    <n v="68"/>
    <s v="M"/>
    <s v="Nightmare disorder, OSA, CSA, RLS, depression"/>
    <n v="0.5"/>
    <n v="1"/>
    <n v="0.5"/>
    <n v="1"/>
    <s v="SHAS"/>
    <n v="1"/>
    <n v="0"/>
    <x v="0"/>
    <n v="0"/>
    <n v="1"/>
    <b v="0"/>
    <n v="0"/>
    <b v="0"/>
    <n v="0"/>
    <b v="0"/>
    <n v="0"/>
    <b v="0"/>
    <b v="0"/>
    <b v="0"/>
    <b v="0"/>
    <x v="0"/>
  </r>
  <r>
    <x v="1"/>
    <m/>
    <n v="70"/>
    <s v="F"/>
    <m/>
    <n v="1"/>
    <n v="1"/>
    <n v="1"/>
    <n v="0"/>
    <s v="SHAS"/>
    <n v="1"/>
    <n v="1"/>
    <x v="0"/>
    <n v="1"/>
    <n v="0"/>
    <b v="1"/>
    <n v="1"/>
    <b v="1"/>
    <n v="1"/>
    <b v="0"/>
    <n v="0"/>
    <b v="1"/>
    <b v="0"/>
    <b v="0"/>
    <b v="0"/>
    <x v="0"/>
  </r>
  <r>
    <x v="1"/>
    <n v="0.66475001899999997"/>
    <n v="79"/>
    <s v="M"/>
    <s v="OSA"/>
    <n v="1"/>
    <n v="0"/>
    <n v="1"/>
    <n v="0"/>
    <s v="SHAS"/>
    <n v="1"/>
    <n v="1"/>
    <x v="1"/>
    <n v="1"/>
    <n v="0"/>
    <b v="0"/>
    <n v="0"/>
    <b v="1"/>
    <n v="1"/>
    <b v="0"/>
    <n v="0"/>
    <b v="0"/>
    <b v="0"/>
    <b v="0"/>
    <b v="0"/>
    <x v="0"/>
  </r>
  <r>
    <x v="1"/>
    <n v="6.3362845170000002"/>
    <n v="64"/>
    <s v="M"/>
    <m/>
    <n v="1"/>
    <n v="0.5"/>
    <n v="1"/>
    <n v="0"/>
    <s v="SHAS"/>
    <n v="1"/>
    <n v="1"/>
    <x v="1"/>
    <n v="1"/>
    <n v="0"/>
    <b v="0"/>
    <n v="0"/>
    <b v="1"/>
    <n v="1"/>
    <b v="0"/>
    <n v="0"/>
    <b v="0"/>
    <b v="0"/>
    <b v="0"/>
    <b v="0"/>
    <x v="0"/>
  </r>
  <r>
    <x v="1"/>
    <m/>
    <n v="55"/>
    <s v="M"/>
    <m/>
    <n v="1"/>
    <n v="1"/>
    <n v="0"/>
    <n v="0"/>
    <s v="SHAS"/>
    <n v="1"/>
    <n v="1"/>
    <x v="0"/>
    <n v="0"/>
    <n v="0"/>
    <b v="1"/>
    <n v="1"/>
    <b v="0"/>
    <n v="0"/>
    <b v="0"/>
    <n v="0"/>
    <b v="0"/>
    <b v="0"/>
    <b v="0"/>
    <b v="0"/>
    <x v="0"/>
  </r>
  <r>
    <x v="1"/>
    <n v="2.0803639129999998"/>
    <n v="76"/>
    <s v="F"/>
    <m/>
    <n v="1"/>
    <n v="1"/>
    <n v="1"/>
    <n v="0"/>
    <s v="Stanford"/>
    <n v="1"/>
    <n v="1"/>
    <x v="0"/>
    <n v="1"/>
    <n v="0"/>
    <b v="1"/>
    <n v="1"/>
    <b v="1"/>
    <n v="1"/>
    <b v="0"/>
    <n v="0"/>
    <b v="1"/>
    <b v="0"/>
    <b v="0"/>
    <b v="0"/>
    <x v="0"/>
  </r>
  <r>
    <x v="1"/>
    <n v="0.737372896"/>
    <n v="63"/>
    <s v="M"/>
    <m/>
    <n v="1"/>
    <n v="0"/>
    <n v="0"/>
    <n v="0"/>
    <s v="Stanford"/>
    <n v="1"/>
    <n v="1"/>
    <x v="1"/>
    <n v="0"/>
    <n v="0"/>
    <b v="0"/>
    <n v="0"/>
    <b v="0"/>
    <n v="0"/>
    <b v="0"/>
    <n v="0"/>
    <b v="0"/>
    <b v="0"/>
    <b v="0"/>
    <b v="0"/>
    <x v="0"/>
  </r>
  <r>
    <x v="1"/>
    <n v="4.5332755569999996"/>
    <n v="59"/>
    <s v="M"/>
    <m/>
    <n v="1"/>
    <n v="0"/>
    <n v="1"/>
    <n v="1"/>
    <s v="Stanford"/>
    <n v="1"/>
    <n v="1"/>
    <x v="1"/>
    <n v="1"/>
    <n v="1"/>
    <b v="0"/>
    <n v="0"/>
    <b v="1"/>
    <n v="1"/>
    <b v="1"/>
    <n v="1"/>
    <b v="0"/>
    <b v="0"/>
    <b v="1"/>
    <b v="1"/>
    <x v="0"/>
  </r>
  <r>
    <x v="1"/>
    <n v="-4.9148882719999998"/>
    <n v="65"/>
    <s v="F"/>
    <m/>
    <n v="1"/>
    <n v="0"/>
    <n v="0"/>
    <n v="0"/>
    <s v="Stanford"/>
    <n v="1"/>
    <n v="1"/>
    <x v="1"/>
    <n v="0"/>
    <n v="0"/>
    <b v="0"/>
    <n v="0"/>
    <b v="0"/>
    <n v="0"/>
    <b v="0"/>
    <n v="0"/>
    <b v="0"/>
    <b v="0"/>
    <b v="0"/>
    <b v="0"/>
    <x v="0"/>
  </r>
  <r>
    <x v="1"/>
    <n v="6.1564291280000001"/>
    <n v="63"/>
    <s v="M"/>
    <m/>
    <n v="1"/>
    <n v="0"/>
    <n v="0"/>
    <n v="0"/>
    <s v="Stanford"/>
    <n v="1"/>
    <n v="1"/>
    <x v="1"/>
    <n v="0"/>
    <n v="0"/>
    <b v="0"/>
    <n v="0"/>
    <b v="0"/>
    <n v="0"/>
    <b v="0"/>
    <n v="0"/>
    <b v="0"/>
    <b v="0"/>
    <b v="0"/>
    <b v="0"/>
    <x v="0"/>
  </r>
  <r>
    <x v="1"/>
    <n v="-0.96570313910000005"/>
    <n v="74"/>
    <s v="M"/>
    <m/>
    <n v="1"/>
    <n v="1"/>
    <n v="0"/>
    <n v="0"/>
    <s v="Stanford"/>
    <n v="1"/>
    <n v="1"/>
    <x v="0"/>
    <n v="0"/>
    <n v="0"/>
    <b v="1"/>
    <n v="1"/>
    <b v="0"/>
    <n v="0"/>
    <b v="0"/>
    <n v="0"/>
    <b v="0"/>
    <b v="0"/>
    <b v="0"/>
    <b v="0"/>
    <x v="0"/>
  </r>
  <r>
    <x v="1"/>
    <n v="7.6217001560000002"/>
    <n v="75"/>
    <s v="M"/>
    <m/>
    <n v="1"/>
    <n v="0.5"/>
    <n v="0"/>
    <n v="0.5"/>
    <s v="Stanford"/>
    <n v="1"/>
    <n v="1"/>
    <x v="1"/>
    <n v="0"/>
    <n v="0"/>
    <b v="0"/>
    <n v="0"/>
    <b v="0"/>
    <n v="0"/>
    <b v="0"/>
    <n v="0"/>
    <b v="0"/>
    <b v="0"/>
    <b v="0"/>
    <b v="0"/>
    <x v="0"/>
  </r>
  <r>
    <x v="1"/>
    <n v="4.2917910519999998"/>
    <n v="62"/>
    <s v="F"/>
    <m/>
    <n v="1"/>
    <n v="0"/>
    <n v="0"/>
    <n v="1"/>
    <s v="Stanford"/>
    <n v="1"/>
    <n v="1"/>
    <x v="1"/>
    <n v="0"/>
    <n v="1"/>
    <b v="0"/>
    <n v="0"/>
    <b v="0"/>
    <n v="0"/>
    <b v="1"/>
    <n v="1"/>
    <b v="0"/>
    <b v="0"/>
    <b v="0"/>
    <b v="0"/>
    <x v="0"/>
  </r>
  <r>
    <x v="1"/>
    <n v="7.2552489189999996"/>
    <n v="62"/>
    <s v="M"/>
    <m/>
    <n v="1"/>
    <n v="0"/>
    <n v="0"/>
    <n v="0"/>
    <s v="Stanford"/>
    <n v="1"/>
    <n v="1"/>
    <x v="1"/>
    <n v="0"/>
    <n v="0"/>
    <b v="0"/>
    <n v="0"/>
    <b v="0"/>
    <n v="0"/>
    <b v="0"/>
    <n v="0"/>
    <b v="0"/>
    <b v="0"/>
    <b v="0"/>
    <b v="0"/>
    <x v="0"/>
  </r>
  <r>
    <x v="1"/>
    <n v="4.4798871480000004"/>
    <n v="60"/>
    <s v="M"/>
    <m/>
    <n v="1"/>
    <n v="1"/>
    <n v="0"/>
    <n v="1"/>
    <s v="Stanford"/>
    <n v="1"/>
    <n v="1"/>
    <x v="0"/>
    <n v="0"/>
    <n v="1"/>
    <b v="1"/>
    <n v="1"/>
    <b v="0"/>
    <n v="0"/>
    <b v="1"/>
    <n v="1"/>
    <b v="0"/>
    <b v="1"/>
    <b v="0"/>
    <b v="0"/>
    <x v="0"/>
  </r>
  <r>
    <x v="1"/>
    <n v="4.4268055569999998"/>
    <n v="78"/>
    <s v="M"/>
    <m/>
    <n v="1"/>
    <n v="1"/>
    <n v="0"/>
    <n v="1"/>
    <s v="Stanford"/>
    <n v="1"/>
    <n v="1"/>
    <x v="0"/>
    <n v="0"/>
    <n v="1"/>
    <b v="1"/>
    <n v="1"/>
    <b v="0"/>
    <n v="0"/>
    <b v="1"/>
    <n v="1"/>
    <b v="0"/>
    <b v="1"/>
    <b v="0"/>
    <b v="0"/>
    <x v="0"/>
  </r>
  <r>
    <x v="1"/>
    <n v="4.9676454559999996"/>
    <n v="67"/>
    <s v="M"/>
    <m/>
    <n v="1"/>
    <n v="0"/>
    <n v="1"/>
    <n v="1"/>
    <s v="Stanford"/>
    <n v="1"/>
    <n v="1"/>
    <x v="1"/>
    <n v="1"/>
    <n v="1"/>
    <b v="0"/>
    <n v="0"/>
    <b v="1"/>
    <n v="1"/>
    <b v="1"/>
    <n v="1"/>
    <b v="0"/>
    <b v="0"/>
    <b v="1"/>
    <b v="1"/>
    <x v="0"/>
  </r>
  <r>
    <x v="1"/>
    <n v="7.4490138779999997"/>
    <n v="66"/>
    <s v="M"/>
    <m/>
    <n v="1"/>
    <n v="0"/>
    <n v="1"/>
    <n v="1"/>
    <s v="Stanford"/>
    <n v="1"/>
    <n v="1"/>
    <x v="1"/>
    <n v="1"/>
    <n v="1"/>
    <b v="0"/>
    <n v="0"/>
    <b v="1"/>
    <n v="1"/>
    <b v="1"/>
    <n v="1"/>
    <b v="0"/>
    <b v="0"/>
    <b v="1"/>
    <b v="1"/>
    <x v="0"/>
  </r>
  <r>
    <x v="1"/>
    <n v="4.0073969509999996"/>
    <n v="75"/>
    <s v="M"/>
    <m/>
    <n v="1"/>
    <n v="0"/>
    <n v="1"/>
    <n v="1"/>
    <s v="Stanford"/>
    <n v="1"/>
    <n v="1"/>
    <x v="1"/>
    <n v="1"/>
    <n v="1"/>
    <b v="0"/>
    <n v="0"/>
    <b v="1"/>
    <n v="1"/>
    <b v="1"/>
    <n v="1"/>
    <b v="0"/>
    <b v="0"/>
    <b v="1"/>
    <b v="1"/>
    <x v="0"/>
  </r>
  <r>
    <x v="1"/>
    <n v="10.04713289"/>
    <n v="67"/>
    <s v="M"/>
    <m/>
    <n v="1"/>
    <n v="1"/>
    <n v="1"/>
    <n v="1"/>
    <s v="Stanford"/>
    <n v="1"/>
    <n v="1"/>
    <x v="0"/>
    <n v="1"/>
    <n v="1"/>
    <b v="1"/>
    <n v="1"/>
    <b v="1"/>
    <n v="1"/>
    <b v="1"/>
    <n v="1"/>
    <b v="1"/>
    <b v="1"/>
    <b v="1"/>
    <b v="1"/>
    <x v="1"/>
  </r>
  <r>
    <x v="1"/>
    <n v="6.5036704729999997"/>
    <n v="77"/>
    <s v="M"/>
    <m/>
    <n v="1"/>
    <n v="1"/>
    <n v="1"/>
    <n v="1"/>
    <s v="Stanford"/>
    <n v="1"/>
    <n v="1"/>
    <x v="0"/>
    <n v="1"/>
    <n v="1"/>
    <b v="1"/>
    <n v="1"/>
    <b v="1"/>
    <n v="1"/>
    <b v="1"/>
    <n v="1"/>
    <b v="1"/>
    <b v="1"/>
    <b v="1"/>
    <b v="1"/>
    <x v="1"/>
  </r>
  <r>
    <x v="1"/>
    <n v="3.3723491669999999"/>
    <n v="73"/>
    <s v="M"/>
    <m/>
    <n v="1"/>
    <n v="1"/>
    <n v="1"/>
    <n v="1"/>
    <s v="Stanford"/>
    <n v="1"/>
    <n v="1"/>
    <x v="0"/>
    <n v="1"/>
    <n v="1"/>
    <b v="1"/>
    <n v="1"/>
    <b v="1"/>
    <n v="1"/>
    <b v="1"/>
    <n v="1"/>
    <b v="1"/>
    <b v="1"/>
    <b v="1"/>
    <b v="1"/>
    <x v="1"/>
  </r>
  <r>
    <x v="1"/>
    <n v="4.2871140130000001"/>
    <n v="63"/>
    <s v="M"/>
    <m/>
    <n v="1"/>
    <n v="1"/>
    <n v="1"/>
    <n v="1"/>
    <s v="Stanford"/>
    <n v="1"/>
    <n v="1"/>
    <x v="0"/>
    <n v="1"/>
    <n v="1"/>
    <b v="1"/>
    <n v="1"/>
    <b v="1"/>
    <n v="1"/>
    <b v="1"/>
    <n v="1"/>
    <b v="1"/>
    <b v="1"/>
    <b v="1"/>
    <b v="1"/>
    <x v="1"/>
  </r>
  <r>
    <x v="1"/>
    <n v="8.4718958880000006"/>
    <n v="69"/>
    <s v="M"/>
    <m/>
    <n v="1"/>
    <n v="1"/>
    <n v="1"/>
    <n v="1"/>
    <s v="Stanford"/>
    <n v="1"/>
    <n v="1"/>
    <x v="0"/>
    <n v="1"/>
    <n v="1"/>
    <b v="1"/>
    <n v="1"/>
    <b v="1"/>
    <n v="1"/>
    <b v="1"/>
    <n v="1"/>
    <b v="1"/>
    <b v="1"/>
    <b v="1"/>
    <b v="1"/>
    <x v="1"/>
  </r>
  <r>
    <x v="1"/>
    <n v="6.7906220670000002"/>
    <n v="70"/>
    <s v="M"/>
    <m/>
    <n v="1"/>
    <n v="1"/>
    <n v="1"/>
    <n v="1"/>
    <s v="Stanford"/>
    <n v="1"/>
    <n v="1"/>
    <x v="0"/>
    <n v="1"/>
    <n v="1"/>
    <b v="1"/>
    <n v="1"/>
    <b v="1"/>
    <n v="1"/>
    <b v="1"/>
    <n v="1"/>
    <b v="1"/>
    <b v="1"/>
    <b v="1"/>
    <b v="1"/>
    <x v="1"/>
  </r>
  <r>
    <x v="1"/>
    <n v="4.6497392319999999"/>
    <n v="60"/>
    <s v="M"/>
    <m/>
    <n v="1"/>
    <n v="0"/>
    <n v="0"/>
    <n v="0"/>
    <s v="Stanford"/>
    <n v="1"/>
    <n v="1"/>
    <x v="1"/>
    <n v="0"/>
    <n v="0"/>
    <b v="0"/>
    <n v="0"/>
    <b v="0"/>
    <n v="0"/>
    <b v="0"/>
    <n v="0"/>
    <b v="0"/>
    <b v="0"/>
    <b v="0"/>
    <b v="0"/>
    <x v="0"/>
  </r>
  <r>
    <x v="1"/>
    <n v="4.461746335"/>
    <n v="60"/>
    <s v="F"/>
    <m/>
    <n v="1"/>
    <n v="0"/>
    <n v="0"/>
    <n v="0"/>
    <s v="Stanford"/>
    <n v="1"/>
    <n v="1"/>
    <x v="1"/>
    <n v="0"/>
    <n v="0"/>
    <b v="0"/>
    <n v="0"/>
    <b v="0"/>
    <n v="0"/>
    <b v="0"/>
    <n v="0"/>
    <b v="0"/>
    <b v="0"/>
    <b v="0"/>
    <b v="0"/>
    <x v="0"/>
  </r>
  <r>
    <x v="1"/>
    <n v="3.8612132610000001"/>
    <n v="70"/>
    <s v="F"/>
    <m/>
    <n v="1"/>
    <n v="0"/>
    <n v="0"/>
    <n v="0"/>
    <s v="Stanford"/>
    <n v="1"/>
    <n v="1"/>
    <x v="1"/>
    <n v="0"/>
    <n v="0"/>
    <b v="0"/>
    <n v="0"/>
    <b v="0"/>
    <n v="0"/>
    <b v="0"/>
    <n v="0"/>
    <b v="0"/>
    <b v="0"/>
    <b v="0"/>
    <b v="0"/>
    <x v="0"/>
  </r>
  <r>
    <x v="1"/>
    <n v="8.2499133800000006"/>
    <n v="61"/>
    <s v="M"/>
    <m/>
    <n v="1"/>
    <n v="0"/>
    <n v="0"/>
    <n v="0"/>
    <s v="Stanford"/>
    <n v="1"/>
    <n v="1"/>
    <x v="1"/>
    <n v="0"/>
    <n v="0"/>
    <b v="0"/>
    <n v="0"/>
    <b v="0"/>
    <n v="0"/>
    <b v="0"/>
    <n v="0"/>
    <b v="0"/>
    <b v="0"/>
    <b v="0"/>
    <b v="0"/>
    <x v="0"/>
  </r>
  <r>
    <x v="1"/>
    <n v="10.48810585"/>
    <n v="77"/>
    <s v="M"/>
    <m/>
    <n v="1"/>
    <n v="0"/>
    <n v="0"/>
    <n v="0"/>
    <s v="Stanford"/>
    <n v="1"/>
    <n v="1"/>
    <x v="1"/>
    <n v="0"/>
    <n v="0"/>
    <b v="0"/>
    <n v="0"/>
    <b v="0"/>
    <n v="0"/>
    <b v="0"/>
    <n v="0"/>
    <b v="0"/>
    <b v="0"/>
    <b v="0"/>
    <b v="0"/>
    <x v="0"/>
  </r>
  <r>
    <x v="1"/>
    <n v="3.9732898780000001"/>
    <n v="71"/>
    <s v="M"/>
    <m/>
    <n v="1"/>
    <n v="1"/>
    <n v="0"/>
    <n v="0"/>
    <s v="Stanford"/>
    <n v="1"/>
    <n v="1"/>
    <x v="0"/>
    <n v="0"/>
    <n v="0"/>
    <b v="1"/>
    <n v="1"/>
    <b v="0"/>
    <n v="0"/>
    <b v="0"/>
    <n v="0"/>
    <b v="0"/>
    <b v="0"/>
    <b v="0"/>
    <b v="0"/>
    <x v="0"/>
  </r>
  <r>
    <x v="1"/>
    <n v="7.9504351340000001"/>
    <n v="67"/>
    <s v="M"/>
    <m/>
    <n v="1"/>
    <n v="1"/>
    <n v="0"/>
    <n v="0"/>
    <s v="Stanford"/>
    <n v="1"/>
    <n v="1"/>
    <x v="0"/>
    <n v="0"/>
    <n v="0"/>
    <b v="1"/>
    <n v="1"/>
    <b v="0"/>
    <n v="0"/>
    <b v="0"/>
    <n v="0"/>
    <b v="0"/>
    <b v="0"/>
    <b v="0"/>
    <b v="0"/>
    <x v="0"/>
  </r>
  <r>
    <x v="1"/>
    <n v="7.7607998289999998"/>
    <n v="70"/>
    <s v="M"/>
    <m/>
    <n v="1"/>
    <n v="0"/>
    <n v="1"/>
    <n v="0"/>
    <s v="Stanford"/>
    <n v="1"/>
    <n v="1"/>
    <x v="1"/>
    <n v="1"/>
    <n v="0"/>
    <b v="0"/>
    <n v="0"/>
    <b v="1"/>
    <n v="1"/>
    <b v="0"/>
    <n v="0"/>
    <b v="0"/>
    <b v="0"/>
    <b v="0"/>
    <b v="0"/>
    <x v="0"/>
  </r>
  <r>
    <x v="1"/>
    <n v="8.1570566610000004"/>
    <n v="56"/>
    <s v="M"/>
    <m/>
    <n v="1"/>
    <n v="0"/>
    <n v="1"/>
    <n v="0"/>
    <s v="Stanford"/>
    <n v="1"/>
    <n v="1"/>
    <x v="1"/>
    <n v="1"/>
    <n v="0"/>
    <b v="0"/>
    <n v="0"/>
    <b v="1"/>
    <n v="1"/>
    <b v="0"/>
    <n v="0"/>
    <b v="0"/>
    <b v="0"/>
    <b v="0"/>
    <b v="0"/>
    <x v="0"/>
  </r>
  <r>
    <x v="1"/>
    <n v="8.5528064770000007"/>
    <n v="71"/>
    <s v="M"/>
    <m/>
    <n v="1"/>
    <n v="0"/>
    <n v="1"/>
    <n v="0"/>
    <s v="Stanford"/>
    <n v="1"/>
    <n v="1"/>
    <x v="1"/>
    <n v="1"/>
    <n v="0"/>
    <b v="0"/>
    <n v="0"/>
    <b v="1"/>
    <n v="1"/>
    <b v="0"/>
    <n v="0"/>
    <b v="0"/>
    <b v="0"/>
    <b v="0"/>
    <b v="0"/>
    <x v="0"/>
  </r>
  <r>
    <x v="1"/>
    <n v="1.4660633679999999"/>
    <n v="69"/>
    <s v="M"/>
    <m/>
    <n v="1"/>
    <n v="1"/>
    <n v="1"/>
    <n v="0"/>
    <s v="Stanford"/>
    <n v="1"/>
    <n v="1"/>
    <x v="0"/>
    <n v="1"/>
    <n v="0"/>
    <b v="1"/>
    <n v="1"/>
    <b v="1"/>
    <n v="1"/>
    <b v="0"/>
    <n v="0"/>
    <b v="1"/>
    <b v="0"/>
    <b v="0"/>
    <b v="0"/>
    <x v="0"/>
  </r>
  <r>
    <x v="1"/>
    <n v="6.4650967499999998"/>
    <n v="71"/>
    <s v="M"/>
    <m/>
    <n v="1"/>
    <n v="1"/>
    <n v="1"/>
    <n v="0"/>
    <s v="Stanford"/>
    <n v="1"/>
    <n v="1"/>
    <x v="0"/>
    <n v="1"/>
    <n v="0"/>
    <b v="1"/>
    <n v="1"/>
    <b v="1"/>
    <n v="1"/>
    <b v="0"/>
    <n v="0"/>
    <b v="1"/>
    <b v="0"/>
    <b v="0"/>
    <b v="0"/>
    <x v="0"/>
  </r>
  <r>
    <x v="1"/>
    <n v="5.9654922040000002"/>
    <n v="56"/>
    <s v="F"/>
    <m/>
    <n v="1"/>
    <n v="1"/>
    <n v="1"/>
    <n v="0"/>
    <s v="Stanford"/>
    <n v="1"/>
    <n v="1"/>
    <x v="0"/>
    <n v="1"/>
    <n v="0"/>
    <b v="1"/>
    <n v="1"/>
    <b v="1"/>
    <n v="1"/>
    <b v="0"/>
    <n v="0"/>
    <b v="1"/>
    <b v="0"/>
    <b v="0"/>
    <b v="0"/>
    <x v="0"/>
  </r>
  <r>
    <x v="1"/>
    <n v="6.6762195039999996"/>
    <n v="65"/>
    <s v="F"/>
    <s v="Parasomnia"/>
    <n v="1"/>
    <n v="1"/>
    <n v="1"/>
    <n v="0"/>
    <s v="Stanford"/>
    <n v="1"/>
    <n v="1"/>
    <x v="0"/>
    <n v="1"/>
    <n v="0"/>
    <b v="1"/>
    <n v="1"/>
    <b v="1"/>
    <n v="1"/>
    <b v="0"/>
    <n v="0"/>
    <b v="1"/>
    <b v="0"/>
    <b v="0"/>
    <b v="0"/>
    <x v="0"/>
  </r>
  <r>
    <x v="1"/>
    <n v="6.7622398209999997"/>
    <n v="74"/>
    <s v="F"/>
    <m/>
    <n v="1"/>
    <n v="1"/>
    <n v="1"/>
    <n v="0"/>
    <s v="Stanford"/>
    <n v="1"/>
    <n v="1"/>
    <x v="0"/>
    <n v="1"/>
    <n v="0"/>
    <b v="1"/>
    <n v="1"/>
    <b v="1"/>
    <n v="1"/>
    <b v="0"/>
    <n v="0"/>
    <b v="1"/>
    <b v="0"/>
    <b v="0"/>
    <b v="0"/>
    <x v="0"/>
  </r>
  <r>
    <x v="1"/>
    <n v="7.0950900639999999"/>
    <n v="59"/>
    <s v="M"/>
    <m/>
    <n v="1"/>
    <n v="1"/>
    <n v="1"/>
    <n v="0"/>
    <s v="Stanford"/>
    <n v="1"/>
    <n v="1"/>
    <x v="0"/>
    <n v="1"/>
    <n v="0"/>
    <b v="1"/>
    <n v="1"/>
    <b v="1"/>
    <n v="1"/>
    <b v="0"/>
    <n v="0"/>
    <b v="1"/>
    <b v="0"/>
    <b v="0"/>
    <b v="0"/>
    <x v="0"/>
  </r>
  <r>
    <x v="1"/>
    <n v="10.709139990000001"/>
    <n v="76"/>
    <s v="M"/>
    <m/>
    <n v="1"/>
    <n v="1"/>
    <n v="1"/>
    <n v="0"/>
    <s v="Stanford"/>
    <n v="1"/>
    <n v="1"/>
    <x v="0"/>
    <n v="1"/>
    <n v="0"/>
    <b v="1"/>
    <n v="1"/>
    <b v="1"/>
    <n v="1"/>
    <b v="0"/>
    <n v="0"/>
    <b v="1"/>
    <b v="0"/>
    <b v="0"/>
    <b v="0"/>
    <x v="0"/>
  </r>
  <r>
    <x v="1"/>
    <n v="5.5567184239999996"/>
    <n v="62"/>
    <s v="M"/>
    <m/>
    <n v="1"/>
    <n v="1"/>
    <n v="1"/>
    <n v="0"/>
    <s v="Stanford"/>
    <n v="1"/>
    <n v="1"/>
    <x v="0"/>
    <n v="1"/>
    <n v="0"/>
    <b v="1"/>
    <n v="1"/>
    <b v="1"/>
    <n v="1"/>
    <b v="0"/>
    <n v="0"/>
    <b v="1"/>
    <b v="0"/>
    <b v="0"/>
    <b v="0"/>
    <x v="0"/>
  </r>
  <r>
    <x v="1"/>
    <n v="8.1022803109999995"/>
    <n v="68"/>
    <s v="F"/>
    <m/>
    <n v="1"/>
    <n v="1"/>
    <n v="1"/>
    <n v="0"/>
    <s v="Stanford"/>
    <n v="1"/>
    <n v="1"/>
    <x v="0"/>
    <n v="1"/>
    <n v="0"/>
    <b v="1"/>
    <n v="1"/>
    <b v="1"/>
    <n v="1"/>
    <b v="0"/>
    <n v="0"/>
    <b v="1"/>
    <b v="0"/>
    <b v="0"/>
    <b v="0"/>
    <x v="0"/>
  </r>
  <r>
    <x v="1"/>
    <n v="5.0905679749999999"/>
    <n v="76"/>
    <s v="M"/>
    <m/>
    <n v="1"/>
    <n v="1"/>
    <n v="1"/>
    <n v="0"/>
    <s v="Stanford"/>
    <n v="1"/>
    <n v="1"/>
    <x v="0"/>
    <n v="1"/>
    <n v="0"/>
    <b v="1"/>
    <n v="1"/>
    <b v="1"/>
    <n v="1"/>
    <b v="0"/>
    <n v="0"/>
    <b v="1"/>
    <b v="0"/>
    <b v="0"/>
    <b v="0"/>
    <x v="0"/>
  </r>
  <r>
    <x v="1"/>
    <n v="4.3324332099999996"/>
    <n v="52"/>
    <s v="M"/>
    <m/>
    <n v="1"/>
    <n v="0.5"/>
    <n v="1"/>
    <n v="0"/>
    <s v="Stanford"/>
    <n v="1"/>
    <n v="1"/>
    <x v="1"/>
    <n v="1"/>
    <n v="0"/>
    <b v="0"/>
    <n v="0"/>
    <b v="1"/>
    <n v="1"/>
    <b v="0"/>
    <n v="0"/>
    <b v="0"/>
    <b v="0"/>
    <b v="0"/>
    <b v="0"/>
    <x v="0"/>
  </r>
  <r>
    <x v="1"/>
    <n v="2.9167801550000001"/>
    <n v="71"/>
    <s v="M"/>
    <m/>
    <n v="1"/>
    <n v="0.5"/>
    <n v="1"/>
    <n v="1"/>
    <s v="Stanford"/>
    <n v="1"/>
    <n v="1"/>
    <x v="1"/>
    <n v="1"/>
    <n v="1"/>
    <b v="0"/>
    <n v="0"/>
    <b v="1"/>
    <n v="1"/>
    <b v="1"/>
    <n v="1"/>
    <b v="0"/>
    <b v="0"/>
    <b v="1"/>
    <b v="1"/>
    <x v="0"/>
  </r>
  <r>
    <x v="0"/>
    <n v="-8.0569572209999993"/>
    <n v="45"/>
    <s v="M"/>
    <m/>
    <n v="0"/>
    <n v="0"/>
    <n v="0"/>
    <n v="0"/>
    <s v="Stanford"/>
    <n v="1"/>
    <n v="0"/>
    <x v="1"/>
    <n v="0"/>
    <n v="0"/>
    <b v="0"/>
    <n v="0"/>
    <b v="0"/>
    <n v="0"/>
    <b v="0"/>
    <n v="0"/>
    <b v="0"/>
    <b v="0"/>
    <b v="0"/>
    <b v="0"/>
    <x v="0"/>
  </r>
  <r>
    <x v="0"/>
    <n v="-7.1855940269999996"/>
    <n v="65"/>
    <s v="M"/>
    <m/>
    <n v="0"/>
    <n v="0"/>
    <n v="0"/>
    <n v="0"/>
    <s v="Stanford"/>
    <n v="1"/>
    <n v="0"/>
    <x v="1"/>
    <n v="0"/>
    <n v="0"/>
    <b v="0"/>
    <n v="0"/>
    <b v="0"/>
    <n v="0"/>
    <b v="0"/>
    <n v="0"/>
    <b v="0"/>
    <b v="0"/>
    <b v="0"/>
    <b v="0"/>
    <x v="0"/>
  </r>
  <r>
    <x v="0"/>
    <n v="-7.161543633"/>
    <n v="70"/>
    <s v="F"/>
    <m/>
    <n v="0"/>
    <n v="0"/>
    <n v="0"/>
    <n v="0"/>
    <s v="Stanford"/>
    <n v="1"/>
    <n v="0"/>
    <x v="1"/>
    <n v="0"/>
    <n v="0"/>
    <b v="0"/>
    <n v="0"/>
    <b v="0"/>
    <n v="0"/>
    <b v="0"/>
    <n v="0"/>
    <b v="0"/>
    <b v="0"/>
    <b v="0"/>
    <b v="0"/>
    <x v="0"/>
  </r>
  <r>
    <x v="0"/>
    <n v="-7.0927508330000002"/>
    <n v="58"/>
    <s v="M"/>
    <m/>
    <n v="0"/>
    <n v="0"/>
    <n v="0"/>
    <n v="0"/>
    <s v="Stanford"/>
    <n v="1"/>
    <n v="0"/>
    <x v="1"/>
    <n v="0"/>
    <n v="0"/>
    <b v="0"/>
    <n v="0"/>
    <b v="0"/>
    <n v="0"/>
    <b v="0"/>
    <n v="0"/>
    <b v="0"/>
    <b v="0"/>
    <b v="0"/>
    <b v="0"/>
    <x v="0"/>
  </r>
  <r>
    <x v="0"/>
    <n v="-6.7442457180000002"/>
    <n v="66"/>
    <s v="M"/>
    <m/>
    <n v="0"/>
    <n v="0"/>
    <n v="0"/>
    <n v="0"/>
    <s v="Stanford"/>
    <n v="1"/>
    <n v="0"/>
    <x v="1"/>
    <n v="0"/>
    <n v="0"/>
    <b v="0"/>
    <n v="0"/>
    <b v="0"/>
    <n v="0"/>
    <b v="0"/>
    <n v="0"/>
    <b v="0"/>
    <b v="0"/>
    <b v="0"/>
    <b v="0"/>
    <x v="0"/>
  </r>
  <r>
    <x v="0"/>
    <n v="-6.0728324950000001"/>
    <n v="53"/>
    <s v="M"/>
    <m/>
    <n v="0"/>
    <n v="0"/>
    <n v="0"/>
    <n v="0"/>
    <s v="Stanford"/>
    <n v="1"/>
    <n v="0"/>
    <x v="1"/>
    <n v="0"/>
    <n v="0"/>
    <b v="0"/>
    <n v="0"/>
    <b v="0"/>
    <n v="0"/>
    <b v="0"/>
    <n v="0"/>
    <b v="0"/>
    <b v="0"/>
    <b v="0"/>
    <b v="0"/>
    <x v="0"/>
  </r>
  <r>
    <x v="0"/>
    <n v="-5.8477109399999998"/>
    <n v="72"/>
    <s v="F"/>
    <m/>
    <n v="0"/>
    <n v="0"/>
    <n v="0"/>
    <n v="0"/>
    <s v="Stanford"/>
    <n v="1"/>
    <n v="0"/>
    <x v="1"/>
    <n v="0"/>
    <n v="0"/>
    <b v="0"/>
    <n v="0"/>
    <b v="0"/>
    <n v="0"/>
    <b v="0"/>
    <n v="0"/>
    <b v="0"/>
    <b v="0"/>
    <b v="0"/>
    <b v="0"/>
    <x v="0"/>
  </r>
  <r>
    <x v="0"/>
    <n v="-5.6646109559999998"/>
    <n v="61"/>
    <s v="M"/>
    <m/>
    <n v="0"/>
    <n v="0"/>
    <n v="0"/>
    <n v="0"/>
    <s v="Stanford"/>
    <n v="1"/>
    <n v="0"/>
    <x v="1"/>
    <n v="0"/>
    <n v="0"/>
    <b v="0"/>
    <n v="0"/>
    <b v="0"/>
    <n v="0"/>
    <b v="0"/>
    <n v="0"/>
    <b v="0"/>
    <b v="0"/>
    <b v="0"/>
    <b v="0"/>
    <x v="0"/>
  </r>
  <r>
    <x v="0"/>
    <n v="-5.4816198849999997"/>
    <n v="80"/>
    <s v="M"/>
    <m/>
    <n v="0"/>
    <n v="0"/>
    <n v="0"/>
    <n v="0"/>
    <s v="Stanford"/>
    <n v="1"/>
    <n v="0"/>
    <x v="1"/>
    <n v="0"/>
    <n v="0"/>
    <b v="0"/>
    <n v="0"/>
    <b v="0"/>
    <n v="0"/>
    <b v="0"/>
    <n v="0"/>
    <b v="0"/>
    <b v="0"/>
    <b v="0"/>
    <b v="0"/>
    <x v="0"/>
  </r>
  <r>
    <x v="0"/>
    <n v="-5.3751686689999998"/>
    <n v="62"/>
    <s v="F"/>
    <m/>
    <n v="0"/>
    <n v="0"/>
    <n v="0"/>
    <n v="0"/>
    <s v="Stanford"/>
    <n v="1"/>
    <n v="0"/>
    <x v="1"/>
    <n v="0"/>
    <n v="0"/>
    <b v="0"/>
    <n v="0"/>
    <b v="0"/>
    <n v="0"/>
    <b v="0"/>
    <n v="0"/>
    <b v="0"/>
    <b v="0"/>
    <b v="0"/>
    <b v="0"/>
    <x v="0"/>
  </r>
  <r>
    <x v="0"/>
    <n v="-5.3183706559999999"/>
    <n v="60"/>
    <s v="M"/>
    <m/>
    <n v="0"/>
    <n v="0"/>
    <n v="0"/>
    <n v="0"/>
    <s v="Stanford"/>
    <n v="1"/>
    <n v="0"/>
    <x v="1"/>
    <n v="0"/>
    <n v="0"/>
    <b v="0"/>
    <n v="0"/>
    <b v="0"/>
    <n v="0"/>
    <b v="0"/>
    <n v="0"/>
    <b v="0"/>
    <b v="0"/>
    <b v="0"/>
    <b v="0"/>
    <x v="0"/>
  </r>
  <r>
    <x v="0"/>
    <n v="-4.9671237980000003"/>
    <n v="64"/>
    <s v="M"/>
    <m/>
    <n v="0"/>
    <n v="0"/>
    <n v="0"/>
    <n v="0"/>
    <s v="Stanford"/>
    <n v="1"/>
    <n v="0"/>
    <x v="1"/>
    <n v="0"/>
    <n v="0"/>
    <b v="0"/>
    <n v="0"/>
    <b v="0"/>
    <n v="0"/>
    <b v="0"/>
    <n v="0"/>
    <b v="0"/>
    <b v="0"/>
    <b v="0"/>
    <b v="0"/>
    <x v="0"/>
  </r>
  <r>
    <x v="0"/>
    <n v="-4.8526087950000001"/>
    <n v="77"/>
    <s v="F"/>
    <m/>
    <n v="0"/>
    <n v="0"/>
    <n v="0"/>
    <n v="0"/>
    <s v="Stanford"/>
    <n v="1"/>
    <n v="0"/>
    <x v="1"/>
    <n v="0"/>
    <n v="0"/>
    <b v="0"/>
    <n v="0"/>
    <b v="0"/>
    <n v="0"/>
    <b v="0"/>
    <n v="0"/>
    <b v="0"/>
    <b v="0"/>
    <b v="0"/>
    <b v="0"/>
    <x v="0"/>
  </r>
  <r>
    <x v="0"/>
    <n v="-4.5812398910000001"/>
    <n v="74"/>
    <s v="M"/>
    <m/>
    <n v="0"/>
    <n v="0"/>
    <n v="0"/>
    <n v="0"/>
    <s v="Stanford"/>
    <n v="1"/>
    <n v="0"/>
    <x v="1"/>
    <n v="0"/>
    <n v="0"/>
    <b v="0"/>
    <n v="0"/>
    <b v="0"/>
    <n v="0"/>
    <b v="0"/>
    <n v="0"/>
    <b v="0"/>
    <b v="0"/>
    <b v="0"/>
    <b v="0"/>
    <x v="0"/>
  </r>
  <r>
    <x v="0"/>
    <n v="-4.4213471929999999"/>
    <n v="66"/>
    <s v="M"/>
    <m/>
    <n v="0"/>
    <n v="0"/>
    <n v="0"/>
    <n v="0"/>
    <s v="Stanford"/>
    <n v="1"/>
    <n v="0"/>
    <x v="1"/>
    <n v="0"/>
    <n v="0"/>
    <b v="0"/>
    <n v="0"/>
    <b v="0"/>
    <n v="0"/>
    <b v="0"/>
    <n v="0"/>
    <b v="0"/>
    <b v="0"/>
    <b v="0"/>
    <b v="0"/>
    <x v="0"/>
  </r>
  <r>
    <x v="0"/>
    <n v="-4.3677041909999996"/>
    <n v="68"/>
    <s v="M"/>
    <m/>
    <n v="0"/>
    <n v="0"/>
    <n v="0"/>
    <n v="0"/>
    <s v="Stanford"/>
    <n v="1"/>
    <n v="0"/>
    <x v="1"/>
    <n v="0"/>
    <n v="0"/>
    <b v="0"/>
    <n v="0"/>
    <b v="0"/>
    <n v="0"/>
    <b v="0"/>
    <n v="0"/>
    <b v="0"/>
    <b v="0"/>
    <b v="0"/>
    <b v="0"/>
    <x v="0"/>
  </r>
  <r>
    <x v="0"/>
    <n v="-4.3485170799999997"/>
    <n v="74"/>
    <s v="M"/>
    <m/>
    <n v="0"/>
    <n v="0"/>
    <n v="0"/>
    <n v="0"/>
    <s v="Stanford"/>
    <n v="1"/>
    <n v="0"/>
    <x v="1"/>
    <n v="0"/>
    <n v="0"/>
    <b v="0"/>
    <n v="0"/>
    <b v="0"/>
    <n v="0"/>
    <b v="0"/>
    <n v="0"/>
    <b v="0"/>
    <b v="0"/>
    <b v="0"/>
    <b v="0"/>
    <x v="0"/>
  </r>
  <r>
    <x v="0"/>
    <n v="-3.7640566149999999"/>
    <n v="62"/>
    <s v="M"/>
    <m/>
    <n v="0"/>
    <n v="0"/>
    <n v="0"/>
    <n v="0"/>
    <s v="Stanford"/>
    <n v="1"/>
    <n v="0"/>
    <x v="1"/>
    <n v="0"/>
    <n v="0"/>
    <b v="0"/>
    <n v="0"/>
    <b v="0"/>
    <n v="0"/>
    <b v="0"/>
    <n v="0"/>
    <b v="0"/>
    <b v="0"/>
    <b v="0"/>
    <b v="0"/>
    <x v="0"/>
  </r>
  <r>
    <x v="0"/>
    <n v="-3.5628620519999998"/>
    <n v="73"/>
    <s v="F"/>
    <m/>
    <n v="0"/>
    <n v="0"/>
    <n v="0"/>
    <n v="0"/>
    <s v="Stanford"/>
    <n v="1"/>
    <n v="0"/>
    <x v="1"/>
    <n v="0"/>
    <n v="0"/>
    <b v="0"/>
    <n v="0"/>
    <b v="0"/>
    <n v="0"/>
    <b v="0"/>
    <n v="0"/>
    <b v="0"/>
    <b v="0"/>
    <b v="0"/>
    <b v="0"/>
    <x v="0"/>
  </r>
  <r>
    <x v="0"/>
    <n v="-3.0625151339999999"/>
    <n v="74"/>
    <s v="F"/>
    <m/>
    <n v="0"/>
    <n v="0"/>
    <n v="0"/>
    <n v="0"/>
    <s v="Stanford"/>
    <n v="1"/>
    <n v="0"/>
    <x v="1"/>
    <n v="0"/>
    <n v="0"/>
    <b v="0"/>
    <n v="0"/>
    <b v="0"/>
    <n v="0"/>
    <b v="0"/>
    <n v="0"/>
    <b v="0"/>
    <b v="0"/>
    <b v="0"/>
    <b v="0"/>
    <x v="0"/>
  </r>
  <r>
    <x v="0"/>
    <n v="-2.9571440099999999"/>
    <n v="76"/>
    <s v="F"/>
    <m/>
    <n v="0"/>
    <n v="0"/>
    <n v="0"/>
    <n v="0"/>
    <s v="Stanford"/>
    <n v="1"/>
    <n v="0"/>
    <x v="1"/>
    <n v="0"/>
    <n v="0"/>
    <b v="0"/>
    <n v="0"/>
    <b v="0"/>
    <n v="0"/>
    <b v="0"/>
    <n v="0"/>
    <b v="0"/>
    <b v="0"/>
    <b v="0"/>
    <b v="0"/>
    <x v="0"/>
  </r>
  <r>
    <x v="0"/>
    <n v="-2.5948541490000001"/>
    <n v="65"/>
    <s v="M"/>
    <m/>
    <n v="0"/>
    <n v="0"/>
    <n v="0"/>
    <n v="0"/>
    <s v="Stanford"/>
    <n v="1"/>
    <n v="0"/>
    <x v="1"/>
    <n v="0"/>
    <n v="0"/>
    <b v="0"/>
    <n v="0"/>
    <b v="0"/>
    <n v="0"/>
    <b v="0"/>
    <n v="0"/>
    <b v="0"/>
    <b v="0"/>
    <b v="0"/>
    <b v="0"/>
    <x v="0"/>
  </r>
  <r>
    <x v="0"/>
    <n v="-2.14175468"/>
    <n v="71"/>
    <s v="F"/>
    <m/>
    <n v="0"/>
    <n v="0"/>
    <n v="0"/>
    <n v="0"/>
    <s v="Stanford"/>
    <n v="1"/>
    <n v="0"/>
    <x v="1"/>
    <n v="0"/>
    <n v="0"/>
    <b v="0"/>
    <n v="0"/>
    <b v="0"/>
    <n v="0"/>
    <b v="0"/>
    <n v="0"/>
    <b v="0"/>
    <b v="0"/>
    <b v="0"/>
    <b v="0"/>
    <x v="0"/>
  </r>
  <r>
    <x v="0"/>
    <n v="-1.7900054729999999"/>
    <n v="79"/>
    <s v="M"/>
    <m/>
    <n v="0"/>
    <n v="0"/>
    <n v="0"/>
    <n v="0"/>
    <s v="Stanford"/>
    <n v="1"/>
    <n v="0"/>
    <x v="1"/>
    <n v="0"/>
    <n v="0"/>
    <b v="0"/>
    <n v="0"/>
    <b v="0"/>
    <n v="0"/>
    <b v="0"/>
    <n v="0"/>
    <b v="0"/>
    <b v="0"/>
    <b v="0"/>
    <b v="0"/>
    <x v="0"/>
  </r>
  <r>
    <x v="0"/>
    <n v="-1.459569605"/>
    <n v="57"/>
    <s v="M"/>
    <m/>
    <n v="0"/>
    <n v="0"/>
    <n v="0"/>
    <n v="0"/>
    <s v="Stanford"/>
    <n v="1"/>
    <n v="0"/>
    <x v="1"/>
    <n v="0"/>
    <n v="0"/>
    <b v="0"/>
    <n v="0"/>
    <b v="0"/>
    <n v="0"/>
    <b v="0"/>
    <n v="0"/>
    <b v="0"/>
    <b v="0"/>
    <b v="0"/>
    <b v="0"/>
    <x v="0"/>
  </r>
  <r>
    <x v="0"/>
    <n v="-5.1303870600000002E-2"/>
    <n v="72"/>
    <s v="M"/>
    <m/>
    <n v="0"/>
    <n v="0"/>
    <n v="0"/>
    <n v="0"/>
    <s v="Stanford"/>
    <n v="1"/>
    <n v="0"/>
    <x v="1"/>
    <n v="0"/>
    <n v="0"/>
    <b v="0"/>
    <n v="0"/>
    <b v="0"/>
    <n v="0"/>
    <b v="0"/>
    <n v="0"/>
    <b v="0"/>
    <b v="0"/>
    <b v="0"/>
    <b v="0"/>
    <x v="0"/>
  </r>
  <r>
    <x v="0"/>
    <n v="6.9434791679999996E-2"/>
    <n v="61"/>
    <s v="M"/>
    <m/>
    <n v="0"/>
    <n v="0"/>
    <n v="0"/>
    <n v="0"/>
    <s v="Stanford"/>
    <n v="1"/>
    <n v="0"/>
    <x v="1"/>
    <n v="0"/>
    <n v="0"/>
    <b v="0"/>
    <n v="0"/>
    <b v="0"/>
    <n v="0"/>
    <b v="0"/>
    <n v="0"/>
    <b v="0"/>
    <b v="0"/>
    <b v="0"/>
    <b v="0"/>
    <x v="0"/>
  </r>
  <r>
    <x v="0"/>
    <n v="0.91961745130000005"/>
    <n v="60"/>
    <s v="M"/>
    <s v="REM-related OSA"/>
    <n v="0"/>
    <n v="0"/>
    <n v="0"/>
    <n v="0"/>
    <s v="Stanford"/>
    <n v="1"/>
    <n v="0"/>
    <x v="1"/>
    <n v="0"/>
    <n v="0"/>
    <b v="0"/>
    <n v="0"/>
    <b v="0"/>
    <n v="0"/>
    <b v="0"/>
    <n v="0"/>
    <b v="0"/>
    <b v="0"/>
    <b v="0"/>
    <b v="0"/>
    <x v="0"/>
  </r>
  <r>
    <x v="0"/>
    <n v="2.1386801129999999"/>
    <n v="71"/>
    <s v="F"/>
    <m/>
    <n v="0"/>
    <n v="0"/>
    <n v="0"/>
    <n v="0"/>
    <s v="Stanford"/>
    <n v="1"/>
    <n v="0"/>
    <x v="1"/>
    <n v="0"/>
    <n v="0"/>
    <b v="0"/>
    <n v="0"/>
    <b v="0"/>
    <n v="0"/>
    <b v="0"/>
    <n v="0"/>
    <b v="0"/>
    <b v="0"/>
    <b v="0"/>
    <b v="0"/>
    <x v="0"/>
  </r>
  <r>
    <x v="0"/>
    <n v="-5.9610876189999997"/>
    <n v="60"/>
    <s v="F"/>
    <m/>
    <n v="0"/>
    <n v="0"/>
    <n v="1"/>
    <n v="0"/>
    <s v="Stanford"/>
    <n v="1"/>
    <n v="0"/>
    <x v="1"/>
    <n v="1"/>
    <n v="0"/>
    <b v="0"/>
    <n v="0"/>
    <b v="0"/>
    <n v="0"/>
    <b v="0"/>
    <n v="0"/>
    <b v="0"/>
    <b v="0"/>
    <b v="0"/>
    <b v="0"/>
    <x v="0"/>
  </r>
  <r>
    <x v="0"/>
    <n v="-1.679247124"/>
    <n v="70"/>
    <s v="M"/>
    <m/>
    <n v="0"/>
    <n v="1"/>
    <n v="1"/>
    <n v="0"/>
    <s v="Stanford"/>
    <n v="1"/>
    <n v="0"/>
    <x v="0"/>
    <n v="1"/>
    <n v="0"/>
    <b v="0"/>
    <n v="0"/>
    <b v="0"/>
    <n v="0"/>
    <b v="0"/>
    <n v="0"/>
    <b v="0"/>
    <b v="0"/>
    <b v="0"/>
    <b v="0"/>
    <x v="0"/>
  </r>
  <r>
    <x v="0"/>
    <n v="-7.7915592770000002"/>
    <n v="62"/>
    <s v="M"/>
    <m/>
    <n v="0"/>
    <n v="0"/>
    <n v="0"/>
    <n v="1"/>
    <s v="Stanford"/>
    <n v="1"/>
    <n v="0"/>
    <x v="1"/>
    <n v="0"/>
    <n v="1"/>
    <b v="0"/>
    <n v="0"/>
    <b v="0"/>
    <n v="0"/>
    <b v="0"/>
    <n v="0"/>
    <b v="0"/>
    <b v="0"/>
    <b v="0"/>
    <b v="0"/>
    <x v="0"/>
  </r>
  <r>
    <x v="0"/>
    <n v="-7.2821115900000004"/>
    <n v="76"/>
    <s v="M"/>
    <m/>
    <n v="0"/>
    <n v="0"/>
    <n v="0"/>
    <n v="1"/>
    <s v="Stanford"/>
    <n v="1"/>
    <n v="0"/>
    <x v="1"/>
    <n v="0"/>
    <n v="1"/>
    <b v="0"/>
    <n v="0"/>
    <b v="0"/>
    <n v="0"/>
    <b v="0"/>
    <n v="0"/>
    <b v="0"/>
    <b v="0"/>
    <b v="0"/>
    <b v="0"/>
    <x v="0"/>
  </r>
  <r>
    <x v="0"/>
    <n v="-2.5812651959999999"/>
    <n v="74"/>
    <s v="F"/>
    <s v="REM-related OSA"/>
    <n v="0"/>
    <n v="0"/>
    <n v="0"/>
    <n v="1"/>
    <s v="Stanford"/>
    <n v="1"/>
    <n v="0"/>
    <x v="1"/>
    <n v="0"/>
    <n v="1"/>
    <b v="0"/>
    <n v="0"/>
    <b v="0"/>
    <n v="0"/>
    <b v="0"/>
    <n v="0"/>
    <b v="0"/>
    <b v="0"/>
    <b v="0"/>
    <b v="0"/>
    <x v="0"/>
  </r>
  <r>
    <x v="0"/>
    <n v="3.9730297220000002"/>
    <n v="73"/>
    <s v="M"/>
    <m/>
    <n v="0"/>
    <n v="0"/>
    <n v="0"/>
    <n v="1"/>
    <s v="Stanford"/>
    <n v="1"/>
    <n v="0"/>
    <x v="1"/>
    <n v="0"/>
    <n v="1"/>
    <b v="0"/>
    <n v="0"/>
    <b v="0"/>
    <n v="0"/>
    <b v="0"/>
    <n v="0"/>
    <b v="0"/>
    <b v="0"/>
    <b v="0"/>
    <b v="0"/>
    <x v="0"/>
  </r>
  <r>
    <x v="0"/>
    <n v="-3.7593996189999999"/>
    <n v="60"/>
    <s v="F"/>
    <m/>
    <n v="0"/>
    <n v="1"/>
    <n v="1"/>
    <n v="1"/>
    <s v="Stanford"/>
    <n v="1"/>
    <n v="0"/>
    <x v="0"/>
    <n v="1"/>
    <n v="1"/>
    <b v="0"/>
    <n v="0"/>
    <b v="0"/>
    <n v="0"/>
    <b v="0"/>
    <n v="0"/>
    <b v="0"/>
    <b v="0"/>
    <b v="1"/>
    <b v="0"/>
    <x v="0"/>
  </r>
  <r>
    <x v="0"/>
    <n v="-5.7719640390000002"/>
    <n v="51"/>
    <s v="F"/>
    <m/>
    <n v="0"/>
    <n v="0"/>
    <n v="0"/>
    <n v="0"/>
    <s v="Stanford"/>
    <n v="1"/>
    <n v="0"/>
    <x v="1"/>
    <n v="0"/>
    <n v="0"/>
    <b v="0"/>
    <n v="0"/>
    <b v="0"/>
    <n v="0"/>
    <b v="0"/>
    <n v="0"/>
    <b v="0"/>
    <b v="0"/>
    <b v="0"/>
    <b v="0"/>
    <x v="0"/>
  </r>
  <r>
    <x v="0"/>
    <n v="-2.495419778"/>
    <n v="52"/>
    <s v="M"/>
    <m/>
    <n v="0"/>
    <n v="0"/>
    <n v="0"/>
    <n v="0"/>
    <s v="Stanford"/>
    <n v="1"/>
    <n v="0"/>
    <x v="1"/>
    <n v="0"/>
    <n v="0"/>
    <b v="0"/>
    <n v="0"/>
    <b v="0"/>
    <n v="0"/>
    <b v="0"/>
    <n v="0"/>
    <b v="0"/>
    <b v="0"/>
    <b v="0"/>
    <b v="0"/>
    <x v="0"/>
  </r>
  <r>
    <x v="0"/>
    <n v="-1.575004608"/>
    <n v="62"/>
    <s v="M"/>
    <s v="Pseudo-RBD"/>
    <n v="0"/>
    <n v="0"/>
    <n v="0"/>
    <n v="0"/>
    <s v="Stanford"/>
    <n v="1"/>
    <n v="0"/>
    <x v="1"/>
    <n v="0"/>
    <n v="0"/>
    <b v="0"/>
    <n v="0"/>
    <b v="0"/>
    <n v="0"/>
    <b v="0"/>
    <n v="0"/>
    <b v="0"/>
    <b v="0"/>
    <b v="0"/>
    <b v="0"/>
    <x v="0"/>
  </r>
  <r>
    <x v="0"/>
    <n v="-0.23647876609999999"/>
    <n v="41"/>
    <s v="M"/>
    <s v="Delayed PLMs"/>
    <n v="0"/>
    <n v="0"/>
    <n v="0"/>
    <n v="0"/>
    <s v="Stanford"/>
    <n v="1"/>
    <n v="0"/>
    <x v="1"/>
    <n v="0"/>
    <n v="0"/>
    <b v="0"/>
    <n v="0"/>
    <b v="0"/>
    <n v="0"/>
    <b v="0"/>
    <n v="0"/>
    <b v="0"/>
    <b v="0"/>
    <b v="0"/>
    <b v="0"/>
    <x v="0"/>
  </r>
  <r>
    <x v="0"/>
    <n v="-6.9253468600000003"/>
    <n v="43"/>
    <s v="M"/>
    <m/>
    <n v="0"/>
    <n v="0"/>
    <n v="1"/>
    <n v="0"/>
    <s v="Stanford"/>
    <n v="1"/>
    <n v="0"/>
    <x v="1"/>
    <n v="1"/>
    <n v="0"/>
    <b v="0"/>
    <n v="0"/>
    <b v="0"/>
    <n v="0"/>
    <b v="0"/>
    <n v="0"/>
    <b v="0"/>
    <b v="0"/>
    <b v="0"/>
    <b v="0"/>
    <x v="0"/>
  </r>
  <r>
    <x v="0"/>
    <n v="-3.858069446"/>
    <n v="40"/>
    <s v="M"/>
    <m/>
    <n v="0"/>
    <n v="1"/>
    <n v="1"/>
    <n v="0"/>
    <s v="Stanford"/>
    <n v="1"/>
    <n v="0"/>
    <x v="0"/>
    <n v="1"/>
    <n v="0"/>
    <b v="0"/>
    <n v="0"/>
    <b v="0"/>
    <n v="0"/>
    <b v="0"/>
    <n v="0"/>
    <b v="0"/>
    <b v="0"/>
    <b v="0"/>
    <b v="0"/>
    <x v="0"/>
  </r>
  <r>
    <x v="1"/>
    <m/>
    <n v="42"/>
    <s v="M"/>
    <m/>
    <n v="1"/>
    <n v="0"/>
    <n v="0"/>
    <n v="0"/>
    <s v="SHAS"/>
    <n v="1"/>
    <n v="1"/>
    <x v="1"/>
    <n v="0"/>
    <n v="0"/>
    <b v="0"/>
    <n v="0"/>
    <b v="0"/>
    <n v="0"/>
    <b v="0"/>
    <n v="0"/>
    <b v="0"/>
    <b v="0"/>
    <b v="0"/>
    <b v="0"/>
    <x v="0"/>
  </r>
</pivotCacheRecords>
</file>

<file path=xl/pivotCache/pivotCacheRecords2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5">
  <r>
    <x v="0"/>
    <n v="5.1647340570000004"/>
    <n v="54"/>
    <s v="M"/>
    <s v="nREM parasomnias"/>
    <n v="0.5"/>
    <n v="0"/>
    <n v="0"/>
    <n v="1"/>
    <s v="SHAS"/>
    <n v="1"/>
    <x v="0"/>
  </r>
  <r>
    <x v="0"/>
    <n v="-2.3457297750000001"/>
    <n v="53"/>
    <s v="M"/>
    <s v="RLS, PLM"/>
    <n v="0.5"/>
    <n v="1"/>
    <n v="0"/>
    <n v="0"/>
    <s v="SHAS"/>
    <n v="1"/>
    <x v="1"/>
  </r>
  <r>
    <x v="0"/>
    <n v="-2.700108095"/>
    <n v="55"/>
    <s v="M"/>
    <s v="OSA, other parasomnias (no RSWA)"/>
    <n v="1"/>
    <n v="0"/>
    <n v="0"/>
    <n v="1"/>
    <s v="SHAS"/>
    <n v="1"/>
    <x v="1"/>
  </r>
  <r>
    <x v="0"/>
    <n v="7.0801831970000002"/>
    <n v="85"/>
    <s v="F"/>
    <m/>
    <n v="0"/>
    <n v="1"/>
    <n v="0"/>
    <n v="0"/>
    <s v="SHAS"/>
    <n v="1"/>
    <x v="0"/>
  </r>
  <r>
    <x v="0"/>
    <n v="-1.1691594750000001"/>
    <n v="75"/>
    <s v="M"/>
    <s v="OSA, no RSWA"/>
    <n v="1"/>
    <n v="0"/>
    <n v="0"/>
    <n v="0"/>
    <s v="SHAS"/>
    <n v="1"/>
    <x v="1"/>
  </r>
  <r>
    <x v="0"/>
    <n v="-3.4536265410000002"/>
    <n v="55"/>
    <s v="F"/>
    <m/>
    <n v="0"/>
    <n v="0"/>
    <n v="0"/>
    <n v="0"/>
    <s v="SHAS"/>
    <n v="1"/>
    <x v="1"/>
  </r>
  <r>
    <x v="0"/>
    <n v="1.123105215"/>
    <n v="63"/>
    <s v="M"/>
    <s v="OSA, insomnia"/>
    <n v="0"/>
    <n v="0"/>
    <n v="0"/>
    <n v="0"/>
    <s v="SHAS"/>
    <n v="1"/>
    <x v="0"/>
  </r>
  <r>
    <x v="0"/>
    <n v="-5.3426761110000003"/>
    <n v="68"/>
    <s v="M"/>
    <s v="OSA"/>
    <n v="0"/>
    <n v="0"/>
    <n v="0"/>
    <n v="0"/>
    <s v="SHAS"/>
    <n v="1"/>
    <x v="1"/>
  </r>
  <r>
    <x v="0"/>
    <n v="4.1871186180000004"/>
    <n v="81"/>
    <s v="F"/>
    <s v="RLS, sleepwalks, anxiety, depression"/>
    <n v="0"/>
    <n v="1"/>
    <n v="0.5"/>
    <n v="1"/>
    <s v="SHAS"/>
    <n v="1"/>
    <x v="0"/>
  </r>
  <r>
    <x v="0"/>
    <n v="-0.40979335099999997"/>
    <n v="57"/>
    <s v="F"/>
    <s v="RLS, anxiety, depression, migraines"/>
    <n v="0"/>
    <n v="0"/>
    <n v="0.5"/>
    <n v="0"/>
    <s v="SHAS"/>
    <n v="1"/>
    <x v="1"/>
  </r>
  <r>
    <x v="0"/>
    <n v="-1.760162252"/>
    <n v="82"/>
    <s v="F"/>
    <s v="Insomnia"/>
    <n v="0"/>
    <n v="0"/>
    <n v="0"/>
    <n v="0"/>
    <s v="SHAS"/>
    <n v="1"/>
    <x v="1"/>
  </r>
  <r>
    <x v="0"/>
    <n v="3.7033907999999997E-2"/>
    <n v="72"/>
    <s v="F"/>
    <m/>
    <n v="0"/>
    <n v="0"/>
    <n v="0"/>
    <n v="0"/>
    <s v="SHAS"/>
    <n v="1"/>
    <x v="0"/>
  </r>
  <r>
    <x v="1"/>
    <n v="-0.90226366999999996"/>
    <n v="68"/>
    <s v="M"/>
    <s v="Depression, mild sleep apnea"/>
    <n v="0"/>
    <n v="0"/>
    <n v="0"/>
    <n v="0"/>
    <s v="SHAS"/>
    <n v="1"/>
    <x v="1"/>
  </r>
  <r>
    <x v="1"/>
    <n v="1.3878249060000001"/>
    <n v="80"/>
    <s v="M"/>
    <m/>
    <n v="0"/>
    <n v="0"/>
    <n v="0"/>
    <n v="0"/>
    <s v="SHAS"/>
    <n v="1"/>
    <x v="0"/>
  </r>
  <r>
    <x v="1"/>
    <n v="4.5387679140000001"/>
    <n v="80"/>
    <s v="M"/>
    <s v="OSA, anxiety"/>
    <n v="1"/>
    <n v="0"/>
    <n v="0"/>
    <n v="0"/>
    <s v="SHAS"/>
    <n v="1"/>
    <x v="0"/>
  </r>
  <r>
    <x v="1"/>
    <n v="5.0120282610000002"/>
    <n v="72"/>
    <s v="F"/>
    <s v="Borderline to mild OSA"/>
    <n v="0.5"/>
    <n v="1"/>
    <n v="0"/>
    <n v="0"/>
    <s v="SHAS"/>
    <n v="1"/>
    <x v="0"/>
  </r>
  <r>
    <x v="1"/>
    <n v="-3.407220857"/>
    <n v="67"/>
    <s v="F"/>
    <m/>
    <n v="0"/>
    <n v="0"/>
    <n v="0"/>
    <n v="0"/>
    <s v="SHAS"/>
    <n v="1"/>
    <x v="1"/>
  </r>
  <r>
    <x v="1"/>
    <n v="5.694318312"/>
    <n v="70"/>
    <s v="M"/>
    <m/>
    <n v="1"/>
    <n v="1"/>
    <n v="0"/>
    <n v="0"/>
    <s v="SHAS"/>
    <n v="1"/>
    <x v="0"/>
  </r>
  <r>
    <x v="1"/>
    <n v="5.5261576589999999"/>
    <n v="70"/>
    <s v="M"/>
    <s v="Mild depression, RLS"/>
    <n v="0"/>
    <n v="0.5"/>
    <n v="0"/>
    <n v="1"/>
    <s v="SHAS"/>
    <n v="1"/>
    <x v="0"/>
  </r>
  <r>
    <x v="1"/>
    <n v="4.3556225550000001"/>
    <n v="72"/>
    <s v="F"/>
    <m/>
    <n v="1"/>
    <n v="0"/>
    <n v="1"/>
    <n v="0"/>
    <s v="SHAS"/>
    <n v="1"/>
    <x v="0"/>
  </r>
  <r>
    <x v="1"/>
    <n v="5.2547727159999997"/>
    <n v="67"/>
    <s v="M"/>
    <s v="Depression, anxiety, PTSD"/>
    <n v="1"/>
    <n v="1"/>
    <n v="1"/>
    <n v="0"/>
    <s v="SHAS"/>
    <n v="1"/>
    <x v="0"/>
  </r>
  <r>
    <x v="1"/>
    <n v="5.8859385939999997"/>
    <n v="69"/>
    <s v="M"/>
    <m/>
    <n v="1"/>
    <n v="1"/>
    <n v="0.5"/>
    <n v="0"/>
    <s v="SHAS"/>
    <n v="1"/>
    <x v="0"/>
  </r>
  <r>
    <x v="1"/>
    <n v="4.1546924509999998"/>
    <n v="72"/>
    <s v="M"/>
    <s v="Mild-moderate OSA, insomnia, nocturia"/>
    <n v="1"/>
    <n v="0"/>
    <n v="0.5"/>
    <n v="1"/>
    <s v="SHAS"/>
    <n v="1"/>
    <x v="0"/>
  </r>
  <r>
    <x v="1"/>
    <n v="-3.9642169869999999"/>
    <n v="61"/>
    <s v="F"/>
    <s v="Depression, migraines"/>
    <n v="1"/>
    <n v="0.5"/>
    <n v="1"/>
    <n v="0"/>
    <s v="SHAS"/>
    <n v="1"/>
    <x v="1"/>
  </r>
  <r>
    <x v="1"/>
    <n v="5.3135809820000004"/>
    <n v="76"/>
    <s v="F"/>
    <s v="Depression, anxiety"/>
    <n v="1"/>
    <n v="1"/>
    <n v="1"/>
    <n v="1"/>
    <s v="SHAS"/>
    <n v="1"/>
    <x v="0"/>
  </r>
  <r>
    <x v="1"/>
    <n v="-1.274989098"/>
    <n v="65"/>
    <s v="F"/>
    <s v="Insomnia, anxiety"/>
    <n v="0"/>
    <n v="0"/>
    <n v="0"/>
    <n v="0"/>
    <s v="SHAS"/>
    <n v="1"/>
    <x v="1"/>
  </r>
  <r>
    <x v="1"/>
    <n v="6.8392871980000001"/>
    <n v="73"/>
    <s v="F"/>
    <s v="OSA, MCI, depression"/>
    <n v="0"/>
    <n v="0"/>
    <n v="0"/>
    <n v="0"/>
    <s v="SHAS"/>
    <n v="1"/>
    <x v="0"/>
  </r>
  <r>
    <x v="1"/>
    <n v="1.0274295120000001"/>
    <n v="53"/>
    <s v="M"/>
    <s v="OSA"/>
    <n v="1"/>
    <n v="0.5"/>
    <n v="0.5"/>
    <n v="1"/>
    <s v="SHAS"/>
    <n v="1"/>
    <x v="0"/>
  </r>
  <r>
    <x v="1"/>
    <n v="0.45891792199999998"/>
    <n v="68"/>
    <s v="M"/>
    <s v="Nightmare disorder, OSA, CSA, RLS, depression"/>
    <n v="0.5"/>
    <n v="1"/>
    <n v="0.5"/>
    <n v="1"/>
    <s v="SHAS"/>
    <n v="1"/>
    <x v="0"/>
  </r>
  <r>
    <x v="1"/>
    <n v="0.66475001899999997"/>
    <n v="79"/>
    <s v="M"/>
    <s v="OSA"/>
    <n v="1"/>
    <n v="0"/>
    <n v="1"/>
    <n v="0"/>
    <s v="SHAS"/>
    <n v="1"/>
    <x v="0"/>
  </r>
  <r>
    <x v="1"/>
    <n v="6.3362845170000002"/>
    <n v="64"/>
    <s v="M"/>
    <m/>
    <n v="1"/>
    <n v="0.5"/>
    <n v="1"/>
    <n v="0"/>
    <s v="SHAS"/>
    <n v="1"/>
    <x v="0"/>
  </r>
  <r>
    <x v="1"/>
    <n v="2.0803639129999998"/>
    <n v="76"/>
    <s v="F"/>
    <m/>
    <n v="1"/>
    <n v="1"/>
    <n v="1"/>
    <n v="0"/>
    <s v="Stanford"/>
    <n v="1"/>
    <x v="0"/>
  </r>
  <r>
    <x v="1"/>
    <n v="0.737372896"/>
    <n v="63"/>
    <s v="M"/>
    <m/>
    <n v="1"/>
    <n v="0"/>
    <n v="0"/>
    <n v="0"/>
    <s v="Stanford"/>
    <n v="1"/>
    <x v="0"/>
  </r>
  <r>
    <x v="1"/>
    <n v="4.5332755569999996"/>
    <n v="59"/>
    <s v="M"/>
    <m/>
    <n v="1"/>
    <n v="0"/>
    <n v="1"/>
    <n v="1"/>
    <s v="Stanford"/>
    <n v="1"/>
    <x v="0"/>
  </r>
  <r>
    <x v="1"/>
    <n v="-4.9148882719999998"/>
    <n v="65"/>
    <s v="F"/>
    <m/>
    <n v="1"/>
    <n v="0"/>
    <n v="0"/>
    <n v="0"/>
    <s v="Stanford"/>
    <n v="1"/>
    <x v="1"/>
  </r>
  <r>
    <x v="1"/>
    <n v="6.1564291280000001"/>
    <n v="63"/>
    <s v="M"/>
    <m/>
    <n v="1"/>
    <n v="0"/>
    <n v="0"/>
    <n v="0"/>
    <s v="Stanford"/>
    <n v="1"/>
    <x v="0"/>
  </r>
  <r>
    <x v="1"/>
    <n v="-0.96570313910000005"/>
    <n v="74"/>
    <s v="M"/>
    <m/>
    <n v="1"/>
    <n v="1"/>
    <n v="0"/>
    <n v="0"/>
    <s v="Stanford"/>
    <n v="1"/>
    <x v="1"/>
  </r>
  <r>
    <x v="1"/>
    <n v="7.6217001560000002"/>
    <n v="75"/>
    <s v="M"/>
    <m/>
    <n v="1"/>
    <n v="0.5"/>
    <n v="0"/>
    <n v="0.5"/>
    <s v="Stanford"/>
    <n v="1"/>
    <x v="0"/>
  </r>
  <r>
    <x v="1"/>
    <n v="4.2917910519999998"/>
    <n v="62"/>
    <s v="F"/>
    <m/>
    <n v="1"/>
    <n v="0"/>
    <n v="0"/>
    <n v="1"/>
    <s v="Stanford"/>
    <n v="1"/>
    <x v="0"/>
  </r>
  <r>
    <x v="1"/>
    <n v="7.2552489189999996"/>
    <n v="62"/>
    <s v="M"/>
    <m/>
    <n v="1"/>
    <n v="0"/>
    <n v="0"/>
    <n v="0"/>
    <s v="Stanford"/>
    <n v="1"/>
    <x v="0"/>
  </r>
  <r>
    <x v="1"/>
    <n v="4.4798871480000004"/>
    <n v="60"/>
    <s v="M"/>
    <m/>
    <n v="1"/>
    <n v="1"/>
    <n v="0"/>
    <n v="1"/>
    <s v="Stanford"/>
    <n v="1"/>
    <x v="0"/>
  </r>
  <r>
    <x v="1"/>
    <n v="4.4268055569999998"/>
    <n v="78"/>
    <s v="M"/>
    <m/>
    <n v="1"/>
    <n v="1"/>
    <n v="0"/>
    <n v="1"/>
    <s v="Stanford"/>
    <n v="1"/>
    <x v="0"/>
  </r>
  <r>
    <x v="1"/>
    <n v="4.9676454559999996"/>
    <n v="67"/>
    <s v="M"/>
    <m/>
    <n v="1"/>
    <n v="0"/>
    <n v="1"/>
    <n v="1"/>
    <s v="Stanford"/>
    <n v="1"/>
    <x v="0"/>
  </r>
  <r>
    <x v="1"/>
    <n v="7.4490138779999997"/>
    <n v="66"/>
    <s v="M"/>
    <m/>
    <n v="1"/>
    <n v="0"/>
    <n v="1"/>
    <n v="1"/>
    <s v="Stanford"/>
    <n v="1"/>
    <x v="0"/>
  </r>
  <r>
    <x v="1"/>
    <n v="4.0073969509999996"/>
    <n v="75"/>
    <s v="M"/>
    <m/>
    <n v="1"/>
    <n v="0"/>
    <n v="1"/>
    <n v="1"/>
    <s v="Stanford"/>
    <n v="1"/>
    <x v="0"/>
  </r>
  <r>
    <x v="1"/>
    <n v="10.04713289"/>
    <n v="67"/>
    <s v="M"/>
    <m/>
    <n v="1"/>
    <n v="1"/>
    <n v="1"/>
    <n v="1"/>
    <s v="Stanford"/>
    <n v="1"/>
    <x v="0"/>
  </r>
  <r>
    <x v="1"/>
    <n v="6.5036704729999997"/>
    <n v="77"/>
    <s v="M"/>
    <m/>
    <n v="1"/>
    <n v="1"/>
    <n v="1"/>
    <n v="1"/>
    <s v="Stanford"/>
    <n v="1"/>
    <x v="0"/>
  </r>
  <r>
    <x v="1"/>
    <n v="3.3723491669999999"/>
    <n v="73"/>
    <s v="M"/>
    <m/>
    <n v="1"/>
    <n v="1"/>
    <n v="1"/>
    <n v="1"/>
    <s v="Stanford"/>
    <n v="1"/>
    <x v="0"/>
  </r>
  <r>
    <x v="1"/>
    <n v="4.2871140130000001"/>
    <n v="63"/>
    <s v="M"/>
    <m/>
    <n v="1"/>
    <n v="1"/>
    <n v="1"/>
    <n v="1"/>
    <s v="Stanford"/>
    <n v="1"/>
    <x v="0"/>
  </r>
  <r>
    <x v="1"/>
    <n v="8.4718958880000006"/>
    <n v="69"/>
    <s v="M"/>
    <m/>
    <n v="1"/>
    <n v="1"/>
    <n v="1"/>
    <n v="1"/>
    <s v="Stanford"/>
    <n v="1"/>
    <x v="0"/>
  </r>
  <r>
    <x v="1"/>
    <n v="6.7906220670000002"/>
    <n v="70"/>
    <s v="M"/>
    <m/>
    <n v="1"/>
    <n v="1"/>
    <n v="1"/>
    <n v="1"/>
    <s v="Stanford"/>
    <n v="1"/>
    <x v="0"/>
  </r>
  <r>
    <x v="1"/>
    <n v="4.6497392319999999"/>
    <n v="60"/>
    <s v="M"/>
    <m/>
    <n v="1"/>
    <n v="0"/>
    <n v="0"/>
    <n v="0"/>
    <s v="Stanford"/>
    <n v="1"/>
    <x v="0"/>
  </r>
  <r>
    <x v="1"/>
    <n v="4.461746335"/>
    <n v="60"/>
    <s v="F"/>
    <m/>
    <n v="1"/>
    <n v="0"/>
    <n v="0"/>
    <n v="0"/>
    <s v="Stanford"/>
    <n v="1"/>
    <x v="0"/>
  </r>
  <r>
    <x v="1"/>
    <n v="3.8612132610000001"/>
    <n v="70"/>
    <s v="F"/>
    <m/>
    <n v="1"/>
    <n v="0"/>
    <n v="0"/>
    <n v="0"/>
    <s v="Stanford"/>
    <n v="1"/>
    <x v="0"/>
  </r>
  <r>
    <x v="1"/>
    <n v="8.2499133800000006"/>
    <n v="61"/>
    <s v="M"/>
    <m/>
    <n v="1"/>
    <n v="0"/>
    <n v="0"/>
    <n v="0"/>
    <s v="Stanford"/>
    <n v="1"/>
    <x v="0"/>
  </r>
  <r>
    <x v="1"/>
    <n v="10.48810585"/>
    <n v="77"/>
    <s v="M"/>
    <m/>
    <n v="1"/>
    <n v="0"/>
    <n v="0"/>
    <n v="0"/>
    <s v="Stanford"/>
    <n v="1"/>
    <x v="0"/>
  </r>
  <r>
    <x v="1"/>
    <n v="3.9732898780000001"/>
    <n v="71"/>
    <s v="M"/>
    <m/>
    <n v="1"/>
    <n v="1"/>
    <n v="0"/>
    <n v="0"/>
    <s v="Stanford"/>
    <n v="1"/>
    <x v="0"/>
  </r>
  <r>
    <x v="1"/>
    <n v="7.9504351340000001"/>
    <n v="67"/>
    <s v="M"/>
    <m/>
    <n v="1"/>
    <n v="1"/>
    <n v="0"/>
    <n v="0"/>
    <s v="Stanford"/>
    <n v="1"/>
    <x v="0"/>
  </r>
  <r>
    <x v="1"/>
    <n v="7.7607998289999998"/>
    <n v="70"/>
    <s v="M"/>
    <m/>
    <n v="1"/>
    <n v="0"/>
    <n v="1"/>
    <n v="0"/>
    <s v="Stanford"/>
    <n v="1"/>
    <x v="0"/>
  </r>
  <r>
    <x v="1"/>
    <n v="8.1570566610000004"/>
    <n v="56"/>
    <s v="M"/>
    <m/>
    <n v="1"/>
    <n v="0"/>
    <n v="1"/>
    <n v="0"/>
    <s v="Stanford"/>
    <n v="1"/>
    <x v="0"/>
  </r>
  <r>
    <x v="1"/>
    <n v="8.5528064770000007"/>
    <n v="71"/>
    <s v="M"/>
    <m/>
    <n v="1"/>
    <n v="0"/>
    <n v="1"/>
    <n v="0"/>
    <s v="Stanford"/>
    <n v="1"/>
    <x v="0"/>
  </r>
  <r>
    <x v="1"/>
    <n v="1.4660633679999999"/>
    <n v="69"/>
    <s v="M"/>
    <m/>
    <n v="1"/>
    <n v="1"/>
    <n v="1"/>
    <n v="0"/>
    <s v="Stanford"/>
    <n v="1"/>
    <x v="0"/>
  </r>
  <r>
    <x v="1"/>
    <n v="6.4650967499999998"/>
    <n v="71"/>
    <s v="M"/>
    <m/>
    <n v="1"/>
    <n v="1"/>
    <n v="1"/>
    <n v="0"/>
    <s v="Stanford"/>
    <n v="1"/>
    <x v="0"/>
  </r>
  <r>
    <x v="1"/>
    <n v="5.9654922040000002"/>
    <n v="56"/>
    <s v="F"/>
    <m/>
    <n v="1"/>
    <n v="1"/>
    <n v="1"/>
    <n v="0"/>
    <s v="Stanford"/>
    <n v="1"/>
    <x v="0"/>
  </r>
  <r>
    <x v="1"/>
    <n v="6.6762195039999996"/>
    <n v="65"/>
    <s v="F"/>
    <s v="Parasomnia"/>
    <n v="1"/>
    <n v="1"/>
    <n v="1"/>
    <n v="0"/>
    <s v="Stanford"/>
    <n v="1"/>
    <x v="0"/>
  </r>
  <r>
    <x v="1"/>
    <n v="6.7622398209999997"/>
    <n v="74"/>
    <s v="F"/>
    <m/>
    <n v="1"/>
    <n v="1"/>
    <n v="1"/>
    <n v="0"/>
    <s v="Stanford"/>
    <n v="1"/>
    <x v="0"/>
  </r>
  <r>
    <x v="1"/>
    <n v="7.0950900639999999"/>
    <n v="59"/>
    <s v="M"/>
    <m/>
    <n v="1"/>
    <n v="1"/>
    <n v="1"/>
    <n v="0"/>
    <s v="Stanford"/>
    <n v="1"/>
    <x v="0"/>
  </r>
  <r>
    <x v="1"/>
    <n v="10.709139990000001"/>
    <n v="76"/>
    <s v="M"/>
    <m/>
    <n v="1"/>
    <n v="1"/>
    <n v="1"/>
    <n v="0"/>
    <s v="Stanford"/>
    <n v="1"/>
    <x v="0"/>
  </r>
  <r>
    <x v="1"/>
    <n v="5.5567184239999996"/>
    <n v="62"/>
    <s v="M"/>
    <m/>
    <n v="1"/>
    <n v="1"/>
    <n v="1"/>
    <n v="0"/>
    <s v="Stanford"/>
    <n v="1"/>
    <x v="0"/>
  </r>
  <r>
    <x v="1"/>
    <n v="8.1022803109999995"/>
    <n v="68"/>
    <s v="F"/>
    <m/>
    <n v="1"/>
    <n v="1"/>
    <n v="1"/>
    <n v="0"/>
    <s v="Stanford"/>
    <n v="1"/>
    <x v="0"/>
  </r>
  <r>
    <x v="1"/>
    <n v="5.0905679749999999"/>
    <n v="76"/>
    <s v="M"/>
    <m/>
    <n v="1"/>
    <n v="1"/>
    <n v="1"/>
    <n v="0"/>
    <s v="Stanford"/>
    <n v="1"/>
    <x v="0"/>
  </r>
  <r>
    <x v="1"/>
    <n v="4.3324332099999996"/>
    <n v="52"/>
    <s v="M"/>
    <m/>
    <n v="1"/>
    <n v="0.5"/>
    <n v="1"/>
    <n v="0"/>
    <s v="Stanford"/>
    <n v="1"/>
    <x v="0"/>
  </r>
  <r>
    <x v="1"/>
    <n v="2.9167801550000001"/>
    <n v="71"/>
    <s v="M"/>
    <m/>
    <n v="1"/>
    <n v="0.5"/>
    <n v="1"/>
    <n v="1"/>
    <s v="Stanford"/>
    <n v="1"/>
    <x v="0"/>
  </r>
  <r>
    <x v="0"/>
    <n v="-8.0569572209999993"/>
    <n v="45"/>
    <s v="M"/>
    <m/>
    <n v="0"/>
    <n v="0"/>
    <n v="0"/>
    <n v="0"/>
    <s v="Stanford"/>
    <n v="1"/>
    <x v="1"/>
  </r>
  <r>
    <x v="0"/>
    <n v="-7.1855940269999996"/>
    <n v="65"/>
    <s v="M"/>
    <m/>
    <n v="0"/>
    <n v="0"/>
    <n v="0"/>
    <n v="0"/>
    <s v="Stanford"/>
    <n v="1"/>
    <x v="1"/>
  </r>
  <r>
    <x v="0"/>
    <n v="-7.161543633"/>
    <n v="70"/>
    <s v="F"/>
    <m/>
    <n v="0"/>
    <n v="0"/>
    <n v="0"/>
    <n v="0"/>
    <s v="Stanford"/>
    <n v="1"/>
    <x v="1"/>
  </r>
  <r>
    <x v="0"/>
    <n v="-7.0927508330000002"/>
    <n v="58"/>
    <s v="M"/>
    <m/>
    <n v="0"/>
    <n v="0"/>
    <n v="0"/>
    <n v="0"/>
    <s v="Stanford"/>
    <n v="1"/>
    <x v="1"/>
  </r>
  <r>
    <x v="0"/>
    <n v="-6.7442457180000002"/>
    <n v="66"/>
    <s v="M"/>
    <m/>
    <n v="0"/>
    <n v="0"/>
    <n v="0"/>
    <n v="0"/>
    <s v="Stanford"/>
    <n v="1"/>
    <x v="1"/>
  </r>
  <r>
    <x v="0"/>
    <n v="-6.0728324950000001"/>
    <n v="53"/>
    <s v="M"/>
    <m/>
    <n v="0"/>
    <n v="0"/>
    <n v="0"/>
    <n v="0"/>
    <s v="Stanford"/>
    <n v="1"/>
    <x v="1"/>
  </r>
  <r>
    <x v="0"/>
    <n v="-5.8477109399999998"/>
    <n v="72"/>
    <s v="F"/>
    <m/>
    <n v="0"/>
    <n v="0"/>
    <n v="0"/>
    <n v="0"/>
    <s v="Stanford"/>
    <n v="1"/>
    <x v="1"/>
  </r>
  <r>
    <x v="0"/>
    <n v="-5.6646109559999998"/>
    <n v="61"/>
    <s v="M"/>
    <m/>
    <n v="0"/>
    <n v="0"/>
    <n v="0"/>
    <n v="0"/>
    <s v="Stanford"/>
    <n v="1"/>
    <x v="1"/>
  </r>
  <r>
    <x v="0"/>
    <n v="-5.4816198849999997"/>
    <n v="80"/>
    <s v="M"/>
    <m/>
    <n v="0"/>
    <n v="0"/>
    <n v="0"/>
    <n v="0"/>
    <s v="Stanford"/>
    <n v="1"/>
    <x v="1"/>
  </r>
  <r>
    <x v="0"/>
    <n v="-5.3751686689999998"/>
    <n v="62"/>
    <s v="F"/>
    <m/>
    <n v="0"/>
    <n v="0"/>
    <n v="0"/>
    <n v="0"/>
    <s v="Stanford"/>
    <n v="1"/>
    <x v="1"/>
  </r>
  <r>
    <x v="0"/>
    <n v="-5.3183706559999999"/>
    <n v="60"/>
    <s v="M"/>
    <m/>
    <n v="0"/>
    <n v="0"/>
    <n v="0"/>
    <n v="0"/>
    <s v="Stanford"/>
    <n v="1"/>
    <x v="1"/>
  </r>
  <r>
    <x v="0"/>
    <n v="-4.9671237980000003"/>
    <n v="64"/>
    <s v="M"/>
    <m/>
    <n v="0"/>
    <n v="0"/>
    <n v="0"/>
    <n v="0"/>
    <s v="Stanford"/>
    <n v="1"/>
    <x v="1"/>
  </r>
  <r>
    <x v="0"/>
    <n v="-4.8526087950000001"/>
    <n v="77"/>
    <s v="F"/>
    <m/>
    <n v="0"/>
    <n v="0"/>
    <n v="0"/>
    <n v="0"/>
    <s v="Stanford"/>
    <n v="1"/>
    <x v="1"/>
  </r>
  <r>
    <x v="0"/>
    <n v="-4.5812398910000001"/>
    <n v="74"/>
    <s v="M"/>
    <m/>
    <n v="0"/>
    <n v="0"/>
    <n v="0"/>
    <n v="0"/>
    <s v="Stanford"/>
    <n v="1"/>
    <x v="1"/>
  </r>
  <r>
    <x v="0"/>
    <n v="-4.4213471929999999"/>
    <n v="66"/>
    <s v="M"/>
    <m/>
    <n v="0"/>
    <n v="0"/>
    <n v="0"/>
    <n v="0"/>
    <s v="Stanford"/>
    <n v="1"/>
    <x v="1"/>
  </r>
  <r>
    <x v="0"/>
    <n v="-4.3677041909999996"/>
    <n v="68"/>
    <s v="M"/>
    <m/>
    <n v="0"/>
    <n v="0"/>
    <n v="0"/>
    <n v="0"/>
    <s v="Stanford"/>
    <n v="1"/>
    <x v="1"/>
  </r>
  <r>
    <x v="0"/>
    <n v="-4.3485170799999997"/>
    <n v="74"/>
    <s v="M"/>
    <m/>
    <n v="0"/>
    <n v="0"/>
    <n v="0"/>
    <n v="0"/>
    <s v="Stanford"/>
    <n v="1"/>
    <x v="1"/>
  </r>
  <r>
    <x v="0"/>
    <n v="-3.7640566149999999"/>
    <n v="62"/>
    <s v="M"/>
    <m/>
    <n v="0"/>
    <n v="0"/>
    <n v="0"/>
    <n v="0"/>
    <s v="Stanford"/>
    <n v="1"/>
    <x v="1"/>
  </r>
  <r>
    <x v="0"/>
    <n v="-3.5628620519999998"/>
    <n v="73"/>
    <s v="F"/>
    <m/>
    <n v="0"/>
    <n v="0"/>
    <n v="0"/>
    <n v="0"/>
    <s v="Stanford"/>
    <n v="1"/>
    <x v="1"/>
  </r>
  <r>
    <x v="0"/>
    <n v="-3.0625151339999999"/>
    <n v="74"/>
    <s v="F"/>
    <m/>
    <n v="0"/>
    <n v="0"/>
    <n v="0"/>
    <n v="0"/>
    <s v="Stanford"/>
    <n v="1"/>
    <x v="1"/>
  </r>
  <r>
    <x v="0"/>
    <n v="-2.9571440099999999"/>
    <n v="76"/>
    <s v="F"/>
    <m/>
    <n v="0"/>
    <n v="0"/>
    <n v="0"/>
    <n v="0"/>
    <s v="Stanford"/>
    <n v="1"/>
    <x v="1"/>
  </r>
  <r>
    <x v="0"/>
    <n v="-2.5948541490000001"/>
    <n v="65"/>
    <s v="M"/>
    <m/>
    <n v="0"/>
    <n v="0"/>
    <n v="0"/>
    <n v="0"/>
    <s v="Stanford"/>
    <n v="1"/>
    <x v="1"/>
  </r>
  <r>
    <x v="0"/>
    <n v="-2.14175468"/>
    <n v="71"/>
    <s v="F"/>
    <m/>
    <n v="0"/>
    <n v="0"/>
    <n v="0"/>
    <n v="0"/>
    <s v="Stanford"/>
    <n v="1"/>
    <x v="1"/>
  </r>
  <r>
    <x v="0"/>
    <n v="-1.7900054729999999"/>
    <n v="79"/>
    <s v="M"/>
    <m/>
    <n v="0"/>
    <n v="0"/>
    <n v="0"/>
    <n v="0"/>
    <s v="Stanford"/>
    <n v="1"/>
    <x v="1"/>
  </r>
  <r>
    <x v="0"/>
    <n v="-1.459569605"/>
    <n v="57"/>
    <s v="M"/>
    <m/>
    <n v="0"/>
    <n v="0"/>
    <n v="0"/>
    <n v="0"/>
    <s v="Stanford"/>
    <n v="1"/>
    <x v="1"/>
  </r>
  <r>
    <x v="0"/>
    <n v="-5.1303870600000002E-2"/>
    <n v="72"/>
    <s v="M"/>
    <m/>
    <n v="0"/>
    <n v="0"/>
    <n v="0"/>
    <n v="0"/>
    <s v="Stanford"/>
    <n v="1"/>
    <x v="1"/>
  </r>
  <r>
    <x v="0"/>
    <n v="6.9434791679999996E-2"/>
    <n v="61"/>
    <s v="M"/>
    <m/>
    <n v="0"/>
    <n v="0"/>
    <n v="0"/>
    <n v="0"/>
    <s v="Stanford"/>
    <n v="1"/>
    <x v="0"/>
  </r>
  <r>
    <x v="0"/>
    <n v="0.91961745130000005"/>
    <n v="60"/>
    <s v="M"/>
    <s v="REM-related OSA"/>
    <n v="0"/>
    <n v="0"/>
    <n v="0"/>
    <n v="0"/>
    <s v="Stanford"/>
    <n v="1"/>
    <x v="0"/>
  </r>
  <r>
    <x v="0"/>
    <n v="2.1386801129999999"/>
    <n v="71"/>
    <s v="F"/>
    <m/>
    <n v="0"/>
    <n v="0"/>
    <n v="0"/>
    <n v="0"/>
    <s v="Stanford"/>
    <n v="1"/>
    <x v="0"/>
  </r>
  <r>
    <x v="0"/>
    <n v="-5.9610876189999997"/>
    <n v="60"/>
    <s v="F"/>
    <m/>
    <n v="0"/>
    <n v="0"/>
    <n v="1"/>
    <n v="0"/>
    <s v="Stanford"/>
    <n v="1"/>
    <x v="1"/>
  </r>
  <r>
    <x v="0"/>
    <n v="-1.679247124"/>
    <n v="70"/>
    <s v="M"/>
    <m/>
    <n v="0"/>
    <n v="1"/>
    <n v="1"/>
    <n v="0"/>
    <s v="Stanford"/>
    <n v="1"/>
    <x v="1"/>
  </r>
  <r>
    <x v="0"/>
    <n v="-7.7915592770000002"/>
    <n v="62"/>
    <s v="M"/>
    <m/>
    <n v="0"/>
    <n v="0"/>
    <n v="0"/>
    <n v="1"/>
    <s v="Stanford"/>
    <n v="1"/>
    <x v="1"/>
  </r>
  <r>
    <x v="0"/>
    <n v="-7.2821115900000004"/>
    <n v="76"/>
    <s v="M"/>
    <m/>
    <n v="0"/>
    <n v="0"/>
    <n v="0"/>
    <n v="1"/>
    <s v="Stanford"/>
    <n v="1"/>
    <x v="1"/>
  </r>
  <r>
    <x v="0"/>
    <n v="-2.5812651959999999"/>
    <n v="74"/>
    <s v="F"/>
    <s v="REM-related OSA"/>
    <n v="0"/>
    <n v="0"/>
    <n v="0"/>
    <n v="1"/>
    <s v="Stanford"/>
    <n v="1"/>
    <x v="1"/>
  </r>
  <r>
    <x v="0"/>
    <n v="3.9730297220000002"/>
    <n v="73"/>
    <s v="M"/>
    <m/>
    <n v="0"/>
    <n v="0"/>
    <n v="0"/>
    <n v="1"/>
    <s v="Stanford"/>
    <n v="1"/>
    <x v="0"/>
  </r>
  <r>
    <x v="0"/>
    <n v="-3.7593996189999999"/>
    <n v="60"/>
    <s v="F"/>
    <m/>
    <n v="0"/>
    <n v="1"/>
    <n v="1"/>
    <n v="1"/>
    <s v="Stanford"/>
    <n v="1"/>
    <x v="1"/>
  </r>
  <r>
    <x v="0"/>
    <n v="-5.7719640390000002"/>
    <n v="51"/>
    <s v="F"/>
    <m/>
    <n v="0"/>
    <n v="0"/>
    <n v="0"/>
    <n v="0"/>
    <s v="Stanford"/>
    <n v="1"/>
    <x v="1"/>
  </r>
  <r>
    <x v="0"/>
    <n v="-2.495419778"/>
    <n v="52"/>
    <s v="M"/>
    <m/>
    <n v="0"/>
    <n v="0"/>
    <n v="0"/>
    <n v="0"/>
    <s v="Stanford"/>
    <n v="1"/>
    <x v="1"/>
  </r>
  <r>
    <x v="0"/>
    <n v="-1.575004608"/>
    <n v="62"/>
    <s v="M"/>
    <s v="Pseudo-RBD"/>
    <n v="0"/>
    <n v="0"/>
    <n v="0"/>
    <n v="0"/>
    <s v="Stanford"/>
    <n v="1"/>
    <x v="1"/>
  </r>
  <r>
    <x v="0"/>
    <n v="-0.23647876609999999"/>
    <n v="41"/>
    <s v="M"/>
    <s v="Delayed PLMs"/>
    <n v="0"/>
    <n v="0"/>
    <n v="0"/>
    <n v="0"/>
    <s v="Stanford"/>
    <n v="1"/>
    <x v="1"/>
  </r>
  <r>
    <x v="0"/>
    <n v="-6.9253468600000003"/>
    <n v="43"/>
    <s v="M"/>
    <m/>
    <n v="0"/>
    <n v="0"/>
    <n v="1"/>
    <n v="0"/>
    <s v="Stanford"/>
    <n v="1"/>
    <x v="1"/>
  </r>
  <r>
    <x v="0"/>
    <n v="-3.858069446"/>
    <n v="40"/>
    <s v="M"/>
    <m/>
    <n v="0"/>
    <n v="1"/>
    <n v="1"/>
    <n v="0"/>
    <s v="Stanford"/>
    <n v="1"/>
    <x v="1"/>
  </r>
</pivotCacheRecords>
</file>

<file path=xl/pivotCache/pivotCacheRecords2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5">
  <r>
    <x v="0"/>
    <n v="5.1647340570000004"/>
    <n v="54"/>
    <s v="M"/>
    <s v="nREM parasomnias"/>
    <n v="0.5"/>
    <n v="0"/>
    <n v="0"/>
    <n v="1"/>
    <s v="SHAS"/>
    <n v="1"/>
    <b v="1"/>
    <b v="0"/>
    <b v="1"/>
    <b v="1"/>
    <x v="0"/>
  </r>
  <r>
    <x v="0"/>
    <n v="-2.3457297750000001"/>
    <n v="53"/>
    <s v="M"/>
    <s v="RLS, PLM"/>
    <n v="0.5"/>
    <n v="1"/>
    <n v="0"/>
    <n v="0"/>
    <s v="SHAS"/>
    <n v="1"/>
    <b v="0"/>
    <b v="0"/>
    <b v="1"/>
    <b v="1"/>
    <x v="1"/>
  </r>
  <r>
    <x v="0"/>
    <n v="-2.700108095"/>
    <n v="55"/>
    <s v="M"/>
    <s v="OSA, other parasomnias (no RSWA)"/>
    <n v="1"/>
    <n v="0"/>
    <n v="0"/>
    <n v="1"/>
    <s v="SHAS"/>
    <n v="1"/>
    <b v="0"/>
    <b v="0"/>
    <b v="0"/>
    <b v="0"/>
    <x v="1"/>
  </r>
  <r>
    <x v="0"/>
    <n v="7.0801831970000002"/>
    <n v="85"/>
    <s v="F"/>
    <m/>
    <n v="0"/>
    <n v="1"/>
    <n v="0"/>
    <n v="0"/>
    <s v="SHAS"/>
    <n v="1"/>
    <b v="1"/>
    <b v="1"/>
    <b v="0"/>
    <b v="1"/>
    <x v="0"/>
  </r>
  <r>
    <x v="0"/>
    <n v="-1.1691594750000001"/>
    <n v="75"/>
    <s v="M"/>
    <s v="OSA, no RSWA"/>
    <n v="1"/>
    <n v="0"/>
    <n v="0"/>
    <n v="0"/>
    <s v="SHAS"/>
    <n v="1"/>
    <b v="0"/>
    <b v="0"/>
    <b v="0"/>
    <b v="0"/>
    <x v="1"/>
  </r>
  <r>
    <x v="0"/>
    <n v="-3.4536265410000002"/>
    <n v="55"/>
    <s v="F"/>
    <m/>
    <n v="0"/>
    <n v="0"/>
    <n v="0"/>
    <n v="0"/>
    <s v="SHAS"/>
    <n v="1"/>
    <b v="0"/>
    <b v="1"/>
    <b v="0"/>
    <b v="1"/>
    <x v="1"/>
  </r>
  <r>
    <x v="0"/>
    <n v="1.123105215"/>
    <n v="63"/>
    <s v="M"/>
    <s v="OSA, insomnia"/>
    <n v="0"/>
    <n v="0"/>
    <n v="0"/>
    <n v="0"/>
    <s v="SHAS"/>
    <n v="1"/>
    <b v="1"/>
    <b v="1"/>
    <b v="0"/>
    <b v="1"/>
    <x v="0"/>
  </r>
  <r>
    <x v="0"/>
    <n v="-5.3426761110000003"/>
    <n v="68"/>
    <s v="M"/>
    <s v="OSA"/>
    <n v="0"/>
    <n v="0"/>
    <n v="0"/>
    <n v="0"/>
    <s v="SHAS"/>
    <n v="1"/>
    <b v="0"/>
    <b v="1"/>
    <b v="0"/>
    <b v="1"/>
    <x v="1"/>
  </r>
  <r>
    <x v="0"/>
    <n v="4.1871186180000004"/>
    <n v="81"/>
    <s v="F"/>
    <s v="RLS, sleepwalks, anxiety, depression"/>
    <n v="0"/>
    <n v="1"/>
    <n v="0.5"/>
    <n v="1"/>
    <s v="SHAS"/>
    <n v="1"/>
    <b v="1"/>
    <b v="1"/>
    <b v="0"/>
    <b v="1"/>
    <x v="0"/>
  </r>
  <r>
    <x v="0"/>
    <n v="-0.40979335099999997"/>
    <n v="57"/>
    <s v="F"/>
    <s v="RLS, anxiety, depression, migraines"/>
    <n v="0"/>
    <n v="0"/>
    <n v="0.5"/>
    <n v="0"/>
    <s v="SHAS"/>
    <n v="1"/>
    <b v="0"/>
    <b v="1"/>
    <b v="0"/>
    <b v="1"/>
    <x v="1"/>
  </r>
  <r>
    <x v="0"/>
    <n v="-1.760162252"/>
    <n v="82"/>
    <s v="F"/>
    <s v="Insomnia"/>
    <n v="0"/>
    <n v="0"/>
    <n v="0"/>
    <n v="0"/>
    <s v="SHAS"/>
    <n v="1"/>
    <b v="0"/>
    <b v="1"/>
    <b v="0"/>
    <b v="1"/>
    <x v="1"/>
  </r>
  <r>
    <x v="0"/>
    <n v="3.7033907999999997E-2"/>
    <n v="72"/>
    <s v="F"/>
    <m/>
    <n v="0"/>
    <n v="0"/>
    <n v="0"/>
    <n v="0"/>
    <s v="SHAS"/>
    <n v="1"/>
    <b v="1"/>
    <b v="1"/>
    <b v="0"/>
    <b v="1"/>
    <x v="0"/>
  </r>
  <r>
    <x v="1"/>
    <n v="-0.90226366999999996"/>
    <n v="68"/>
    <s v="M"/>
    <s v="Depression, mild sleep apnea"/>
    <n v="0"/>
    <n v="0"/>
    <n v="0"/>
    <n v="0"/>
    <s v="SHAS"/>
    <n v="1"/>
    <b v="0"/>
    <b v="1"/>
    <b v="0"/>
    <b v="1"/>
    <x v="1"/>
  </r>
  <r>
    <x v="1"/>
    <n v="1.3878249060000001"/>
    <n v="80"/>
    <s v="M"/>
    <m/>
    <n v="0"/>
    <n v="0"/>
    <n v="0"/>
    <n v="0"/>
    <s v="SHAS"/>
    <n v="1"/>
    <b v="1"/>
    <b v="1"/>
    <b v="0"/>
    <b v="1"/>
    <x v="0"/>
  </r>
  <r>
    <x v="1"/>
    <n v="4.5387679140000001"/>
    <n v="80"/>
    <s v="M"/>
    <s v="OSA, anxiety"/>
    <n v="1"/>
    <n v="0"/>
    <n v="0"/>
    <n v="0"/>
    <s v="SHAS"/>
    <n v="1"/>
    <b v="1"/>
    <b v="0"/>
    <b v="0"/>
    <b v="0"/>
    <x v="1"/>
  </r>
  <r>
    <x v="1"/>
    <n v="5.0120282610000002"/>
    <n v="72"/>
    <s v="F"/>
    <s v="Borderline to mild OSA"/>
    <n v="0.5"/>
    <n v="1"/>
    <n v="0"/>
    <n v="0"/>
    <s v="SHAS"/>
    <n v="1"/>
    <b v="1"/>
    <b v="0"/>
    <b v="1"/>
    <b v="1"/>
    <x v="0"/>
  </r>
  <r>
    <x v="1"/>
    <n v="-3.407220857"/>
    <n v="67"/>
    <s v="F"/>
    <m/>
    <n v="0"/>
    <n v="0"/>
    <n v="0"/>
    <n v="0"/>
    <s v="SHAS"/>
    <n v="1"/>
    <b v="0"/>
    <b v="1"/>
    <b v="0"/>
    <b v="1"/>
    <x v="1"/>
  </r>
  <r>
    <x v="1"/>
    <n v="5.694318312"/>
    <n v="70"/>
    <s v="M"/>
    <m/>
    <n v="1"/>
    <n v="1"/>
    <n v="0"/>
    <n v="0"/>
    <s v="SHAS"/>
    <n v="1"/>
    <b v="1"/>
    <b v="0"/>
    <b v="0"/>
    <b v="0"/>
    <x v="1"/>
  </r>
  <r>
    <x v="1"/>
    <n v="5.5261576589999999"/>
    <n v="70"/>
    <s v="M"/>
    <s v="Mild depression, RLS"/>
    <n v="0"/>
    <n v="0.5"/>
    <n v="0"/>
    <n v="1"/>
    <s v="SHAS"/>
    <n v="1"/>
    <b v="1"/>
    <b v="1"/>
    <b v="0"/>
    <b v="1"/>
    <x v="0"/>
  </r>
  <r>
    <x v="1"/>
    <n v="4.3556225550000001"/>
    <n v="72"/>
    <s v="F"/>
    <m/>
    <n v="1"/>
    <n v="0"/>
    <n v="1"/>
    <n v="0"/>
    <s v="SHAS"/>
    <n v="1"/>
    <b v="1"/>
    <b v="0"/>
    <b v="0"/>
    <b v="0"/>
    <x v="1"/>
  </r>
  <r>
    <x v="1"/>
    <n v="5.2547727159999997"/>
    <n v="67"/>
    <s v="M"/>
    <s v="Depression, anxiety, PTSD"/>
    <n v="1"/>
    <n v="1"/>
    <n v="1"/>
    <n v="0"/>
    <s v="SHAS"/>
    <n v="1"/>
    <b v="1"/>
    <b v="0"/>
    <b v="0"/>
    <b v="0"/>
    <x v="1"/>
  </r>
  <r>
    <x v="1"/>
    <n v="5.8859385939999997"/>
    <n v="69"/>
    <s v="M"/>
    <m/>
    <n v="1"/>
    <n v="1"/>
    <n v="0.5"/>
    <n v="0"/>
    <s v="SHAS"/>
    <n v="1"/>
    <b v="1"/>
    <b v="0"/>
    <b v="0"/>
    <b v="0"/>
    <x v="1"/>
  </r>
  <r>
    <x v="1"/>
    <n v="4.1546924509999998"/>
    <n v="72"/>
    <s v="M"/>
    <s v="Mild-moderate OSA, insomnia, nocturia"/>
    <n v="1"/>
    <n v="0"/>
    <n v="0.5"/>
    <n v="1"/>
    <s v="SHAS"/>
    <n v="1"/>
    <b v="1"/>
    <b v="0"/>
    <b v="0"/>
    <b v="0"/>
    <x v="1"/>
  </r>
  <r>
    <x v="1"/>
    <n v="-3.9642169869999999"/>
    <n v="61"/>
    <s v="F"/>
    <s v="Depression, migraines"/>
    <n v="1"/>
    <n v="0.5"/>
    <n v="1"/>
    <n v="0"/>
    <s v="SHAS"/>
    <n v="1"/>
    <b v="0"/>
    <b v="0"/>
    <b v="0"/>
    <b v="0"/>
    <x v="1"/>
  </r>
  <r>
    <x v="1"/>
    <n v="5.3135809820000004"/>
    <n v="76"/>
    <s v="F"/>
    <s v="Depression, anxiety"/>
    <n v="1"/>
    <n v="1"/>
    <n v="1"/>
    <n v="1"/>
    <s v="SHAS"/>
    <n v="1"/>
    <b v="1"/>
    <b v="0"/>
    <b v="0"/>
    <b v="0"/>
    <x v="1"/>
  </r>
  <r>
    <x v="1"/>
    <n v="-1.274989098"/>
    <n v="65"/>
    <s v="F"/>
    <s v="Insomnia, anxiety"/>
    <n v="0"/>
    <n v="0"/>
    <n v="0"/>
    <n v="0"/>
    <s v="SHAS"/>
    <n v="1"/>
    <b v="0"/>
    <b v="1"/>
    <b v="0"/>
    <b v="1"/>
    <x v="1"/>
  </r>
  <r>
    <x v="1"/>
    <n v="6.8392871980000001"/>
    <n v="73"/>
    <s v="F"/>
    <s v="OSA, MCI, depression"/>
    <n v="0"/>
    <n v="0"/>
    <n v="0"/>
    <n v="0"/>
    <s v="SHAS"/>
    <n v="1"/>
    <b v="1"/>
    <b v="1"/>
    <b v="0"/>
    <b v="1"/>
    <x v="0"/>
  </r>
  <r>
    <x v="1"/>
    <n v="1.0274295120000001"/>
    <n v="53"/>
    <s v="M"/>
    <s v="OSA"/>
    <n v="1"/>
    <n v="0.5"/>
    <n v="0.5"/>
    <n v="1"/>
    <s v="SHAS"/>
    <n v="1"/>
    <b v="1"/>
    <b v="0"/>
    <b v="0"/>
    <b v="0"/>
    <x v="1"/>
  </r>
  <r>
    <x v="1"/>
    <n v="0.45891792199999998"/>
    <n v="68"/>
    <s v="M"/>
    <s v="Nightmare disorder, OSA, CSA, RLS, depression"/>
    <n v="0.5"/>
    <n v="1"/>
    <n v="0.5"/>
    <n v="1"/>
    <s v="SHAS"/>
    <n v="1"/>
    <b v="1"/>
    <b v="0"/>
    <b v="1"/>
    <b v="1"/>
    <x v="0"/>
  </r>
  <r>
    <x v="1"/>
    <n v="0.66475001899999997"/>
    <n v="79"/>
    <s v="M"/>
    <s v="OSA"/>
    <n v="1"/>
    <n v="0"/>
    <n v="1"/>
    <n v="0"/>
    <s v="SHAS"/>
    <n v="1"/>
    <b v="1"/>
    <b v="0"/>
    <b v="0"/>
    <b v="0"/>
    <x v="1"/>
  </r>
  <r>
    <x v="1"/>
    <n v="6.3362845170000002"/>
    <n v="64"/>
    <s v="M"/>
    <m/>
    <n v="1"/>
    <n v="0.5"/>
    <n v="1"/>
    <n v="0"/>
    <s v="SHAS"/>
    <n v="1"/>
    <b v="1"/>
    <b v="0"/>
    <b v="0"/>
    <b v="0"/>
    <x v="1"/>
  </r>
  <r>
    <x v="1"/>
    <n v="2.0803639129999998"/>
    <n v="76"/>
    <s v="F"/>
    <m/>
    <n v="1"/>
    <n v="1"/>
    <n v="1"/>
    <n v="0"/>
    <s v="Stanford"/>
    <n v="1"/>
    <b v="1"/>
    <b v="0"/>
    <b v="0"/>
    <b v="0"/>
    <x v="1"/>
  </r>
  <r>
    <x v="1"/>
    <n v="0.737372896"/>
    <n v="63"/>
    <s v="M"/>
    <m/>
    <n v="1"/>
    <n v="0"/>
    <n v="0"/>
    <n v="0"/>
    <s v="Stanford"/>
    <n v="1"/>
    <b v="1"/>
    <b v="0"/>
    <b v="0"/>
    <b v="0"/>
    <x v="1"/>
  </r>
  <r>
    <x v="1"/>
    <n v="4.5332755569999996"/>
    <n v="59"/>
    <s v="M"/>
    <m/>
    <n v="1"/>
    <n v="0"/>
    <n v="1"/>
    <n v="1"/>
    <s v="Stanford"/>
    <n v="1"/>
    <b v="1"/>
    <b v="0"/>
    <b v="0"/>
    <b v="0"/>
    <x v="1"/>
  </r>
  <r>
    <x v="1"/>
    <n v="-4.9148882719999998"/>
    <n v="65"/>
    <s v="F"/>
    <m/>
    <n v="1"/>
    <n v="0"/>
    <n v="0"/>
    <n v="0"/>
    <s v="Stanford"/>
    <n v="1"/>
    <b v="0"/>
    <b v="0"/>
    <b v="0"/>
    <b v="0"/>
    <x v="1"/>
  </r>
  <r>
    <x v="1"/>
    <n v="6.1564291280000001"/>
    <n v="63"/>
    <s v="M"/>
    <m/>
    <n v="1"/>
    <n v="0"/>
    <n v="0"/>
    <n v="0"/>
    <s v="Stanford"/>
    <n v="1"/>
    <b v="1"/>
    <b v="0"/>
    <b v="0"/>
    <b v="0"/>
    <x v="1"/>
  </r>
  <r>
    <x v="1"/>
    <n v="-0.96570313910000005"/>
    <n v="74"/>
    <s v="M"/>
    <m/>
    <n v="1"/>
    <n v="1"/>
    <n v="0"/>
    <n v="0"/>
    <s v="Stanford"/>
    <n v="1"/>
    <b v="0"/>
    <b v="0"/>
    <b v="0"/>
    <b v="0"/>
    <x v="1"/>
  </r>
  <r>
    <x v="1"/>
    <n v="7.6217001560000002"/>
    <n v="75"/>
    <s v="M"/>
    <m/>
    <n v="1"/>
    <n v="0.5"/>
    <n v="0"/>
    <n v="0.5"/>
    <s v="Stanford"/>
    <n v="1"/>
    <b v="1"/>
    <b v="0"/>
    <b v="0"/>
    <b v="0"/>
    <x v="1"/>
  </r>
  <r>
    <x v="1"/>
    <n v="4.2917910519999998"/>
    <n v="62"/>
    <s v="F"/>
    <m/>
    <n v="1"/>
    <n v="0"/>
    <n v="0"/>
    <n v="1"/>
    <s v="Stanford"/>
    <n v="1"/>
    <b v="1"/>
    <b v="0"/>
    <b v="0"/>
    <b v="0"/>
    <x v="1"/>
  </r>
  <r>
    <x v="1"/>
    <n v="7.2552489189999996"/>
    <n v="62"/>
    <s v="M"/>
    <m/>
    <n v="1"/>
    <n v="0"/>
    <n v="0"/>
    <n v="0"/>
    <s v="Stanford"/>
    <n v="1"/>
    <b v="1"/>
    <b v="0"/>
    <b v="0"/>
    <b v="0"/>
    <x v="1"/>
  </r>
  <r>
    <x v="1"/>
    <n v="4.4798871480000004"/>
    <n v="60"/>
    <s v="M"/>
    <m/>
    <n v="1"/>
    <n v="1"/>
    <n v="0"/>
    <n v="1"/>
    <s v="Stanford"/>
    <n v="1"/>
    <b v="1"/>
    <b v="0"/>
    <b v="0"/>
    <b v="0"/>
    <x v="1"/>
  </r>
  <r>
    <x v="1"/>
    <n v="4.4268055569999998"/>
    <n v="78"/>
    <s v="M"/>
    <m/>
    <n v="1"/>
    <n v="1"/>
    <n v="0"/>
    <n v="1"/>
    <s v="Stanford"/>
    <n v="1"/>
    <b v="1"/>
    <b v="0"/>
    <b v="0"/>
    <b v="0"/>
    <x v="1"/>
  </r>
  <r>
    <x v="1"/>
    <n v="4.9676454559999996"/>
    <n v="67"/>
    <s v="M"/>
    <m/>
    <n v="1"/>
    <n v="0"/>
    <n v="1"/>
    <n v="1"/>
    <s v="Stanford"/>
    <n v="1"/>
    <b v="1"/>
    <b v="0"/>
    <b v="0"/>
    <b v="0"/>
    <x v="1"/>
  </r>
  <r>
    <x v="1"/>
    <n v="7.4490138779999997"/>
    <n v="66"/>
    <s v="M"/>
    <m/>
    <n v="1"/>
    <n v="0"/>
    <n v="1"/>
    <n v="1"/>
    <s v="Stanford"/>
    <n v="1"/>
    <b v="1"/>
    <b v="0"/>
    <b v="0"/>
    <b v="0"/>
    <x v="1"/>
  </r>
  <r>
    <x v="1"/>
    <n v="4.0073969509999996"/>
    <n v="75"/>
    <s v="M"/>
    <m/>
    <n v="1"/>
    <n v="0"/>
    <n v="1"/>
    <n v="1"/>
    <s v="Stanford"/>
    <n v="1"/>
    <b v="1"/>
    <b v="0"/>
    <b v="0"/>
    <b v="0"/>
    <x v="1"/>
  </r>
  <r>
    <x v="1"/>
    <n v="10.04713289"/>
    <n v="67"/>
    <s v="M"/>
    <m/>
    <n v="1"/>
    <n v="1"/>
    <n v="1"/>
    <n v="1"/>
    <s v="Stanford"/>
    <n v="1"/>
    <b v="1"/>
    <b v="0"/>
    <b v="0"/>
    <b v="0"/>
    <x v="1"/>
  </r>
  <r>
    <x v="1"/>
    <n v="6.5036704729999997"/>
    <n v="77"/>
    <s v="M"/>
    <m/>
    <n v="1"/>
    <n v="1"/>
    <n v="1"/>
    <n v="1"/>
    <s v="Stanford"/>
    <n v="1"/>
    <b v="1"/>
    <b v="0"/>
    <b v="0"/>
    <b v="0"/>
    <x v="1"/>
  </r>
  <r>
    <x v="1"/>
    <n v="3.3723491669999999"/>
    <n v="73"/>
    <s v="M"/>
    <m/>
    <n v="1"/>
    <n v="1"/>
    <n v="1"/>
    <n v="1"/>
    <s v="Stanford"/>
    <n v="1"/>
    <b v="1"/>
    <b v="0"/>
    <b v="0"/>
    <b v="0"/>
    <x v="1"/>
  </r>
  <r>
    <x v="1"/>
    <n v="4.2871140130000001"/>
    <n v="63"/>
    <s v="M"/>
    <m/>
    <n v="1"/>
    <n v="1"/>
    <n v="1"/>
    <n v="1"/>
    <s v="Stanford"/>
    <n v="1"/>
    <b v="1"/>
    <b v="0"/>
    <b v="0"/>
    <b v="0"/>
    <x v="1"/>
  </r>
  <r>
    <x v="1"/>
    <n v="8.4718958880000006"/>
    <n v="69"/>
    <s v="M"/>
    <m/>
    <n v="1"/>
    <n v="1"/>
    <n v="1"/>
    <n v="1"/>
    <s v="Stanford"/>
    <n v="1"/>
    <b v="1"/>
    <b v="0"/>
    <b v="0"/>
    <b v="0"/>
    <x v="1"/>
  </r>
  <r>
    <x v="1"/>
    <n v="6.7906220670000002"/>
    <n v="70"/>
    <s v="M"/>
    <m/>
    <n v="1"/>
    <n v="1"/>
    <n v="1"/>
    <n v="1"/>
    <s v="Stanford"/>
    <n v="1"/>
    <b v="1"/>
    <b v="0"/>
    <b v="0"/>
    <b v="0"/>
    <x v="1"/>
  </r>
  <r>
    <x v="1"/>
    <n v="4.6497392319999999"/>
    <n v="60"/>
    <s v="M"/>
    <m/>
    <n v="1"/>
    <n v="0"/>
    <n v="0"/>
    <n v="0"/>
    <s v="Stanford"/>
    <n v="1"/>
    <b v="1"/>
    <b v="0"/>
    <b v="0"/>
    <b v="0"/>
    <x v="1"/>
  </r>
  <r>
    <x v="1"/>
    <n v="4.461746335"/>
    <n v="60"/>
    <s v="F"/>
    <m/>
    <n v="1"/>
    <n v="0"/>
    <n v="0"/>
    <n v="0"/>
    <s v="Stanford"/>
    <n v="1"/>
    <b v="1"/>
    <b v="0"/>
    <b v="0"/>
    <b v="0"/>
    <x v="1"/>
  </r>
  <r>
    <x v="1"/>
    <n v="3.8612132610000001"/>
    <n v="70"/>
    <s v="F"/>
    <m/>
    <n v="1"/>
    <n v="0"/>
    <n v="0"/>
    <n v="0"/>
    <s v="Stanford"/>
    <n v="1"/>
    <b v="1"/>
    <b v="0"/>
    <b v="0"/>
    <b v="0"/>
    <x v="1"/>
  </r>
  <r>
    <x v="1"/>
    <n v="8.2499133800000006"/>
    <n v="61"/>
    <s v="M"/>
    <m/>
    <n v="1"/>
    <n v="0"/>
    <n v="0"/>
    <n v="0"/>
    <s v="Stanford"/>
    <n v="1"/>
    <b v="1"/>
    <b v="0"/>
    <b v="0"/>
    <b v="0"/>
    <x v="1"/>
  </r>
  <r>
    <x v="1"/>
    <n v="10.48810585"/>
    <n v="77"/>
    <s v="M"/>
    <m/>
    <n v="1"/>
    <n v="0"/>
    <n v="0"/>
    <n v="0"/>
    <s v="Stanford"/>
    <n v="1"/>
    <b v="1"/>
    <b v="0"/>
    <b v="0"/>
    <b v="0"/>
    <x v="1"/>
  </r>
  <r>
    <x v="1"/>
    <n v="3.9732898780000001"/>
    <n v="71"/>
    <s v="M"/>
    <m/>
    <n v="1"/>
    <n v="1"/>
    <n v="0"/>
    <n v="0"/>
    <s v="Stanford"/>
    <n v="1"/>
    <b v="1"/>
    <b v="0"/>
    <b v="0"/>
    <b v="0"/>
    <x v="1"/>
  </r>
  <r>
    <x v="1"/>
    <n v="7.9504351340000001"/>
    <n v="67"/>
    <s v="M"/>
    <m/>
    <n v="1"/>
    <n v="1"/>
    <n v="0"/>
    <n v="0"/>
    <s v="Stanford"/>
    <n v="1"/>
    <b v="1"/>
    <b v="0"/>
    <b v="0"/>
    <b v="0"/>
    <x v="1"/>
  </r>
  <r>
    <x v="1"/>
    <n v="7.7607998289999998"/>
    <n v="70"/>
    <s v="M"/>
    <m/>
    <n v="1"/>
    <n v="0"/>
    <n v="1"/>
    <n v="0"/>
    <s v="Stanford"/>
    <n v="1"/>
    <b v="1"/>
    <b v="0"/>
    <b v="0"/>
    <b v="0"/>
    <x v="1"/>
  </r>
  <r>
    <x v="1"/>
    <n v="8.1570566610000004"/>
    <n v="56"/>
    <s v="M"/>
    <m/>
    <n v="1"/>
    <n v="0"/>
    <n v="1"/>
    <n v="0"/>
    <s v="Stanford"/>
    <n v="1"/>
    <b v="1"/>
    <b v="0"/>
    <b v="0"/>
    <b v="0"/>
    <x v="1"/>
  </r>
  <r>
    <x v="1"/>
    <n v="8.5528064770000007"/>
    <n v="71"/>
    <s v="M"/>
    <m/>
    <n v="1"/>
    <n v="0"/>
    <n v="1"/>
    <n v="0"/>
    <s v="Stanford"/>
    <n v="1"/>
    <b v="1"/>
    <b v="0"/>
    <b v="0"/>
    <b v="0"/>
    <x v="1"/>
  </r>
  <r>
    <x v="1"/>
    <n v="1.4660633679999999"/>
    <n v="69"/>
    <s v="M"/>
    <m/>
    <n v="1"/>
    <n v="1"/>
    <n v="1"/>
    <n v="0"/>
    <s v="Stanford"/>
    <n v="1"/>
    <b v="1"/>
    <b v="0"/>
    <b v="0"/>
    <b v="0"/>
    <x v="1"/>
  </r>
  <r>
    <x v="1"/>
    <n v="6.4650967499999998"/>
    <n v="71"/>
    <s v="M"/>
    <m/>
    <n v="1"/>
    <n v="1"/>
    <n v="1"/>
    <n v="0"/>
    <s v="Stanford"/>
    <n v="1"/>
    <b v="1"/>
    <b v="0"/>
    <b v="0"/>
    <b v="0"/>
    <x v="1"/>
  </r>
  <r>
    <x v="1"/>
    <n v="5.9654922040000002"/>
    <n v="56"/>
    <s v="F"/>
    <m/>
    <n v="1"/>
    <n v="1"/>
    <n v="1"/>
    <n v="0"/>
    <s v="Stanford"/>
    <n v="1"/>
    <b v="1"/>
    <b v="0"/>
    <b v="0"/>
    <b v="0"/>
    <x v="1"/>
  </r>
  <r>
    <x v="1"/>
    <n v="6.6762195039999996"/>
    <n v="65"/>
    <s v="F"/>
    <s v="Parasomnia"/>
    <n v="1"/>
    <n v="1"/>
    <n v="1"/>
    <n v="0"/>
    <s v="Stanford"/>
    <n v="1"/>
    <b v="1"/>
    <b v="0"/>
    <b v="0"/>
    <b v="0"/>
    <x v="1"/>
  </r>
  <r>
    <x v="1"/>
    <n v="6.7622398209999997"/>
    <n v="74"/>
    <s v="F"/>
    <m/>
    <n v="1"/>
    <n v="1"/>
    <n v="1"/>
    <n v="0"/>
    <s v="Stanford"/>
    <n v="1"/>
    <b v="1"/>
    <b v="0"/>
    <b v="0"/>
    <b v="0"/>
    <x v="1"/>
  </r>
  <r>
    <x v="1"/>
    <n v="7.0950900639999999"/>
    <n v="59"/>
    <s v="M"/>
    <m/>
    <n v="1"/>
    <n v="1"/>
    <n v="1"/>
    <n v="0"/>
    <s v="Stanford"/>
    <n v="1"/>
    <b v="1"/>
    <b v="0"/>
    <b v="0"/>
    <b v="0"/>
    <x v="1"/>
  </r>
  <r>
    <x v="1"/>
    <n v="10.709139990000001"/>
    <n v="76"/>
    <s v="M"/>
    <m/>
    <n v="1"/>
    <n v="1"/>
    <n v="1"/>
    <n v="0"/>
    <s v="Stanford"/>
    <n v="1"/>
    <b v="1"/>
    <b v="0"/>
    <b v="0"/>
    <b v="0"/>
    <x v="1"/>
  </r>
  <r>
    <x v="1"/>
    <n v="5.5567184239999996"/>
    <n v="62"/>
    <s v="M"/>
    <m/>
    <n v="1"/>
    <n v="1"/>
    <n v="1"/>
    <n v="0"/>
    <s v="Stanford"/>
    <n v="1"/>
    <b v="1"/>
    <b v="0"/>
    <b v="0"/>
    <b v="0"/>
    <x v="1"/>
  </r>
  <r>
    <x v="1"/>
    <n v="8.1022803109999995"/>
    <n v="68"/>
    <s v="F"/>
    <m/>
    <n v="1"/>
    <n v="1"/>
    <n v="1"/>
    <n v="0"/>
    <s v="Stanford"/>
    <n v="1"/>
    <b v="1"/>
    <b v="0"/>
    <b v="0"/>
    <b v="0"/>
    <x v="1"/>
  </r>
  <r>
    <x v="1"/>
    <n v="5.0905679749999999"/>
    <n v="76"/>
    <s v="M"/>
    <m/>
    <n v="1"/>
    <n v="1"/>
    <n v="1"/>
    <n v="0"/>
    <s v="Stanford"/>
    <n v="1"/>
    <b v="1"/>
    <b v="0"/>
    <b v="0"/>
    <b v="0"/>
    <x v="1"/>
  </r>
  <r>
    <x v="1"/>
    <n v="4.3324332099999996"/>
    <n v="52"/>
    <s v="M"/>
    <m/>
    <n v="1"/>
    <n v="0.5"/>
    <n v="1"/>
    <n v="0"/>
    <s v="Stanford"/>
    <n v="1"/>
    <b v="1"/>
    <b v="0"/>
    <b v="0"/>
    <b v="0"/>
    <x v="1"/>
  </r>
  <r>
    <x v="1"/>
    <n v="2.9167801550000001"/>
    <n v="71"/>
    <s v="M"/>
    <m/>
    <n v="1"/>
    <n v="0.5"/>
    <n v="1"/>
    <n v="1"/>
    <s v="Stanford"/>
    <n v="1"/>
    <b v="1"/>
    <b v="0"/>
    <b v="0"/>
    <b v="0"/>
    <x v="1"/>
  </r>
  <r>
    <x v="0"/>
    <n v="-8.0569572209999993"/>
    <n v="45"/>
    <s v="M"/>
    <m/>
    <n v="0"/>
    <n v="0"/>
    <n v="0"/>
    <n v="0"/>
    <s v="Stanford"/>
    <n v="1"/>
    <b v="0"/>
    <b v="1"/>
    <b v="0"/>
    <b v="1"/>
    <x v="1"/>
  </r>
  <r>
    <x v="0"/>
    <n v="-7.1855940269999996"/>
    <n v="65"/>
    <s v="M"/>
    <m/>
    <n v="0"/>
    <n v="0"/>
    <n v="0"/>
    <n v="0"/>
    <s v="Stanford"/>
    <n v="1"/>
    <b v="0"/>
    <b v="1"/>
    <b v="0"/>
    <b v="1"/>
    <x v="1"/>
  </r>
  <r>
    <x v="0"/>
    <n v="-7.161543633"/>
    <n v="70"/>
    <s v="F"/>
    <m/>
    <n v="0"/>
    <n v="0"/>
    <n v="0"/>
    <n v="0"/>
    <s v="Stanford"/>
    <n v="1"/>
    <b v="0"/>
    <b v="1"/>
    <b v="0"/>
    <b v="1"/>
    <x v="1"/>
  </r>
  <r>
    <x v="0"/>
    <n v="-7.0927508330000002"/>
    <n v="58"/>
    <s v="M"/>
    <m/>
    <n v="0"/>
    <n v="0"/>
    <n v="0"/>
    <n v="0"/>
    <s v="Stanford"/>
    <n v="1"/>
    <b v="0"/>
    <b v="1"/>
    <b v="0"/>
    <b v="1"/>
    <x v="1"/>
  </r>
  <r>
    <x v="0"/>
    <n v="-6.7442457180000002"/>
    <n v="66"/>
    <s v="M"/>
    <m/>
    <n v="0"/>
    <n v="0"/>
    <n v="0"/>
    <n v="0"/>
    <s v="Stanford"/>
    <n v="1"/>
    <b v="0"/>
    <b v="1"/>
    <b v="0"/>
    <b v="1"/>
    <x v="1"/>
  </r>
  <r>
    <x v="0"/>
    <n v="-6.0728324950000001"/>
    <n v="53"/>
    <s v="M"/>
    <m/>
    <n v="0"/>
    <n v="0"/>
    <n v="0"/>
    <n v="0"/>
    <s v="Stanford"/>
    <n v="1"/>
    <b v="0"/>
    <b v="1"/>
    <b v="0"/>
    <b v="1"/>
    <x v="1"/>
  </r>
  <r>
    <x v="0"/>
    <n v="-5.8477109399999998"/>
    <n v="72"/>
    <s v="F"/>
    <m/>
    <n v="0"/>
    <n v="0"/>
    <n v="0"/>
    <n v="0"/>
    <s v="Stanford"/>
    <n v="1"/>
    <b v="0"/>
    <b v="1"/>
    <b v="0"/>
    <b v="1"/>
    <x v="1"/>
  </r>
  <r>
    <x v="0"/>
    <n v="-5.6646109559999998"/>
    <n v="61"/>
    <s v="M"/>
    <m/>
    <n v="0"/>
    <n v="0"/>
    <n v="0"/>
    <n v="0"/>
    <s v="Stanford"/>
    <n v="1"/>
    <b v="0"/>
    <b v="1"/>
    <b v="0"/>
    <b v="1"/>
    <x v="1"/>
  </r>
  <r>
    <x v="0"/>
    <n v="-5.4816198849999997"/>
    <n v="80"/>
    <s v="M"/>
    <m/>
    <n v="0"/>
    <n v="0"/>
    <n v="0"/>
    <n v="0"/>
    <s v="Stanford"/>
    <n v="1"/>
    <b v="0"/>
    <b v="1"/>
    <b v="0"/>
    <b v="1"/>
    <x v="1"/>
  </r>
  <r>
    <x v="0"/>
    <n v="-5.3751686689999998"/>
    <n v="62"/>
    <s v="F"/>
    <m/>
    <n v="0"/>
    <n v="0"/>
    <n v="0"/>
    <n v="0"/>
    <s v="Stanford"/>
    <n v="1"/>
    <b v="0"/>
    <b v="1"/>
    <b v="0"/>
    <b v="1"/>
    <x v="1"/>
  </r>
  <r>
    <x v="0"/>
    <n v="-5.3183706559999999"/>
    <n v="60"/>
    <s v="M"/>
    <m/>
    <n v="0"/>
    <n v="0"/>
    <n v="0"/>
    <n v="0"/>
    <s v="Stanford"/>
    <n v="1"/>
    <b v="0"/>
    <b v="1"/>
    <b v="0"/>
    <b v="1"/>
    <x v="1"/>
  </r>
  <r>
    <x v="0"/>
    <n v="-4.9671237980000003"/>
    <n v="64"/>
    <s v="M"/>
    <m/>
    <n v="0"/>
    <n v="0"/>
    <n v="0"/>
    <n v="0"/>
    <s v="Stanford"/>
    <n v="1"/>
    <b v="0"/>
    <b v="1"/>
    <b v="0"/>
    <b v="1"/>
    <x v="1"/>
  </r>
  <r>
    <x v="0"/>
    <n v="-4.8526087950000001"/>
    <n v="77"/>
    <s v="F"/>
    <m/>
    <n v="0"/>
    <n v="0"/>
    <n v="0"/>
    <n v="0"/>
    <s v="Stanford"/>
    <n v="1"/>
    <b v="0"/>
    <b v="1"/>
    <b v="0"/>
    <b v="1"/>
    <x v="1"/>
  </r>
  <r>
    <x v="0"/>
    <n v="-4.5812398910000001"/>
    <n v="74"/>
    <s v="M"/>
    <m/>
    <n v="0"/>
    <n v="0"/>
    <n v="0"/>
    <n v="0"/>
    <s v="Stanford"/>
    <n v="1"/>
    <b v="0"/>
    <b v="1"/>
    <b v="0"/>
    <b v="1"/>
    <x v="1"/>
  </r>
  <r>
    <x v="0"/>
    <n v="-4.4213471929999999"/>
    <n v="66"/>
    <s v="M"/>
    <m/>
    <n v="0"/>
    <n v="0"/>
    <n v="0"/>
    <n v="0"/>
    <s v="Stanford"/>
    <n v="1"/>
    <b v="0"/>
    <b v="1"/>
    <b v="0"/>
    <b v="1"/>
    <x v="1"/>
  </r>
  <r>
    <x v="0"/>
    <n v="-4.3677041909999996"/>
    <n v="68"/>
    <s v="M"/>
    <m/>
    <n v="0"/>
    <n v="0"/>
    <n v="0"/>
    <n v="0"/>
    <s v="Stanford"/>
    <n v="1"/>
    <b v="0"/>
    <b v="1"/>
    <b v="0"/>
    <b v="1"/>
    <x v="1"/>
  </r>
  <r>
    <x v="0"/>
    <n v="-4.3485170799999997"/>
    <n v="74"/>
    <s v="M"/>
    <m/>
    <n v="0"/>
    <n v="0"/>
    <n v="0"/>
    <n v="0"/>
    <s v="Stanford"/>
    <n v="1"/>
    <b v="0"/>
    <b v="1"/>
    <b v="0"/>
    <b v="1"/>
    <x v="1"/>
  </r>
  <r>
    <x v="0"/>
    <n v="-3.7640566149999999"/>
    <n v="62"/>
    <s v="M"/>
    <m/>
    <n v="0"/>
    <n v="0"/>
    <n v="0"/>
    <n v="0"/>
    <s v="Stanford"/>
    <n v="1"/>
    <b v="0"/>
    <b v="1"/>
    <b v="0"/>
    <b v="1"/>
    <x v="1"/>
  </r>
  <r>
    <x v="0"/>
    <n v="-3.5628620519999998"/>
    <n v="73"/>
    <s v="F"/>
    <m/>
    <n v="0"/>
    <n v="0"/>
    <n v="0"/>
    <n v="0"/>
    <s v="Stanford"/>
    <n v="1"/>
    <b v="0"/>
    <b v="1"/>
    <b v="0"/>
    <b v="1"/>
    <x v="1"/>
  </r>
  <r>
    <x v="0"/>
    <n v="-3.0625151339999999"/>
    <n v="74"/>
    <s v="F"/>
    <m/>
    <n v="0"/>
    <n v="0"/>
    <n v="0"/>
    <n v="0"/>
    <s v="Stanford"/>
    <n v="1"/>
    <b v="0"/>
    <b v="1"/>
    <b v="0"/>
    <b v="1"/>
    <x v="1"/>
  </r>
  <r>
    <x v="0"/>
    <n v="-2.9571440099999999"/>
    <n v="76"/>
    <s v="F"/>
    <m/>
    <n v="0"/>
    <n v="0"/>
    <n v="0"/>
    <n v="0"/>
    <s v="Stanford"/>
    <n v="1"/>
    <b v="0"/>
    <b v="1"/>
    <b v="0"/>
    <b v="1"/>
    <x v="1"/>
  </r>
  <r>
    <x v="0"/>
    <n v="-2.5948541490000001"/>
    <n v="65"/>
    <s v="M"/>
    <m/>
    <n v="0"/>
    <n v="0"/>
    <n v="0"/>
    <n v="0"/>
    <s v="Stanford"/>
    <n v="1"/>
    <b v="0"/>
    <b v="1"/>
    <b v="0"/>
    <b v="1"/>
    <x v="1"/>
  </r>
  <r>
    <x v="0"/>
    <n v="-2.14175468"/>
    <n v="71"/>
    <s v="F"/>
    <m/>
    <n v="0"/>
    <n v="0"/>
    <n v="0"/>
    <n v="0"/>
    <s v="Stanford"/>
    <n v="1"/>
    <b v="0"/>
    <b v="1"/>
    <b v="0"/>
    <b v="1"/>
    <x v="1"/>
  </r>
  <r>
    <x v="0"/>
    <n v="-1.7900054729999999"/>
    <n v="79"/>
    <s v="M"/>
    <m/>
    <n v="0"/>
    <n v="0"/>
    <n v="0"/>
    <n v="0"/>
    <s v="Stanford"/>
    <n v="1"/>
    <b v="0"/>
    <b v="1"/>
    <b v="0"/>
    <b v="1"/>
    <x v="1"/>
  </r>
  <r>
    <x v="0"/>
    <n v="-1.459569605"/>
    <n v="57"/>
    <s v="M"/>
    <m/>
    <n v="0"/>
    <n v="0"/>
    <n v="0"/>
    <n v="0"/>
    <s v="Stanford"/>
    <n v="1"/>
    <b v="0"/>
    <b v="1"/>
    <b v="0"/>
    <b v="1"/>
    <x v="1"/>
  </r>
  <r>
    <x v="0"/>
    <n v="-5.1303870600000002E-2"/>
    <n v="72"/>
    <s v="M"/>
    <m/>
    <n v="0"/>
    <n v="0"/>
    <n v="0"/>
    <n v="0"/>
    <s v="Stanford"/>
    <n v="1"/>
    <b v="0"/>
    <b v="1"/>
    <b v="0"/>
    <b v="1"/>
    <x v="1"/>
  </r>
  <r>
    <x v="0"/>
    <n v="6.9434791679999996E-2"/>
    <n v="61"/>
    <s v="M"/>
    <m/>
    <n v="0"/>
    <n v="0"/>
    <n v="0"/>
    <n v="0"/>
    <s v="Stanford"/>
    <n v="1"/>
    <b v="1"/>
    <b v="1"/>
    <b v="0"/>
    <b v="1"/>
    <x v="0"/>
  </r>
  <r>
    <x v="0"/>
    <n v="0.91961745130000005"/>
    <n v="60"/>
    <s v="M"/>
    <s v="REM-related OSA"/>
    <n v="0"/>
    <n v="0"/>
    <n v="0"/>
    <n v="0"/>
    <s v="Stanford"/>
    <n v="1"/>
    <b v="1"/>
    <b v="1"/>
    <b v="0"/>
    <b v="1"/>
    <x v="0"/>
  </r>
  <r>
    <x v="0"/>
    <n v="2.1386801129999999"/>
    <n v="71"/>
    <s v="F"/>
    <m/>
    <n v="0"/>
    <n v="0"/>
    <n v="0"/>
    <n v="0"/>
    <s v="Stanford"/>
    <n v="1"/>
    <b v="1"/>
    <b v="1"/>
    <b v="0"/>
    <b v="1"/>
    <x v="0"/>
  </r>
  <r>
    <x v="0"/>
    <n v="-5.9610876189999997"/>
    <n v="60"/>
    <s v="F"/>
    <m/>
    <n v="0"/>
    <n v="0"/>
    <n v="1"/>
    <n v="0"/>
    <s v="Stanford"/>
    <n v="1"/>
    <b v="0"/>
    <b v="1"/>
    <b v="0"/>
    <b v="1"/>
    <x v="1"/>
  </r>
  <r>
    <x v="0"/>
    <n v="-1.679247124"/>
    <n v="70"/>
    <s v="M"/>
    <m/>
    <n v="0"/>
    <n v="1"/>
    <n v="1"/>
    <n v="0"/>
    <s v="Stanford"/>
    <n v="1"/>
    <b v="0"/>
    <b v="1"/>
    <b v="0"/>
    <b v="1"/>
    <x v="1"/>
  </r>
  <r>
    <x v="0"/>
    <n v="-7.7915592770000002"/>
    <n v="62"/>
    <s v="M"/>
    <m/>
    <n v="0"/>
    <n v="0"/>
    <n v="0"/>
    <n v="1"/>
    <s v="Stanford"/>
    <n v="1"/>
    <b v="0"/>
    <b v="1"/>
    <b v="0"/>
    <b v="1"/>
    <x v="1"/>
  </r>
  <r>
    <x v="0"/>
    <n v="-7.2821115900000004"/>
    <n v="76"/>
    <s v="M"/>
    <m/>
    <n v="0"/>
    <n v="0"/>
    <n v="0"/>
    <n v="1"/>
    <s v="Stanford"/>
    <n v="1"/>
    <b v="0"/>
    <b v="1"/>
    <b v="0"/>
    <b v="1"/>
    <x v="1"/>
  </r>
  <r>
    <x v="0"/>
    <n v="-2.5812651959999999"/>
    <n v="74"/>
    <s v="F"/>
    <s v="REM-related OSA"/>
    <n v="0"/>
    <n v="0"/>
    <n v="0"/>
    <n v="1"/>
    <s v="Stanford"/>
    <n v="1"/>
    <b v="0"/>
    <b v="1"/>
    <b v="0"/>
    <b v="1"/>
    <x v="1"/>
  </r>
  <r>
    <x v="0"/>
    <n v="3.9730297220000002"/>
    <n v="73"/>
    <s v="M"/>
    <m/>
    <n v="0"/>
    <n v="0"/>
    <n v="0"/>
    <n v="1"/>
    <s v="Stanford"/>
    <n v="1"/>
    <b v="1"/>
    <b v="1"/>
    <b v="0"/>
    <b v="1"/>
    <x v="0"/>
  </r>
  <r>
    <x v="0"/>
    <n v="-3.7593996189999999"/>
    <n v="60"/>
    <s v="F"/>
    <m/>
    <n v="0"/>
    <n v="1"/>
    <n v="1"/>
    <n v="1"/>
    <s v="Stanford"/>
    <n v="1"/>
    <b v="0"/>
    <b v="1"/>
    <b v="0"/>
    <b v="1"/>
    <x v="1"/>
  </r>
  <r>
    <x v="0"/>
    <n v="-5.7719640390000002"/>
    <n v="51"/>
    <s v="F"/>
    <m/>
    <n v="0"/>
    <n v="0"/>
    <n v="0"/>
    <n v="0"/>
    <s v="Stanford"/>
    <n v="1"/>
    <b v="0"/>
    <b v="1"/>
    <b v="0"/>
    <b v="1"/>
    <x v="1"/>
  </r>
  <r>
    <x v="0"/>
    <n v="-2.495419778"/>
    <n v="52"/>
    <s v="M"/>
    <m/>
    <n v="0"/>
    <n v="0"/>
    <n v="0"/>
    <n v="0"/>
    <s v="Stanford"/>
    <n v="1"/>
    <b v="0"/>
    <b v="1"/>
    <b v="0"/>
    <b v="1"/>
    <x v="1"/>
  </r>
  <r>
    <x v="0"/>
    <n v="-1.575004608"/>
    <n v="62"/>
    <s v="M"/>
    <s v="Pseudo-RBD"/>
    <n v="0"/>
    <n v="0"/>
    <n v="0"/>
    <n v="0"/>
    <s v="Stanford"/>
    <n v="1"/>
    <b v="0"/>
    <b v="1"/>
    <b v="0"/>
    <b v="1"/>
    <x v="1"/>
  </r>
  <r>
    <x v="0"/>
    <n v="-0.23647876609999999"/>
    <n v="41"/>
    <s v="M"/>
    <s v="Delayed PLMs"/>
    <n v="0"/>
    <n v="0"/>
    <n v="0"/>
    <n v="0"/>
    <s v="Stanford"/>
    <n v="1"/>
    <b v="0"/>
    <b v="1"/>
    <b v="0"/>
    <b v="1"/>
    <x v="1"/>
  </r>
  <r>
    <x v="0"/>
    <n v="-6.9253468600000003"/>
    <n v="43"/>
    <s v="M"/>
    <m/>
    <n v="0"/>
    <n v="0"/>
    <n v="1"/>
    <n v="0"/>
    <s v="Stanford"/>
    <n v="1"/>
    <b v="0"/>
    <b v="1"/>
    <b v="0"/>
    <b v="1"/>
    <x v="1"/>
  </r>
  <r>
    <x v="0"/>
    <n v="-3.858069446"/>
    <n v="40"/>
    <s v="M"/>
    <m/>
    <n v="0"/>
    <n v="1"/>
    <n v="1"/>
    <n v="0"/>
    <s v="Stanford"/>
    <n v="1"/>
    <b v="0"/>
    <b v="1"/>
    <b v="0"/>
    <b v="1"/>
    <x v="1"/>
  </r>
</pivotCacheRecords>
</file>

<file path=xl/pivotCache/pivotCacheRecords2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5">
  <r>
    <x v="0"/>
    <n v="5.1647340570000004"/>
    <n v="54"/>
    <s v="M"/>
    <s v="nREM parasomnias"/>
    <n v="0.5"/>
    <n v="0"/>
    <n v="0"/>
    <n v="1"/>
    <s v="SHAS"/>
    <n v="1"/>
    <b v="1"/>
    <b v="0"/>
    <b v="1"/>
    <b v="1"/>
    <b v="1"/>
    <b v="0"/>
    <b v="1"/>
    <x v="0"/>
  </r>
  <r>
    <x v="0"/>
    <n v="-2.3457297750000001"/>
    <n v="53"/>
    <s v="M"/>
    <s v="RLS, PLM"/>
    <n v="0.5"/>
    <n v="1"/>
    <n v="0"/>
    <n v="0"/>
    <s v="SHAS"/>
    <n v="1"/>
    <b v="0"/>
    <b v="0"/>
    <b v="1"/>
    <b v="1"/>
    <b v="0"/>
    <b v="0"/>
    <b v="1"/>
    <x v="1"/>
  </r>
  <r>
    <x v="0"/>
    <n v="-2.700108095"/>
    <n v="55"/>
    <s v="M"/>
    <s v="OSA, other parasomnias (no RSWA)"/>
    <n v="1"/>
    <n v="0"/>
    <n v="0"/>
    <n v="1"/>
    <s v="SHAS"/>
    <n v="1"/>
    <b v="0"/>
    <b v="0"/>
    <b v="0"/>
    <b v="0"/>
    <b v="0"/>
    <b v="1"/>
    <b v="1"/>
    <x v="1"/>
  </r>
  <r>
    <x v="0"/>
    <n v="7.0801831970000002"/>
    <n v="85"/>
    <s v="F"/>
    <m/>
    <n v="0"/>
    <n v="1"/>
    <n v="0"/>
    <n v="0"/>
    <s v="SHAS"/>
    <n v="1"/>
    <b v="1"/>
    <b v="1"/>
    <b v="0"/>
    <b v="1"/>
    <b v="1"/>
    <b v="0"/>
    <b v="0"/>
    <x v="0"/>
  </r>
  <r>
    <x v="0"/>
    <n v="-1.1691594750000001"/>
    <n v="75"/>
    <s v="M"/>
    <s v="OSA, no RSWA"/>
    <n v="1"/>
    <n v="0"/>
    <n v="0"/>
    <n v="0"/>
    <s v="SHAS"/>
    <n v="1"/>
    <b v="0"/>
    <b v="0"/>
    <b v="0"/>
    <b v="0"/>
    <b v="0"/>
    <b v="1"/>
    <b v="1"/>
    <x v="1"/>
  </r>
  <r>
    <x v="0"/>
    <n v="-3.4536265410000002"/>
    <n v="55"/>
    <s v="F"/>
    <m/>
    <n v="0"/>
    <n v="0"/>
    <n v="0"/>
    <n v="0"/>
    <s v="SHAS"/>
    <n v="1"/>
    <b v="0"/>
    <b v="1"/>
    <b v="0"/>
    <b v="1"/>
    <b v="0"/>
    <b v="0"/>
    <b v="0"/>
    <x v="0"/>
  </r>
  <r>
    <x v="0"/>
    <n v="1.123105215"/>
    <n v="63"/>
    <s v="M"/>
    <s v="OSA, insomnia"/>
    <n v="0"/>
    <n v="0"/>
    <n v="0"/>
    <n v="0"/>
    <s v="SHAS"/>
    <n v="1"/>
    <b v="1"/>
    <b v="1"/>
    <b v="0"/>
    <b v="1"/>
    <b v="1"/>
    <b v="0"/>
    <b v="0"/>
    <x v="0"/>
  </r>
  <r>
    <x v="0"/>
    <n v="-5.3426761110000003"/>
    <n v="68"/>
    <s v="M"/>
    <s v="OSA"/>
    <n v="0"/>
    <n v="0"/>
    <n v="0"/>
    <n v="0"/>
    <s v="SHAS"/>
    <n v="1"/>
    <b v="0"/>
    <b v="1"/>
    <b v="0"/>
    <b v="1"/>
    <b v="0"/>
    <b v="0"/>
    <b v="0"/>
    <x v="0"/>
  </r>
  <r>
    <x v="0"/>
    <n v="4.1871186180000004"/>
    <n v="81"/>
    <s v="F"/>
    <s v="RLS, sleepwalks, anxiety, depression"/>
    <n v="0"/>
    <n v="1"/>
    <n v="0.5"/>
    <n v="1"/>
    <s v="SHAS"/>
    <n v="1"/>
    <b v="1"/>
    <b v="1"/>
    <b v="0"/>
    <b v="1"/>
    <b v="1"/>
    <b v="0"/>
    <b v="0"/>
    <x v="0"/>
  </r>
  <r>
    <x v="0"/>
    <n v="-0.40979335099999997"/>
    <n v="57"/>
    <s v="F"/>
    <s v="RLS, anxiety, depression, migraines"/>
    <n v="0"/>
    <n v="0"/>
    <n v="0.5"/>
    <n v="0"/>
    <s v="SHAS"/>
    <n v="1"/>
    <b v="0"/>
    <b v="1"/>
    <b v="0"/>
    <b v="1"/>
    <b v="0"/>
    <b v="0"/>
    <b v="0"/>
    <x v="0"/>
  </r>
  <r>
    <x v="0"/>
    <n v="-1.760162252"/>
    <n v="82"/>
    <s v="F"/>
    <s v="Insomnia"/>
    <n v="0"/>
    <n v="0"/>
    <n v="0"/>
    <n v="0"/>
    <s v="SHAS"/>
    <n v="1"/>
    <b v="0"/>
    <b v="1"/>
    <b v="0"/>
    <b v="1"/>
    <b v="0"/>
    <b v="0"/>
    <b v="0"/>
    <x v="0"/>
  </r>
  <r>
    <x v="0"/>
    <n v="3.7033907999999997E-2"/>
    <n v="72"/>
    <s v="F"/>
    <m/>
    <n v="0"/>
    <n v="0"/>
    <n v="0"/>
    <n v="0"/>
    <s v="SHAS"/>
    <n v="1"/>
    <b v="1"/>
    <b v="1"/>
    <b v="0"/>
    <b v="1"/>
    <b v="1"/>
    <b v="0"/>
    <b v="0"/>
    <x v="0"/>
  </r>
  <r>
    <x v="1"/>
    <n v="-0.90226366999999996"/>
    <n v="68"/>
    <s v="M"/>
    <s v="Depression, mild sleep apnea"/>
    <n v="0"/>
    <n v="0"/>
    <n v="0"/>
    <n v="0"/>
    <s v="SHAS"/>
    <n v="1"/>
    <b v="0"/>
    <b v="1"/>
    <b v="0"/>
    <b v="1"/>
    <b v="0"/>
    <b v="0"/>
    <b v="0"/>
    <x v="0"/>
  </r>
  <r>
    <x v="1"/>
    <n v="1.3878249060000001"/>
    <n v="80"/>
    <s v="M"/>
    <m/>
    <n v="0"/>
    <n v="0"/>
    <n v="0"/>
    <n v="0"/>
    <s v="SHAS"/>
    <n v="1"/>
    <b v="1"/>
    <b v="1"/>
    <b v="0"/>
    <b v="1"/>
    <b v="1"/>
    <b v="0"/>
    <b v="0"/>
    <x v="0"/>
  </r>
  <r>
    <x v="1"/>
    <n v="4.5387679140000001"/>
    <n v="80"/>
    <s v="M"/>
    <s v="OSA, anxiety"/>
    <n v="1"/>
    <n v="0"/>
    <n v="0"/>
    <n v="0"/>
    <s v="SHAS"/>
    <n v="1"/>
    <b v="1"/>
    <b v="0"/>
    <b v="0"/>
    <b v="0"/>
    <b v="0"/>
    <b v="1"/>
    <b v="1"/>
    <x v="0"/>
  </r>
  <r>
    <x v="1"/>
    <n v="5.0120282610000002"/>
    <n v="72"/>
    <s v="F"/>
    <s v="Borderline to mild OSA"/>
    <n v="0.5"/>
    <n v="1"/>
    <n v="0"/>
    <n v="0"/>
    <s v="SHAS"/>
    <n v="1"/>
    <b v="1"/>
    <b v="0"/>
    <b v="1"/>
    <b v="1"/>
    <b v="1"/>
    <b v="0"/>
    <b v="1"/>
    <x v="0"/>
  </r>
  <r>
    <x v="1"/>
    <n v="-3.407220857"/>
    <n v="67"/>
    <s v="F"/>
    <m/>
    <n v="0"/>
    <n v="0"/>
    <n v="0"/>
    <n v="0"/>
    <s v="SHAS"/>
    <n v="1"/>
    <b v="0"/>
    <b v="1"/>
    <b v="0"/>
    <b v="1"/>
    <b v="0"/>
    <b v="0"/>
    <b v="0"/>
    <x v="0"/>
  </r>
  <r>
    <x v="1"/>
    <n v="5.694318312"/>
    <n v="70"/>
    <s v="M"/>
    <m/>
    <n v="1"/>
    <n v="1"/>
    <n v="0"/>
    <n v="0"/>
    <s v="SHAS"/>
    <n v="1"/>
    <b v="1"/>
    <b v="0"/>
    <b v="0"/>
    <b v="0"/>
    <b v="0"/>
    <b v="1"/>
    <b v="1"/>
    <x v="0"/>
  </r>
  <r>
    <x v="1"/>
    <n v="5.5261576589999999"/>
    <n v="70"/>
    <s v="M"/>
    <s v="Mild depression, RLS"/>
    <n v="0"/>
    <n v="0.5"/>
    <n v="0"/>
    <n v="1"/>
    <s v="SHAS"/>
    <n v="1"/>
    <b v="1"/>
    <b v="1"/>
    <b v="0"/>
    <b v="1"/>
    <b v="1"/>
    <b v="0"/>
    <b v="0"/>
    <x v="0"/>
  </r>
  <r>
    <x v="1"/>
    <n v="4.3556225550000001"/>
    <n v="72"/>
    <s v="F"/>
    <m/>
    <n v="1"/>
    <n v="0"/>
    <n v="1"/>
    <n v="0"/>
    <s v="SHAS"/>
    <n v="1"/>
    <b v="1"/>
    <b v="0"/>
    <b v="0"/>
    <b v="0"/>
    <b v="0"/>
    <b v="1"/>
    <b v="1"/>
    <x v="0"/>
  </r>
  <r>
    <x v="1"/>
    <n v="5.2547727159999997"/>
    <n v="67"/>
    <s v="M"/>
    <s v="Depression, anxiety, PTSD"/>
    <n v="1"/>
    <n v="1"/>
    <n v="1"/>
    <n v="0"/>
    <s v="SHAS"/>
    <n v="1"/>
    <b v="1"/>
    <b v="0"/>
    <b v="0"/>
    <b v="0"/>
    <b v="0"/>
    <b v="1"/>
    <b v="1"/>
    <x v="0"/>
  </r>
  <r>
    <x v="1"/>
    <n v="5.8859385939999997"/>
    <n v="69"/>
    <s v="M"/>
    <m/>
    <n v="1"/>
    <n v="1"/>
    <n v="0.5"/>
    <n v="0"/>
    <s v="SHAS"/>
    <n v="1"/>
    <b v="1"/>
    <b v="0"/>
    <b v="0"/>
    <b v="0"/>
    <b v="0"/>
    <b v="1"/>
    <b v="1"/>
    <x v="0"/>
  </r>
  <r>
    <x v="1"/>
    <n v="4.1546924509999998"/>
    <n v="72"/>
    <s v="M"/>
    <s v="Mild-moderate OSA, insomnia, nocturia"/>
    <n v="1"/>
    <n v="0"/>
    <n v="0.5"/>
    <n v="1"/>
    <s v="SHAS"/>
    <n v="1"/>
    <b v="1"/>
    <b v="0"/>
    <b v="0"/>
    <b v="0"/>
    <b v="0"/>
    <b v="1"/>
    <b v="1"/>
    <x v="0"/>
  </r>
  <r>
    <x v="1"/>
    <n v="-3.9642169869999999"/>
    <n v="61"/>
    <s v="F"/>
    <s v="Depression, migraines"/>
    <n v="1"/>
    <n v="0.5"/>
    <n v="1"/>
    <n v="0"/>
    <s v="SHAS"/>
    <n v="1"/>
    <b v="0"/>
    <b v="0"/>
    <b v="0"/>
    <b v="0"/>
    <b v="0"/>
    <b v="1"/>
    <b v="1"/>
    <x v="1"/>
  </r>
  <r>
    <x v="1"/>
    <n v="5.3135809820000004"/>
    <n v="76"/>
    <s v="F"/>
    <s v="Depression, anxiety"/>
    <n v="1"/>
    <n v="1"/>
    <n v="1"/>
    <n v="1"/>
    <s v="SHAS"/>
    <n v="1"/>
    <b v="1"/>
    <b v="0"/>
    <b v="0"/>
    <b v="0"/>
    <b v="0"/>
    <b v="1"/>
    <b v="1"/>
    <x v="0"/>
  </r>
  <r>
    <x v="1"/>
    <n v="-1.274989098"/>
    <n v="65"/>
    <s v="F"/>
    <s v="Insomnia, anxiety"/>
    <n v="0"/>
    <n v="0"/>
    <n v="0"/>
    <n v="0"/>
    <s v="SHAS"/>
    <n v="1"/>
    <b v="0"/>
    <b v="1"/>
    <b v="0"/>
    <b v="1"/>
    <b v="0"/>
    <b v="0"/>
    <b v="0"/>
    <x v="0"/>
  </r>
  <r>
    <x v="1"/>
    <n v="6.8392871980000001"/>
    <n v="73"/>
    <s v="F"/>
    <s v="OSA, MCI, depression"/>
    <n v="0"/>
    <n v="0"/>
    <n v="0"/>
    <n v="0"/>
    <s v="SHAS"/>
    <n v="1"/>
    <b v="1"/>
    <b v="1"/>
    <b v="0"/>
    <b v="1"/>
    <b v="1"/>
    <b v="0"/>
    <b v="0"/>
    <x v="0"/>
  </r>
  <r>
    <x v="1"/>
    <n v="1.0274295120000001"/>
    <n v="53"/>
    <s v="M"/>
    <s v="OSA"/>
    <n v="1"/>
    <n v="0.5"/>
    <n v="0.5"/>
    <n v="1"/>
    <s v="SHAS"/>
    <n v="1"/>
    <b v="1"/>
    <b v="0"/>
    <b v="0"/>
    <b v="0"/>
    <b v="0"/>
    <b v="1"/>
    <b v="1"/>
    <x v="0"/>
  </r>
  <r>
    <x v="1"/>
    <n v="0.45891792199999998"/>
    <n v="68"/>
    <s v="M"/>
    <s v="Nightmare disorder, OSA, CSA, RLS, depression"/>
    <n v="0.5"/>
    <n v="1"/>
    <n v="0.5"/>
    <n v="1"/>
    <s v="SHAS"/>
    <n v="1"/>
    <b v="1"/>
    <b v="0"/>
    <b v="1"/>
    <b v="1"/>
    <b v="1"/>
    <b v="0"/>
    <b v="1"/>
    <x v="0"/>
  </r>
  <r>
    <x v="1"/>
    <n v="0.66475001899999997"/>
    <n v="79"/>
    <s v="M"/>
    <s v="OSA"/>
    <n v="1"/>
    <n v="0"/>
    <n v="1"/>
    <n v="0"/>
    <s v="SHAS"/>
    <n v="1"/>
    <b v="1"/>
    <b v="0"/>
    <b v="0"/>
    <b v="0"/>
    <b v="0"/>
    <b v="1"/>
    <b v="1"/>
    <x v="0"/>
  </r>
  <r>
    <x v="1"/>
    <n v="6.3362845170000002"/>
    <n v="64"/>
    <s v="M"/>
    <m/>
    <n v="1"/>
    <n v="0.5"/>
    <n v="1"/>
    <n v="0"/>
    <s v="SHAS"/>
    <n v="1"/>
    <b v="1"/>
    <b v="0"/>
    <b v="0"/>
    <b v="0"/>
    <b v="0"/>
    <b v="1"/>
    <b v="1"/>
    <x v="0"/>
  </r>
  <r>
    <x v="1"/>
    <n v="2.0803639129999998"/>
    <n v="76"/>
    <s v="F"/>
    <m/>
    <n v="1"/>
    <n v="1"/>
    <n v="1"/>
    <n v="0"/>
    <s v="Stanford"/>
    <n v="1"/>
    <b v="1"/>
    <b v="0"/>
    <b v="0"/>
    <b v="0"/>
    <b v="0"/>
    <b v="1"/>
    <b v="1"/>
    <x v="0"/>
  </r>
  <r>
    <x v="1"/>
    <n v="0.737372896"/>
    <n v="63"/>
    <s v="M"/>
    <m/>
    <n v="1"/>
    <n v="0"/>
    <n v="0"/>
    <n v="0"/>
    <s v="Stanford"/>
    <n v="1"/>
    <b v="1"/>
    <b v="0"/>
    <b v="0"/>
    <b v="0"/>
    <b v="0"/>
    <b v="1"/>
    <b v="1"/>
    <x v="0"/>
  </r>
  <r>
    <x v="1"/>
    <n v="4.5332755569999996"/>
    <n v="59"/>
    <s v="M"/>
    <m/>
    <n v="1"/>
    <n v="0"/>
    <n v="1"/>
    <n v="1"/>
    <s v="Stanford"/>
    <n v="1"/>
    <b v="1"/>
    <b v="0"/>
    <b v="0"/>
    <b v="0"/>
    <b v="0"/>
    <b v="1"/>
    <b v="1"/>
    <x v="0"/>
  </r>
  <r>
    <x v="1"/>
    <n v="-4.9148882719999998"/>
    <n v="65"/>
    <s v="F"/>
    <m/>
    <n v="1"/>
    <n v="0"/>
    <n v="0"/>
    <n v="0"/>
    <s v="Stanford"/>
    <n v="1"/>
    <b v="0"/>
    <b v="0"/>
    <b v="0"/>
    <b v="0"/>
    <b v="0"/>
    <b v="1"/>
    <b v="1"/>
    <x v="1"/>
  </r>
  <r>
    <x v="1"/>
    <n v="6.1564291280000001"/>
    <n v="63"/>
    <s v="M"/>
    <m/>
    <n v="1"/>
    <n v="0"/>
    <n v="0"/>
    <n v="0"/>
    <s v="Stanford"/>
    <n v="1"/>
    <b v="1"/>
    <b v="0"/>
    <b v="0"/>
    <b v="0"/>
    <b v="0"/>
    <b v="1"/>
    <b v="1"/>
    <x v="0"/>
  </r>
  <r>
    <x v="1"/>
    <n v="-0.96570313910000005"/>
    <n v="74"/>
    <s v="M"/>
    <m/>
    <n v="1"/>
    <n v="1"/>
    <n v="0"/>
    <n v="0"/>
    <s v="Stanford"/>
    <n v="1"/>
    <b v="0"/>
    <b v="0"/>
    <b v="0"/>
    <b v="0"/>
    <b v="0"/>
    <b v="1"/>
    <b v="1"/>
    <x v="1"/>
  </r>
  <r>
    <x v="1"/>
    <n v="7.6217001560000002"/>
    <n v="75"/>
    <s v="M"/>
    <m/>
    <n v="1"/>
    <n v="0.5"/>
    <n v="0"/>
    <n v="0.5"/>
    <s v="Stanford"/>
    <n v="1"/>
    <b v="1"/>
    <b v="0"/>
    <b v="0"/>
    <b v="0"/>
    <b v="0"/>
    <b v="1"/>
    <b v="1"/>
    <x v="0"/>
  </r>
  <r>
    <x v="1"/>
    <n v="4.2917910519999998"/>
    <n v="62"/>
    <s v="F"/>
    <m/>
    <n v="1"/>
    <n v="0"/>
    <n v="0"/>
    <n v="1"/>
    <s v="Stanford"/>
    <n v="1"/>
    <b v="1"/>
    <b v="0"/>
    <b v="0"/>
    <b v="0"/>
    <b v="0"/>
    <b v="1"/>
    <b v="1"/>
    <x v="0"/>
  </r>
  <r>
    <x v="1"/>
    <n v="7.2552489189999996"/>
    <n v="62"/>
    <s v="M"/>
    <m/>
    <n v="1"/>
    <n v="0"/>
    <n v="0"/>
    <n v="0"/>
    <s v="Stanford"/>
    <n v="1"/>
    <b v="1"/>
    <b v="0"/>
    <b v="0"/>
    <b v="0"/>
    <b v="0"/>
    <b v="1"/>
    <b v="1"/>
    <x v="0"/>
  </r>
  <r>
    <x v="1"/>
    <n v="4.4798871480000004"/>
    <n v="60"/>
    <s v="M"/>
    <m/>
    <n v="1"/>
    <n v="1"/>
    <n v="0"/>
    <n v="1"/>
    <s v="Stanford"/>
    <n v="1"/>
    <b v="1"/>
    <b v="0"/>
    <b v="0"/>
    <b v="0"/>
    <b v="0"/>
    <b v="1"/>
    <b v="1"/>
    <x v="0"/>
  </r>
  <r>
    <x v="1"/>
    <n v="4.4268055569999998"/>
    <n v="78"/>
    <s v="M"/>
    <m/>
    <n v="1"/>
    <n v="1"/>
    <n v="0"/>
    <n v="1"/>
    <s v="Stanford"/>
    <n v="1"/>
    <b v="1"/>
    <b v="0"/>
    <b v="0"/>
    <b v="0"/>
    <b v="0"/>
    <b v="1"/>
    <b v="1"/>
    <x v="0"/>
  </r>
  <r>
    <x v="1"/>
    <n v="4.9676454559999996"/>
    <n v="67"/>
    <s v="M"/>
    <m/>
    <n v="1"/>
    <n v="0"/>
    <n v="1"/>
    <n v="1"/>
    <s v="Stanford"/>
    <n v="1"/>
    <b v="1"/>
    <b v="0"/>
    <b v="0"/>
    <b v="0"/>
    <b v="0"/>
    <b v="1"/>
    <b v="1"/>
    <x v="0"/>
  </r>
  <r>
    <x v="1"/>
    <n v="7.4490138779999997"/>
    <n v="66"/>
    <s v="M"/>
    <m/>
    <n v="1"/>
    <n v="0"/>
    <n v="1"/>
    <n v="1"/>
    <s v="Stanford"/>
    <n v="1"/>
    <b v="1"/>
    <b v="0"/>
    <b v="0"/>
    <b v="0"/>
    <b v="0"/>
    <b v="1"/>
    <b v="1"/>
    <x v="0"/>
  </r>
  <r>
    <x v="1"/>
    <n v="4.0073969509999996"/>
    <n v="75"/>
    <s v="M"/>
    <m/>
    <n v="1"/>
    <n v="0"/>
    <n v="1"/>
    <n v="1"/>
    <s v="Stanford"/>
    <n v="1"/>
    <b v="1"/>
    <b v="0"/>
    <b v="0"/>
    <b v="0"/>
    <b v="0"/>
    <b v="1"/>
    <b v="1"/>
    <x v="0"/>
  </r>
  <r>
    <x v="1"/>
    <n v="10.04713289"/>
    <n v="67"/>
    <s v="M"/>
    <m/>
    <n v="1"/>
    <n v="1"/>
    <n v="1"/>
    <n v="1"/>
    <s v="Stanford"/>
    <n v="1"/>
    <b v="1"/>
    <b v="0"/>
    <b v="0"/>
    <b v="0"/>
    <b v="0"/>
    <b v="1"/>
    <b v="1"/>
    <x v="0"/>
  </r>
  <r>
    <x v="1"/>
    <n v="6.5036704729999997"/>
    <n v="77"/>
    <s v="M"/>
    <m/>
    <n v="1"/>
    <n v="1"/>
    <n v="1"/>
    <n v="1"/>
    <s v="Stanford"/>
    <n v="1"/>
    <b v="1"/>
    <b v="0"/>
    <b v="0"/>
    <b v="0"/>
    <b v="0"/>
    <b v="1"/>
    <b v="1"/>
    <x v="0"/>
  </r>
  <r>
    <x v="1"/>
    <n v="3.3723491669999999"/>
    <n v="73"/>
    <s v="M"/>
    <m/>
    <n v="1"/>
    <n v="1"/>
    <n v="1"/>
    <n v="1"/>
    <s v="Stanford"/>
    <n v="1"/>
    <b v="1"/>
    <b v="0"/>
    <b v="0"/>
    <b v="0"/>
    <b v="0"/>
    <b v="1"/>
    <b v="1"/>
    <x v="0"/>
  </r>
  <r>
    <x v="1"/>
    <n v="4.2871140130000001"/>
    <n v="63"/>
    <s v="M"/>
    <m/>
    <n v="1"/>
    <n v="1"/>
    <n v="1"/>
    <n v="1"/>
    <s v="Stanford"/>
    <n v="1"/>
    <b v="1"/>
    <b v="0"/>
    <b v="0"/>
    <b v="0"/>
    <b v="0"/>
    <b v="1"/>
    <b v="1"/>
    <x v="0"/>
  </r>
  <r>
    <x v="1"/>
    <n v="8.4718958880000006"/>
    <n v="69"/>
    <s v="M"/>
    <m/>
    <n v="1"/>
    <n v="1"/>
    <n v="1"/>
    <n v="1"/>
    <s v="Stanford"/>
    <n v="1"/>
    <b v="1"/>
    <b v="0"/>
    <b v="0"/>
    <b v="0"/>
    <b v="0"/>
    <b v="1"/>
    <b v="1"/>
    <x v="0"/>
  </r>
  <r>
    <x v="1"/>
    <n v="6.7906220670000002"/>
    <n v="70"/>
    <s v="M"/>
    <m/>
    <n v="1"/>
    <n v="1"/>
    <n v="1"/>
    <n v="1"/>
    <s v="Stanford"/>
    <n v="1"/>
    <b v="1"/>
    <b v="0"/>
    <b v="0"/>
    <b v="0"/>
    <b v="0"/>
    <b v="1"/>
    <b v="1"/>
    <x v="0"/>
  </r>
  <r>
    <x v="1"/>
    <n v="4.6497392319999999"/>
    <n v="60"/>
    <s v="M"/>
    <m/>
    <n v="1"/>
    <n v="0"/>
    <n v="0"/>
    <n v="0"/>
    <s v="Stanford"/>
    <n v="1"/>
    <b v="1"/>
    <b v="0"/>
    <b v="0"/>
    <b v="0"/>
    <b v="0"/>
    <b v="1"/>
    <b v="1"/>
    <x v="0"/>
  </r>
  <r>
    <x v="1"/>
    <n v="4.461746335"/>
    <n v="60"/>
    <s v="F"/>
    <m/>
    <n v="1"/>
    <n v="0"/>
    <n v="0"/>
    <n v="0"/>
    <s v="Stanford"/>
    <n v="1"/>
    <b v="1"/>
    <b v="0"/>
    <b v="0"/>
    <b v="0"/>
    <b v="0"/>
    <b v="1"/>
    <b v="1"/>
    <x v="0"/>
  </r>
  <r>
    <x v="1"/>
    <n v="3.8612132610000001"/>
    <n v="70"/>
    <s v="F"/>
    <m/>
    <n v="1"/>
    <n v="0"/>
    <n v="0"/>
    <n v="0"/>
    <s v="Stanford"/>
    <n v="1"/>
    <b v="1"/>
    <b v="0"/>
    <b v="0"/>
    <b v="0"/>
    <b v="0"/>
    <b v="1"/>
    <b v="1"/>
    <x v="0"/>
  </r>
  <r>
    <x v="1"/>
    <n v="8.2499133800000006"/>
    <n v="61"/>
    <s v="M"/>
    <m/>
    <n v="1"/>
    <n v="0"/>
    <n v="0"/>
    <n v="0"/>
    <s v="Stanford"/>
    <n v="1"/>
    <b v="1"/>
    <b v="0"/>
    <b v="0"/>
    <b v="0"/>
    <b v="0"/>
    <b v="1"/>
    <b v="1"/>
    <x v="0"/>
  </r>
  <r>
    <x v="1"/>
    <n v="10.48810585"/>
    <n v="77"/>
    <s v="M"/>
    <m/>
    <n v="1"/>
    <n v="0"/>
    <n v="0"/>
    <n v="0"/>
    <s v="Stanford"/>
    <n v="1"/>
    <b v="1"/>
    <b v="0"/>
    <b v="0"/>
    <b v="0"/>
    <b v="0"/>
    <b v="1"/>
    <b v="1"/>
    <x v="0"/>
  </r>
  <r>
    <x v="1"/>
    <n v="3.9732898780000001"/>
    <n v="71"/>
    <s v="M"/>
    <m/>
    <n v="1"/>
    <n v="1"/>
    <n v="0"/>
    <n v="0"/>
    <s v="Stanford"/>
    <n v="1"/>
    <b v="1"/>
    <b v="0"/>
    <b v="0"/>
    <b v="0"/>
    <b v="0"/>
    <b v="1"/>
    <b v="1"/>
    <x v="0"/>
  </r>
  <r>
    <x v="1"/>
    <n v="7.9504351340000001"/>
    <n v="67"/>
    <s v="M"/>
    <m/>
    <n v="1"/>
    <n v="1"/>
    <n v="0"/>
    <n v="0"/>
    <s v="Stanford"/>
    <n v="1"/>
    <b v="1"/>
    <b v="0"/>
    <b v="0"/>
    <b v="0"/>
    <b v="0"/>
    <b v="1"/>
    <b v="1"/>
    <x v="0"/>
  </r>
  <r>
    <x v="1"/>
    <n v="7.7607998289999998"/>
    <n v="70"/>
    <s v="M"/>
    <m/>
    <n v="1"/>
    <n v="0"/>
    <n v="1"/>
    <n v="0"/>
    <s v="Stanford"/>
    <n v="1"/>
    <b v="1"/>
    <b v="0"/>
    <b v="0"/>
    <b v="0"/>
    <b v="0"/>
    <b v="1"/>
    <b v="1"/>
    <x v="0"/>
  </r>
  <r>
    <x v="1"/>
    <n v="8.1570566610000004"/>
    <n v="56"/>
    <s v="M"/>
    <m/>
    <n v="1"/>
    <n v="0"/>
    <n v="1"/>
    <n v="0"/>
    <s v="Stanford"/>
    <n v="1"/>
    <b v="1"/>
    <b v="0"/>
    <b v="0"/>
    <b v="0"/>
    <b v="0"/>
    <b v="1"/>
    <b v="1"/>
    <x v="0"/>
  </r>
  <r>
    <x v="1"/>
    <n v="8.5528064770000007"/>
    <n v="71"/>
    <s v="M"/>
    <m/>
    <n v="1"/>
    <n v="0"/>
    <n v="1"/>
    <n v="0"/>
    <s v="Stanford"/>
    <n v="1"/>
    <b v="1"/>
    <b v="0"/>
    <b v="0"/>
    <b v="0"/>
    <b v="0"/>
    <b v="1"/>
    <b v="1"/>
    <x v="0"/>
  </r>
  <r>
    <x v="1"/>
    <n v="1.4660633679999999"/>
    <n v="69"/>
    <s v="M"/>
    <m/>
    <n v="1"/>
    <n v="1"/>
    <n v="1"/>
    <n v="0"/>
    <s v="Stanford"/>
    <n v="1"/>
    <b v="1"/>
    <b v="0"/>
    <b v="0"/>
    <b v="0"/>
    <b v="0"/>
    <b v="1"/>
    <b v="1"/>
    <x v="0"/>
  </r>
  <r>
    <x v="1"/>
    <n v="6.4650967499999998"/>
    <n v="71"/>
    <s v="M"/>
    <m/>
    <n v="1"/>
    <n v="1"/>
    <n v="1"/>
    <n v="0"/>
    <s v="Stanford"/>
    <n v="1"/>
    <b v="1"/>
    <b v="0"/>
    <b v="0"/>
    <b v="0"/>
    <b v="0"/>
    <b v="1"/>
    <b v="1"/>
    <x v="0"/>
  </r>
  <r>
    <x v="1"/>
    <n v="5.9654922040000002"/>
    <n v="56"/>
    <s v="F"/>
    <m/>
    <n v="1"/>
    <n v="1"/>
    <n v="1"/>
    <n v="0"/>
    <s v="Stanford"/>
    <n v="1"/>
    <b v="1"/>
    <b v="0"/>
    <b v="0"/>
    <b v="0"/>
    <b v="0"/>
    <b v="1"/>
    <b v="1"/>
    <x v="0"/>
  </r>
  <r>
    <x v="1"/>
    <n v="6.6762195039999996"/>
    <n v="65"/>
    <s v="F"/>
    <s v="Parasomnia"/>
    <n v="1"/>
    <n v="1"/>
    <n v="1"/>
    <n v="0"/>
    <s v="Stanford"/>
    <n v="1"/>
    <b v="1"/>
    <b v="0"/>
    <b v="0"/>
    <b v="0"/>
    <b v="0"/>
    <b v="1"/>
    <b v="1"/>
    <x v="0"/>
  </r>
  <r>
    <x v="1"/>
    <n v="6.7622398209999997"/>
    <n v="74"/>
    <s v="F"/>
    <m/>
    <n v="1"/>
    <n v="1"/>
    <n v="1"/>
    <n v="0"/>
    <s v="Stanford"/>
    <n v="1"/>
    <b v="1"/>
    <b v="0"/>
    <b v="0"/>
    <b v="0"/>
    <b v="0"/>
    <b v="1"/>
    <b v="1"/>
    <x v="0"/>
  </r>
  <r>
    <x v="1"/>
    <n v="7.0950900639999999"/>
    <n v="59"/>
    <s v="M"/>
    <m/>
    <n v="1"/>
    <n v="1"/>
    <n v="1"/>
    <n v="0"/>
    <s v="Stanford"/>
    <n v="1"/>
    <b v="1"/>
    <b v="0"/>
    <b v="0"/>
    <b v="0"/>
    <b v="0"/>
    <b v="1"/>
    <b v="1"/>
    <x v="0"/>
  </r>
  <r>
    <x v="1"/>
    <n v="10.709139990000001"/>
    <n v="76"/>
    <s v="M"/>
    <m/>
    <n v="1"/>
    <n v="1"/>
    <n v="1"/>
    <n v="0"/>
    <s v="Stanford"/>
    <n v="1"/>
    <b v="1"/>
    <b v="0"/>
    <b v="0"/>
    <b v="0"/>
    <b v="0"/>
    <b v="1"/>
    <b v="1"/>
    <x v="0"/>
  </r>
  <r>
    <x v="1"/>
    <n v="5.5567184239999996"/>
    <n v="62"/>
    <s v="M"/>
    <m/>
    <n v="1"/>
    <n v="1"/>
    <n v="1"/>
    <n v="0"/>
    <s v="Stanford"/>
    <n v="1"/>
    <b v="1"/>
    <b v="0"/>
    <b v="0"/>
    <b v="0"/>
    <b v="0"/>
    <b v="1"/>
    <b v="1"/>
    <x v="0"/>
  </r>
  <r>
    <x v="1"/>
    <n v="8.1022803109999995"/>
    <n v="68"/>
    <s v="F"/>
    <m/>
    <n v="1"/>
    <n v="1"/>
    <n v="1"/>
    <n v="0"/>
    <s v="Stanford"/>
    <n v="1"/>
    <b v="1"/>
    <b v="0"/>
    <b v="0"/>
    <b v="0"/>
    <b v="0"/>
    <b v="1"/>
    <b v="1"/>
    <x v="0"/>
  </r>
  <r>
    <x v="1"/>
    <n v="5.0905679749999999"/>
    <n v="76"/>
    <s v="M"/>
    <m/>
    <n v="1"/>
    <n v="1"/>
    <n v="1"/>
    <n v="0"/>
    <s v="Stanford"/>
    <n v="1"/>
    <b v="1"/>
    <b v="0"/>
    <b v="0"/>
    <b v="0"/>
    <b v="0"/>
    <b v="1"/>
    <b v="1"/>
    <x v="0"/>
  </r>
  <r>
    <x v="1"/>
    <n v="4.3324332099999996"/>
    <n v="52"/>
    <s v="M"/>
    <m/>
    <n v="1"/>
    <n v="0.5"/>
    <n v="1"/>
    <n v="0"/>
    <s v="Stanford"/>
    <n v="1"/>
    <b v="1"/>
    <b v="0"/>
    <b v="0"/>
    <b v="0"/>
    <b v="0"/>
    <b v="1"/>
    <b v="1"/>
    <x v="0"/>
  </r>
  <r>
    <x v="1"/>
    <n v="2.9167801550000001"/>
    <n v="71"/>
    <s v="M"/>
    <m/>
    <n v="1"/>
    <n v="0.5"/>
    <n v="1"/>
    <n v="1"/>
    <s v="Stanford"/>
    <n v="1"/>
    <b v="1"/>
    <b v="0"/>
    <b v="0"/>
    <b v="0"/>
    <b v="0"/>
    <b v="1"/>
    <b v="1"/>
    <x v="0"/>
  </r>
  <r>
    <x v="0"/>
    <n v="-8.0569572209999993"/>
    <n v="45"/>
    <s v="M"/>
    <m/>
    <n v="0"/>
    <n v="0"/>
    <n v="0"/>
    <n v="0"/>
    <s v="Stanford"/>
    <n v="1"/>
    <b v="0"/>
    <b v="1"/>
    <b v="0"/>
    <b v="1"/>
    <b v="0"/>
    <b v="0"/>
    <b v="0"/>
    <x v="0"/>
  </r>
  <r>
    <x v="0"/>
    <n v="-7.1855940269999996"/>
    <n v="65"/>
    <s v="M"/>
    <m/>
    <n v="0"/>
    <n v="0"/>
    <n v="0"/>
    <n v="0"/>
    <s v="Stanford"/>
    <n v="1"/>
    <b v="0"/>
    <b v="1"/>
    <b v="0"/>
    <b v="1"/>
    <b v="0"/>
    <b v="0"/>
    <b v="0"/>
    <x v="0"/>
  </r>
  <r>
    <x v="0"/>
    <n v="-7.161543633"/>
    <n v="70"/>
    <s v="F"/>
    <m/>
    <n v="0"/>
    <n v="0"/>
    <n v="0"/>
    <n v="0"/>
    <s v="Stanford"/>
    <n v="1"/>
    <b v="0"/>
    <b v="1"/>
    <b v="0"/>
    <b v="1"/>
    <b v="0"/>
    <b v="0"/>
    <b v="0"/>
    <x v="0"/>
  </r>
  <r>
    <x v="0"/>
    <n v="-7.0927508330000002"/>
    <n v="58"/>
    <s v="M"/>
    <m/>
    <n v="0"/>
    <n v="0"/>
    <n v="0"/>
    <n v="0"/>
    <s v="Stanford"/>
    <n v="1"/>
    <b v="0"/>
    <b v="1"/>
    <b v="0"/>
    <b v="1"/>
    <b v="0"/>
    <b v="0"/>
    <b v="0"/>
    <x v="0"/>
  </r>
  <r>
    <x v="0"/>
    <n v="-6.7442457180000002"/>
    <n v="66"/>
    <s v="M"/>
    <m/>
    <n v="0"/>
    <n v="0"/>
    <n v="0"/>
    <n v="0"/>
    <s v="Stanford"/>
    <n v="1"/>
    <b v="0"/>
    <b v="1"/>
    <b v="0"/>
    <b v="1"/>
    <b v="0"/>
    <b v="0"/>
    <b v="0"/>
    <x v="0"/>
  </r>
  <r>
    <x v="0"/>
    <n v="-6.0728324950000001"/>
    <n v="53"/>
    <s v="M"/>
    <m/>
    <n v="0"/>
    <n v="0"/>
    <n v="0"/>
    <n v="0"/>
    <s v="Stanford"/>
    <n v="1"/>
    <b v="0"/>
    <b v="1"/>
    <b v="0"/>
    <b v="1"/>
    <b v="0"/>
    <b v="0"/>
    <b v="0"/>
    <x v="0"/>
  </r>
  <r>
    <x v="0"/>
    <n v="-5.8477109399999998"/>
    <n v="72"/>
    <s v="F"/>
    <m/>
    <n v="0"/>
    <n v="0"/>
    <n v="0"/>
    <n v="0"/>
    <s v="Stanford"/>
    <n v="1"/>
    <b v="0"/>
    <b v="1"/>
    <b v="0"/>
    <b v="1"/>
    <b v="0"/>
    <b v="0"/>
    <b v="0"/>
    <x v="0"/>
  </r>
  <r>
    <x v="0"/>
    <n v="-5.6646109559999998"/>
    <n v="61"/>
    <s v="M"/>
    <m/>
    <n v="0"/>
    <n v="0"/>
    <n v="0"/>
    <n v="0"/>
    <s v="Stanford"/>
    <n v="1"/>
    <b v="0"/>
    <b v="1"/>
    <b v="0"/>
    <b v="1"/>
    <b v="0"/>
    <b v="0"/>
    <b v="0"/>
    <x v="0"/>
  </r>
  <r>
    <x v="0"/>
    <n v="-5.4816198849999997"/>
    <n v="80"/>
    <s v="M"/>
    <m/>
    <n v="0"/>
    <n v="0"/>
    <n v="0"/>
    <n v="0"/>
    <s v="Stanford"/>
    <n v="1"/>
    <b v="0"/>
    <b v="1"/>
    <b v="0"/>
    <b v="1"/>
    <b v="0"/>
    <b v="0"/>
    <b v="0"/>
    <x v="0"/>
  </r>
  <r>
    <x v="0"/>
    <n v="-5.3751686689999998"/>
    <n v="62"/>
    <s v="F"/>
    <m/>
    <n v="0"/>
    <n v="0"/>
    <n v="0"/>
    <n v="0"/>
    <s v="Stanford"/>
    <n v="1"/>
    <b v="0"/>
    <b v="1"/>
    <b v="0"/>
    <b v="1"/>
    <b v="0"/>
    <b v="0"/>
    <b v="0"/>
    <x v="0"/>
  </r>
  <r>
    <x v="0"/>
    <n v="-5.3183706559999999"/>
    <n v="60"/>
    <s v="M"/>
    <m/>
    <n v="0"/>
    <n v="0"/>
    <n v="0"/>
    <n v="0"/>
    <s v="Stanford"/>
    <n v="1"/>
    <b v="0"/>
    <b v="1"/>
    <b v="0"/>
    <b v="1"/>
    <b v="0"/>
    <b v="0"/>
    <b v="0"/>
    <x v="0"/>
  </r>
  <r>
    <x v="0"/>
    <n v="-4.9671237980000003"/>
    <n v="64"/>
    <s v="M"/>
    <m/>
    <n v="0"/>
    <n v="0"/>
    <n v="0"/>
    <n v="0"/>
    <s v="Stanford"/>
    <n v="1"/>
    <b v="0"/>
    <b v="1"/>
    <b v="0"/>
    <b v="1"/>
    <b v="0"/>
    <b v="0"/>
    <b v="0"/>
    <x v="0"/>
  </r>
  <r>
    <x v="0"/>
    <n v="-4.8526087950000001"/>
    <n v="77"/>
    <s v="F"/>
    <m/>
    <n v="0"/>
    <n v="0"/>
    <n v="0"/>
    <n v="0"/>
    <s v="Stanford"/>
    <n v="1"/>
    <b v="0"/>
    <b v="1"/>
    <b v="0"/>
    <b v="1"/>
    <b v="0"/>
    <b v="0"/>
    <b v="0"/>
    <x v="0"/>
  </r>
  <r>
    <x v="0"/>
    <n v="-4.5812398910000001"/>
    <n v="74"/>
    <s v="M"/>
    <m/>
    <n v="0"/>
    <n v="0"/>
    <n v="0"/>
    <n v="0"/>
    <s v="Stanford"/>
    <n v="1"/>
    <b v="0"/>
    <b v="1"/>
    <b v="0"/>
    <b v="1"/>
    <b v="0"/>
    <b v="0"/>
    <b v="0"/>
    <x v="0"/>
  </r>
  <r>
    <x v="0"/>
    <n v="-4.4213471929999999"/>
    <n v="66"/>
    <s v="M"/>
    <m/>
    <n v="0"/>
    <n v="0"/>
    <n v="0"/>
    <n v="0"/>
    <s v="Stanford"/>
    <n v="1"/>
    <b v="0"/>
    <b v="1"/>
    <b v="0"/>
    <b v="1"/>
    <b v="0"/>
    <b v="0"/>
    <b v="0"/>
    <x v="0"/>
  </r>
  <r>
    <x v="0"/>
    <n v="-4.3677041909999996"/>
    <n v="68"/>
    <s v="M"/>
    <m/>
    <n v="0"/>
    <n v="0"/>
    <n v="0"/>
    <n v="0"/>
    <s v="Stanford"/>
    <n v="1"/>
    <b v="0"/>
    <b v="1"/>
    <b v="0"/>
    <b v="1"/>
    <b v="0"/>
    <b v="0"/>
    <b v="0"/>
    <x v="0"/>
  </r>
  <r>
    <x v="0"/>
    <n v="-4.3485170799999997"/>
    <n v="74"/>
    <s v="M"/>
    <m/>
    <n v="0"/>
    <n v="0"/>
    <n v="0"/>
    <n v="0"/>
    <s v="Stanford"/>
    <n v="1"/>
    <b v="0"/>
    <b v="1"/>
    <b v="0"/>
    <b v="1"/>
    <b v="0"/>
    <b v="0"/>
    <b v="0"/>
    <x v="0"/>
  </r>
  <r>
    <x v="0"/>
    <n v="-3.7640566149999999"/>
    <n v="62"/>
    <s v="M"/>
    <m/>
    <n v="0"/>
    <n v="0"/>
    <n v="0"/>
    <n v="0"/>
    <s v="Stanford"/>
    <n v="1"/>
    <b v="0"/>
    <b v="1"/>
    <b v="0"/>
    <b v="1"/>
    <b v="0"/>
    <b v="0"/>
    <b v="0"/>
    <x v="0"/>
  </r>
  <r>
    <x v="0"/>
    <n v="-3.5628620519999998"/>
    <n v="73"/>
    <s v="F"/>
    <m/>
    <n v="0"/>
    <n v="0"/>
    <n v="0"/>
    <n v="0"/>
    <s v="Stanford"/>
    <n v="1"/>
    <b v="0"/>
    <b v="1"/>
    <b v="0"/>
    <b v="1"/>
    <b v="0"/>
    <b v="0"/>
    <b v="0"/>
    <x v="0"/>
  </r>
  <r>
    <x v="0"/>
    <n v="-3.0625151339999999"/>
    <n v="74"/>
    <s v="F"/>
    <m/>
    <n v="0"/>
    <n v="0"/>
    <n v="0"/>
    <n v="0"/>
    <s v="Stanford"/>
    <n v="1"/>
    <b v="0"/>
    <b v="1"/>
    <b v="0"/>
    <b v="1"/>
    <b v="0"/>
    <b v="0"/>
    <b v="0"/>
    <x v="0"/>
  </r>
  <r>
    <x v="0"/>
    <n v="-2.9571440099999999"/>
    <n v="76"/>
    <s v="F"/>
    <m/>
    <n v="0"/>
    <n v="0"/>
    <n v="0"/>
    <n v="0"/>
    <s v="Stanford"/>
    <n v="1"/>
    <b v="0"/>
    <b v="1"/>
    <b v="0"/>
    <b v="1"/>
    <b v="0"/>
    <b v="0"/>
    <b v="0"/>
    <x v="0"/>
  </r>
  <r>
    <x v="0"/>
    <n v="-2.5948541490000001"/>
    <n v="65"/>
    <s v="M"/>
    <m/>
    <n v="0"/>
    <n v="0"/>
    <n v="0"/>
    <n v="0"/>
    <s v="Stanford"/>
    <n v="1"/>
    <b v="0"/>
    <b v="1"/>
    <b v="0"/>
    <b v="1"/>
    <b v="0"/>
    <b v="0"/>
    <b v="0"/>
    <x v="0"/>
  </r>
  <r>
    <x v="0"/>
    <n v="-2.14175468"/>
    <n v="71"/>
    <s v="F"/>
    <m/>
    <n v="0"/>
    <n v="0"/>
    <n v="0"/>
    <n v="0"/>
    <s v="Stanford"/>
    <n v="1"/>
    <b v="0"/>
    <b v="1"/>
    <b v="0"/>
    <b v="1"/>
    <b v="0"/>
    <b v="0"/>
    <b v="0"/>
    <x v="0"/>
  </r>
  <r>
    <x v="0"/>
    <n v="-1.7900054729999999"/>
    <n v="79"/>
    <s v="M"/>
    <m/>
    <n v="0"/>
    <n v="0"/>
    <n v="0"/>
    <n v="0"/>
    <s v="Stanford"/>
    <n v="1"/>
    <b v="0"/>
    <b v="1"/>
    <b v="0"/>
    <b v="1"/>
    <b v="0"/>
    <b v="0"/>
    <b v="0"/>
    <x v="0"/>
  </r>
  <r>
    <x v="0"/>
    <n v="-1.459569605"/>
    <n v="57"/>
    <s v="M"/>
    <m/>
    <n v="0"/>
    <n v="0"/>
    <n v="0"/>
    <n v="0"/>
    <s v="Stanford"/>
    <n v="1"/>
    <b v="0"/>
    <b v="1"/>
    <b v="0"/>
    <b v="1"/>
    <b v="0"/>
    <b v="0"/>
    <b v="0"/>
    <x v="0"/>
  </r>
  <r>
    <x v="0"/>
    <n v="-5.1303870600000002E-2"/>
    <n v="72"/>
    <s v="M"/>
    <m/>
    <n v="0"/>
    <n v="0"/>
    <n v="0"/>
    <n v="0"/>
    <s v="Stanford"/>
    <n v="1"/>
    <b v="0"/>
    <b v="1"/>
    <b v="0"/>
    <b v="1"/>
    <b v="0"/>
    <b v="0"/>
    <b v="0"/>
    <x v="0"/>
  </r>
  <r>
    <x v="0"/>
    <n v="6.9434791679999996E-2"/>
    <n v="61"/>
    <s v="M"/>
    <m/>
    <n v="0"/>
    <n v="0"/>
    <n v="0"/>
    <n v="0"/>
    <s v="Stanford"/>
    <n v="1"/>
    <b v="1"/>
    <b v="1"/>
    <b v="0"/>
    <b v="1"/>
    <b v="1"/>
    <b v="0"/>
    <b v="0"/>
    <x v="0"/>
  </r>
  <r>
    <x v="0"/>
    <n v="0.91961745130000005"/>
    <n v="60"/>
    <s v="M"/>
    <s v="REM-related OSA"/>
    <n v="0"/>
    <n v="0"/>
    <n v="0"/>
    <n v="0"/>
    <s v="Stanford"/>
    <n v="1"/>
    <b v="1"/>
    <b v="1"/>
    <b v="0"/>
    <b v="1"/>
    <b v="1"/>
    <b v="0"/>
    <b v="0"/>
    <x v="0"/>
  </r>
  <r>
    <x v="0"/>
    <n v="2.1386801129999999"/>
    <n v="71"/>
    <s v="F"/>
    <m/>
    <n v="0"/>
    <n v="0"/>
    <n v="0"/>
    <n v="0"/>
    <s v="Stanford"/>
    <n v="1"/>
    <b v="1"/>
    <b v="1"/>
    <b v="0"/>
    <b v="1"/>
    <b v="1"/>
    <b v="0"/>
    <b v="0"/>
    <x v="0"/>
  </r>
  <r>
    <x v="0"/>
    <n v="-5.9610876189999997"/>
    <n v="60"/>
    <s v="F"/>
    <m/>
    <n v="0"/>
    <n v="0"/>
    <n v="1"/>
    <n v="0"/>
    <s v="Stanford"/>
    <n v="1"/>
    <b v="0"/>
    <b v="1"/>
    <b v="0"/>
    <b v="1"/>
    <b v="0"/>
    <b v="0"/>
    <b v="0"/>
    <x v="0"/>
  </r>
  <r>
    <x v="0"/>
    <n v="-1.679247124"/>
    <n v="70"/>
    <s v="M"/>
    <m/>
    <n v="0"/>
    <n v="1"/>
    <n v="1"/>
    <n v="0"/>
    <s v="Stanford"/>
    <n v="1"/>
    <b v="0"/>
    <b v="1"/>
    <b v="0"/>
    <b v="1"/>
    <b v="0"/>
    <b v="0"/>
    <b v="0"/>
    <x v="0"/>
  </r>
  <r>
    <x v="0"/>
    <n v="-7.7915592770000002"/>
    <n v="62"/>
    <s v="M"/>
    <m/>
    <n v="0"/>
    <n v="0"/>
    <n v="0"/>
    <n v="1"/>
    <s v="Stanford"/>
    <n v="1"/>
    <b v="0"/>
    <b v="1"/>
    <b v="0"/>
    <b v="1"/>
    <b v="0"/>
    <b v="0"/>
    <b v="0"/>
    <x v="0"/>
  </r>
  <r>
    <x v="0"/>
    <n v="-7.2821115900000004"/>
    <n v="76"/>
    <s v="M"/>
    <m/>
    <n v="0"/>
    <n v="0"/>
    <n v="0"/>
    <n v="1"/>
    <s v="Stanford"/>
    <n v="1"/>
    <b v="0"/>
    <b v="1"/>
    <b v="0"/>
    <b v="1"/>
    <b v="0"/>
    <b v="0"/>
    <b v="0"/>
    <x v="0"/>
  </r>
  <r>
    <x v="0"/>
    <n v="-2.5812651959999999"/>
    <n v="74"/>
    <s v="F"/>
    <s v="REM-related OSA"/>
    <n v="0"/>
    <n v="0"/>
    <n v="0"/>
    <n v="1"/>
    <s v="Stanford"/>
    <n v="1"/>
    <b v="0"/>
    <b v="1"/>
    <b v="0"/>
    <b v="1"/>
    <b v="0"/>
    <b v="0"/>
    <b v="0"/>
    <x v="0"/>
  </r>
  <r>
    <x v="0"/>
    <n v="3.9730297220000002"/>
    <n v="73"/>
    <s v="M"/>
    <m/>
    <n v="0"/>
    <n v="0"/>
    <n v="0"/>
    <n v="1"/>
    <s v="Stanford"/>
    <n v="1"/>
    <b v="1"/>
    <b v="1"/>
    <b v="0"/>
    <b v="1"/>
    <b v="1"/>
    <b v="0"/>
    <b v="0"/>
    <x v="0"/>
  </r>
  <r>
    <x v="0"/>
    <n v="-3.7593996189999999"/>
    <n v="60"/>
    <s v="F"/>
    <m/>
    <n v="0"/>
    <n v="1"/>
    <n v="1"/>
    <n v="1"/>
    <s v="Stanford"/>
    <n v="1"/>
    <b v="0"/>
    <b v="1"/>
    <b v="0"/>
    <b v="1"/>
    <b v="0"/>
    <b v="0"/>
    <b v="0"/>
    <x v="0"/>
  </r>
  <r>
    <x v="0"/>
    <n v="-5.7719640390000002"/>
    <n v="51"/>
    <s v="F"/>
    <m/>
    <n v="0"/>
    <n v="0"/>
    <n v="0"/>
    <n v="0"/>
    <s v="Stanford"/>
    <n v="1"/>
    <b v="0"/>
    <b v="1"/>
    <b v="0"/>
    <b v="1"/>
    <b v="0"/>
    <b v="0"/>
    <b v="0"/>
    <x v="0"/>
  </r>
  <r>
    <x v="0"/>
    <n v="-2.495419778"/>
    <n v="52"/>
    <s v="M"/>
    <m/>
    <n v="0"/>
    <n v="0"/>
    <n v="0"/>
    <n v="0"/>
    <s v="Stanford"/>
    <n v="1"/>
    <b v="0"/>
    <b v="1"/>
    <b v="0"/>
    <b v="1"/>
    <b v="0"/>
    <b v="0"/>
    <b v="0"/>
    <x v="0"/>
  </r>
  <r>
    <x v="0"/>
    <n v="-1.575004608"/>
    <n v="62"/>
    <s v="M"/>
    <s v="Pseudo-RBD"/>
    <n v="0"/>
    <n v="0"/>
    <n v="0"/>
    <n v="0"/>
    <s v="Stanford"/>
    <n v="1"/>
    <b v="0"/>
    <b v="1"/>
    <b v="0"/>
    <b v="1"/>
    <b v="0"/>
    <b v="0"/>
    <b v="0"/>
    <x v="0"/>
  </r>
  <r>
    <x v="0"/>
    <n v="-0.23647876609999999"/>
    <n v="41"/>
    <s v="M"/>
    <s v="Delayed PLMs"/>
    <n v="0"/>
    <n v="0"/>
    <n v="0"/>
    <n v="0"/>
    <s v="Stanford"/>
    <n v="1"/>
    <b v="0"/>
    <b v="1"/>
    <b v="0"/>
    <b v="1"/>
    <b v="0"/>
    <b v="0"/>
    <b v="0"/>
    <x v="0"/>
  </r>
  <r>
    <x v="0"/>
    <n v="-6.9253468600000003"/>
    <n v="43"/>
    <s v="M"/>
    <m/>
    <n v="0"/>
    <n v="0"/>
    <n v="1"/>
    <n v="0"/>
    <s v="Stanford"/>
    <n v="1"/>
    <b v="0"/>
    <b v="1"/>
    <b v="0"/>
    <b v="1"/>
    <b v="0"/>
    <b v="0"/>
    <b v="0"/>
    <x v="0"/>
  </r>
  <r>
    <x v="0"/>
    <n v="-3.858069446"/>
    <n v="40"/>
    <s v="M"/>
    <m/>
    <n v="0"/>
    <n v="1"/>
    <n v="1"/>
    <n v="0"/>
    <s v="Stanford"/>
    <n v="1"/>
    <b v="0"/>
    <b v="1"/>
    <b v="0"/>
    <b v="1"/>
    <b v="0"/>
    <b v="0"/>
    <b v="0"/>
    <x v="0"/>
  </r>
</pivotCacheRecords>
</file>

<file path=xl/pivotCache/pivotCacheRecords2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5">
  <r>
    <x v="0"/>
    <n v="5.1647340570000004"/>
    <n v="54"/>
    <s v="M"/>
    <s v="nREM parasomnias"/>
    <n v="0.5"/>
    <n v="0"/>
    <n v="0"/>
    <n v="1"/>
    <s v="SHAS"/>
    <n v="1"/>
    <b v="1"/>
    <b v="0"/>
    <b v="0"/>
    <b v="0"/>
    <b v="1"/>
    <b v="1"/>
    <b v="0"/>
    <x v="0"/>
    <b v="1"/>
    <b v="0"/>
    <b v="0"/>
    <x v="0"/>
  </r>
  <r>
    <x v="0"/>
    <n v="-2.3457297750000001"/>
    <n v="53"/>
    <s v="M"/>
    <s v="RLS, PLM"/>
    <n v="0.5"/>
    <n v="1"/>
    <n v="0"/>
    <n v="0"/>
    <s v="SHAS"/>
    <n v="1"/>
    <b v="0"/>
    <b v="0"/>
    <b v="1"/>
    <b v="0"/>
    <b v="0"/>
    <b v="1"/>
    <b v="0"/>
    <x v="0"/>
    <b v="1"/>
    <b v="0"/>
    <b v="0"/>
    <x v="0"/>
  </r>
  <r>
    <x v="0"/>
    <n v="-2.700108095"/>
    <n v="55"/>
    <s v="M"/>
    <s v="OSA, other parasomnias (no RSWA)"/>
    <n v="1"/>
    <n v="0"/>
    <n v="0"/>
    <n v="1"/>
    <s v="SHAS"/>
    <n v="1"/>
    <b v="0"/>
    <b v="1"/>
    <b v="0"/>
    <b v="0"/>
    <b v="1"/>
    <b v="1"/>
    <b v="1"/>
    <x v="0"/>
    <b v="0"/>
    <b v="0"/>
    <b v="0"/>
    <x v="0"/>
  </r>
  <r>
    <x v="0"/>
    <n v="7.0801831970000002"/>
    <n v="85"/>
    <s v="F"/>
    <m/>
    <n v="0"/>
    <n v="1"/>
    <n v="0"/>
    <n v="0"/>
    <s v="SHAS"/>
    <n v="1"/>
    <b v="1"/>
    <b v="0"/>
    <b v="1"/>
    <b v="0"/>
    <b v="0"/>
    <b v="1"/>
    <b v="0"/>
    <x v="0"/>
    <b v="0"/>
    <b v="0"/>
    <b v="0"/>
    <x v="0"/>
  </r>
  <r>
    <x v="0"/>
    <n v="-1.1691594750000001"/>
    <n v="75"/>
    <s v="M"/>
    <s v="OSA, no RSWA"/>
    <n v="1"/>
    <n v="0"/>
    <n v="0"/>
    <n v="0"/>
    <s v="SHAS"/>
    <n v="1"/>
    <b v="0"/>
    <b v="1"/>
    <b v="0"/>
    <b v="0"/>
    <b v="0"/>
    <b v="0"/>
    <b v="0"/>
    <x v="0"/>
    <b v="0"/>
    <b v="0"/>
    <b v="0"/>
    <x v="0"/>
  </r>
  <r>
    <x v="0"/>
    <n v="-3.4536265410000002"/>
    <n v="55"/>
    <s v="F"/>
    <m/>
    <n v="0"/>
    <n v="0"/>
    <n v="0"/>
    <n v="0"/>
    <s v="SHAS"/>
    <n v="1"/>
    <b v="0"/>
    <b v="0"/>
    <b v="0"/>
    <b v="0"/>
    <b v="0"/>
    <b v="0"/>
    <b v="0"/>
    <x v="0"/>
    <b v="0"/>
    <b v="0"/>
    <b v="0"/>
    <x v="0"/>
  </r>
  <r>
    <x v="0"/>
    <n v="1.123105215"/>
    <n v="63"/>
    <s v="M"/>
    <s v="OSA, insomnia"/>
    <n v="0"/>
    <n v="0"/>
    <n v="0"/>
    <n v="0"/>
    <s v="SHAS"/>
    <n v="1"/>
    <b v="1"/>
    <b v="0"/>
    <b v="0"/>
    <b v="0"/>
    <b v="0"/>
    <b v="0"/>
    <b v="0"/>
    <x v="0"/>
    <b v="0"/>
    <b v="0"/>
    <b v="0"/>
    <x v="0"/>
  </r>
  <r>
    <x v="0"/>
    <n v="-5.3426761110000003"/>
    <n v="68"/>
    <s v="M"/>
    <s v="OSA"/>
    <n v="0"/>
    <n v="0"/>
    <n v="0"/>
    <n v="0"/>
    <s v="SHAS"/>
    <n v="1"/>
    <b v="0"/>
    <b v="0"/>
    <b v="0"/>
    <b v="0"/>
    <b v="0"/>
    <b v="0"/>
    <b v="0"/>
    <x v="0"/>
    <b v="0"/>
    <b v="0"/>
    <b v="0"/>
    <x v="0"/>
  </r>
  <r>
    <x v="0"/>
    <n v="4.1871186180000004"/>
    <n v="81"/>
    <s v="F"/>
    <s v="RLS, sleepwalks, anxiety, depression"/>
    <n v="0"/>
    <n v="1"/>
    <n v="0.5"/>
    <n v="1"/>
    <s v="SHAS"/>
    <n v="1"/>
    <b v="1"/>
    <b v="0"/>
    <b v="1"/>
    <b v="0"/>
    <b v="1"/>
    <b v="1"/>
    <b v="0"/>
    <x v="0"/>
    <b v="0"/>
    <b v="0"/>
    <b v="0"/>
    <x v="0"/>
  </r>
  <r>
    <x v="0"/>
    <n v="-0.40979335099999997"/>
    <n v="57"/>
    <s v="F"/>
    <s v="RLS, anxiety, depression, migraines"/>
    <n v="0"/>
    <n v="0"/>
    <n v="0.5"/>
    <n v="0"/>
    <s v="SHAS"/>
    <n v="1"/>
    <b v="0"/>
    <b v="0"/>
    <b v="0"/>
    <b v="0"/>
    <b v="0"/>
    <b v="0"/>
    <b v="0"/>
    <x v="0"/>
    <b v="0"/>
    <b v="0"/>
    <b v="0"/>
    <x v="0"/>
  </r>
  <r>
    <x v="0"/>
    <n v="-1.760162252"/>
    <n v="82"/>
    <s v="F"/>
    <s v="Insomnia"/>
    <n v="0"/>
    <n v="0"/>
    <n v="0"/>
    <n v="0"/>
    <s v="SHAS"/>
    <n v="1"/>
    <b v="0"/>
    <b v="0"/>
    <b v="0"/>
    <b v="0"/>
    <b v="0"/>
    <b v="0"/>
    <b v="0"/>
    <x v="0"/>
    <b v="0"/>
    <b v="0"/>
    <b v="0"/>
    <x v="0"/>
  </r>
  <r>
    <x v="0"/>
    <n v="3.7033907999999997E-2"/>
    <n v="72"/>
    <s v="F"/>
    <m/>
    <n v="0"/>
    <n v="0"/>
    <n v="0"/>
    <n v="0"/>
    <s v="SHAS"/>
    <n v="1"/>
    <b v="1"/>
    <b v="0"/>
    <b v="0"/>
    <b v="0"/>
    <b v="0"/>
    <b v="0"/>
    <b v="0"/>
    <x v="0"/>
    <b v="0"/>
    <b v="0"/>
    <b v="0"/>
    <x v="0"/>
  </r>
  <r>
    <x v="1"/>
    <n v="-0.90226366999999996"/>
    <n v="68"/>
    <s v="M"/>
    <s v="Depression, mild sleep apnea"/>
    <n v="0"/>
    <n v="0"/>
    <n v="0"/>
    <n v="0"/>
    <s v="SHAS"/>
    <n v="1"/>
    <b v="0"/>
    <b v="0"/>
    <b v="0"/>
    <b v="0"/>
    <b v="0"/>
    <b v="0"/>
    <b v="0"/>
    <x v="0"/>
    <b v="0"/>
    <b v="0"/>
    <b v="0"/>
    <x v="0"/>
  </r>
  <r>
    <x v="1"/>
    <n v="1.3878249060000001"/>
    <n v="80"/>
    <s v="M"/>
    <m/>
    <n v="0"/>
    <n v="0"/>
    <n v="0"/>
    <n v="0"/>
    <s v="SHAS"/>
    <n v="1"/>
    <b v="1"/>
    <b v="0"/>
    <b v="0"/>
    <b v="0"/>
    <b v="0"/>
    <b v="0"/>
    <b v="0"/>
    <x v="0"/>
    <b v="0"/>
    <b v="0"/>
    <b v="0"/>
    <x v="0"/>
  </r>
  <r>
    <x v="1"/>
    <n v="4.5387679140000001"/>
    <n v="80"/>
    <s v="M"/>
    <s v="OSA, anxiety"/>
    <n v="1"/>
    <n v="0"/>
    <n v="0"/>
    <n v="0"/>
    <s v="SHAS"/>
    <n v="1"/>
    <b v="1"/>
    <b v="1"/>
    <b v="0"/>
    <b v="0"/>
    <b v="0"/>
    <b v="0"/>
    <b v="0"/>
    <x v="0"/>
    <b v="0"/>
    <b v="0"/>
    <b v="0"/>
    <x v="0"/>
  </r>
  <r>
    <x v="1"/>
    <n v="5.0120282610000002"/>
    <n v="72"/>
    <s v="F"/>
    <s v="Borderline to mild OSA"/>
    <n v="0.5"/>
    <n v="1"/>
    <n v="0"/>
    <n v="0"/>
    <s v="SHAS"/>
    <n v="1"/>
    <b v="1"/>
    <b v="0"/>
    <b v="1"/>
    <b v="0"/>
    <b v="0"/>
    <b v="1"/>
    <b v="0"/>
    <x v="0"/>
    <b v="1"/>
    <b v="0"/>
    <b v="0"/>
    <x v="0"/>
  </r>
  <r>
    <x v="1"/>
    <n v="-3.407220857"/>
    <n v="67"/>
    <s v="F"/>
    <m/>
    <n v="0"/>
    <n v="0"/>
    <n v="0"/>
    <n v="0"/>
    <s v="SHAS"/>
    <n v="1"/>
    <b v="0"/>
    <b v="0"/>
    <b v="0"/>
    <b v="0"/>
    <b v="0"/>
    <b v="0"/>
    <b v="0"/>
    <x v="0"/>
    <b v="0"/>
    <b v="0"/>
    <b v="0"/>
    <x v="0"/>
  </r>
  <r>
    <x v="1"/>
    <n v="5.694318312"/>
    <n v="70"/>
    <s v="M"/>
    <m/>
    <n v="1"/>
    <n v="1"/>
    <n v="0"/>
    <n v="0"/>
    <s v="SHAS"/>
    <n v="1"/>
    <b v="1"/>
    <b v="1"/>
    <b v="1"/>
    <b v="0"/>
    <b v="0"/>
    <b v="1"/>
    <b v="1"/>
    <x v="1"/>
    <b v="0"/>
    <b v="0"/>
    <b v="0"/>
    <x v="0"/>
  </r>
  <r>
    <x v="1"/>
    <n v="5.5261576589999999"/>
    <n v="70"/>
    <s v="M"/>
    <s v="Mild depression, RLS"/>
    <n v="0"/>
    <n v="0.5"/>
    <n v="0"/>
    <n v="1"/>
    <s v="SHAS"/>
    <n v="1"/>
    <b v="1"/>
    <b v="0"/>
    <b v="0"/>
    <b v="0"/>
    <b v="1"/>
    <b v="1"/>
    <b v="0"/>
    <x v="0"/>
    <b v="0"/>
    <b v="0"/>
    <b v="0"/>
    <x v="0"/>
  </r>
  <r>
    <x v="1"/>
    <n v="4.3556225550000001"/>
    <n v="72"/>
    <s v="F"/>
    <m/>
    <n v="1"/>
    <n v="0"/>
    <n v="1"/>
    <n v="0"/>
    <s v="SHAS"/>
    <n v="1"/>
    <b v="1"/>
    <b v="1"/>
    <b v="0"/>
    <b v="1"/>
    <b v="0"/>
    <b v="1"/>
    <b v="1"/>
    <x v="1"/>
    <b v="0"/>
    <b v="0"/>
    <b v="0"/>
    <x v="0"/>
  </r>
  <r>
    <x v="1"/>
    <n v="5.2547727159999997"/>
    <n v="67"/>
    <s v="M"/>
    <s v="Depression, anxiety, PTSD"/>
    <n v="1"/>
    <n v="1"/>
    <n v="1"/>
    <n v="0"/>
    <s v="SHAS"/>
    <n v="1"/>
    <b v="1"/>
    <b v="1"/>
    <b v="1"/>
    <b v="1"/>
    <b v="0"/>
    <b v="1"/>
    <b v="1"/>
    <x v="1"/>
    <b v="0"/>
    <b v="1"/>
    <b v="0"/>
    <x v="0"/>
  </r>
  <r>
    <x v="1"/>
    <n v="5.8859385939999997"/>
    <n v="69"/>
    <s v="M"/>
    <m/>
    <n v="1"/>
    <n v="1"/>
    <n v="0.5"/>
    <n v="0"/>
    <s v="SHAS"/>
    <n v="1"/>
    <b v="1"/>
    <b v="1"/>
    <b v="1"/>
    <b v="0"/>
    <b v="0"/>
    <b v="1"/>
    <b v="1"/>
    <x v="1"/>
    <b v="0"/>
    <b v="0"/>
    <b v="0"/>
    <x v="0"/>
  </r>
  <r>
    <x v="1"/>
    <n v="4.1546924509999998"/>
    <n v="72"/>
    <s v="M"/>
    <s v="Mild-moderate OSA, insomnia, nocturia"/>
    <n v="1"/>
    <n v="0"/>
    <n v="0.5"/>
    <n v="1"/>
    <s v="SHAS"/>
    <n v="1"/>
    <b v="1"/>
    <b v="1"/>
    <b v="0"/>
    <b v="0"/>
    <b v="1"/>
    <b v="1"/>
    <b v="1"/>
    <x v="1"/>
    <b v="0"/>
    <b v="0"/>
    <b v="0"/>
    <x v="0"/>
  </r>
  <r>
    <x v="1"/>
    <n v="-3.9642169869999999"/>
    <n v="61"/>
    <s v="F"/>
    <s v="Depression, migraines"/>
    <n v="1"/>
    <n v="0.5"/>
    <n v="1"/>
    <n v="0"/>
    <s v="SHAS"/>
    <n v="1"/>
    <b v="0"/>
    <b v="1"/>
    <b v="0"/>
    <b v="1"/>
    <b v="0"/>
    <b v="1"/>
    <b v="1"/>
    <x v="0"/>
    <b v="0"/>
    <b v="0"/>
    <b v="0"/>
    <x v="0"/>
  </r>
  <r>
    <x v="1"/>
    <n v="5.3135809820000004"/>
    <n v="76"/>
    <s v="F"/>
    <s v="Depression, anxiety"/>
    <n v="1"/>
    <n v="1"/>
    <n v="1"/>
    <n v="1"/>
    <s v="SHAS"/>
    <n v="1"/>
    <b v="1"/>
    <b v="1"/>
    <b v="1"/>
    <b v="1"/>
    <b v="1"/>
    <b v="1"/>
    <b v="1"/>
    <x v="1"/>
    <b v="0"/>
    <b v="1"/>
    <b v="0"/>
    <x v="0"/>
  </r>
  <r>
    <x v="1"/>
    <n v="-1.274989098"/>
    <n v="65"/>
    <s v="F"/>
    <s v="Insomnia, anxiety"/>
    <n v="0"/>
    <n v="0"/>
    <n v="0"/>
    <n v="0"/>
    <s v="SHAS"/>
    <n v="1"/>
    <b v="0"/>
    <b v="0"/>
    <b v="0"/>
    <b v="0"/>
    <b v="0"/>
    <b v="0"/>
    <b v="0"/>
    <x v="0"/>
    <b v="0"/>
    <b v="0"/>
    <b v="0"/>
    <x v="0"/>
  </r>
  <r>
    <x v="1"/>
    <n v="6.8392871980000001"/>
    <n v="73"/>
    <s v="F"/>
    <s v="OSA, MCI, depression"/>
    <n v="0"/>
    <n v="0"/>
    <n v="0"/>
    <n v="0"/>
    <s v="SHAS"/>
    <n v="1"/>
    <b v="1"/>
    <b v="0"/>
    <b v="0"/>
    <b v="0"/>
    <b v="0"/>
    <b v="0"/>
    <b v="0"/>
    <x v="0"/>
    <b v="0"/>
    <b v="0"/>
    <b v="0"/>
    <x v="0"/>
  </r>
  <r>
    <x v="1"/>
    <n v="1.0274295120000001"/>
    <n v="53"/>
    <s v="M"/>
    <s v="OSA"/>
    <n v="1"/>
    <n v="0.5"/>
    <n v="0.5"/>
    <n v="1"/>
    <s v="SHAS"/>
    <n v="1"/>
    <b v="1"/>
    <b v="1"/>
    <b v="0"/>
    <b v="0"/>
    <b v="1"/>
    <b v="1"/>
    <b v="1"/>
    <x v="1"/>
    <b v="0"/>
    <b v="0"/>
    <b v="0"/>
    <x v="0"/>
  </r>
  <r>
    <x v="1"/>
    <n v="0.45891792199999998"/>
    <n v="68"/>
    <s v="M"/>
    <s v="Nightmare disorder, OSA, CSA, RLS, depression"/>
    <n v="0.5"/>
    <n v="1"/>
    <n v="0.5"/>
    <n v="1"/>
    <s v="SHAS"/>
    <n v="1"/>
    <b v="1"/>
    <b v="0"/>
    <b v="1"/>
    <b v="0"/>
    <b v="1"/>
    <b v="1"/>
    <b v="0"/>
    <x v="0"/>
    <b v="1"/>
    <b v="0"/>
    <b v="0"/>
    <x v="0"/>
  </r>
  <r>
    <x v="1"/>
    <n v="0.66475001899999997"/>
    <n v="79"/>
    <s v="M"/>
    <s v="OSA"/>
    <n v="1"/>
    <n v="0"/>
    <n v="1"/>
    <n v="0"/>
    <s v="SHAS"/>
    <n v="1"/>
    <b v="1"/>
    <b v="1"/>
    <b v="0"/>
    <b v="1"/>
    <b v="0"/>
    <b v="1"/>
    <b v="1"/>
    <x v="1"/>
    <b v="0"/>
    <b v="0"/>
    <b v="0"/>
    <x v="0"/>
  </r>
  <r>
    <x v="1"/>
    <n v="6.3362845170000002"/>
    <n v="64"/>
    <s v="M"/>
    <m/>
    <n v="1"/>
    <n v="0.5"/>
    <n v="1"/>
    <n v="0"/>
    <s v="SHAS"/>
    <n v="1"/>
    <b v="1"/>
    <b v="1"/>
    <b v="0"/>
    <b v="1"/>
    <b v="0"/>
    <b v="1"/>
    <b v="1"/>
    <x v="1"/>
    <b v="0"/>
    <b v="0"/>
    <b v="0"/>
    <x v="0"/>
  </r>
  <r>
    <x v="1"/>
    <n v="2.0803639129999998"/>
    <n v="76"/>
    <s v="F"/>
    <m/>
    <n v="1"/>
    <n v="1"/>
    <n v="1"/>
    <n v="0"/>
    <s v="Stanford"/>
    <n v="1"/>
    <b v="1"/>
    <b v="1"/>
    <b v="1"/>
    <b v="1"/>
    <b v="0"/>
    <b v="1"/>
    <b v="1"/>
    <x v="1"/>
    <b v="0"/>
    <b v="1"/>
    <b v="0"/>
    <x v="0"/>
  </r>
  <r>
    <x v="1"/>
    <n v="0.737372896"/>
    <n v="63"/>
    <s v="M"/>
    <m/>
    <n v="1"/>
    <n v="0"/>
    <n v="0"/>
    <n v="0"/>
    <s v="Stanford"/>
    <n v="1"/>
    <b v="1"/>
    <b v="1"/>
    <b v="0"/>
    <b v="0"/>
    <b v="0"/>
    <b v="0"/>
    <b v="0"/>
    <x v="0"/>
    <b v="0"/>
    <b v="0"/>
    <b v="0"/>
    <x v="0"/>
  </r>
  <r>
    <x v="1"/>
    <n v="4.5332755569999996"/>
    <n v="59"/>
    <s v="M"/>
    <m/>
    <n v="1"/>
    <n v="0"/>
    <n v="1"/>
    <n v="1"/>
    <s v="Stanford"/>
    <n v="1"/>
    <b v="1"/>
    <b v="1"/>
    <b v="0"/>
    <b v="1"/>
    <b v="1"/>
    <b v="1"/>
    <b v="1"/>
    <x v="1"/>
    <b v="0"/>
    <b v="0"/>
    <b v="0"/>
    <x v="0"/>
  </r>
  <r>
    <x v="1"/>
    <n v="-4.9148882719999998"/>
    <n v="65"/>
    <s v="F"/>
    <m/>
    <n v="1"/>
    <n v="0"/>
    <n v="0"/>
    <n v="0"/>
    <s v="Stanford"/>
    <n v="1"/>
    <b v="0"/>
    <b v="1"/>
    <b v="0"/>
    <b v="0"/>
    <b v="0"/>
    <b v="0"/>
    <b v="0"/>
    <x v="0"/>
    <b v="0"/>
    <b v="0"/>
    <b v="0"/>
    <x v="0"/>
  </r>
  <r>
    <x v="1"/>
    <n v="6.1564291280000001"/>
    <n v="63"/>
    <s v="M"/>
    <m/>
    <n v="1"/>
    <n v="0"/>
    <n v="0"/>
    <n v="0"/>
    <s v="Stanford"/>
    <n v="1"/>
    <b v="1"/>
    <b v="1"/>
    <b v="0"/>
    <b v="0"/>
    <b v="0"/>
    <b v="0"/>
    <b v="0"/>
    <x v="0"/>
    <b v="0"/>
    <b v="0"/>
    <b v="0"/>
    <x v="0"/>
  </r>
  <r>
    <x v="1"/>
    <n v="-0.96570313910000005"/>
    <n v="74"/>
    <s v="M"/>
    <m/>
    <n v="1"/>
    <n v="1"/>
    <n v="0"/>
    <n v="0"/>
    <s v="Stanford"/>
    <n v="1"/>
    <b v="0"/>
    <b v="1"/>
    <b v="1"/>
    <b v="0"/>
    <b v="0"/>
    <b v="1"/>
    <b v="1"/>
    <x v="0"/>
    <b v="0"/>
    <b v="0"/>
    <b v="0"/>
    <x v="0"/>
  </r>
  <r>
    <x v="1"/>
    <n v="7.6217001560000002"/>
    <n v="75"/>
    <s v="M"/>
    <m/>
    <n v="1"/>
    <n v="0.5"/>
    <n v="0"/>
    <n v="0.5"/>
    <s v="Stanford"/>
    <n v="1"/>
    <b v="1"/>
    <b v="1"/>
    <b v="0"/>
    <b v="0"/>
    <b v="0"/>
    <b v="0"/>
    <b v="0"/>
    <x v="0"/>
    <b v="0"/>
    <b v="0"/>
    <b v="0"/>
    <x v="0"/>
  </r>
  <r>
    <x v="1"/>
    <n v="4.2917910519999998"/>
    <n v="62"/>
    <s v="F"/>
    <m/>
    <n v="1"/>
    <n v="0"/>
    <n v="0"/>
    <n v="1"/>
    <s v="Stanford"/>
    <n v="1"/>
    <b v="1"/>
    <b v="1"/>
    <b v="0"/>
    <b v="0"/>
    <b v="1"/>
    <b v="1"/>
    <b v="1"/>
    <x v="1"/>
    <b v="0"/>
    <b v="0"/>
    <b v="0"/>
    <x v="0"/>
  </r>
  <r>
    <x v="1"/>
    <n v="7.2552489189999996"/>
    <n v="62"/>
    <s v="M"/>
    <m/>
    <n v="1"/>
    <n v="0"/>
    <n v="0"/>
    <n v="0"/>
    <s v="Stanford"/>
    <n v="1"/>
    <b v="1"/>
    <b v="1"/>
    <b v="0"/>
    <b v="0"/>
    <b v="0"/>
    <b v="0"/>
    <b v="0"/>
    <x v="0"/>
    <b v="0"/>
    <b v="0"/>
    <b v="0"/>
    <x v="0"/>
  </r>
  <r>
    <x v="1"/>
    <n v="4.4798871480000004"/>
    <n v="60"/>
    <s v="M"/>
    <m/>
    <n v="1"/>
    <n v="1"/>
    <n v="0"/>
    <n v="1"/>
    <s v="Stanford"/>
    <n v="1"/>
    <b v="1"/>
    <b v="1"/>
    <b v="1"/>
    <b v="0"/>
    <b v="1"/>
    <b v="1"/>
    <b v="1"/>
    <x v="1"/>
    <b v="0"/>
    <b v="0"/>
    <b v="0"/>
    <x v="0"/>
  </r>
  <r>
    <x v="1"/>
    <n v="4.4268055569999998"/>
    <n v="78"/>
    <s v="M"/>
    <m/>
    <n v="1"/>
    <n v="1"/>
    <n v="0"/>
    <n v="1"/>
    <s v="Stanford"/>
    <n v="1"/>
    <b v="1"/>
    <b v="1"/>
    <b v="1"/>
    <b v="0"/>
    <b v="1"/>
    <b v="1"/>
    <b v="1"/>
    <x v="1"/>
    <b v="0"/>
    <b v="0"/>
    <b v="0"/>
    <x v="0"/>
  </r>
  <r>
    <x v="1"/>
    <n v="4.9676454559999996"/>
    <n v="67"/>
    <s v="M"/>
    <m/>
    <n v="1"/>
    <n v="0"/>
    <n v="1"/>
    <n v="1"/>
    <s v="Stanford"/>
    <n v="1"/>
    <b v="1"/>
    <b v="1"/>
    <b v="0"/>
    <b v="1"/>
    <b v="1"/>
    <b v="1"/>
    <b v="1"/>
    <x v="1"/>
    <b v="0"/>
    <b v="0"/>
    <b v="0"/>
    <x v="0"/>
  </r>
  <r>
    <x v="1"/>
    <n v="7.4490138779999997"/>
    <n v="66"/>
    <s v="M"/>
    <m/>
    <n v="1"/>
    <n v="0"/>
    <n v="1"/>
    <n v="1"/>
    <s v="Stanford"/>
    <n v="1"/>
    <b v="1"/>
    <b v="1"/>
    <b v="0"/>
    <b v="1"/>
    <b v="1"/>
    <b v="1"/>
    <b v="1"/>
    <x v="1"/>
    <b v="0"/>
    <b v="0"/>
    <b v="0"/>
    <x v="0"/>
  </r>
  <r>
    <x v="1"/>
    <n v="4.0073969509999996"/>
    <n v="75"/>
    <s v="M"/>
    <m/>
    <n v="1"/>
    <n v="0"/>
    <n v="1"/>
    <n v="1"/>
    <s v="Stanford"/>
    <n v="1"/>
    <b v="1"/>
    <b v="1"/>
    <b v="0"/>
    <b v="1"/>
    <b v="1"/>
    <b v="1"/>
    <b v="1"/>
    <x v="1"/>
    <b v="0"/>
    <b v="0"/>
    <b v="0"/>
    <x v="0"/>
  </r>
  <r>
    <x v="1"/>
    <n v="10.04713289"/>
    <n v="67"/>
    <s v="M"/>
    <m/>
    <n v="1"/>
    <n v="1"/>
    <n v="1"/>
    <n v="1"/>
    <s v="Stanford"/>
    <n v="1"/>
    <b v="1"/>
    <b v="1"/>
    <b v="1"/>
    <b v="1"/>
    <b v="1"/>
    <b v="1"/>
    <b v="1"/>
    <x v="1"/>
    <b v="0"/>
    <b v="1"/>
    <b v="0"/>
    <x v="0"/>
  </r>
  <r>
    <x v="1"/>
    <n v="6.5036704729999997"/>
    <n v="77"/>
    <s v="M"/>
    <m/>
    <n v="1"/>
    <n v="1"/>
    <n v="1"/>
    <n v="1"/>
    <s v="Stanford"/>
    <n v="1"/>
    <b v="1"/>
    <b v="1"/>
    <b v="1"/>
    <b v="1"/>
    <b v="1"/>
    <b v="1"/>
    <b v="1"/>
    <x v="1"/>
    <b v="0"/>
    <b v="1"/>
    <b v="0"/>
    <x v="0"/>
  </r>
  <r>
    <x v="1"/>
    <n v="3.3723491669999999"/>
    <n v="73"/>
    <s v="M"/>
    <m/>
    <n v="1"/>
    <n v="1"/>
    <n v="1"/>
    <n v="1"/>
    <s v="Stanford"/>
    <n v="1"/>
    <b v="1"/>
    <b v="1"/>
    <b v="1"/>
    <b v="1"/>
    <b v="1"/>
    <b v="1"/>
    <b v="1"/>
    <x v="1"/>
    <b v="0"/>
    <b v="1"/>
    <b v="0"/>
    <x v="0"/>
  </r>
  <r>
    <x v="1"/>
    <n v="4.2871140130000001"/>
    <n v="63"/>
    <s v="M"/>
    <m/>
    <n v="1"/>
    <n v="1"/>
    <n v="1"/>
    <n v="1"/>
    <s v="Stanford"/>
    <n v="1"/>
    <b v="1"/>
    <b v="1"/>
    <b v="1"/>
    <b v="1"/>
    <b v="1"/>
    <b v="1"/>
    <b v="1"/>
    <x v="1"/>
    <b v="0"/>
    <b v="1"/>
    <b v="0"/>
    <x v="0"/>
  </r>
  <r>
    <x v="1"/>
    <n v="8.4718958880000006"/>
    <n v="69"/>
    <s v="M"/>
    <m/>
    <n v="1"/>
    <n v="1"/>
    <n v="1"/>
    <n v="1"/>
    <s v="Stanford"/>
    <n v="1"/>
    <b v="1"/>
    <b v="1"/>
    <b v="1"/>
    <b v="1"/>
    <b v="1"/>
    <b v="1"/>
    <b v="1"/>
    <x v="1"/>
    <b v="0"/>
    <b v="1"/>
    <b v="0"/>
    <x v="0"/>
  </r>
  <r>
    <x v="1"/>
    <n v="6.7906220670000002"/>
    <n v="70"/>
    <s v="M"/>
    <m/>
    <n v="1"/>
    <n v="1"/>
    <n v="1"/>
    <n v="1"/>
    <s v="Stanford"/>
    <n v="1"/>
    <b v="1"/>
    <b v="1"/>
    <b v="1"/>
    <b v="1"/>
    <b v="1"/>
    <b v="1"/>
    <b v="1"/>
    <x v="1"/>
    <b v="0"/>
    <b v="1"/>
    <b v="0"/>
    <x v="0"/>
  </r>
  <r>
    <x v="1"/>
    <n v="4.6497392319999999"/>
    <n v="60"/>
    <s v="M"/>
    <m/>
    <n v="1"/>
    <n v="0"/>
    <n v="0"/>
    <n v="0"/>
    <s v="Stanford"/>
    <n v="1"/>
    <b v="1"/>
    <b v="1"/>
    <b v="0"/>
    <b v="0"/>
    <b v="0"/>
    <b v="0"/>
    <b v="0"/>
    <x v="0"/>
    <b v="0"/>
    <b v="0"/>
    <b v="0"/>
    <x v="0"/>
  </r>
  <r>
    <x v="1"/>
    <n v="4.461746335"/>
    <n v="60"/>
    <s v="F"/>
    <m/>
    <n v="1"/>
    <n v="0"/>
    <n v="0"/>
    <n v="0"/>
    <s v="Stanford"/>
    <n v="1"/>
    <b v="1"/>
    <b v="1"/>
    <b v="0"/>
    <b v="0"/>
    <b v="0"/>
    <b v="0"/>
    <b v="0"/>
    <x v="0"/>
    <b v="0"/>
    <b v="0"/>
    <b v="0"/>
    <x v="0"/>
  </r>
  <r>
    <x v="1"/>
    <n v="3.8612132610000001"/>
    <n v="70"/>
    <s v="F"/>
    <m/>
    <n v="1"/>
    <n v="0"/>
    <n v="0"/>
    <n v="0"/>
    <s v="Stanford"/>
    <n v="1"/>
    <b v="1"/>
    <b v="1"/>
    <b v="0"/>
    <b v="0"/>
    <b v="0"/>
    <b v="0"/>
    <b v="0"/>
    <x v="0"/>
    <b v="0"/>
    <b v="0"/>
    <b v="0"/>
    <x v="0"/>
  </r>
  <r>
    <x v="1"/>
    <n v="8.2499133800000006"/>
    <n v="61"/>
    <s v="M"/>
    <m/>
    <n v="1"/>
    <n v="0"/>
    <n v="0"/>
    <n v="0"/>
    <s v="Stanford"/>
    <n v="1"/>
    <b v="1"/>
    <b v="1"/>
    <b v="0"/>
    <b v="0"/>
    <b v="0"/>
    <b v="0"/>
    <b v="0"/>
    <x v="0"/>
    <b v="0"/>
    <b v="0"/>
    <b v="0"/>
    <x v="0"/>
  </r>
  <r>
    <x v="1"/>
    <n v="10.48810585"/>
    <n v="77"/>
    <s v="M"/>
    <m/>
    <n v="1"/>
    <n v="0"/>
    <n v="0"/>
    <n v="0"/>
    <s v="Stanford"/>
    <n v="1"/>
    <b v="1"/>
    <b v="1"/>
    <b v="0"/>
    <b v="0"/>
    <b v="0"/>
    <b v="0"/>
    <b v="0"/>
    <x v="0"/>
    <b v="0"/>
    <b v="0"/>
    <b v="0"/>
    <x v="0"/>
  </r>
  <r>
    <x v="1"/>
    <n v="3.9732898780000001"/>
    <n v="71"/>
    <s v="M"/>
    <m/>
    <n v="1"/>
    <n v="1"/>
    <n v="0"/>
    <n v="0"/>
    <s v="Stanford"/>
    <n v="1"/>
    <b v="1"/>
    <b v="1"/>
    <b v="1"/>
    <b v="0"/>
    <b v="0"/>
    <b v="1"/>
    <b v="1"/>
    <x v="1"/>
    <b v="0"/>
    <b v="0"/>
    <b v="0"/>
    <x v="0"/>
  </r>
  <r>
    <x v="1"/>
    <n v="7.9504351340000001"/>
    <n v="67"/>
    <s v="M"/>
    <m/>
    <n v="1"/>
    <n v="1"/>
    <n v="0"/>
    <n v="0"/>
    <s v="Stanford"/>
    <n v="1"/>
    <b v="1"/>
    <b v="1"/>
    <b v="1"/>
    <b v="0"/>
    <b v="0"/>
    <b v="1"/>
    <b v="1"/>
    <x v="1"/>
    <b v="0"/>
    <b v="0"/>
    <b v="0"/>
    <x v="0"/>
  </r>
  <r>
    <x v="1"/>
    <n v="7.7607998289999998"/>
    <n v="70"/>
    <s v="M"/>
    <m/>
    <n v="1"/>
    <n v="0"/>
    <n v="1"/>
    <n v="0"/>
    <s v="Stanford"/>
    <n v="1"/>
    <b v="1"/>
    <b v="1"/>
    <b v="0"/>
    <b v="1"/>
    <b v="0"/>
    <b v="1"/>
    <b v="1"/>
    <x v="1"/>
    <b v="0"/>
    <b v="0"/>
    <b v="0"/>
    <x v="0"/>
  </r>
  <r>
    <x v="1"/>
    <n v="8.1570566610000004"/>
    <n v="56"/>
    <s v="M"/>
    <m/>
    <n v="1"/>
    <n v="0"/>
    <n v="1"/>
    <n v="0"/>
    <s v="Stanford"/>
    <n v="1"/>
    <b v="1"/>
    <b v="1"/>
    <b v="0"/>
    <b v="1"/>
    <b v="0"/>
    <b v="1"/>
    <b v="1"/>
    <x v="1"/>
    <b v="0"/>
    <b v="0"/>
    <b v="0"/>
    <x v="0"/>
  </r>
  <r>
    <x v="1"/>
    <n v="8.5528064770000007"/>
    <n v="71"/>
    <s v="M"/>
    <m/>
    <n v="1"/>
    <n v="0"/>
    <n v="1"/>
    <n v="0"/>
    <s v="Stanford"/>
    <n v="1"/>
    <b v="1"/>
    <b v="1"/>
    <b v="0"/>
    <b v="1"/>
    <b v="0"/>
    <b v="1"/>
    <b v="1"/>
    <x v="1"/>
    <b v="0"/>
    <b v="0"/>
    <b v="0"/>
    <x v="0"/>
  </r>
  <r>
    <x v="1"/>
    <n v="1.4660633679999999"/>
    <n v="69"/>
    <s v="M"/>
    <m/>
    <n v="1"/>
    <n v="1"/>
    <n v="1"/>
    <n v="0"/>
    <s v="Stanford"/>
    <n v="1"/>
    <b v="1"/>
    <b v="1"/>
    <b v="1"/>
    <b v="1"/>
    <b v="0"/>
    <b v="1"/>
    <b v="1"/>
    <x v="1"/>
    <b v="0"/>
    <b v="1"/>
    <b v="0"/>
    <x v="0"/>
  </r>
  <r>
    <x v="1"/>
    <n v="6.4650967499999998"/>
    <n v="71"/>
    <s v="M"/>
    <m/>
    <n v="1"/>
    <n v="1"/>
    <n v="1"/>
    <n v="0"/>
    <s v="Stanford"/>
    <n v="1"/>
    <b v="1"/>
    <b v="1"/>
    <b v="1"/>
    <b v="1"/>
    <b v="0"/>
    <b v="1"/>
    <b v="1"/>
    <x v="1"/>
    <b v="0"/>
    <b v="1"/>
    <b v="0"/>
    <x v="0"/>
  </r>
  <r>
    <x v="1"/>
    <n v="5.9654922040000002"/>
    <n v="56"/>
    <s v="F"/>
    <m/>
    <n v="1"/>
    <n v="1"/>
    <n v="1"/>
    <n v="0"/>
    <s v="Stanford"/>
    <n v="1"/>
    <b v="1"/>
    <b v="1"/>
    <b v="1"/>
    <b v="1"/>
    <b v="0"/>
    <b v="1"/>
    <b v="1"/>
    <x v="1"/>
    <b v="0"/>
    <b v="1"/>
    <b v="0"/>
    <x v="0"/>
  </r>
  <r>
    <x v="1"/>
    <n v="6.6762195039999996"/>
    <n v="65"/>
    <s v="F"/>
    <s v="Parasomnia"/>
    <n v="1"/>
    <n v="1"/>
    <n v="1"/>
    <n v="0"/>
    <s v="Stanford"/>
    <n v="1"/>
    <b v="1"/>
    <b v="1"/>
    <b v="1"/>
    <b v="1"/>
    <b v="0"/>
    <b v="1"/>
    <b v="1"/>
    <x v="1"/>
    <b v="0"/>
    <b v="1"/>
    <b v="0"/>
    <x v="0"/>
  </r>
  <r>
    <x v="1"/>
    <n v="6.7622398209999997"/>
    <n v="74"/>
    <s v="F"/>
    <m/>
    <n v="1"/>
    <n v="1"/>
    <n v="1"/>
    <n v="0"/>
    <s v="Stanford"/>
    <n v="1"/>
    <b v="1"/>
    <b v="1"/>
    <b v="1"/>
    <b v="1"/>
    <b v="0"/>
    <b v="1"/>
    <b v="1"/>
    <x v="1"/>
    <b v="0"/>
    <b v="1"/>
    <b v="0"/>
    <x v="0"/>
  </r>
  <r>
    <x v="1"/>
    <n v="7.0950900639999999"/>
    <n v="59"/>
    <s v="M"/>
    <m/>
    <n v="1"/>
    <n v="1"/>
    <n v="1"/>
    <n v="0"/>
    <s v="Stanford"/>
    <n v="1"/>
    <b v="1"/>
    <b v="1"/>
    <b v="1"/>
    <b v="1"/>
    <b v="0"/>
    <b v="1"/>
    <b v="1"/>
    <x v="1"/>
    <b v="0"/>
    <b v="1"/>
    <b v="0"/>
    <x v="0"/>
  </r>
  <r>
    <x v="1"/>
    <n v="10.709139990000001"/>
    <n v="76"/>
    <s v="M"/>
    <m/>
    <n v="1"/>
    <n v="1"/>
    <n v="1"/>
    <n v="0"/>
    <s v="Stanford"/>
    <n v="1"/>
    <b v="1"/>
    <b v="1"/>
    <b v="1"/>
    <b v="1"/>
    <b v="0"/>
    <b v="1"/>
    <b v="1"/>
    <x v="1"/>
    <b v="0"/>
    <b v="1"/>
    <b v="0"/>
    <x v="0"/>
  </r>
  <r>
    <x v="1"/>
    <n v="5.5567184239999996"/>
    <n v="62"/>
    <s v="M"/>
    <m/>
    <n v="1"/>
    <n v="1"/>
    <n v="1"/>
    <n v="0"/>
    <s v="Stanford"/>
    <n v="1"/>
    <b v="1"/>
    <b v="1"/>
    <b v="1"/>
    <b v="1"/>
    <b v="0"/>
    <b v="1"/>
    <b v="1"/>
    <x v="1"/>
    <b v="0"/>
    <b v="1"/>
    <b v="0"/>
    <x v="0"/>
  </r>
  <r>
    <x v="1"/>
    <n v="8.1022803109999995"/>
    <n v="68"/>
    <s v="F"/>
    <m/>
    <n v="1"/>
    <n v="1"/>
    <n v="1"/>
    <n v="0"/>
    <s v="Stanford"/>
    <n v="1"/>
    <b v="1"/>
    <b v="1"/>
    <b v="1"/>
    <b v="1"/>
    <b v="0"/>
    <b v="1"/>
    <b v="1"/>
    <x v="1"/>
    <b v="0"/>
    <b v="1"/>
    <b v="0"/>
    <x v="0"/>
  </r>
  <r>
    <x v="1"/>
    <n v="5.0905679749999999"/>
    <n v="76"/>
    <s v="M"/>
    <m/>
    <n v="1"/>
    <n v="1"/>
    <n v="1"/>
    <n v="0"/>
    <s v="Stanford"/>
    <n v="1"/>
    <b v="1"/>
    <b v="1"/>
    <b v="1"/>
    <b v="1"/>
    <b v="0"/>
    <b v="1"/>
    <b v="1"/>
    <x v="1"/>
    <b v="0"/>
    <b v="1"/>
    <b v="0"/>
    <x v="0"/>
  </r>
  <r>
    <x v="1"/>
    <n v="4.3324332099999996"/>
    <n v="52"/>
    <s v="M"/>
    <m/>
    <n v="1"/>
    <n v="0.5"/>
    <n v="1"/>
    <n v="0"/>
    <s v="Stanford"/>
    <n v="1"/>
    <b v="1"/>
    <b v="1"/>
    <b v="0"/>
    <b v="1"/>
    <b v="0"/>
    <b v="1"/>
    <b v="1"/>
    <x v="1"/>
    <b v="0"/>
    <b v="0"/>
    <b v="0"/>
    <x v="0"/>
  </r>
  <r>
    <x v="1"/>
    <n v="2.9167801550000001"/>
    <n v="71"/>
    <s v="M"/>
    <m/>
    <n v="1"/>
    <n v="0.5"/>
    <n v="1"/>
    <n v="1"/>
    <s v="Stanford"/>
    <n v="1"/>
    <b v="1"/>
    <b v="1"/>
    <b v="0"/>
    <b v="1"/>
    <b v="1"/>
    <b v="1"/>
    <b v="1"/>
    <x v="1"/>
    <b v="0"/>
    <b v="0"/>
    <b v="0"/>
    <x v="0"/>
  </r>
  <r>
    <x v="0"/>
    <n v="-8.0569572209999993"/>
    <n v="45"/>
    <s v="M"/>
    <m/>
    <n v="0"/>
    <n v="0"/>
    <n v="0"/>
    <n v="0"/>
    <s v="Stanford"/>
    <n v="1"/>
    <b v="0"/>
    <b v="0"/>
    <b v="0"/>
    <b v="0"/>
    <b v="0"/>
    <b v="0"/>
    <b v="0"/>
    <x v="0"/>
    <b v="0"/>
    <b v="0"/>
    <b v="0"/>
    <x v="0"/>
  </r>
  <r>
    <x v="0"/>
    <n v="-7.1855940269999996"/>
    <n v="65"/>
    <s v="M"/>
    <m/>
    <n v="0"/>
    <n v="0"/>
    <n v="0"/>
    <n v="0"/>
    <s v="Stanford"/>
    <n v="1"/>
    <b v="0"/>
    <b v="0"/>
    <b v="0"/>
    <b v="0"/>
    <b v="0"/>
    <b v="0"/>
    <b v="0"/>
    <x v="0"/>
    <b v="0"/>
    <b v="0"/>
    <b v="0"/>
    <x v="0"/>
  </r>
  <r>
    <x v="0"/>
    <n v="-7.161543633"/>
    <n v="70"/>
    <s v="F"/>
    <m/>
    <n v="0"/>
    <n v="0"/>
    <n v="0"/>
    <n v="0"/>
    <s v="Stanford"/>
    <n v="1"/>
    <b v="0"/>
    <b v="0"/>
    <b v="0"/>
    <b v="0"/>
    <b v="0"/>
    <b v="0"/>
    <b v="0"/>
    <x v="0"/>
    <b v="0"/>
    <b v="0"/>
    <b v="0"/>
    <x v="0"/>
  </r>
  <r>
    <x v="0"/>
    <n v="-7.0927508330000002"/>
    <n v="58"/>
    <s v="M"/>
    <m/>
    <n v="0"/>
    <n v="0"/>
    <n v="0"/>
    <n v="0"/>
    <s v="Stanford"/>
    <n v="1"/>
    <b v="0"/>
    <b v="0"/>
    <b v="0"/>
    <b v="0"/>
    <b v="0"/>
    <b v="0"/>
    <b v="0"/>
    <x v="0"/>
    <b v="0"/>
    <b v="0"/>
    <b v="0"/>
    <x v="0"/>
  </r>
  <r>
    <x v="0"/>
    <n v="-6.7442457180000002"/>
    <n v="66"/>
    <s v="M"/>
    <m/>
    <n v="0"/>
    <n v="0"/>
    <n v="0"/>
    <n v="0"/>
    <s v="Stanford"/>
    <n v="1"/>
    <b v="0"/>
    <b v="0"/>
    <b v="0"/>
    <b v="0"/>
    <b v="0"/>
    <b v="0"/>
    <b v="0"/>
    <x v="0"/>
    <b v="0"/>
    <b v="0"/>
    <b v="0"/>
    <x v="0"/>
  </r>
  <r>
    <x v="0"/>
    <n v="-6.0728324950000001"/>
    <n v="53"/>
    <s v="M"/>
    <m/>
    <n v="0"/>
    <n v="0"/>
    <n v="0"/>
    <n v="0"/>
    <s v="Stanford"/>
    <n v="1"/>
    <b v="0"/>
    <b v="0"/>
    <b v="0"/>
    <b v="0"/>
    <b v="0"/>
    <b v="0"/>
    <b v="0"/>
    <x v="0"/>
    <b v="0"/>
    <b v="0"/>
    <b v="0"/>
    <x v="0"/>
  </r>
  <r>
    <x v="0"/>
    <n v="-5.8477109399999998"/>
    <n v="72"/>
    <s v="F"/>
    <m/>
    <n v="0"/>
    <n v="0"/>
    <n v="0"/>
    <n v="0"/>
    <s v="Stanford"/>
    <n v="1"/>
    <b v="0"/>
    <b v="0"/>
    <b v="0"/>
    <b v="0"/>
    <b v="0"/>
    <b v="0"/>
    <b v="0"/>
    <x v="0"/>
    <b v="0"/>
    <b v="0"/>
    <b v="0"/>
    <x v="0"/>
  </r>
  <r>
    <x v="0"/>
    <n v="-5.6646109559999998"/>
    <n v="61"/>
    <s v="M"/>
    <m/>
    <n v="0"/>
    <n v="0"/>
    <n v="0"/>
    <n v="0"/>
    <s v="Stanford"/>
    <n v="1"/>
    <b v="0"/>
    <b v="0"/>
    <b v="0"/>
    <b v="0"/>
    <b v="0"/>
    <b v="0"/>
    <b v="0"/>
    <x v="0"/>
    <b v="0"/>
    <b v="0"/>
    <b v="0"/>
    <x v="0"/>
  </r>
  <r>
    <x v="0"/>
    <n v="-5.4816198849999997"/>
    <n v="80"/>
    <s v="M"/>
    <m/>
    <n v="0"/>
    <n v="0"/>
    <n v="0"/>
    <n v="0"/>
    <s v="Stanford"/>
    <n v="1"/>
    <b v="0"/>
    <b v="0"/>
    <b v="0"/>
    <b v="0"/>
    <b v="0"/>
    <b v="0"/>
    <b v="0"/>
    <x v="0"/>
    <b v="0"/>
    <b v="0"/>
    <b v="0"/>
    <x v="0"/>
  </r>
  <r>
    <x v="0"/>
    <n v="-5.3751686689999998"/>
    <n v="62"/>
    <s v="F"/>
    <m/>
    <n v="0"/>
    <n v="0"/>
    <n v="0"/>
    <n v="0"/>
    <s v="Stanford"/>
    <n v="1"/>
    <b v="0"/>
    <b v="0"/>
    <b v="0"/>
    <b v="0"/>
    <b v="0"/>
    <b v="0"/>
    <b v="0"/>
    <x v="0"/>
    <b v="0"/>
    <b v="0"/>
    <b v="0"/>
    <x v="0"/>
  </r>
  <r>
    <x v="0"/>
    <n v="-5.3183706559999999"/>
    <n v="60"/>
    <s v="M"/>
    <m/>
    <n v="0"/>
    <n v="0"/>
    <n v="0"/>
    <n v="0"/>
    <s v="Stanford"/>
    <n v="1"/>
    <b v="0"/>
    <b v="0"/>
    <b v="0"/>
    <b v="0"/>
    <b v="0"/>
    <b v="0"/>
    <b v="0"/>
    <x v="0"/>
    <b v="0"/>
    <b v="0"/>
    <b v="0"/>
    <x v="0"/>
  </r>
  <r>
    <x v="0"/>
    <n v="-4.9671237980000003"/>
    <n v="64"/>
    <s v="M"/>
    <m/>
    <n v="0"/>
    <n v="0"/>
    <n v="0"/>
    <n v="0"/>
    <s v="Stanford"/>
    <n v="1"/>
    <b v="0"/>
    <b v="0"/>
    <b v="0"/>
    <b v="0"/>
    <b v="0"/>
    <b v="0"/>
    <b v="0"/>
    <x v="0"/>
    <b v="0"/>
    <b v="0"/>
    <b v="0"/>
    <x v="0"/>
  </r>
  <r>
    <x v="0"/>
    <n v="-4.8526087950000001"/>
    <n v="77"/>
    <s v="F"/>
    <m/>
    <n v="0"/>
    <n v="0"/>
    <n v="0"/>
    <n v="0"/>
    <s v="Stanford"/>
    <n v="1"/>
    <b v="0"/>
    <b v="0"/>
    <b v="0"/>
    <b v="0"/>
    <b v="0"/>
    <b v="0"/>
    <b v="0"/>
    <x v="0"/>
    <b v="0"/>
    <b v="0"/>
    <b v="0"/>
    <x v="0"/>
  </r>
  <r>
    <x v="0"/>
    <n v="-4.5812398910000001"/>
    <n v="74"/>
    <s v="M"/>
    <m/>
    <n v="0"/>
    <n v="0"/>
    <n v="0"/>
    <n v="0"/>
    <s v="Stanford"/>
    <n v="1"/>
    <b v="0"/>
    <b v="0"/>
    <b v="0"/>
    <b v="0"/>
    <b v="0"/>
    <b v="0"/>
    <b v="0"/>
    <x v="0"/>
    <b v="0"/>
    <b v="0"/>
    <b v="0"/>
    <x v="0"/>
  </r>
  <r>
    <x v="0"/>
    <n v="-4.4213471929999999"/>
    <n v="66"/>
    <s v="M"/>
    <m/>
    <n v="0"/>
    <n v="0"/>
    <n v="0"/>
    <n v="0"/>
    <s v="Stanford"/>
    <n v="1"/>
    <b v="0"/>
    <b v="0"/>
    <b v="0"/>
    <b v="0"/>
    <b v="0"/>
    <b v="0"/>
    <b v="0"/>
    <x v="0"/>
    <b v="0"/>
    <b v="0"/>
    <b v="0"/>
    <x v="0"/>
  </r>
  <r>
    <x v="0"/>
    <n v="-4.3677041909999996"/>
    <n v="68"/>
    <s v="M"/>
    <m/>
    <n v="0"/>
    <n v="0"/>
    <n v="0"/>
    <n v="0"/>
    <s v="Stanford"/>
    <n v="1"/>
    <b v="0"/>
    <b v="0"/>
    <b v="0"/>
    <b v="0"/>
    <b v="0"/>
    <b v="0"/>
    <b v="0"/>
    <x v="0"/>
    <b v="0"/>
    <b v="0"/>
    <b v="0"/>
    <x v="0"/>
  </r>
  <r>
    <x v="0"/>
    <n v="-4.3485170799999997"/>
    <n v="74"/>
    <s v="M"/>
    <m/>
    <n v="0"/>
    <n v="0"/>
    <n v="0"/>
    <n v="0"/>
    <s v="Stanford"/>
    <n v="1"/>
    <b v="0"/>
    <b v="0"/>
    <b v="0"/>
    <b v="0"/>
    <b v="0"/>
    <b v="0"/>
    <b v="0"/>
    <x v="0"/>
    <b v="0"/>
    <b v="0"/>
    <b v="0"/>
    <x v="0"/>
  </r>
  <r>
    <x v="0"/>
    <n v="-3.7640566149999999"/>
    <n v="62"/>
    <s v="M"/>
    <m/>
    <n v="0"/>
    <n v="0"/>
    <n v="0"/>
    <n v="0"/>
    <s v="Stanford"/>
    <n v="1"/>
    <b v="0"/>
    <b v="0"/>
    <b v="0"/>
    <b v="0"/>
    <b v="0"/>
    <b v="0"/>
    <b v="0"/>
    <x v="0"/>
    <b v="0"/>
    <b v="0"/>
    <b v="0"/>
    <x v="0"/>
  </r>
  <r>
    <x v="0"/>
    <n v="-3.5628620519999998"/>
    <n v="73"/>
    <s v="F"/>
    <m/>
    <n v="0"/>
    <n v="0"/>
    <n v="0"/>
    <n v="0"/>
    <s v="Stanford"/>
    <n v="1"/>
    <b v="0"/>
    <b v="0"/>
    <b v="0"/>
    <b v="0"/>
    <b v="0"/>
    <b v="0"/>
    <b v="0"/>
    <x v="0"/>
    <b v="0"/>
    <b v="0"/>
    <b v="0"/>
    <x v="0"/>
  </r>
  <r>
    <x v="0"/>
    <n v="-3.0625151339999999"/>
    <n v="74"/>
    <s v="F"/>
    <m/>
    <n v="0"/>
    <n v="0"/>
    <n v="0"/>
    <n v="0"/>
    <s v="Stanford"/>
    <n v="1"/>
    <b v="0"/>
    <b v="0"/>
    <b v="0"/>
    <b v="0"/>
    <b v="0"/>
    <b v="0"/>
    <b v="0"/>
    <x v="0"/>
    <b v="0"/>
    <b v="0"/>
    <b v="0"/>
    <x v="0"/>
  </r>
  <r>
    <x v="0"/>
    <n v="-2.9571440099999999"/>
    <n v="76"/>
    <s v="F"/>
    <m/>
    <n v="0"/>
    <n v="0"/>
    <n v="0"/>
    <n v="0"/>
    <s v="Stanford"/>
    <n v="1"/>
    <b v="0"/>
    <b v="0"/>
    <b v="0"/>
    <b v="0"/>
    <b v="0"/>
    <b v="0"/>
    <b v="0"/>
    <x v="0"/>
    <b v="0"/>
    <b v="0"/>
    <b v="0"/>
    <x v="0"/>
  </r>
  <r>
    <x v="0"/>
    <n v="-2.5948541490000001"/>
    <n v="65"/>
    <s v="M"/>
    <m/>
    <n v="0"/>
    <n v="0"/>
    <n v="0"/>
    <n v="0"/>
    <s v="Stanford"/>
    <n v="1"/>
    <b v="0"/>
    <b v="0"/>
    <b v="0"/>
    <b v="0"/>
    <b v="0"/>
    <b v="0"/>
    <b v="0"/>
    <x v="0"/>
    <b v="0"/>
    <b v="0"/>
    <b v="0"/>
    <x v="0"/>
  </r>
  <r>
    <x v="0"/>
    <n v="-2.14175468"/>
    <n v="71"/>
    <s v="F"/>
    <m/>
    <n v="0"/>
    <n v="0"/>
    <n v="0"/>
    <n v="0"/>
    <s v="Stanford"/>
    <n v="1"/>
    <b v="0"/>
    <b v="0"/>
    <b v="0"/>
    <b v="0"/>
    <b v="0"/>
    <b v="0"/>
    <b v="0"/>
    <x v="0"/>
    <b v="0"/>
    <b v="0"/>
    <b v="0"/>
    <x v="0"/>
  </r>
  <r>
    <x v="0"/>
    <n v="-1.7900054729999999"/>
    <n v="79"/>
    <s v="M"/>
    <m/>
    <n v="0"/>
    <n v="0"/>
    <n v="0"/>
    <n v="0"/>
    <s v="Stanford"/>
    <n v="1"/>
    <b v="0"/>
    <b v="0"/>
    <b v="0"/>
    <b v="0"/>
    <b v="0"/>
    <b v="0"/>
    <b v="0"/>
    <x v="0"/>
    <b v="0"/>
    <b v="0"/>
    <b v="0"/>
    <x v="0"/>
  </r>
  <r>
    <x v="0"/>
    <n v="-1.459569605"/>
    <n v="57"/>
    <s v="M"/>
    <m/>
    <n v="0"/>
    <n v="0"/>
    <n v="0"/>
    <n v="0"/>
    <s v="Stanford"/>
    <n v="1"/>
    <b v="0"/>
    <b v="0"/>
    <b v="0"/>
    <b v="0"/>
    <b v="0"/>
    <b v="0"/>
    <b v="0"/>
    <x v="0"/>
    <b v="0"/>
    <b v="0"/>
    <b v="0"/>
    <x v="0"/>
  </r>
  <r>
    <x v="0"/>
    <n v="-5.1303870600000002E-2"/>
    <n v="72"/>
    <s v="M"/>
    <m/>
    <n v="0"/>
    <n v="0"/>
    <n v="0"/>
    <n v="0"/>
    <s v="Stanford"/>
    <n v="1"/>
    <b v="0"/>
    <b v="0"/>
    <b v="0"/>
    <b v="0"/>
    <b v="0"/>
    <b v="0"/>
    <b v="0"/>
    <x v="0"/>
    <b v="0"/>
    <b v="0"/>
    <b v="0"/>
    <x v="0"/>
  </r>
  <r>
    <x v="0"/>
    <n v="6.9434791679999996E-2"/>
    <n v="61"/>
    <s v="M"/>
    <m/>
    <n v="0"/>
    <n v="0"/>
    <n v="0"/>
    <n v="0"/>
    <s v="Stanford"/>
    <n v="1"/>
    <b v="1"/>
    <b v="0"/>
    <b v="0"/>
    <b v="0"/>
    <b v="0"/>
    <b v="0"/>
    <b v="0"/>
    <x v="0"/>
    <b v="0"/>
    <b v="0"/>
    <b v="0"/>
    <x v="0"/>
  </r>
  <r>
    <x v="0"/>
    <n v="0.91961745130000005"/>
    <n v="60"/>
    <s v="M"/>
    <s v="REM-related OSA"/>
    <n v="0"/>
    <n v="0"/>
    <n v="0"/>
    <n v="0"/>
    <s v="Stanford"/>
    <n v="1"/>
    <b v="1"/>
    <b v="0"/>
    <b v="0"/>
    <b v="0"/>
    <b v="0"/>
    <b v="0"/>
    <b v="0"/>
    <x v="0"/>
    <b v="0"/>
    <b v="0"/>
    <b v="0"/>
    <x v="0"/>
  </r>
  <r>
    <x v="0"/>
    <n v="2.1386801129999999"/>
    <n v="71"/>
    <s v="F"/>
    <m/>
    <n v="0"/>
    <n v="0"/>
    <n v="0"/>
    <n v="0"/>
    <s v="Stanford"/>
    <n v="1"/>
    <b v="1"/>
    <b v="0"/>
    <b v="0"/>
    <b v="0"/>
    <b v="0"/>
    <b v="0"/>
    <b v="0"/>
    <x v="0"/>
    <b v="0"/>
    <b v="0"/>
    <b v="0"/>
    <x v="0"/>
  </r>
  <r>
    <x v="0"/>
    <n v="-5.9610876189999997"/>
    <n v="60"/>
    <s v="F"/>
    <m/>
    <n v="0"/>
    <n v="0"/>
    <n v="1"/>
    <n v="0"/>
    <s v="Stanford"/>
    <n v="1"/>
    <b v="0"/>
    <b v="0"/>
    <b v="0"/>
    <b v="1"/>
    <b v="0"/>
    <b v="1"/>
    <b v="0"/>
    <x v="0"/>
    <b v="0"/>
    <b v="0"/>
    <b v="0"/>
    <x v="0"/>
  </r>
  <r>
    <x v="0"/>
    <n v="-1.679247124"/>
    <n v="70"/>
    <s v="M"/>
    <m/>
    <n v="0"/>
    <n v="1"/>
    <n v="1"/>
    <n v="0"/>
    <s v="Stanford"/>
    <n v="1"/>
    <b v="0"/>
    <b v="0"/>
    <b v="1"/>
    <b v="1"/>
    <b v="0"/>
    <b v="1"/>
    <b v="0"/>
    <x v="0"/>
    <b v="0"/>
    <b v="1"/>
    <b v="0"/>
    <x v="0"/>
  </r>
  <r>
    <x v="0"/>
    <n v="-7.7915592770000002"/>
    <n v="62"/>
    <s v="M"/>
    <m/>
    <n v="0"/>
    <n v="0"/>
    <n v="0"/>
    <n v="1"/>
    <s v="Stanford"/>
    <n v="1"/>
    <b v="0"/>
    <b v="0"/>
    <b v="0"/>
    <b v="0"/>
    <b v="1"/>
    <b v="1"/>
    <b v="0"/>
    <x v="0"/>
    <b v="0"/>
    <b v="0"/>
    <b v="0"/>
    <x v="0"/>
  </r>
  <r>
    <x v="0"/>
    <n v="-7.2821115900000004"/>
    <n v="76"/>
    <s v="M"/>
    <m/>
    <n v="0"/>
    <n v="0"/>
    <n v="0"/>
    <n v="1"/>
    <s v="Stanford"/>
    <n v="1"/>
    <b v="0"/>
    <b v="0"/>
    <b v="0"/>
    <b v="0"/>
    <b v="1"/>
    <b v="1"/>
    <b v="0"/>
    <x v="0"/>
    <b v="0"/>
    <b v="0"/>
    <b v="0"/>
    <x v="0"/>
  </r>
  <r>
    <x v="0"/>
    <n v="-2.5812651959999999"/>
    <n v="74"/>
    <s v="F"/>
    <s v="REM-related OSA"/>
    <n v="0"/>
    <n v="0"/>
    <n v="0"/>
    <n v="1"/>
    <s v="Stanford"/>
    <n v="1"/>
    <b v="0"/>
    <b v="0"/>
    <b v="0"/>
    <b v="0"/>
    <b v="1"/>
    <b v="1"/>
    <b v="0"/>
    <x v="0"/>
    <b v="0"/>
    <b v="0"/>
    <b v="0"/>
    <x v="0"/>
  </r>
  <r>
    <x v="0"/>
    <n v="3.9730297220000002"/>
    <n v="73"/>
    <s v="M"/>
    <m/>
    <n v="0"/>
    <n v="0"/>
    <n v="0"/>
    <n v="1"/>
    <s v="Stanford"/>
    <n v="1"/>
    <b v="1"/>
    <b v="0"/>
    <b v="0"/>
    <b v="0"/>
    <b v="1"/>
    <b v="1"/>
    <b v="0"/>
    <x v="0"/>
    <b v="0"/>
    <b v="0"/>
    <b v="0"/>
    <x v="0"/>
  </r>
  <r>
    <x v="0"/>
    <n v="-3.7593996189999999"/>
    <n v="60"/>
    <s v="F"/>
    <m/>
    <n v="0"/>
    <n v="1"/>
    <n v="1"/>
    <n v="1"/>
    <s v="Stanford"/>
    <n v="1"/>
    <b v="0"/>
    <b v="0"/>
    <b v="1"/>
    <b v="1"/>
    <b v="1"/>
    <b v="1"/>
    <b v="0"/>
    <x v="0"/>
    <b v="0"/>
    <b v="1"/>
    <b v="0"/>
    <x v="0"/>
  </r>
  <r>
    <x v="0"/>
    <n v="-5.7719640390000002"/>
    <n v="51"/>
    <s v="F"/>
    <m/>
    <n v="0"/>
    <n v="0"/>
    <n v="0"/>
    <n v="0"/>
    <s v="Stanford"/>
    <n v="1"/>
    <b v="0"/>
    <b v="0"/>
    <b v="0"/>
    <b v="0"/>
    <b v="0"/>
    <b v="0"/>
    <b v="0"/>
    <x v="0"/>
    <b v="0"/>
    <b v="0"/>
    <b v="0"/>
    <x v="0"/>
  </r>
  <r>
    <x v="0"/>
    <n v="-2.495419778"/>
    <n v="52"/>
    <s v="M"/>
    <m/>
    <n v="0"/>
    <n v="0"/>
    <n v="0"/>
    <n v="0"/>
    <s v="Stanford"/>
    <n v="1"/>
    <b v="0"/>
    <b v="0"/>
    <b v="0"/>
    <b v="0"/>
    <b v="0"/>
    <b v="0"/>
    <b v="0"/>
    <x v="0"/>
    <b v="0"/>
    <b v="0"/>
    <b v="0"/>
    <x v="0"/>
  </r>
  <r>
    <x v="0"/>
    <n v="-1.575004608"/>
    <n v="62"/>
    <s v="M"/>
    <s v="Pseudo-RBD"/>
    <n v="0"/>
    <n v="0"/>
    <n v="0"/>
    <n v="0"/>
    <s v="Stanford"/>
    <n v="1"/>
    <b v="0"/>
    <b v="0"/>
    <b v="0"/>
    <b v="0"/>
    <b v="0"/>
    <b v="0"/>
    <b v="0"/>
    <x v="0"/>
    <b v="0"/>
    <b v="0"/>
    <b v="0"/>
    <x v="0"/>
  </r>
  <r>
    <x v="0"/>
    <n v="-0.23647876609999999"/>
    <n v="41"/>
    <s v="M"/>
    <s v="Delayed PLMs"/>
    <n v="0"/>
    <n v="0"/>
    <n v="0"/>
    <n v="0"/>
    <s v="Stanford"/>
    <n v="1"/>
    <b v="0"/>
    <b v="0"/>
    <b v="0"/>
    <b v="0"/>
    <b v="0"/>
    <b v="0"/>
    <b v="0"/>
    <x v="0"/>
    <b v="0"/>
    <b v="0"/>
    <b v="0"/>
    <x v="0"/>
  </r>
  <r>
    <x v="0"/>
    <n v="-6.9253468600000003"/>
    <n v="43"/>
    <s v="M"/>
    <m/>
    <n v="0"/>
    <n v="0"/>
    <n v="1"/>
    <n v="0"/>
    <s v="Stanford"/>
    <n v="1"/>
    <b v="0"/>
    <b v="0"/>
    <b v="0"/>
    <b v="1"/>
    <b v="0"/>
    <b v="1"/>
    <b v="0"/>
    <x v="0"/>
    <b v="0"/>
    <b v="0"/>
    <b v="0"/>
    <x v="0"/>
  </r>
  <r>
    <x v="0"/>
    <n v="-3.858069446"/>
    <n v="40"/>
    <s v="M"/>
    <m/>
    <n v="0"/>
    <n v="1"/>
    <n v="1"/>
    <n v="0"/>
    <s v="Stanford"/>
    <n v="1"/>
    <b v="0"/>
    <b v="0"/>
    <b v="1"/>
    <b v="1"/>
    <b v="0"/>
    <b v="1"/>
    <b v="0"/>
    <x v="0"/>
    <b v="0"/>
    <b v="1"/>
    <b v="0"/>
    <x v="0"/>
  </r>
</pivotCacheRecords>
</file>

<file path=xl/pivotCache/pivotCacheRecords2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8">
  <r>
    <x v="0"/>
    <m/>
    <n v="72"/>
    <s v="M"/>
    <s v="Sleep apnea"/>
    <n v="0"/>
    <n v="1"/>
    <n v="0"/>
    <n v="0"/>
    <s v="May Clinic Data"/>
    <n v="1"/>
    <n v="0"/>
    <n v="1"/>
    <n v="0"/>
    <n v="0"/>
    <b v="0"/>
    <n v="0"/>
    <b v="0"/>
    <n v="0"/>
    <b v="0"/>
    <n v="0"/>
    <b v="0"/>
    <b v="0"/>
    <b v="0"/>
    <b v="0"/>
    <b v="0"/>
    <x v="0"/>
  </r>
  <r>
    <x v="0"/>
    <m/>
    <n v="79"/>
    <s v="M"/>
    <s v="Insomnia"/>
    <n v="0"/>
    <n v="0"/>
    <n v="0"/>
    <n v="0"/>
    <s v="May Clinic Data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m/>
    <n v="55"/>
    <s v="M"/>
    <s v="Sleep apnea"/>
    <n v="0.5"/>
    <n v="1"/>
    <n v="0"/>
    <n v="1"/>
    <s v="May Clinic Data"/>
    <n v="1"/>
    <n v="0"/>
    <n v="1"/>
    <n v="0"/>
    <n v="1"/>
    <b v="0"/>
    <n v="0"/>
    <b v="0"/>
    <n v="0"/>
    <b v="0"/>
    <n v="0"/>
    <b v="0"/>
    <b v="0"/>
    <b v="0"/>
    <b v="0"/>
    <b v="0"/>
    <x v="0"/>
  </r>
  <r>
    <x v="0"/>
    <m/>
    <n v="61"/>
    <s v="M"/>
    <s v="Sleep apnea"/>
    <n v="0"/>
    <n v="1"/>
    <n v="0"/>
    <n v="1"/>
    <s v="May Clinic Data"/>
    <n v="1"/>
    <n v="0"/>
    <n v="1"/>
    <n v="0"/>
    <n v="1"/>
    <b v="0"/>
    <n v="0"/>
    <b v="0"/>
    <n v="0"/>
    <b v="0"/>
    <n v="0"/>
    <b v="0"/>
    <b v="0"/>
    <b v="0"/>
    <b v="0"/>
    <b v="0"/>
    <x v="0"/>
  </r>
  <r>
    <x v="0"/>
    <m/>
    <n v="46"/>
    <s v="F"/>
    <s v="Chronic fatigue"/>
    <n v="0"/>
    <n v="0"/>
    <n v="0"/>
    <n v="0"/>
    <s v="May Clinic Data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m/>
    <n v="80"/>
    <s v="M"/>
    <s v="OSA"/>
    <n v="0"/>
    <n v="1"/>
    <n v="0"/>
    <n v="0"/>
    <s v="May Clinic Data"/>
    <n v="1"/>
    <n v="0"/>
    <n v="1"/>
    <n v="0"/>
    <n v="0"/>
    <b v="0"/>
    <n v="0"/>
    <b v="0"/>
    <n v="0"/>
    <b v="0"/>
    <n v="0"/>
    <b v="0"/>
    <b v="0"/>
    <b v="0"/>
    <b v="0"/>
    <b v="0"/>
    <x v="0"/>
  </r>
  <r>
    <x v="0"/>
    <m/>
    <n v="70"/>
    <s v="F"/>
    <s v="OSA"/>
    <n v="0"/>
    <n v="0"/>
    <n v="0"/>
    <n v="0"/>
    <s v="May Clinic Data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m/>
    <n v="87"/>
    <s v="F"/>
    <s v="Sleep apnea"/>
    <n v="0"/>
    <n v="1"/>
    <n v="1"/>
    <n v="0"/>
    <s v="May Clinic Data"/>
    <n v="1"/>
    <n v="0"/>
    <n v="1"/>
    <n v="1"/>
    <n v="0"/>
    <b v="0"/>
    <n v="0"/>
    <b v="0"/>
    <n v="0"/>
    <b v="0"/>
    <n v="0"/>
    <b v="0"/>
    <b v="0"/>
    <b v="0"/>
    <b v="0"/>
    <b v="0"/>
    <x v="0"/>
  </r>
  <r>
    <x v="1"/>
    <m/>
    <n v="76"/>
    <s v="M"/>
    <m/>
    <n v="0.5"/>
    <n v="1"/>
    <n v="1"/>
    <n v="0"/>
    <s v="May Clinic Data"/>
    <n v="1"/>
    <n v="0"/>
    <n v="1"/>
    <n v="1"/>
    <n v="0"/>
    <b v="0"/>
    <n v="0"/>
    <b v="0"/>
    <n v="0"/>
    <b v="0"/>
    <n v="0"/>
    <b v="0"/>
    <b v="0"/>
    <b v="0"/>
    <b v="0"/>
    <b v="0"/>
    <x v="0"/>
  </r>
  <r>
    <x v="1"/>
    <m/>
    <n v="67"/>
    <s v="M"/>
    <m/>
    <n v="1"/>
    <n v="0.5"/>
    <n v="0"/>
    <n v="0"/>
    <s v="May Clinic Data"/>
    <n v="1"/>
    <n v="1"/>
    <n v="0"/>
    <n v="0"/>
    <n v="0"/>
    <b v="0"/>
    <n v="0"/>
    <b v="0"/>
    <n v="0"/>
    <b v="0"/>
    <n v="0"/>
    <b v="0"/>
    <b v="0"/>
    <b v="0"/>
    <b v="0"/>
    <b v="0"/>
    <x v="1"/>
  </r>
  <r>
    <x v="1"/>
    <m/>
    <n v="67"/>
    <s v="M"/>
    <m/>
    <n v="1"/>
    <n v="0"/>
    <n v="0"/>
    <n v="0"/>
    <s v="May Clinic Data"/>
    <n v="1"/>
    <n v="1"/>
    <n v="0"/>
    <n v="0"/>
    <n v="0"/>
    <b v="0"/>
    <n v="0"/>
    <b v="0"/>
    <n v="0"/>
    <b v="0"/>
    <n v="0"/>
    <b v="0"/>
    <b v="0"/>
    <b v="0"/>
    <b v="0"/>
    <b v="0"/>
    <x v="1"/>
  </r>
  <r>
    <x v="1"/>
    <m/>
    <n v="55"/>
    <s v="M"/>
    <m/>
    <n v="1"/>
    <n v="1"/>
    <n v="1"/>
    <n v="1"/>
    <s v="May Clinic Data"/>
    <n v="1"/>
    <n v="1"/>
    <n v="1"/>
    <n v="1"/>
    <n v="1"/>
    <b v="1"/>
    <n v="1"/>
    <b v="1"/>
    <n v="1"/>
    <b v="1"/>
    <n v="1"/>
    <b v="1"/>
    <b v="1"/>
    <b v="1"/>
    <b v="1"/>
    <b v="1"/>
    <x v="0"/>
  </r>
  <r>
    <x v="1"/>
    <m/>
    <n v="67"/>
    <s v="M"/>
    <s v="Depression"/>
    <n v="1"/>
    <n v="0"/>
    <n v="1"/>
    <n v="0"/>
    <s v="May Clinic Data"/>
    <n v="1"/>
    <n v="1"/>
    <n v="0"/>
    <n v="1"/>
    <n v="0"/>
    <b v="0"/>
    <n v="0"/>
    <b v="1"/>
    <n v="1"/>
    <b v="0"/>
    <n v="0"/>
    <b v="0"/>
    <b v="0"/>
    <b v="0"/>
    <b v="0"/>
    <b v="0"/>
    <x v="1"/>
  </r>
  <r>
    <x v="1"/>
    <m/>
    <n v="72"/>
    <s v="M"/>
    <m/>
    <n v="1"/>
    <n v="1"/>
    <n v="1"/>
    <n v="1"/>
    <s v="April Cinic Data"/>
    <n v="1"/>
    <n v="1"/>
    <n v="1"/>
    <n v="1"/>
    <n v="1"/>
    <b v="1"/>
    <n v="1"/>
    <b v="1"/>
    <n v="1"/>
    <b v="1"/>
    <n v="1"/>
    <b v="1"/>
    <b v="1"/>
    <b v="1"/>
    <b v="1"/>
    <b v="1"/>
    <x v="0"/>
  </r>
  <r>
    <x v="0"/>
    <m/>
    <n v="67"/>
    <s v="M"/>
    <s v="RLS"/>
    <n v="0"/>
    <n v="0"/>
    <n v="0"/>
    <n v="0"/>
    <s v="April Cinic Data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m/>
    <n v="74"/>
    <s v="F"/>
    <s v="Insomnia"/>
    <n v="0"/>
    <n v="0"/>
    <n v="0"/>
    <n v="0.5"/>
    <s v="April Cinic Data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1"/>
    <m/>
    <n v="54"/>
    <s v="F"/>
    <s v="DM2, depression"/>
    <n v="1"/>
    <n v="0"/>
    <n v="0"/>
    <n v="0"/>
    <s v="April Cinic Data"/>
    <n v="1"/>
    <n v="1"/>
    <n v="0"/>
    <n v="0"/>
    <n v="0"/>
    <b v="0"/>
    <n v="0"/>
    <b v="0"/>
    <n v="0"/>
    <b v="0"/>
    <n v="0"/>
    <b v="0"/>
    <b v="0"/>
    <b v="0"/>
    <b v="0"/>
    <b v="0"/>
    <x v="1"/>
  </r>
  <r>
    <x v="0"/>
    <m/>
    <n v="65"/>
    <s v="F"/>
    <s v="Diabetes, heart failure"/>
    <n v="0"/>
    <n v="0"/>
    <n v="1"/>
    <n v="1"/>
    <s v="April Cinic Data"/>
    <n v="1"/>
    <n v="0"/>
    <n v="0"/>
    <n v="1"/>
    <n v="1"/>
    <b v="0"/>
    <n v="0"/>
    <b v="0"/>
    <n v="0"/>
    <b v="0"/>
    <n v="0"/>
    <b v="0"/>
    <b v="0"/>
    <b v="1"/>
    <b v="0"/>
    <b v="0"/>
    <x v="1"/>
  </r>
  <r>
    <x v="0"/>
    <m/>
    <n v="73"/>
    <s v="F"/>
    <s v="Insomnia, anxiety, migraines"/>
    <n v="0"/>
    <n v="0"/>
    <n v="1"/>
    <n v="0"/>
    <s v="April Cinic Data"/>
    <n v="1"/>
    <n v="0"/>
    <n v="0"/>
    <n v="1"/>
    <n v="0"/>
    <b v="0"/>
    <n v="0"/>
    <b v="0"/>
    <n v="0"/>
    <b v="0"/>
    <n v="0"/>
    <b v="0"/>
    <b v="0"/>
    <b v="0"/>
    <b v="0"/>
    <b v="0"/>
    <x v="1"/>
  </r>
  <r>
    <x v="0"/>
    <m/>
    <n v="77"/>
    <s v="F"/>
    <m/>
    <n v="0.5"/>
    <n v="1"/>
    <n v="0"/>
    <n v="0.5"/>
    <s v="April Cinic Data"/>
    <n v="1"/>
    <n v="0"/>
    <n v="1"/>
    <n v="0"/>
    <n v="0"/>
    <b v="0"/>
    <n v="0"/>
    <b v="0"/>
    <n v="0"/>
    <b v="0"/>
    <n v="0"/>
    <b v="0"/>
    <b v="0"/>
    <b v="0"/>
    <b v="0"/>
    <b v="0"/>
    <x v="0"/>
  </r>
  <r>
    <x v="0"/>
    <m/>
    <n v="53"/>
    <s v="F"/>
    <s v="Insomnia"/>
    <n v="0"/>
    <n v="1"/>
    <n v="1"/>
    <n v="0"/>
    <s v="April Cinic Data"/>
    <n v="1"/>
    <n v="0"/>
    <n v="1"/>
    <n v="1"/>
    <n v="0"/>
    <b v="0"/>
    <n v="0"/>
    <b v="0"/>
    <n v="0"/>
    <b v="0"/>
    <n v="0"/>
    <b v="0"/>
    <b v="0"/>
    <b v="0"/>
    <b v="0"/>
    <b v="0"/>
    <x v="0"/>
  </r>
  <r>
    <x v="0"/>
    <m/>
    <n v="76"/>
    <s v="F"/>
    <s v="Hypersomnia"/>
    <n v="0"/>
    <n v="0"/>
    <n v="0"/>
    <n v="0"/>
    <s v="April Cinic Data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1"/>
    <m/>
    <n v="49"/>
    <s v="F"/>
    <s v="Anxiety"/>
    <n v="1"/>
    <n v="0.5"/>
    <n v="1"/>
    <n v="1"/>
    <s v="April Cinic Data"/>
    <n v="1"/>
    <n v="1"/>
    <n v="0"/>
    <n v="1"/>
    <n v="1"/>
    <b v="0"/>
    <n v="0"/>
    <b v="1"/>
    <n v="1"/>
    <b v="1"/>
    <n v="1"/>
    <b v="0"/>
    <b v="0"/>
    <b v="1"/>
    <b v="1"/>
    <b v="0"/>
    <x v="1"/>
  </r>
  <r>
    <x v="0"/>
    <m/>
    <n v="53"/>
    <s v="F"/>
    <s v="Insomnia, depression, sleep apnea"/>
    <n v="0"/>
    <n v="0"/>
    <n v="0"/>
    <n v="1"/>
    <s v="April Cinic Data"/>
    <n v="1"/>
    <n v="0"/>
    <n v="0"/>
    <n v="0"/>
    <n v="1"/>
    <b v="0"/>
    <n v="0"/>
    <b v="0"/>
    <n v="0"/>
    <b v="0"/>
    <n v="0"/>
    <b v="0"/>
    <b v="0"/>
    <b v="0"/>
    <b v="0"/>
    <b v="0"/>
    <x v="1"/>
  </r>
  <r>
    <x v="0"/>
    <m/>
    <n v="83"/>
    <s v="F"/>
    <s v="AD-MCi and OSA"/>
    <n v="0"/>
    <n v="0"/>
    <n v="0"/>
    <n v="0"/>
    <s v="April Cinic Data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m/>
    <n v="65"/>
    <s v="M"/>
    <s v="RLS"/>
    <n v="0.5"/>
    <n v="0"/>
    <n v="0"/>
    <n v="0"/>
    <s v="April Cinic Data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m/>
    <n v="80"/>
    <s v="F"/>
    <s v="RLS"/>
    <n v="0"/>
    <n v="0"/>
    <n v="1"/>
    <n v="0"/>
    <s v="April Cinic Data"/>
    <n v="1"/>
    <n v="0"/>
    <n v="0"/>
    <n v="1"/>
    <n v="0"/>
    <b v="0"/>
    <n v="0"/>
    <b v="0"/>
    <n v="0"/>
    <b v="0"/>
    <n v="0"/>
    <b v="0"/>
    <b v="0"/>
    <b v="0"/>
    <b v="0"/>
    <b v="0"/>
    <x v="1"/>
  </r>
  <r>
    <x v="0"/>
    <m/>
    <n v="67"/>
    <s v="F"/>
    <s v="Migraines, OSA"/>
    <n v="0.5"/>
    <n v="0"/>
    <n v="0"/>
    <n v="0"/>
    <s v="April Cinic Data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1"/>
    <m/>
    <n v="80"/>
    <s v="M"/>
    <m/>
    <n v="0"/>
    <n v="1"/>
    <n v="1"/>
    <n v="0"/>
    <s v="April Cinic Data"/>
    <n v="1"/>
    <n v="0"/>
    <n v="1"/>
    <n v="1"/>
    <n v="0"/>
    <b v="0"/>
    <n v="0"/>
    <b v="0"/>
    <n v="0"/>
    <b v="0"/>
    <n v="0"/>
    <b v="0"/>
    <b v="0"/>
    <b v="0"/>
    <b v="0"/>
    <b v="0"/>
    <x v="0"/>
  </r>
  <r>
    <x v="1"/>
    <m/>
    <n v="64"/>
    <s v="M"/>
    <s v="Depression, diabetes"/>
    <n v="1"/>
    <n v="0"/>
    <n v="0"/>
    <n v="0"/>
    <s v="April Cinic Data"/>
    <n v="1"/>
    <n v="1"/>
    <n v="0"/>
    <n v="0"/>
    <n v="0"/>
    <b v="0"/>
    <n v="0"/>
    <b v="0"/>
    <n v="0"/>
    <b v="0"/>
    <n v="0"/>
    <b v="0"/>
    <b v="0"/>
    <b v="0"/>
    <b v="0"/>
    <b v="0"/>
    <x v="1"/>
  </r>
  <r>
    <x v="0"/>
    <m/>
    <n v="53"/>
    <s v="F"/>
    <s v="OSA, RLS, depression"/>
    <n v="0.5"/>
    <n v="1"/>
    <n v="0"/>
    <n v="0"/>
    <s v="Clinic - Clean Data"/>
    <n v="1"/>
    <n v="0"/>
    <n v="1"/>
    <n v="0"/>
    <n v="0"/>
    <b v="0"/>
    <n v="0"/>
    <b v="0"/>
    <n v="0"/>
    <b v="0"/>
    <n v="0"/>
    <b v="0"/>
    <b v="0"/>
    <b v="0"/>
    <b v="0"/>
    <b v="0"/>
    <x v="0"/>
  </r>
  <r>
    <x v="0"/>
    <m/>
    <n v="64"/>
    <s v="F"/>
    <s v="Central sleep apnea, circadian disorder"/>
    <n v="0.5"/>
    <n v="0"/>
    <n v="1"/>
    <n v="0"/>
    <s v="Clinic - Clean Data"/>
    <n v="1"/>
    <n v="0"/>
    <n v="0"/>
    <n v="1"/>
    <n v="0"/>
    <b v="0"/>
    <n v="0"/>
    <b v="0"/>
    <n v="0"/>
    <b v="0"/>
    <n v="0"/>
    <b v="0"/>
    <b v="0"/>
    <b v="0"/>
    <b v="0"/>
    <b v="0"/>
    <x v="1"/>
  </r>
  <r>
    <x v="0"/>
    <m/>
    <n v="67"/>
    <s v="F"/>
    <s v="OSA"/>
    <n v="0.5"/>
    <n v="1"/>
    <n v="1"/>
    <n v="0"/>
    <s v="Clinic - Clean Data"/>
    <n v="1"/>
    <n v="0"/>
    <n v="1"/>
    <n v="1"/>
    <n v="0"/>
    <b v="0"/>
    <n v="0"/>
    <b v="0"/>
    <n v="0"/>
    <b v="0"/>
    <n v="0"/>
    <b v="0"/>
    <b v="0"/>
    <b v="0"/>
    <b v="0"/>
    <b v="0"/>
    <x v="0"/>
  </r>
  <r>
    <x v="0"/>
    <m/>
    <n v="61"/>
    <s v="M"/>
    <s v="OSA, no RSWA"/>
    <n v="0.5"/>
    <n v="1"/>
    <n v="0"/>
    <n v="1"/>
    <s v="Clinic - Clean Data"/>
    <n v="1"/>
    <n v="0"/>
    <n v="1"/>
    <n v="0"/>
    <n v="1"/>
    <b v="0"/>
    <n v="0"/>
    <b v="0"/>
    <n v="0"/>
    <b v="0"/>
    <n v="0"/>
    <b v="0"/>
    <b v="0"/>
    <b v="0"/>
    <b v="0"/>
    <b v="0"/>
    <x v="0"/>
  </r>
  <r>
    <x v="0"/>
    <m/>
    <n v="53"/>
    <s v="F"/>
    <s v="OSA, anxiety, depression"/>
    <n v="0.5"/>
    <n v="1"/>
    <n v="1"/>
    <n v="1"/>
    <s v="Clinic - Clean Data"/>
    <n v="1"/>
    <n v="0"/>
    <n v="1"/>
    <n v="1"/>
    <n v="1"/>
    <b v="0"/>
    <n v="0"/>
    <b v="0"/>
    <n v="0"/>
    <b v="0"/>
    <n v="0"/>
    <b v="0"/>
    <b v="0"/>
    <b v="1"/>
    <b v="0"/>
    <b v="0"/>
    <x v="0"/>
  </r>
  <r>
    <x v="0"/>
    <m/>
    <n v="43"/>
    <s v="F"/>
    <s v="OSA, shift work disorder"/>
    <n v="0.5"/>
    <n v="0"/>
    <n v="1"/>
    <n v="0"/>
    <s v="Clinic - Clean Data"/>
    <n v="1"/>
    <n v="0"/>
    <n v="0"/>
    <n v="1"/>
    <n v="0"/>
    <b v="0"/>
    <n v="0"/>
    <b v="0"/>
    <n v="0"/>
    <b v="0"/>
    <n v="0"/>
    <b v="0"/>
    <b v="0"/>
    <b v="0"/>
    <b v="0"/>
    <b v="0"/>
    <x v="1"/>
  </r>
  <r>
    <x v="0"/>
    <m/>
    <n v="43"/>
    <s v="M"/>
    <s v="RLS, insomnia, mild OSA"/>
    <n v="0.5"/>
    <n v="0"/>
    <n v="0"/>
    <n v="1"/>
    <s v="Clinic - Clean Data"/>
    <n v="1"/>
    <n v="0"/>
    <n v="0"/>
    <n v="0"/>
    <n v="1"/>
    <b v="0"/>
    <n v="0"/>
    <b v="0"/>
    <n v="0"/>
    <b v="0"/>
    <n v="0"/>
    <b v="0"/>
    <b v="0"/>
    <b v="0"/>
    <b v="0"/>
    <b v="0"/>
    <x v="1"/>
  </r>
  <r>
    <x v="0"/>
    <m/>
    <n v="73"/>
    <s v="F"/>
    <s v="OSA sx, sleeptalking, initiation insomnia, RLS, low Fe"/>
    <n v="0.5"/>
    <n v="0.5"/>
    <n v="1"/>
    <n v="1"/>
    <s v="Clinic - Clean Data"/>
    <n v="1"/>
    <n v="0"/>
    <n v="0"/>
    <n v="1"/>
    <n v="1"/>
    <b v="0"/>
    <n v="0"/>
    <b v="0"/>
    <n v="0"/>
    <b v="0"/>
    <n v="0"/>
    <b v="0"/>
    <b v="0"/>
    <b v="1"/>
    <b v="0"/>
    <b v="0"/>
    <x v="1"/>
  </r>
  <r>
    <x v="0"/>
    <m/>
    <n v="68"/>
    <s v="M"/>
    <s v="Hypersomnia, tachycarida, constipation, l. thalamic lacunar lesion"/>
    <n v="0.5"/>
    <n v="0.5"/>
    <n v="1"/>
    <n v="1"/>
    <s v="Clinic - Clean Data"/>
    <n v="1"/>
    <n v="0"/>
    <n v="0"/>
    <n v="1"/>
    <n v="1"/>
    <b v="0"/>
    <n v="0"/>
    <b v="0"/>
    <n v="0"/>
    <b v="0"/>
    <n v="0"/>
    <b v="0"/>
    <b v="0"/>
    <b v="1"/>
    <b v="0"/>
    <b v="0"/>
    <x v="1"/>
  </r>
  <r>
    <x v="0"/>
    <m/>
    <n v="64"/>
    <s v="F"/>
    <s v="OSA, insomnia, excessive daytime sleepiness, cognitive concerns"/>
    <n v="0.5"/>
    <n v="0.5"/>
    <n v="0"/>
    <n v="1"/>
    <s v="Clinic - Clean Data"/>
    <n v="1"/>
    <n v="0"/>
    <n v="0"/>
    <n v="0"/>
    <n v="1"/>
    <b v="0"/>
    <n v="0"/>
    <b v="0"/>
    <n v="0"/>
    <b v="0"/>
    <n v="0"/>
    <b v="0"/>
    <b v="0"/>
    <b v="0"/>
    <b v="0"/>
    <b v="0"/>
    <x v="1"/>
  </r>
  <r>
    <x v="0"/>
    <m/>
    <n v="41"/>
    <s v="M"/>
    <s v="OSA"/>
    <n v="0.5"/>
    <n v="0"/>
    <n v="0"/>
    <n v="0.5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m/>
    <n v="68"/>
    <s v="F"/>
    <s v="OSA, migraines"/>
    <n v="0.5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m/>
    <n v="45"/>
    <s v="M"/>
    <s v="Tbi, sleep apnea, migraines, PTSD + GAD"/>
    <n v="0.5"/>
    <n v="0.5"/>
    <n v="1"/>
    <n v="1"/>
    <s v="Clinic - Clean Data"/>
    <n v="1"/>
    <n v="0"/>
    <n v="0"/>
    <n v="1"/>
    <n v="1"/>
    <b v="0"/>
    <n v="0"/>
    <b v="0"/>
    <n v="0"/>
    <b v="0"/>
    <n v="0"/>
    <b v="0"/>
    <b v="0"/>
    <b v="1"/>
    <b v="0"/>
    <b v="0"/>
    <x v="1"/>
  </r>
  <r>
    <x v="0"/>
    <m/>
    <n v="56"/>
    <s v="M"/>
    <s v="OSA, excessive daytime sleepiness"/>
    <n v="0.5"/>
    <n v="0"/>
    <n v="0"/>
    <n v="1"/>
    <s v="Clinic - Clean Data"/>
    <n v="1"/>
    <n v="0"/>
    <n v="0"/>
    <n v="0"/>
    <n v="1"/>
    <b v="0"/>
    <n v="0"/>
    <b v="0"/>
    <n v="0"/>
    <b v="0"/>
    <n v="0"/>
    <b v="0"/>
    <b v="0"/>
    <b v="0"/>
    <b v="0"/>
    <b v="0"/>
    <x v="1"/>
  </r>
  <r>
    <x v="0"/>
    <m/>
    <n v="45"/>
    <s v="F"/>
    <s v="Lupus, sleep apnea"/>
    <n v="0.5"/>
    <n v="0"/>
    <n v="0.5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m/>
    <n v="65"/>
    <s v="M"/>
    <s v="OSA, RLS"/>
    <n v="0.5"/>
    <n v="0"/>
    <n v="1"/>
    <n v="0"/>
    <s v="Clinic - Clean Data"/>
    <n v="1"/>
    <n v="0"/>
    <n v="0"/>
    <n v="1"/>
    <n v="0"/>
    <b v="0"/>
    <n v="0"/>
    <b v="0"/>
    <n v="0"/>
    <b v="0"/>
    <n v="0"/>
    <b v="0"/>
    <b v="0"/>
    <b v="0"/>
    <b v="0"/>
    <b v="0"/>
    <x v="1"/>
  </r>
  <r>
    <x v="0"/>
    <m/>
    <n v="63"/>
    <s v="M"/>
    <s v="OSA"/>
    <n v="0"/>
    <n v="0"/>
    <n v="1"/>
    <n v="0.5"/>
    <s v="Clinic - Clean Data"/>
    <n v="1"/>
    <n v="0"/>
    <n v="0"/>
    <n v="1"/>
    <n v="0"/>
    <b v="0"/>
    <n v="0"/>
    <b v="0"/>
    <n v="0"/>
    <b v="0"/>
    <n v="0"/>
    <b v="0"/>
    <b v="0"/>
    <b v="0"/>
    <b v="0"/>
    <b v="0"/>
    <x v="1"/>
  </r>
  <r>
    <x v="0"/>
    <m/>
    <n v="60"/>
    <s v="M"/>
    <s v="OSA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m/>
    <n v="81"/>
    <s v="M"/>
    <s v="OSA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m/>
    <n v="66"/>
    <s v="M"/>
    <s v="RLS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m/>
    <n v="64"/>
    <s v="F"/>
    <s v="OSA"/>
    <n v="0"/>
    <n v="0"/>
    <n v="1"/>
    <n v="0.5"/>
    <s v="Clinic - Clean Data"/>
    <n v="1"/>
    <n v="0"/>
    <n v="0"/>
    <n v="1"/>
    <n v="0"/>
    <b v="0"/>
    <n v="0"/>
    <b v="0"/>
    <n v="0"/>
    <b v="0"/>
    <n v="0"/>
    <b v="0"/>
    <b v="0"/>
    <b v="0"/>
    <b v="0"/>
    <b v="0"/>
    <x v="1"/>
  </r>
  <r>
    <x v="0"/>
    <m/>
    <n v="68"/>
    <s v="M"/>
    <s v="OSA"/>
    <n v="0"/>
    <n v="1"/>
    <n v="0"/>
    <n v="0"/>
    <s v="Clinic - Clean Data"/>
    <n v="1"/>
    <n v="0"/>
    <n v="1"/>
    <n v="0"/>
    <n v="0"/>
    <b v="0"/>
    <n v="0"/>
    <b v="0"/>
    <n v="0"/>
    <b v="0"/>
    <n v="0"/>
    <b v="0"/>
    <b v="0"/>
    <b v="0"/>
    <b v="0"/>
    <b v="0"/>
    <x v="0"/>
  </r>
  <r>
    <x v="0"/>
    <m/>
    <n v="56"/>
    <s v="F"/>
    <s v="Insomnia, anxiety"/>
    <n v="0"/>
    <n v="0"/>
    <n v="1"/>
    <n v="0.5"/>
    <s v="Clinic - Clean Data"/>
    <n v="1"/>
    <n v="0"/>
    <n v="0"/>
    <n v="1"/>
    <n v="0"/>
    <b v="0"/>
    <n v="0"/>
    <b v="0"/>
    <n v="0"/>
    <b v="0"/>
    <n v="0"/>
    <b v="0"/>
    <b v="0"/>
    <b v="0"/>
    <b v="0"/>
    <b v="0"/>
    <x v="1"/>
  </r>
  <r>
    <x v="0"/>
    <m/>
    <n v="87"/>
    <s v="F"/>
    <s v="OSA, RLS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m/>
    <n v="48"/>
    <s v="M"/>
    <s v="OSA, insomnia, distal sensory neuropathy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m/>
    <n v="78"/>
    <s v="M"/>
    <s v="Hypersomnia, OSA"/>
    <n v="0"/>
    <n v="0"/>
    <n v="0"/>
    <n v="0.5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m/>
    <n v="72"/>
    <s v="F"/>
    <s v="Insomnia"/>
    <n v="0"/>
    <n v="0.5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m/>
    <n v="63"/>
    <s v="F"/>
    <s v="MCl, althdileale, LVPPA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m/>
    <n v="51"/>
    <s v="F"/>
    <s v="OSA, RLS, excessive daytime sleepiness, lupus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m/>
    <n v="78"/>
    <s v="M"/>
    <s v="RBD mimic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m/>
    <n v="48"/>
    <s v="M"/>
    <s v="Spinal cerebellar ataxia 2, nocturia"/>
    <n v="0"/>
    <n v="0"/>
    <n v="1"/>
    <n v="0.5"/>
    <s v="Clinic - Clean Data"/>
    <n v="1"/>
    <n v="0"/>
    <n v="0"/>
    <n v="1"/>
    <n v="0"/>
    <b v="0"/>
    <n v="0"/>
    <b v="0"/>
    <n v="0"/>
    <b v="0"/>
    <n v="0"/>
    <b v="0"/>
    <b v="0"/>
    <b v="0"/>
    <b v="0"/>
    <b v="0"/>
    <x v="1"/>
  </r>
  <r>
    <x v="0"/>
    <m/>
    <n v="82"/>
    <s v="M"/>
    <s v="OSA"/>
    <n v="0"/>
    <n v="0"/>
    <n v="1"/>
    <n v="0"/>
    <s v="Clinic - Clean Data"/>
    <n v="1"/>
    <n v="0"/>
    <n v="0"/>
    <n v="1"/>
    <n v="0"/>
    <b v="0"/>
    <n v="0"/>
    <b v="0"/>
    <n v="0"/>
    <b v="0"/>
    <n v="0"/>
    <b v="0"/>
    <b v="0"/>
    <b v="0"/>
    <b v="0"/>
    <b v="0"/>
    <x v="1"/>
  </r>
  <r>
    <x v="0"/>
    <m/>
    <n v="87"/>
    <s v="M"/>
    <s v="RLS"/>
    <n v="0"/>
    <n v="0"/>
    <n v="1"/>
    <n v="1"/>
    <s v="Clinic - Clean Data"/>
    <n v="1"/>
    <n v="0"/>
    <n v="0"/>
    <n v="1"/>
    <n v="1"/>
    <b v="0"/>
    <n v="0"/>
    <b v="0"/>
    <n v="0"/>
    <b v="0"/>
    <n v="0"/>
    <b v="0"/>
    <b v="0"/>
    <b v="1"/>
    <b v="0"/>
    <b v="0"/>
    <x v="1"/>
  </r>
  <r>
    <x v="0"/>
    <m/>
    <n v="76"/>
    <s v="M"/>
    <s v="OSA, sleep maintenance insomnia, nocturia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m/>
    <n v="47"/>
    <s v="M"/>
    <s v="OSA, insomnia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m/>
    <n v="77"/>
    <s v="F"/>
    <s v="OSA, anxiety, depression"/>
    <n v="0"/>
    <n v="1"/>
    <n v="0"/>
    <n v="0"/>
    <s v="Clinic - Clean Data"/>
    <n v="1"/>
    <n v="0"/>
    <n v="1"/>
    <n v="0"/>
    <n v="0"/>
    <b v="0"/>
    <n v="0"/>
    <b v="0"/>
    <n v="0"/>
    <b v="0"/>
    <n v="0"/>
    <b v="0"/>
    <b v="0"/>
    <b v="0"/>
    <b v="0"/>
    <b v="0"/>
    <x v="0"/>
  </r>
  <r>
    <x v="0"/>
    <m/>
    <n v="62"/>
    <s v="F"/>
    <s v="Sleep apnea, migraines, I. ica aneurysm, s/p embolization (2020)"/>
    <n v="0"/>
    <n v="0"/>
    <n v="0"/>
    <n v="0.5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m/>
    <n v="73"/>
    <s v="M"/>
    <s v="RLS, OSA, depression"/>
    <n v="0"/>
    <n v="1"/>
    <n v="0"/>
    <n v="0"/>
    <s v="Clinic - Clean Data"/>
    <n v="1"/>
    <n v="0"/>
    <n v="1"/>
    <n v="0"/>
    <n v="0"/>
    <b v="0"/>
    <n v="0"/>
    <b v="0"/>
    <n v="0"/>
    <b v="0"/>
    <n v="0"/>
    <b v="0"/>
    <b v="0"/>
    <b v="0"/>
    <b v="0"/>
    <b v="0"/>
    <x v="0"/>
  </r>
  <r>
    <x v="0"/>
    <m/>
    <n v="71"/>
    <s v="M"/>
    <s v="OSA, depression, nocturia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m/>
    <n v="61"/>
    <s v="F"/>
    <s v="OSA, cognitive concerns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m/>
    <n v="84"/>
    <s v="M"/>
    <s v="OSA"/>
    <n v="0"/>
    <n v="1"/>
    <n v="1"/>
    <n v="0"/>
    <s v="Clinic - Clean Data"/>
    <n v="1"/>
    <n v="0"/>
    <n v="1"/>
    <n v="1"/>
    <n v="0"/>
    <b v="0"/>
    <n v="0"/>
    <b v="0"/>
    <n v="0"/>
    <b v="0"/>
    <n v="0"/>
    <b v="0"/>
    <b v="0"/>
    <b v="0"/>
    <b v="0"/>
    <b v="0"/>
    <x v="0"/>
  </r>
  <r>
    <x v="0"/>
    <m/>
    <n v="75"/>
    <s v="M"/>
    <s v="PLMD, RLS, depression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m/>
    <n v="56"/>
    <s v="M"/>
    <s v="OSA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m/>
    <n v="45"/>
    <s v="M"/>
    <s v="OSA, insomnia, chronic fatigue"/>
    <n v="0"/>
    <n v="0"/>
    <n v="1"/>
    <n v="0"/>
    <s v="Clinic - Clean Data"/>
    <n v="1"/>
    <n v="0"/>
    <n v="0"/>
    <n v="1"/>
    <n v="0"/>
    <b v="0"/>
    <n v="0"/>
    <b v="0"/>
    <n v="0"/>
    <b v="0"/>
    <n v="0"/>
    <b v="0"/>
    <b v="0"/>
    <b v="0"/>
    <b v="0"/>
    <b v="0"/>
    <x v="1"/>
  </r>
  <r>
    <x v="0"/>
    <m/>
    <n v="72"/>
    <s v="M"/>
    <s v="Severe depression, OSA"/>
    <n v="0"/>
    <n v="0"/>
    <n v="1"/>
    <n v="0"/>
    <s v="Clinic - Clean Data"/>
    <n v="1"/>
    <n v="0"/>
    <n v="0"/>
    <n v="1"/>
    <n v="0"/>
    <b v="0"/>
    <n v="0"/>
    <b v="0"/>
    <n v="0"/>
    <b v="0"/>
    <n v="0"/>
    <b v="0"/>
    <b v="0"/>
    <b v="0"/>
    <b v="0"/>
    <b v="0"/>
    <x v="1"/>
  </r>
  <r>
    <x v="0"/>
    <m/>
    <n v="40"/>
    <s v="F"/>
    <s v="OSA"/>
    <n v="0"/>
    <n v="0"/>
    <n v="0"/>
    <n v="1"/>
    <s v="Clinic - Clean Data"/>
    <n v="1"/>
    <n v="0"/>
    <n v="0"/>
    <n v="0"/>
    <n v="1"/>
    <b v="0"/>
    <n v="0"/>
    <b v="0"/>
    <n v="0"/>
    <b v="0"/>
    <n v="0"/>
    <b v="0"/>
    <b v="0"/>
    <b v="0"/>
    <b v="0"/>
    <b v="0"/>
    <x v="1"/>
  </r>
  <r>
    <x v="0"/>
    <m/>
    <n v="50"/>
    <s v="M"/>
    <s v="OSA"/>
    <n v="0"/>
    <n v="0"/>
    <n v="0"/>
    <n v="1"/>
    <s v="Clinic - Clean Data"/>
    <n v="1"/>
    <n v="0"/>
    <n v="0"/>
    <n v="0"/>
    <n v="1"/>
    <b v="0"/>
    <n v="0"/>
    <b v="0"/>
    <n v="0"/>
    <b v="0"/>
    <n v="0"/>
    <b v="0"/>
    <b v="0"/>
    <b v="0"/>
    <b v="0"/>
    <b v="0"/>
    <x v="1"/>
  </r>
  <r>
    <x v="0"/>
    <m/>
    <n v="57"/>
    <s v="F"/>
    <s v="RLS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m/>
    <n v="68"/>
    <s v="M"/>
    <s v="RLS"/>
    <n v="0"/>
    <n v="0"/>
    <n v="0"/>
    <n v="1"/>
    <s v="Clinic - Clean Data"/>
    <n v="1"/>
    <n v="0"/>
    <n v="0"/>
    <n v="0"/>
    <n v="1"/>
    <b v="0"/>
    <n v="0"/>
    <b v="0"/>
    <n v="0"/>
    <b v="0"/>
    <n v="0"/>
    <b v="0"/>
    <b v="0"/>
    <b v="0"/>
    <b v="0"/>
    <b v="0"/>
    <x v="1"/>
  </r>
  <r>
    <x v="0"/>
    <m/>
    <n v="51"/>
    <s v="F"/>
    <s v="Lupus, sleep apnea, RLS"/>
    <n v="0"/>
    <n v="0"/>
    <n v="0"/>
    <n v="1"/>
    <s v="Clinic - Clean Data"/>
    <n v="1"/>
    <n v="0"/>
    <n v="0"/>
    <n v="0"/>
    <n v="1"/>
    <b v="0"/>
    <n v="0"/>
    <b v="0"/>
    <n v="0"/>
    <b v="0"/>
    <n v="0"/>
    <b v="0"/>
    <b v="0"/>
    <b v="0"/>
    <b v="0"/>
    <b v="0"/>
    <x v="1"/>
  </r>
  <r>
    <x v="0"/>
    <m/>
    <n v="54"/>
    <s v="F"/>
    <s v="RLS, insomnia"/>
    <n v="0"/>
    <n v="0"/>
    <n v="0"/>
    <n v="1"/>
    <s v="Clinic - Clean Data"/>
    <n v="1"/>
    <n v="0"/>
    <n v="0"/>
    <n v="0"/>
    <n v="1"/>
    <b v="0"/>
    <n v="0"/>
    <b v="0"/>
    <n v="0"/>
    <b v="0"/>
    <n v="0"/>
    <b v="0"/>
    <b v="0"/>
    <b v="0"/>
    <b v="0"/>
    <b v="0"/>
    <x v="1"/>
  </r>
  <r>
    <x v="1"/>
    <m/>
    <n v="73"/>
    <s v="M"/>
    <m/>
    <n v="1"/>
    <n v="0"/>
    <n v="0"/>
    <n v="0"/>
    <s v="Clinic - Clean Data"/>
    <n v="1"/>
    <n v="1"/>
    <n v="0"/>
    <n v="0"/>
    <n v="0"/>
    <b v="0"/>
    <n v="0"/>
    <b v="0"/>
    <n v="0"/>
    <b v="0"/>
    <n v="0"/>
    <b v="0"/>
    <b v="0"/>
    <b v="0"/>
    <b v="0"/>
    <b v="0"/>
    <x v="1"/>
  </r>
  <r>
    <x v="1"/>
    <m/>
    <n v="79"/>
    <s v="M"/>
    <s v="Insomnia, nocturia (no PSG)"/>
    <n v="1"/>
    <n v="1"/>
    <n v="1"/>
    <n v="0"/>
    <s v="Clinic - Clean Data"/>
    <n v="1"/>
    <n v="1"/>
    <n v="1"/>
    <n v="1"/>
    <n v="0"/>
    <b v="1"/>
    <n v="1"/>
    <b v="1"/>
    <n v="1"/>
    <b v="0"/>
    <n v="0"/>
    <b v="1"/>
    <b v="0"/>
    <b v="0"/>
    <b v="0"/>
    <b v="0"/>
    <x v="0"/>
  </r>
  <r>
    <x v="1"/>
    <m/>
    <n v="70"/>
    <s v="M"/>
    <s v="OSA, depression, anxiety"/>
    <n v="1"/>
    <n v="0"/>
    <n v="0"/>
    <n v="0"/>
    <s v="Clinic - Clean Data"/>
    <n v="1"/>
    <n v="1"/>
    <n v="0"/>
    <n v="0"/>
    <n v="0"/>
    <b v="0"/>
    <n v="0"/>
    <b v="0"/>
    <n v="0"/>
    <b v="0"/>
    <n v="0"/>
    <b v="0"/>
    <b v="0"/>
    <b v="0"/>
    <b v="0"/>
    <b v="0"/>
    <x v="1"/>
  </r>
  <r>
    <x v="1"/>
    <m/>
    <n v="75"/>
    <s v="F"/>
    <s v="OSA"/>
    <n v="1"/>
    <n v="1"/>
    <n v="0"/>
    <n v="0"/>
    <s v="Clinic - Clean Data"/>
    <n v="1"/>
    <n v="1"/>
    <n v="1"/>
    <n v="0"/>
    <n v="0"/>
    <b v="1"/>
    <n v="1"/>
    <b v="0"/>
    <n v="0"/>
    <b v="0"/>
    <n v="0"/>
    <b v="0"/>
    <b v="0"/>
    <b v="0"/>
    <b v="0"/>
    <b v="0"/>
    <x v="0"/>
  </r>
  <r>
    <x v="0"/>
    <m/>
    <n v="46"/>
    <s v="F"/>
    <s v="Exessive daytime sleepiness, insomnia, OSA"/>
    <n v="1"/>
    <n v="0.5"/>
    <n v="0"/>
    <n v="1"/>
    <s v="Clinic - Clean Data"/>
    <n v="1"/>
    <n v="1"/>
    <n v="0"/>
    <n v="0"/>
    <n v="1"/>
    <b v="0"/>
    <n v="0"/>
    <b v="0"/>
    <n v="0"/>
    <b v="1"/>
    <n v="1"/>
    <b v="0"/>
    <b v="0"/>
    <b v="0"/>
    <b v="0"/>
    <b v="0"/>
    <x v="1"/>
  </r>
  <r>
    <x v="1"/>
    <m/>
    <n v="79"/>
    <s v="M"/>
    <m/>
    <n v="1"/>
    <n v="0"/>
    <n v="1"/>
    <n v="0"/>
    <s v="Clinic - Clean Data"/>
    <n v="1"/>
    <n v="1"/>
    <n v="0"/>
    <n v="1"/>
    <n v="0"/>
    <b v="0"/>
    <n v="0"/>
    <b v="1"/>
    <n v="1"/>
    <b v="0"/>
    <n v="0"/>
    <b v="0"/>
    <b v="0"/>
    <b v="0"/>
    <b v="0"/>
    <b v="0"/>
    <x v="1"/>
  </r>
  <r>
    <x v="1"/>
    <m/>
    <n v="78"/>
    <s v="M"/>
    <m/>
    <n v="1"/>
    <n v="1"/>
    <n v="1"/>
    <n v="0"/>
    <s v="Clinic - Clean Data"/>
    <n v="1"/>
    <n v="1"/>
    <n v="1"/>
    <n v="1"/>
    <n v="0"/>
    <b v="1"/>
    <n v="1"/>
    <b v="1"/>
    <n v="1"/>
    <b v="0"/>
    <n v="0"/>
    <b v="1"/>
    <b v="0"/>
    <b v="0"/>
    <b v="0"/>
    <b v="0"/>
    <x v="0"/>
  </r>
  <r>
    <x v="1"/>
    <m/>
    <n v="70"/>
    <s v="F"/>
    <s v="RLS, depression, OSA"/>
    <n v="0"/>
    <n v="0"/>
    <n v="1"/>
    <n v="1"/>
    <s v="Clinic - Clean Data"/>
    <n v="1"/>
    <n v="0"/>
    <n v="0"/>
    <n v="1"/>
    <n v="1"/>
    <b v="0"/>
    <n v="0"/>
    <b v="0"/>
    <n v="0"/>
    <b v="0"/>
    <n v="0"/>
    <b v="0"/>
    <b v="0"/>
    <b v="1"/>
    <b v="0"/>
    <b v="0"/>
    <x v="1"/>
  </r>
  <r>
    <x v="1"/>
    <m/>
    <n v="82"/>
    <s v="M"/>
    <s v="Positional OSA"/>
    <n v="1"/>
    <n v="0"/>
    <n v="0"/>
    <n v="0"/>
    <s v="Clinic - Clean Data"/>
    <n v="1"/>
    <n v="1"/>
    <n v="0"/>
    <n v="0"/>
    <n v="0"/>
    <b v="0"/>
    <n v="0"/>
    <b v="0"/>
    <n v="0"/>
    <b v="0"/>
    <n v="0"/>
    <b v="0"/>
    <b v="0"/>
    <b v="0"/>
    <b v="0"/>
    <b v="0"/>
    <x v="1"/>
  </r>
  <r>
    <x v="1"/>
    <m/>
    <n v="70"/>
    <s v="F"/>
    <s v="Maintenance insomnia, depression"/>
    <n v="0"/>
    <n v="0"/>
    <n v="1"/>
    <n v="0"/>
    <s v="Clinic - Clean Data"/>
    <n v="1"/>
    <n v="0"/>
    <n v="0"/>
    <n v="1"/>
    <n v="0"/>
    <b v="0"/>
    <n v="0"/>
    <b v="0"/>
    <n v="0"/>
    <b v="0"/>
    <n v="0"/>
    <b v="0"/>
    <b v="0"/>
    <b v="0"/>
    <b v="0"/>
    <b v="0"/>
    <x v="1"/>
  </r>
  <r>
    <x v="1"/>
    <m/>
    <n v="71"/>
    <s v="F"/>
    <s v="Depression"/>
    <n v="0.5"/>
    <n v="1"/>
    <n v="1"/>
    <n v="0.5"/>
    <s v="Clinic - Clean Data"/>
    <n v="1"/>
    <n v="0"/>
    <n v="1"/>
    <n v="1"/>
    <n v="0"/>
    <b v="0"/>
    <n v="0"/>
    <b v="0"/>
    <n v="0"/>
    <b v="0"/>
    <n v="0"/>
    <b v="0"/>
    <b v="0"/>
    <b v="0"/>
    <b v="0"/>
    <b v="0"/>
    <x v="0"/>
  </r>
  <r>
    <x v="1"/>
    <m/>
    <n v="85"/>
    <s v="M"/>
    <s v="pRBD, depression"/>
    <n v="1"/>
    <n v="0"/>
    <n v="0"/>
    <n v="0.5"/>
    <s v="Clinic - Clean Data"/>
    <n v="1"/>
    <n v="1"/>
    <n v="0"/>
    <n v="0"/>
    <n v="0"/>
    <b v="0"/>
    <n v="0"/>
    <b v="0"/>
    <n v="0"/>
    <b v="0"/>
    <n v="0"/>
    <b v="0"/>
    <b v="0"/>
    <b v="0"/>
    <b v="0"/>
    <b v="0"/>
    <x v="1"/>
  </r>
  <r>
    <x v="1"/>
    <m/>
    <n v="74"/>
    <s v="F"/>
    <m/>
    <n v="1"/>
    <n v="0"/>
    <n v="0.5"/>
    <n v="0"/>
    <s v="Clinic - Clean Data"/>
    <n v="1"/>
    <n v="1"/>
    <n v="0"/>
    <n v="0"/>
    <n v="0"/>
    <b v="0"/>
    <n v="0"/>
    <b v="0"/>
    <n v="0"/>
    <b v="0"/>
    <n v="0"/>
    <b v="0"/>
    <b v="0"/>
    <b v="0"/>
    <b v="0"/>
    <b v="0"/>
    <x v="1"/>
  </r>
  <r>
    <x v="1"/>
    <m/>
    <n v="73"/>
    <s v="F"/>
    <s v="OSA, RLS, insomnia"/>
    <n v="1"/>
    <n v="0"/>
    <n v="0"/>
    <n v="1"/>
    <s v="Clinic - Clean Data"/>
    <n v="1"/>
    <n v="1"/>
    <n v="0"/>
    <n v="0"/>
    <n v="1"/>
    <b v="0"/>
    <n v="0"/>
    <b v="0"/>
    <n v="0"/>
    <b v="1"/>
    <n v="1"/>
    <b v="0"/>
    <b v="0"/>
    <b v="0"/>
    <b v="0"/>
    <b v="0"/>
    <x v="1"/>
  </r>
  <r>
    <x v="1"/>
    <m/>
    <n v="77"/>
    <s v="F"/>
    <s v="OSA, cognitive impairment"/>
    <n v="1"/>
    <n v="1"/>
    <n v="1"/>
    <n v="1"/>
    <s v="Clinic - Clean Data"/>
    <n v="1"/>
    <n v="1"/>
    <n v="1"/>
    <n v="1"/>
    <n v="1"/>
    <b v="1"/>
    <n v="1"/>
    <b v="1"/>
    <n v="1"/>
    <b v="1"/>
    <n v="1"/>
    <b v="1"/>
    <b v="1"/>
    <b v="1"/>
    <b v="1"/>
    <b v="1"/>
    <x v="0"/>
  </r>
  <r>
    <x v="1"/>
    <m/>
    <n v="72"/>
    <s v="M"/>
    <s v="OSA"/>
    <n v="1"/>
    <n v="1"/>
    <n v="0"/>
    <n v="0"/>
    <s v="Clinic - Clean Data"/>
    <n v="1"/>
    <n v="1"/>
    <n v="1"/>
    <n v="0"/>
    <n v="0"/>
    <b v="1"/>
    <n v="1"/>
    <b v="0"/>
    <n v="0"/>
    <b v="0"/>
    <n v="0"/>
    <b v="0"/>
    <b v="0"/>
    <b v="0"/>
    <b v="0"/>
    <b v="0"/>
    <x v="0"/>
  </r>
  <r>
    <x v="1"/>
    <m/>
    <n v="63"/>
    <s v="F"/>
    <m/>
    <n v="1"/>
    <n v="0.5"/>
    <n v="1"/>
    <n v="1"/>
    <s v="Clinic - Clean Data"/>
    <n v="1"/>
    <n v="1"/>
    <n v="0"/>
    <n v="1"/>
    <n v="1"/>
    <b v="0"/>
    <n v="0"/>
    <b v="1"/>
    <n v="1"/>
    <b v="1"/>
    <n v="1"/>
    <b v="0"/>
    <b v="0"/>
    <b v="1"/>
    <b v="1"/>
    <b v="0"/>
    <x v="1"/>
  </r>
  <r>
    <x v="1"/>
    <m/>
    <n v="79"/>
    <s v="M"/>
    <s v="OSA"/>
    <n v="1"/>
    <n v="1"/>
    <n v="1"/>
    <n v="0"/>
    <s v="Clinic - Clean Data"/>
    <n v="1"/>
    <n v="1"/>
    <n v="1"/>
    <n v="1"/>
    <n v="0"/>
    <b v="1"/>
    <n v="1"/>
    <b v="1"/>
    <n v="1"/>
    <b v="0"/>
    <n v="0"/>
    <b v="1"/>
    <b v="0"/>
    <b v="0"/>
    <b v="0"/>
    <b v="0"/>
    <x v="0"/>
  </r>
  <r>
    <x v="0"/>
    <n v="5.1647340570000004"/>
    <n v="54"/>
    <s v="M"/>
    <s v="nREM parasomnias"/>
    <n v="0.5"/>
    <n v="0"/>
    <n v="0"/>
    <n v="1"/>
    <s v="SHAS"/>
    <n v="1"/>
    <n v="0"/>
    <n v="0"/>
    <n v="0"/>
    <n v="1"/>
    <b v="0"/>
    <n v="0"/>
    <b v="0"/>
    <n v="0"/>
    <b v="0"/>
    <n v="0"/>
    <b v="0"/>
    <b v="0"/>
    <b v="0"/>
    <b v="0"/>
    <b v="0"/>
    <x v="1"/>
  </r>
  <r>
    <x v="0"/>
    <n v="-2.3457297750000001"/>
    <n v="53"/>
    <s v="M"/>
    <s v="RLS, PLM"/>
    <n v="0.5"/>
    <n v="1"/>
    <n v="0"/>
    <n v="0"/>
    <s v="SHAS"/>
    <n v="1"/>
    <n v="0"/>
    <n v="1"/>
    <n v="0"/>
    <n v="0"/>
    <b v="0"/>
    <n v="0"/>
    <b v="0"/>
    <n v="0"/>
    <b v="0"/>
    <n v="0"/>
    <b v="0"/>
    <b v="0"/>
    <b v="0"/>
    <b v="0"/>
    <b v="0"/>
    <x v="0"/>
  </r>
  <r>
    <x v="0"/>
    <m/>
    <n v="62"/>
    <s v="F"/>
    <s v="Insomnia"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n v="-2.700108095"/>
    <n v="55"/>
    <s v="M"/>
    <s v="OSA, other parasomnias (no RSWA)"/>
    <n v="1"/>
    <n v="0"/>
    <n v="0"/>
    <n v="1"/>
    <s v="SHAS"/>
    <n v="1"/>
    <n v="1"/>
    <n v="0"/>
    <n v="0"/>
    <n v="1"/>
    <b v="0"/>
    <n v="0"/>
    <b v="0"/>
    <n v="0"/>
    <b v="1"/>
    <n v="1"/>
    <b v="0"/>
    <b v="0"/>
    <b v="0"/>
    <b v="0"/>
    <b v="0"/>
    <x v="1"/>
  </r>
  <r>
    <x v="0"/>
    <n v="7.0801831970000002"/>
    <n v="85"/>
    <s v="F"/>
    <m/>
    <n v="0"/>
    <n v="1"/>
    <n v="0"/>
    <n v="0"/>
    <s v="SHAS"/>
    <n v="1"/>
    <n v="0"/>
    <n v="1"/>
    <n v="0"/>
    <n v="0"/>
    <b v="0"/>
    <n v="0"/>
    <b v="0"/>
    <n v="0"/>
    <b v="0"/>
    <n v="0"/>
    <b v="0"/>
    <b v="0"/>
    <b v="0"/>
    <b v="0"/>
    <b v="0"/>
    <x v="0"/>
  </r>
  <r>
    <x v="0"/>
    <n v="-1.1691594750000001"/>
    <n v="75"/>
    <s v="M"/>
    <s v="OSA, no RSWA"/>
    <n v="1"/>
    <n v="0"/>
    <n v="0"/>
    <n v="0"/>
    <s v="SHAS"/>
    <n v="1"/>
    <n v="1"/>
    <n v="0"/>
    <n v="0"/>
    <n v="0"/>
    <b v="0"/>
    <n v="0"/>
    <b v="0"/>
    <n v="0"/>
    <b v="0"/>
    <n v="0"/>
    <b v="0"/>
    <b v="0"/>
    <b v="0"/>
    <b v="0"/>
    <b v="0"/>
    <x v="1"/>
  </r>
  <r>
    <x v="0"/>
    <m/>
    <n v="60"/>
    <s v="M"/>
    <s v="OSA"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n v="-3.4536265410000002"/>
    <n v="55"/>
    <s v="F"/>
    <m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n v="1.123105215"/>
    <n v="63"/>
    <s v="M"/>
    <s v="OSA, insomnia"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m/>
    <n v="67"/>
    <s v="F"/>
    <m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m/>
    <n v="78"/>
    <s v="F"/>
    <s v="OSA"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n v="-5.3426761110000003"/>
    <n v="68"/>
    <s v="M"/>
    <s v="OSA"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n v="4.1871186180000004"/>
    <n v="81"/>
    <s v="F"/>
    <s v="RLS, sleepwalks, anxiety, depression"/>
    <n v="0"/>
    <n v="1"/>
    <n v="0.5"/>
    <n v="1"/>
    <s v="SHAS"/>
    <n v="1"/>
    <n v="0"/>
    <n v="1"/>
    <n v="0"/>
    <n v="1"/>
    <b v="0"/>
    <n v="0"/>
    <b v="0"/>
    <n v="0"/>
    <b v="0"/>
    <n v="0"/>
    <b v="0"/>
    <b v="0"/>
    <b v="0"/>
    <b v="0"/>
    <b v="0"/>
    <x v="0"/>
  </r>
  <r>
    <x v="0"/>
    <n v="-0.40979335099999997"/>
    <n v="57"/>
    <s v="F"/>
    <s v="RLS, anxiety, depression, migraines"/>
    <n v="0"/>
    <n v="0"/>
    <n v="0.5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m/>
    <n v="75"/>
    <s v="M"/>
    <s v="RLS"/>
    <n v="0.5"/>
    <n v="0"/>
    <n v="0.5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m/>
    <n v="54"/>
    <s v="F"/>
    <m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n v="-1.760162252"/>
    <n v="82"/>
    <s v="F"/>
    <s v="Insomnia"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n v="3.7033907999999997E-2"/>
    <n v="72"/>
    <s v="F"/>
    <m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m/>
    <n v="79"/>
    <s v="M"/>
    <s v="Insomnia, OSA"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1"/>
    <n v="-0.90226366999999996"/>
    <n v="68"/>
    <s v="M"/>
    <s v="Depression, mild sleep apnea"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1"/>
    <m/>
    <n v="74"/>
    <s v="F"/>
    <m/>
    <n v="1"/>
    <n v="0"/>
    <n v="0"/>
    <n v="0"/>
    <s v="SHAS"/>
    <n v="1"/>
    <n v="1"/>
    <n v="0"/>
    <n v="0"/>
    <n v="0"/>
    <b v="0"/>
    <n v="0"/>
    <b v="0"/>
    <n v="0"/>
    <b v="0"/>
    <n v="0"/>
    <b v="0"/>
    <b v="0"/>
    <b v="0"/>
    <b v="0"/>
    <b v="0"/>
    <x v="1"/>
  </r>
  <r>
    <x v="1"/>
    <n v="1.3878249060000001"/>
    <n v="80"/>
    <s v="M"/>
    <m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1"/>
    <n v="4.5387679140000001"/>
    <n v="80"/>
    <s v="M"/>
    <s v="OSA, anxiety"/>
    <n v="1"/>
    <n v="0"/>
    <n v="0"/>
    <n v="0"/>
    <s v="SHAS"/>
    <n v="1"/>
    <n v="1"/>
    <n v="0"/>
    <n v="0"/>
    <n v="0"/>
    <b v="0"/>
    <n v="0"/>
    <b v="0"/>
    <n v="0"/>
    <b v="0"/>
    <n v="0"/>
    <b v="0"/>
    <b v="0"/>
    <b v="0"/>
    <b v="0"/>
    <b v="0"/>
    <x v="1"/>
  </r>
  <r>
    <x v="1"/>
    <n v="5.0120282610000002"/>
    <n v="72"/>
    <s v="F"/>
    <s v="Borderline to mild OSA"/>
    <n v="0.5"/>
    <n v="1"/>
    <n v="0"/>
    <n v="0"/>
    <s v="SHAS"/>
    <n v="1"/>
    <n v="0"/>
    <n v="1"/>
    <n v="0"/>
    <n v="0"/>
    <b v="0"/>
    <n v="0"/>
    <b v="0"/>
    <n v="0"/>
    <b v="0"/>
    <n v="0"/>
    <b v="0"/>
    <b v="0"/>
    <b v="0"/>
    <b v="0"/>
    <b v="0"/>
    <x v="0"/>
  </r>
  <r>
    <x v="1"/>
    <n v="-3.407220857"/>
    <n v="67"/>
    <s v="F"/>
    <m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1"/>
    <n v="5.694318312"/>
    <n v="70"/>
    <s v="M"/>
    <m/>
    <n v="1"/>
    <n v="1"/>
    <n v="0"/>
    <n v="0"/>
    <s v="SHAS"/>
    <n v="1"/>
    <n v="1"/>
    <n v="1"/>
    <n v="0"/>
    <n v="0"/>
    <b v="1"/>
    <n v="1"/>
    <b v="0"/>
    <n v="0"/>
    <b v="0"/>
    <n v="0"/>
    <b v="0"/>
    <b v="0"/>
    <b v="0"/>
    <b v="0"/>
    <b v="0"/>
    <x v="0"/>
  </r>
  <r>
    <x v="1"/>
    <m/>
    <n v="67"/>
    <s v="M"/>
    <s v="OSA, depression"/>
    <n v="1"/>
    <n v="0"/>
    <n v="0"/>
    <n v="0"/>
    <s v="SHAS"/>
    <n v="1"/>
    <n v="1"/>
    <n v="0"/>
    <n v="0"/>
    <n v="0"/>
    <b v="0"/>
    <n v="0"/>
    <b v="0"/>
    <n v="0"/>
    <b v="0"/>
    <n v="0"/>
    <b v="0"/>
    <b v="0"/>
    <b v="0"/>
    <b v="0"/>
    <b v="0"/>
    <x v="1"/>
  </r>
  <r>
    <x v="1"/>
    <m/>
    <n v="67"/>
    <s v="M"/>
    <m/>
    <n v="1"/>
    <n v="1"/>
    <n v="0"/>
    <n v="1"/>
    <s v="SHAS"/>
    <n v="1"/>
    <n v="1"/>
    <n v="1"/>
    <n v="0"/>
    <n v="1"/>
    <b v="1"/>
    <n v="1"/>
    <b v="0"/>
    <n v="0"/>
    <b v="1"/>
    <n v="1"/>
    <b v="0"/>
    <b v="1"/>
    <b v="0"/>
    <b v="0"/>
    <b v="0"/>
    <x v="0"/>
  </r>
  <r>
    <x v="1"/>
    <n v="5.5261576589999999"/>
    <n v="70"/>
    <s v="M"/>
    <s v="Mild depression, RLS"/>
    <n v="0"/>
    <n v="0.5"/>
    <n v="0"/>
    <n v="1"/>
    <s v="SHAS"/>
    <n v="1"/>
    <n v="0"/>
    <n v="0"/>
    <n v="0"/>
    <n v="1"/>
    <b v="0"/>
    <n v="0"/>
    <b v="0"/>
    <n v="0"/>
    <b v="0"/>
    <n v="0"/>
    <b v="0"/>
    <b v="0"/>
    <b v="0"/>
    <b v="0"/>
    <b v="0"/>
    <x v="1"/>
  </r>
  <r>
    <x v="1"/>
    <m/>
    <n v="81"/>
    <s v="F"/>
    <s v="Depression, anxiety, insomnia"/>
    <n v="0"/>
    <n v="1"/>
    <n v="0.5"/>
    <n v="1"/>
    <s v="SHAS"/>
    <n v="1"/>
    <n v="0"/>
    <n v="1"/>
    <n v="0"/>
    <n v="1"/>
    <b v="0"/>
    <n v="0"/>
    <b v="0"/>
    <n v="0"/>
    <b v="0"/>
    <n v="0"/>
    <b v="0"/>
    <b v="0"/>
    <b v="0"/>
    <b v="0"/>
    <b v="0"/>
    <x v="0"/>
  </r>
  <r>
    <x v="1"/>
    <n v="4.3556225550000001"/>
    <n v="72"/>
    <s v="F"/>
    <m/>
    <n v="1"/>
    <n v="0"/>
    <n v="1"/>
    <n v="0"/>
    <s v="SHAS"/>
    <n v="1"/>
    <n v="1"/>
    <n v="0"/>
    <n v="1"/>
    <n v="0"/>
    <b v="0"/>
    <n v="0"/>
    <b v="1"/>
    <n v="1"/>
    <b v="0"/>
    <n v="0"/>
    <b v="0"/>
    <b v="0"/>
    <b v="0"/>
    <b v="0"/>
    <b v="0"/>
    <x v="1"/>
  </r>
  <r>
    <x v="1"/>
    <n v="5.2547727159999997"/>
    <n v="67"/>
    <s v="M"/>
    <s v="Depression, anxiety, PTSD"/>
    <n v="1"/>
    <n v="1"/>
    <n v="1"/>
    <n v="0"/>
    <s v="SHAS"/>
    <n v="1"/>
    <n v="1"/>
    <n v="1"/>
    <n v="1"/>
    <n v="0"/>
    <b v="1"/>
    <n v="1"/>
    <b v="1"/>
    <n v="1"/>
    <b v="0"/>
    <n v="0"/>
    <b v="1"/>
    <b v="0"/>
    <b v="0"/>
    <b v="0"/>
    <b v="0"/>
    <x v="0"/>
  </r>
  <r>
    <x v="1"/>
    <n v="5.8859385939999997"/>
    <n v="69"/>
    <s v="M"/>
    <m/>
    <n v="1"/>
    <n v="1"/>
    <n v="0.5"/>
    <n v="0"/>
    <s v="SHAS"/>
    <n v="1"/>
    <n v="1"/>
    <n v="1"/>
    <n v="0"/>
    <n v="0"/>
    <b v="1"/>
    <n v="1"/>
    <b v="0"/>
    <n v="0"/>
    <b v="0"/>
    <n v="0"/>
    <b v="0"/>
    <b v="0"/>
    <b v="0"/>
    <b v="0"/>
    <b v="0"/>
    <x v="0"/>
  </r>
  <r>
    <x v="1"/>
    <n v="4.1546924509999998"/>
    <n v="72"/>
    <s v="M"/>
    <s v="Mild-moderate OSA, insomnia, nocturia"/>
    <n v="1"/>
    <n v="0"/>
    <n v="0.5"/>
    <n v="1"/>
    <s v="SHAS"/>
    <n v="1"/>
    <n v="1"/>
    <n v="0"/>
    <n v="0"/>
    <n v="1"/>
    <b v="0"/>
    <n v="0"/>
    <b v="0"/>
    <n v="0"/>
    <b v="1"/>
    <n v="1"/>
    <b v="0"/>
    <b v="0"/>
    <b v="0"/>
    <b v="0"/>
    <b v="0"/>
    <x v="1"/>
  </r>
  <r>
    <x v="1"/>
    <n v="-3.9642169869999999"/>
    <n v="61"/>
    <s v="F"/>
    <s v="Depression, migraines"/>
    <n v="1"/>
    <n v="0.5"/>
    <n v="1"/>
    <n v="0"/>
    <s v="SHAS"/>
    <n v="1"/>
    <n v="1"/>
    <n v="0"/>
    <n v="1"/>
    <n v="0"/>
    <b v="0"/>
    <n v="0"/>
    <b v="1"/>
    <n v="1"/>
    <b v="0"/>
    <n v="0"/>
    <b v="0"/>
    <b v="0"/>
    <b v="0"/>
    <b v="0"/>
    <b v="0"/>
    <x v="1"/>
  </r>
  <r>
    <x v="1"/>
    <n v="5.3135809820000004"/>
    <n v="76"/>
    <s v="F"/>
    <s v="Depression, anxiety"/>
    <n v="1"/>
    <n v="1"/>
    <n v="1"/>
    <n v="1"/>
    <s v="SHAS"/>
    <n v="1"/>
    <n v="1"/>
    <n v="1"/>
    <n v="1"/>
    <n v="1"/>
    <b v="1"/>
    <n v="1"/>
    <b v="1"/>
    <n v="1"/>
    <b v="1"/>
    <n v="1"/>
    <b v="1"/>
    <b v="1"/>
    <b v="1"/>
    <b v="1"/>
    <b v="1"/>
    <x v="0"/>
  </r>
  <r>
    <x v="1"/>
    <n v="-1.274989098"/>
    <n v="65"/>
    <s v="F"/>
    <s v="Insomnia, anxiety"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1"/>
    <n v="6.8392871980000001"/>
    <n v="73"/>
    <s v="F"/>
    <s v="OSA, MCI, depression"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1"/>
    <n v="1.0274295120000001"/>
    <n v="53"/>
    <s v="M"/>
    <s v="OSA"/>
    <n v="1"/>
    <n v="0.5"/>
    <n v="0.5"/>
    <n v="1"/>
    <s v="SHAS"/>
    <n v="1"/>
    <n v="1"/>
    <n v="0"/>
    <n v="0"/>
    <n v="1"/>
    <b v="0"/>
    <n v="0"/>
    <b v="0"/>
    <n v="0"/>
    <b v="1"/>
    <n v="1"/>
    <b v="0"/>
    <b v="0"/>
    <b v="0"/>
    <b v="0"/>
    <b v="0"/>
    <x v="1"/>
  </r>
  <r>
    <x v="1"/>
    <n v="0.45891792199999998"/>
    <n v="68"/>
    <s v="M"/>
    <s v="Nightmare disorder, OSA, CSA, RLS, depression"/>
    <n v="0.5"/>
    <n v="1"/>
    <n v="0.5"/>
    <n v="1"/>
    <s v="SHAS"/>
    <n v="1"/>
    <n v="0"/>
    <n v="1"/>
    <n v="0"/>
    <n v="1"/>
    <b v="0"/>
    <n v="0"/>
    <b v="0"/>
    <n v="0"/>
    <b v="0"/>
    <n v="0"/>
    <b v="0"/>
    <b v="0"/>
    <b v="0"/>
    <b v="0"/>
    <b v="0"/>
    <x v="0"/>
  </r>
  <r>
    <x v="1"/>
    <m/>
    <n v="70"/>
    <s v="F"/>
    <m/>
    <n v="1"/>
    <n v="1"/>
    <n v="1"/>
    <n v="0"/>
    <s v="SHAS"/>
    <n v="1"/>
    <n v="1"/>
    <n v="1"/>
    <n v="1"/>
    <n v="0"/>
    <b v="1"/>
    <n v="1"/>
    <b v="1"/>
    <n v="1"/>
    <b v="0"/>
    <n v="0"/>
    <b v="1"/>
    <b v="0"/>
    <b v="0"/>
    <b v="0"/>
    <b v="0"/>
    <x v="0"/>
  </r>
  <r>
    <x v="1"/>
    <n v="0.66475001899999997"/>
    <n v="79"/>
    <s v="M"/>
    <s v="OSA"/>
    <n v="1"/>
    <n v="0"/>
    <n v="1"/>
    <n v="0"/>
    <s v="SHAS"/>
    <n v="1"/>
    <n v="1"/>
    <n v="0"/>
    <n v="1"/>
    <n v="0"/>
    <b v="0"/>
    <n v="0"/>
    <b v="1"/>
    <n v="1"/>
    <b v="0"/>
    <n v="0"/>
    <b v="0"/>
    <b v="0"/>
    <b v="0"/>
    <b v="0"/>
    <b v="0"/>
    <x v="1"/>
  </r>
  <r>
    <x v="1"/>
    <n v="6.3362845170000002"/>
    <n v="64"/>
    <s v="M"/>
    <m/>
    <n v="1"/>
    <n v="0.5"/>
    <n v="1"/>
    <n v="0"/>
    <s v="SHAS"/>
    <n v="1"/>
    <n v="1"/>
    <n v="0"/>
    <n v="1"/>
    <n v="0"/>
    <b v="0"/>
    <n v="0"/>
    <b v="1"/>
    <n v="1"/>
    <b v="0"/>
    <n v="0"/>
    <b v="0"/>
    <b v="0"/>
    <b v="0"/>
    <b v="0"/>
    <b v="0"/>
    <x v="1"/>
  </r>
  <r>
    <x v="1"/>
    <m/>
    <n v="55"/>
    <s v="M"/>
    <m/>
    <n v="1"/>
    <n v="1"/>
    <n v="0"/>
    <n v="0"/>
    <s v="SHAS"/>
    <n v="1"/>
    <n v="1"/>
    <n v="1"/>
    <n v="0"/>
    <n v="0"/>
    <b v="1"/>
    <n v="1"/>
    <b v="0"/>
    <n v="0"/>
    <b v="0"/>
    <n v="0"/>
    <b v="0"/>
    <b v="0"/>
    <b v="0"/>
    <b v="0"/>
    <b v="0"/>
    <x v="0"/>
  </r>
  <r>
    <x v="1"/>
    <n v="2.0803639129999998"/>
    <n v="76"/>
    <s v="F"/>
    <m/>
    <n v="1"/>
    <n v="1"/>
    <n v="1"/>
    <n v="0"/>
    <s v="Stanford"/>
    <n v="1"/>
    <n v="1"/>
    <n v="1"/>
    <n v="1"/>
    <n v="0"/>
    <b v="1"/>
    <n v="1"/>
    <b v="1"/>
    <n v="1"/>
    <b v="0"/>
    <n v="0"/>
    <b v="1"/>
    <b v="0"/>
    <b v="0"/>
    <b v="0"/>
    <b v="0"/>
    <x v="0"/>
  </r>
  <r>
    <x v="1"/>
    <n v="0.737372896"/>
    <n v="63"/>
    <s v="M"/>
    <m/>
    <n v="1"/>
    <n v="0"/>
    <n v="0"/>
    <n v="0"/>
    <s v="Stanford"/>
    <n v="1"/>
    <n v="1"/>
    <n v="0"/>
    <n v="0"/>
    <n v="0"/>
    <b v="0"/>
    <n v="0"/>
    <b v="0"/>
    <n v="0"/>
    <b v="0"/>
    <n v="0"/>
    <b v="0"/>
    <b v="0"/>
    <b v="0"/>
    <b v="0"/>
    <b v="0"/>
    <x v="1"/>
  </r>
  <r>
    <x v="1"/>
    <n v="4.5332755569999996"/>
    <n v="59"/>
    <s v="M"/>
    <m/>
    <n v="1"/>
    <n v="0"/>
    <n v="1"/>
    <n v="1"/>
    <s v="Stanford"/>
    <n v="1"/>
    <n v="1"/>
    <n v="0"/>
    <n v="1"/>
    <n v="1"/>
    <b v="0"/>
    <n v="0"/>
    <b v="1"/>
    <n v="1"/>
    <b v="1"/>
    <n v="1"/>
    <b v="0"/>
    <b v="0"/>
    <b v="1"/>
    <b v="1"/>
    <b v="0"/>
    <x v="1"/>
  </r>
  <r>
    <x v="1"/>
    <n v="-4.9148882719999998"/>
    <n v="65"/>
    <s v="F"/>
    <m/>
    <n v="1"/>
    <n v="0"/>
    <n v="0"/>
    <n v="0"/>
    <s v="Stanford"/>
    <n v="1"/>
    <n v="1"/>
    <n v="0"/>
    <n v="0"/>
    <n v="0"/>
    <b v="0"/>
    <n v="0"/>
    <b v="0"/>
    <n v="0"/>
    <b v="0"/>
    <n v="0"/>
    <b v="0"/>
    <b v="0"/>
    <b v="0"/>
    <b v="0"/>
    <b v="0"/>
    <x v="1"/>
  </r>
  <r>
    <x v="1"/>
    <n v="6.1564291280000001"/>
    <n v="63"/>
    <s v="M"/>
    <m/>
    <n v="1"/>
    <n v="0"/>
    <n v="0"/>
    <n v="0"/>
    <s v="Stanford"/>
    <n v="1"/>
    <n v="1"/>
    <n v="0"/>
    <n v="0"/>
    <n v="0"/>
    <b v="0"/>
    <n v="0"/>
    <b v="0"/>
    <n v="0"/>
    <b v="0"/>
    <n v="0"/>
    <b v="0"/>
    <b v="0"/>
    <b v="0"/>
    <b v="0"/>
    <b v="0"/>
    <x v="1"/>
  </r>
  <r>
    <x v="1"/>
    <n v="-0.96570313910000005"/>
    <n v="74"/>
    <s v="M"/>
    <m/>
    <n v="1"/>
    <n v="1"/>
    <n v="0"/>
    <n v="0"/>
    <s v="Stanford"/>
    <n v="1"/>
    <n v="1"/>
    <n v="1"/>
    <n v="0"/>
    <n v="0"/>
    <b v="1"/>
    <n v="1"/>
    <b v="0"/>
    <n v="0"/>
    <b v="0"/>
    <n v="0"/>
    <b v="0"/>
    <b v="0"/>
    <b v="0"/>
    <b v="0"/>
    <b v="0"/>
    <x v="0"/>
  </r>
  <r>
    <x v="1"/>
    <n v="7.6217001560000002"/>
    <n v="75"/>
    <s v="M"/>
    <m/>
    <n v="1"/>
    <n v="0.5"/>
    <n v="0"/>
    <n v="0.5"/>
    <s v="Stanford"/>
    <n v="1"/>
    <n v="1"/>
    <n v="0"/>
    <n v="0"/>
    <n v="0"/>
    <b v="0"/>
    <n v="0"/>
    <b v="0"/>
    <n v="0"/>
    <b v="0"/>
    <n v="0"/>
    <b v="0"/>
    <b v="0"/>
    <b v="0"/>
    <b v="0"/>
    <b v="0"/>
    <x v="1"/>
  </r>
  <r>
    <x v="1"/>
    <n v="4.2917910519999998"/>
    <n v="62"/>
    <s v="F"/>
    <m/>
    <n v="1"/>
    <n v="0"/>
    <n v="0"/>
    <n v="1"/>
    <s v="Stanford"/>
    <n v="1"/>
    <n v="1"/>
    <n v="0"/>
    <n v="0"/>
    <n v="1"/>
    <b v="0"/>
    <n v="0"/>
    <b v="0"/>
    <n v="0"/>
    <b v="1"/>
    <n v="1"/>
    <b v="0"/>
    <b v="0"/>
    <b v="0"/>
    <b v="0"/>
    <b v="0"/>
    <x v="1"/>
  </r>
  <r>
    <x v="1"/>
    <n v="7.2552489189999996"/>
    <n v="62"/>
    <s v="M"/>
    <m/>
    <n v="1"/>
    <n v="0"/>
    <n v="0"/>
    <n v="0"/>
    <s v="Stanford"/>
    <n v="1"/>
    <n v="1"/>
    <n v="0"/>
    <n v="0"/>
    <n v="0"/>
    <b v="0"/>
    <n v="0"/>
    <b v="0"/>
    <n v="0"/>
    <b v="0"/>
    <n v="0"/>
    <b v="0"/>
    <b v="0"/>
    <b v="0"/>
    <b v="0"/>
    <b v="0"/>
    <x v="1"/>
  </r>
  <r>
    <x v="1"/>
    <n v="4.4798871480000004"/>
    <n v="60"/>
    <s v="M"/>
    <m/>
    <n v="1"/>
    <n v="1"/>
    <n v="0"/>
    <n v="1"/>
    <s v="Stanford"/>
    <n v="1"/>
    <n v="1"/>
    <n v="1"/>
    <n v="0"/>
    <n v="1"/>
    <b v="1"/>
    <n v="1"/>
    <b v="0"/>
    <n v="0"/>
    <b v="1"/>
    <n v="1"/>
    <b v="0"/>
    <b v="1"/>
    <b v="0"/>
    <b v="0"/>
    <b v="0"/>
    <x v="0"/>
  </r>
  <r>
    <x v="1"/>
    <n v="4.4268055569999998"/>
    <n v="78"/>
    <s v="M"/>
    <m/>
    <n v="1"/>
    <n v="1"/>
    <n v="0"/>
    <n v="1"/>
    <s v="Stanford"/>
    <n v="1"/>
    <n v="1"/>
    <n v="1"/>
    <n v="0"/>
    <n v="1"/>
    <b v="1"/>
    <n v="1"/>
    <b v="0"/>
    <n v="0"/>
    <b v="1"/>
    <n v="1"/>
    <b v="0"/>
    <b v="1"/>
    <b v="0"/>
    <b v="0"/>
    <b v="0"/>
    <x v="0"/>
  </r>
  <r>
    <x v="1"/>
    <n v="4.9676454559999996"/>
    <n v="67"/>
    <s v="M"/>
    <m/>
    <n v="1"/>
    <n v="0"/>
    <n v="1"/>
    <n v="1"/>
    <s v="Stanford"/>
    <n v="1"/>
    <n v="1"/>
    <n v="0"/>
    <n v="1"/>
    <n v="1"/>
    <b v="0"/>
    <n v="0"/>
    <b v="1"/>
    <n v="1"/>
    <b v="1"/>
    <n v="1"/>
    <b v="0"/>
    <b v="0"/>
    <b v="1"/>
    <b v="1"/>
    <b v="0"/>
    <x v="1"/>
  </r>
  <r>
    <x v="1"/>
    <n v="7.4490138779999997"/>
    <n v="66"/>
    <s v="M"/>
    <m/>
    <n v="1"/>
    <n v="0"/>
    <n v="1"/>
    <n v="1"/>
    <s v="Stanford"/>
    <n v="1"/>
    <n v="1"/>
    <n v="0"/>
    <n v="1"/>
    <n v="1"/>
    <b v="0"/>
    <n v="0"/>
    <b v="1"/>
    <n v="1"/>
    <b v="1"/>
    <n v="1"/>
    <b v="0"/>
    <b v="0"/>
    <b v="1"/>
    <b v="1"/>
    <b v="0"/>
    <x v="1"/>
  </r>
  <r>
    <x v="1"/>
    <n v="4.0073969509999996"/>
    <n v="75"/>
    <s v="M"/>
    <m/>
    <n v="1"/>
    <n v="0"/>
    <n v="1"/>
    <n v="1"/>
    <s v="Stanford"/>
    <n v="1"/>
    <n v="1"/>
    <n v="0"/>
    <n v="1"/>
    <n v="1"/>
    <b v="0"/>
    <n v="0"/>
    <b v="1"/>
    <n v="1"/>
    <b v="1"/>
    <n v="1"/>
    <b v="0"/>
    <b v="0"/>
    <b v="1"/>
    <b v="1"/>
    <b v="0"/>
    <x v="1"/>
  </r>
  <r>
    <x v="1"/>
    <n v="10.04713289"/>
    <n v="67"/>
    <s v="M"/>
    <m/>
    <n v="1"/>
    <n v="1"/>
    <n v="1"/>
    <n v="1"/>
    <s v="Stanford"/>
    <n v="1"/>
    <n v="1"/>
    <n v="1"/>
    <n v="1"/>
    <n v="1"/>
    <b v="1"/>
    <n v="1"/>
    <b v="1"/>
    <n v="1"/>
    <b v="1"/>
    <n v="1"/>
    <b v="1"/>
    <b v="1"/>
    <b v="1"/>
    <b v="1"/>
    <b v="1"/>
    <x v="0"/>
  </r>
  <r>
    <x v="1"/>
    <n v="6.5036704729999997"/>
    <n v="77"/>
    <s v="M"/>
    <m/>
    <n v="1"/>
    <n v="1"/>
    <n v="1"/>
    <n v="1"/>
    <s v="Stanford"/>
    <n v="1"/>
    <n v="1"/>
    <n v="1"/>
    <n v="1"/>
    <n v="1"/>
    <b v="1"/>
    <n v="1"/>
    <b v="1"/>
    <n v="1"/>
    <b v="1"/>
    <n v="1"/>
    <b v="1"/>
    <b v="1"/>
    <b v="1"/>
    <b v="1"/>
    <b v="1"/>
    <x v="0"/>
  </r>
  <r>
    <x v="1"/>
    <n v="3.3723491669999999"/>
    <n v="73"/>
    <s v="M"/>
    <m/>
    <n v="1"/>
    <n v="1"/>
    <n v="1"/>
    <n v="1"/>
    <s v="Stanford"/>
    <n v="1"/>
    <n v="1"/>
    <n v="1"/>
    <n v="1"/>
    <n v="1"/>
    <b v="1"/>
    <n v="1"/>
    <b v="1"/>
    <n v="1"/>
    <b v="1"/>
    <n v="1"/>
    <b v="1"/>
    <b v="1"/>
    <b v="1"/>
    <b v="1"/>
    <b v="1"/>
    <x v="0"/>
  </r>
  <r>
    <x v="1"/>
    <n v="4.2871140130000001"/>
    <n v="63"/>
    <s v="M"/>
    <m/>
    <n v="1"/>
    <n v="1"/>
    <n v="1"/>
    <n v="1"/>
    <s v="Stanford"/>
    <n v="1"/>
    <n v="1"/>
    <n v="1"/>
    <n v="1"/>
    <n v="1"/>
    <b v="1"/>
    <n v="1"/>
    <b v="1"/>
    <n v="1"/>
    <b v="1"/>
    <n v="1"/>
    <b v="1"/>
    <b v="1"/>
    <b v="1"/>
    <b v="1"/>
    <b v="1"/>
    <x v="0"/>
  </r>
  <r>
    <x v="1"/>
    <n v="8.4718958880000006"/>
    <n v="69"/>
    <s v="M"/>
    <m/>
    <n v="1"/>
    <n v="1"/>
    <n v="1"/>
    <n v="1"/>
    <s v="Stanford"/>
    <n v="1"/>
    <n v="1"/>
    <n v="1"/>
    <n v="1"/>
    <n v="1"/>
    <b v="1"/>
    <n v="1"/>
    <b v="1"/>
    <n v="1"/>
    <b v="1"/>
    <n v="1"/>
    <b v="1"/>
    <b v="1"/>
    <b v="1"/>
    <b v="1"/>
    <b v="1"/>
    <x v="0"/>
  </r>
  <r>
    <x v="1"/>
    <n v="6.7906220670000002"/>
    <n v="70"/>
    <s v="M"/>
    <m/>
    <n v="1"/>
    <n v="1"/>
    <n v="1"/>
    <n v="1"/>
    <s v="Stanford"/>
    <n v="1"/>
    <n v="1"/>
    <n v="1"/>
    <n v="1"/>
    <n v="1"/>
    <b v="1"/>
    <n v="1"/>
    <b v="1"/>
    <n v="1"/>
    <b v="1"/>
    <n v="1"/>
    <b v="1"/>
    <b v="1"/>
    <b v="1"/>
    <b v="1"/>
    <b v="1"/>
    <x v="0"/>
  </r>
  <r>
    <x v="1"/>
    <n v="4.6497392319999999"/>
    <n v="60"/>
    <s v="M"/>
    <m/>
    <n v="1"/>
    <n v="0"/>
    <n v="0"/>
    <n v="0"/>
    <s v="Stanford"/>
    <n v="1"/>
    <n v="1"/>
    <n v="0"/>
    <n v="0"/>
    <n v="0"/>
    <b v="0"/>
    <n v="0"/>
    <b v="0"/>
    <n v="0"/>
    <b v="0"/>
    <n v="0"/>
    <b v="0"/>
    <b v="0"/>
    <b v="0"/>
    <b v="0"/>
    <b v="0"/>
    <x v="1"/>
  </r>
  <r>
    <x v="1"/>
    <n v="4.461746335"/>
    <n v="60"/>
    <s v="F"/>
    <m/>
    <n v="1"/>
    <n v="0"/>
    <n v="0"/>
    <n v="0"/>
    <s v="Stanford"/>
    <n v="1"/>
    <n v="1"/>
    <n v="0"/>
    <n v="0"/>
    <n v="0"/>
    <b v="0"/>
    <n v="0"/>
    <b v="0"/>
    <n v="0"/>
    <b v="0"/>
    <n v="0"/>
    <b v="0"/>
    <b v="0"/>
    <b v="0"/>
    <b v="0"/>
    <b v="0"/>
    <x v="1"/>
  </r>
  <r>
    <x v="1"/>
    <n v="3.8612132610000001"/>
    <n v="70"/>
    <s v="F"/>
    <m/>
    <n v="1"/>
    <n v="0"/>
    <n v="0"/>
    <n v="0"/>
    <s v="Stanford"/>
    <n v="1"/>
    <n v="1"/>
    <n v="0"/>
    <n v="0"/>
    <n v="0"/>
    <b v="0"/>
    <n v="0"/>
    <b v="0"/>
    <n v="0"/>
    <b v="0"/>
    <n v="0"/>
    <b v="0"/>
    <b v="0"/>
    <b v="0"/>
    <b v="0"/>
    <b v="0"/>
    <x v="1"/>
  </r>
  <r>
    <x v="1"/>
    <n v="8.2499133800000006"/>
    <n v="61"/>
    <s v="M"/>
    <m/>
    <n v="1"/>
    <n v="0"/>
    <n v="0"/>
    <n v="0"/>
    <s v="Stanford"/>
    <n v="1"/>
    <n v="1"/>
    <n v="0"/>
    <n v="0"/>
    <n v="0"/>
    <b v="0"/>
    <n v="0"/>
    <b v="0"/>
    <n v="0"/>
    <b v="0"/>
    <n v="0"/>
    <b v="0"/>
    <b v="0"/>
    <b v="0"/>
    <b v="0"/>
    <b v="0"/>
    <x v="1"/>
  </r>
  <r>
    <x v="1"/>
    <n v="10.48810585"/>
    <n v="77"/>
    <s v="M"/>
    <m/>
    <n v="1"/>
    <n v="0"/>
    <n v="0"/>
    <n v="0"/>
    <s v="Stanford"/>
    <n v="1"/>
    <n v="1"/>
    <n v="0"/>
    <n v="0"/>
    <n v="0"/>
    <b v="0"/>
    <n v="0"/>
    <b v="0"/>
    <n v="0"/>
    <b v="0"/>
    <n v="0"/>
    <b v="0"/>
    <b v="0"/>
    <b v="0"/>
    <b v="0"/>
    <b v="0"/>
    <x v="1"/>
  </r>
  <r>
    <x v="1"/>
    <n v="3.9732898780000001"/>
    <n v="71"/>
    <s v="M"/>
    <m/>
    <n v="1"/>
    <n v="1"/>
    <n v="0"/>
    <n v="0"/>
    <s v="Stanford"/>
    <n v="1"/>
    <n v="1"/>
    <n v="1"/>
    <n v="0"/>
    <n v="0"/>
    <b v="1"/>
    <n v="1"/>
    <b v="0"/>
    <n v="0"/>
    <b v="0"/>
    <n v="0"/>
    <b v="0"/>
    <b v="0"/>
    <b v="0"/>
    <b v="0"/>
    <b v="0"/>
    <x v="0"/>
  </r>
  <r>
    <x v="1"/>
    <n v="7.9504351340000001"/>
    <n v="67"/>
    <s v="M"/>
    <m/>
    <n v="1"/>
    <n v="1"/>
    <n v="0"/>
    <n v="0"/>
    <s v="Stanford"/>
    <n v="1"/>
    <n v="1"/>
    <n v="1"/>
    <n v="0"/>
    <n v="0"/>
    <b v="1"/>
    <n v="1"/>
    <b v="0"/>
    <n v="0"/>
    <b v="0"/>
    <n v="0"/>
    <b v="0"/>
    <b v="0"/>
    <b v="0"/>
    <b v="0"/>
    <b v="0"/>
    <x v="0"/>
  </r>
  <r>
    <x v="1"/>
    <n v="7.7607998289999998"/>
    <n v="70"/>
    <s v="M"/>
    <m/>
    <n v="1"/>
    <n v="0"/>
    <n v="1"/>
    <n v="0"/>
    <s v="Stanford"/>
    <n v="1"/>
    <n v="1"/>
    <n v="0"/>
    <n v="1"/>
    <n v="0"/>
    <b v="0"/>
    <n v="0"/>
    <b v="1"/>
    <n v="1"/>
    <b v="0"/>
    <n v="0"/>
    <b v="0"/>
    <b v="0"/>
    <b v="0"/>
    <b v="0"/>
    <b v="0"/>
    <x v="1"/>
  </r>
  <r>
    <x v="1"/>
    <n v="8.1570566610000004"/>
    <n v="56"/>
    <s v="M"/>
    <m/>
    <n v="1"/>
    <n v="0"/>
    <n v="1"/>
    <n v="0"/>
    <s v="Stanford"/>
    <n v="1"/>
    <n v="1"/>
    <n v="0"/>
    <n v="1"/>
    <n v="0"/>
    <b v="0"/>
    <n v="0"/>
    <b v="1"/>
    <n v="1"/>
    <b v="0"/>
    <n v="0"/>
    <b v="0"/>
    <b v="0"/>
    <b v="0"/>
    <b v="0"/>
    <b v="0"/>
    <x v="1"/>
  </r>
  <r>
    <x v="1"/>
    <n v="8.5528064770000007"/>
    <n v="71"/>
    <s v="M"/>
    <m/>
    <n v="1"/>
    <n v="0"/>
    <n v="1"/>
    <n v="0"/>
    <s v="Stanford"/>
    <n v="1"/>
    <n v="1"/>
    <n v="0"/>
    <n v="1"/>
    <n v="0"/>
    <b v="0"/>
    <n v="0"/>
    <b v="1"/>
    <n v="1"/>
    <b v="0"/>
    <n v="0"/>
    <b v="0"/>
    <b v="0"/>
    <b v="0"/>
    <b v="0"/>
    <b v="0"/>
    <x v="1"/>
  </r>
  <r>
    <x v="1"/>
    <n v="1.4660633679999999"/>
    <n v="69"/>
    <s v="M"/>
    <m/>
    <n v="1"/>
    <n v="1"/>
    <n v="1"/>
    <n v="0"/>
    <s v="Stanford"/>
    <n v="1"/>
    <n v="1"/>
    <n v="1"/>
    <n v="1"/>
    <n v="0"/>
    <b v="1"/>
    <n v="1"/>
    <b v="1"/>
    <n v="1"/>
    <b v="0"/>
    <n v="0"/>
    <b v="1"/>
    <b v="0"/>
    <b v="0"/>
    <b v="0"/>
    <b v="0"/>
    <x v="0"/>
  </r>
  <r>
    <x v="1"/>
    <n v="6.4650967499999998"/>
    <n v="71"/>
    <s v="M"/>
    <m/>
    <n v="1"/>
    <n v="1"/>
    <n v="1"/>
    <n v="0"/>
    <s v="Stanford"/>
    <n v="1"/>
    <n v="1"/>
    <n v="1"/>
    <n v="1"/>
    <n v="0"/>
    <b v="1"/>
    <n v="1"/>
    <b v="1"/>
    <n v="1"/>
    <b v="0"/>
    <n v="0"/>
    <b v="1"/>
    <b v="0"/>
    <b v="0"/>
    <b v="0"/>
    <b v="0"/>
    <x v="0"/>
  </r>
  <r>
    <x v="1"/>
    <n v="5.9654922040000002"/>
    <n v="56"/>
    <s v="F"/>
    <m/>
    <n v="1"/>
    <n v="1"/>
    <n v="1"/>
    <n v="0"/>
    <s v="Stanford"/>
    <n v="1"/>
    <n v="1"/>
    <n v="1"/>
    <n v="1"/>
    <n v="0"/>
    <b v="1"/>
    <n v="1"/>
    <b v="1"/>
    <n v="1"/>
    <b v="0"/>
    <n v="0"/>
    <b v="1"/>
    <b v="0"/>
    <b v="0"/>
    <b v="0"/>
    <b v="0"/>
    <x v="0"/>
  </r>
  <r>
    <x v="1"/>
    <n v="6.6762195039999996"/>
    <n v="65"/>
    <s v="F"/>
    <s v="Parasomnia"/>
    <n v="1"/>
    <n v="1"/>
    <n v="1"/>
    <n v="0"/>
    <s v="Stanford"/>
    <n v="1"/>
    <n v="1"/>
    <n v="1"/>
    <n v="1"/>
    <n v="0"/>
    <b v="1"/>
    <n v="1"/>
    <b v="1"/>
    <n v="1"/>
    <b v="0"/>
    <n v="0"/>
    <b v="1"/>
    <b v="0"/>
    <b v="0"/>
    <b v="0"/>
    <b v="0"/>
    <x v="0"/>
  </r>
  <r>
    <x v="1"/>
    <n v="6.7622398209999997"/>
    <n v="74"/>
    <s v="F"/>
    <m/>
    <n v="1"/>
    <n v="1"/>
    <n v="1"/>
    <n v="0"/>
    <s v="Stanford"/>
    <n v="1"/>
    <n v="1"/>
    <n v="1"/>
    <n v="1"/>
    <n v="0"/>
    <b v="1"/>
    <n v="1"/>
    <b v="1"/>
    <n v="1"/>
    <b v="0"/>
    <n v="0"/>
    <b v="1"/>
    <b v="0"/>
    <b v="0"/>
    <b v="0"/>
    <b v="0"/>
    <x v="0"/>
  </r>
  <r>
    <x v="1"/>
    <n v="7.0950900639999999"/>
    <n v="59"/>
    <s v="M"/>
    <m/>
    <n v="1"/>
    <n v="1"/>
    <n v="1"/>
    <n v="0"/>
    <s v="Stanford"/>
    <n v="1"/>
    <n v="1"/>
    <n v="1"/>
    <n v="1"/>
    <n v="0"/>
    <b v="1"/>
    <n v="1"/>
    <b v="1"/>
    <n v="1"/>
    <b v="0"/>
    <n v="0"/>
    <b v="1"/>
    <b v="0"/>
    <b v="0"/>
    <b v="0"/>
    <b v="0"/>
    <x v="0"/>
  </r>
  <r>
    <x v="1"/>
    <n v="10.709139990000001"/>
    <n v="76"/>
    <s v="M"/>
    <m/>
    <n v="1"/>
    <n v="1"/>
    <n v="1"/>
    <n v="0"/>
    <s v="Stanford"/>
    <n v="1"/>
    <n v="1"/>
    <n v="1"/>
    <n v="1"/>
    <n v="0"/>
    <b v="1"/>
    <n v="1"/>
    <b v="1"/>
    <n v="1"/>
    <b v="0"/>
    <n v="0"/>
    <b v="1"/>
    <b v="0"/>
    <b v="0"/>
    <b v="0"/>
    <b v="0"/>
    <x v="0"/>
  </r>
  <r>
    <x v="1"/>
    <n v="5.5567184239999996"/>
    <n v="62"/>
    <s v="M"/>
    <m/>
    <n v="1"/>
    <n v="1"/>
    <n v="1"/>
    <n v="0"/>
    <s v="Stanford"/>
    <n v="1"/>
    <n v="1"/>
    <n v="1"/>
    <n v="1"/>
    <n v="0"/>
    <b v="1"/>
    <n v="1"/>
    <b v="1"/>
    <n v="1"/>
    <b v="0"/>
    <n v="0"/>
    <b v="1"/>
    <b v="0"/>
    <b v="0"/>
    <b v="0"/>
    <b v="0"/>
    <x v="0"/>
  </r>
  <r>
    <x v="1"/>
    <n v="8.1022803109999995"/>
    <n v="68"/>
    <s v="F"/>
    <m/>
    <n v="1"/>
    <n v="1"/>
    <n v="1"/>
    <n v="0"/>
    <s v="Stanford"/>
    <n v="1"/>
    <n v="1"/>
    <n v="1"/>
    <n v="1"/>
    <n v="0"/>
    <b v="1"/>
    <n v="1"/>
    <b v="1"/>
    <n v="1"/>
    <b v="0"/>
    <n v="0"/>
    <b v="1"/>
    <b v="0"/>
    <b v="0"/>
    <b v="0"/>
    <b v="0"/>
    <x v="0"/>
  </r>
  <r>
    <x v="1"/>
    <n v="5.0905679749999999"/>
    <n v="76"/>
    <s v="M"/>
    <m/>
    <n v="1"/>
    <n v="1"/>
    <n v="1"/>
    <n v="0"/>
    <s v="Stanford"/>
    <n v="1"/>
    <n v="1"/>
    <n v="1"/>
    <n v="1"/>
    <n v="0"/>
    <b v="1"/>
    <n v="1"/>
    <b v="1"/>
    <n v="1"/>
    <b v="0"/>
    <n v="0"/>
    <b v="1"/>
    <b v="0"/>
    <b v="0"/>
    <b v="0"/>
    <b v="0"/>
    <x v="0"/>
  </r>
  <r>
    <x v="1"/>
    <n v="4.3324332099999996"/>
    <n v="52"/>
    <s v="M"/>
    <m/>
    <n v="1"/>
    <n v="0.5"/>
    <n v="1"/>
    <n v="0"/>
    <s v="Stanford"/>
    <n v="1"/>
    <n v="1"/>
    <n v="0"/>
    <n v="1"/>
    <n v="0"/>
    <b v="0"/>
    <n v="0"/>
    <b v="1"/>
    <n v="1"/>
    <b v="0"/>
    <n v="0"/>
    <b v="0"/>
    <b v="0"/>
    <b v="0"/>
    <b v="0"/>
    <b v="0"/>
    <x v="1"/>
  </r>
  <r>
    <x v="1"/>
    <n v="2.9167801550000001"/>
    <n v="71"/>
    <s v="M"/>
    <m/>
    <n v="1"/>
    <n v="0.5"/>
    <n v="1"/>
    <n v="1"/>
    <s v="Stanford"/>
    <n v="1"/>
    <n v="1"/>
    <n v="0"/>
    <n v="1"/>
    <n v="1"/>
    <b v="0"/>
    <n v="0"/>
    <b v="1"/>
    <n v="1"/>
    <b v="1"/>
    <n v="1"/>
    <b v="0"/>
    <b v="0"/>
    <b v="1"/>
    <b v="1"/>
    <b v="0"/>
    <x v="1"/>
  </r>
  <r>
    <x v="0"/>
    <n v="-8.0569572209999993"/>
    <n v="45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n v="-7.1855940269999996"/>
    <n v="65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n v="-7.161543633"/>
    <n v="70"/>
    <s v="F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n v="-7.0927508330000002"/>
    <n v="58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n v="-6.7442457180000002"/>
    <n v="66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n v="-6.0728324950000001"/>
    <n v="53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n v="-5.8477109399999998"/>
    <n v="72"/>
    <s v="F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n v="-5.6646109559999998"/>
    <n v="61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n v="-5.4816198849999997"/>
    <n v="80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n v="-5.3751686689999998"/>
    <n v="62"/>
    <s v="F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n v="-5.3183706559999999"/>
    <n v="60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n v="-4.9671237980000003"/>
    <n v="64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n v="-4.8526087950000001"/>
    <n v="77"/>
    <s v="F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n v="-4.5812398910000001"/>
    <n v="74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n v="-4.4213471929999999"/>
    <n v="66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n v="-4.3677041909999996"/>
    <n v="68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n v="-4.3485170799999997"/>
    <n v="74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n v="-3.7640566149999999"/>
    <n v="62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n v="-3.5628620519999998"/>
    <n v="73"/>
    <s v="F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n v="-3.0625151339999999"/>
    <n v="74"/>
    <s v="F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n v="-2.9571440099999999"/>
    <n v="76"/>
    <s v="F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n v="-2.5948541490000001"/>
    <n v="65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n v="-2.14175468"/>
    <n v="71"/>
    <s v="F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n v="-1.7900054729999999"/>
    <n v="79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n v="-1.459569605"/>
    <n v="57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n v="-5.1303870600000002E-2"/>
    <n v="72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n v="6.9434791679999996E-2"/>
    <n v="61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n v="0.91961745130000005"/>
    <n v="60"/>
    <s v="M"/>
    <s v="REM-related OSA"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n v="2.1386801129999999"/>
    <n v="71"/>
    <s v="F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n v="-5.9610876189999997"/>
    <n v="60"/>
    <s v="F"/>
    <m/>
    <n v="0"/>
    <n v="0"/>
    <n v="1"/>
    <n v="0"/>
    <s v="Stanford"/>
    <n v="1"/>
    <n v="0"/>
    <n v="0"/>
    <n v="1"/>
    <n v="0"/>
    <b v="0"/>
    <n v="0"/>
    <b v="0"/>
    <n v="0"/>
    <b v="0"/>
    <n v="0"/>
    <b v="0"/>
    <b v="0"/>
    <b v="0"/>
    <b v="0"/>
    <b v="0"/>
    <x v="1"/>
  </r>
  <r>
    <x v="0"/>
    <n v="-1.679247124"/>
    <n v="70"/>
    <s v="M"/>
    <m/>
    <n v="0"/>
    <n v="1"/>
    <n v="1"/>
    <n v="0"/>
    <s v="Stanford"/>
    <n v="1"/>
    <n v="0"/>
    <n v="1"/>
    <n v="1"/>
    <n v="0"/>
    <b v="0"/>
    <n v="0"/>
    <b v="0"/>
    <n v="0"/>
    <b v="0"/>
    <n v="0"/>
    <b v="0"/>
    <b v="0"/>
    <b v="0"/>
    <b v="0"/>
    <b v="0"/>
    <x v="0"/>
  </r>
  <r>
    <x v="0"/>
    <n v="-7.7915592770000002"/>
    <n v="62"/>
    <s v="M"/>
    <m/>
    <n v="0"/>
    <n v="0"/>
    <n v="0"/>
    <n v="1"/>
    <s v="Stanford"/>
    <n v="1"/>
    <n v="0"/>
    <n v="0"/>
    <n v="0"/>
    <n v="1"/>
    <b v="0"/>
    <n v="0"/>
    <b v="0"/>
    <n v="0"/>
    <b v="0"/>
    <n v="0"/>
    <b v="0"/>
    <b v="0"/>
    <b v="0"/>
    <b v="0"/>
    <b v="0"/>
    <x v="1"/>
  </r>
  <r>
    <x v="0"/>
    <n v="-7.2821115900000004"/>
    <n v="76"/>
    <s v="M"/>
    <m/>
    <n v="0"/>
    <n v="0"/>
    <n v="0"/>
    <n v="1"/>
    <s v="Stanford"/>
    <n v="1"/>
    <n v="0"/>
    <n v="0"/>
    <n v="0"/>
    <n v="1"/>
    <b v="0"/>
    <n v="0"/>
    <b v="0"/>
    <n v="0"/>
    <b v="0"/>
    <n v="0"/>
    <b v="0"/>
    <b v="0"/>
    <b v="0"/>
    <b v="0"/>
    <b v="0"/>
    <x v="1"/>
  </r>
  <r>
    <x v="0"/>
    <n v="-2.5812651959999999"/>
    <n v="74"/>
    <s v="F"/>
    <s v="REM-related OSA"/>
    <n v="0"/>
    <n v="0"/>
    <n v="0"/>
    <n v="1"/>
    <s v="Stanford"/>
    <n v="1"/>
    <n v="0"/>
    <n v="0"/>
    <n v="0"/>
    <n v="1"/>
    <b v="0"/>
    <n v="0"/>
    <b v="0"/>
    <n v="0"/>
    <b v="0"/>
    <n v="0"/>
    <b v="0"/>
    <b v="0"/>
    <b v="0"/>
    <b v="0"/>
    <b v="0"/>
    <x v="1"/>
  </r>
  <r>
    <x v="0"/>
    <n v="3.9730297220000002"/>
    <n v="73"/>
    <s v="M"/>
    <m/>
    <n v="0"/>
    <n v="0"/>
    <n v="0"/>
    <n v="1"/>
    <s v="Stanford"/>
    <n v="1"/>
    <n v="0"/>
    <n v="0"/>
    <n v="0"/>
    <n v="1"/>
    <b v="0"/>
    <n v="0"/>
    <b v="0"/>
    <n v="0"/>
    <b v="0"/>
    <n v="0"/>
    <b v="0"/>
    <b v="0"/>
    <b v="0"/>
    <b v="0"/>
    <b v="0"/>
    <x v="1"/>
  </r>
  <r>
    <x v="0"/>
    <n v="-3.7593996189999999"/>
    <n v="60"/>
    <s v="F"/>
    <m/>
    <n v="0"/>
    <n v="1"/>
    <n v="1"/>
    <n v="1"/>
    <s v="Stanford"/>
    <n v="1"/>
    <n v="0"/>
    <n v="1"/>
    <n v="1"/>
    <n v="1"/>
    <b v="0"/>
    <n v="0"/>
    <b v="0"/>
    <n v="0"/>
    <b v="0"/>
    <n v="0"/>
    <b v="0"/>
    <b v="0"/>
    <b v="1"/>
    <b v="0"/>
    <b v="0"/>
    <x v="0"/>
  </r>
  <r>
    <x v="0"/>
    <n v="-5.7719640390000002"/>
    <n v="51"/>
    <s v="F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n v="-2.495419778"/>
    <n v="52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n v="-1.575004608"/>
    <n v="62"/>
    <s v="M"/>
    <s v="Pseudo-RBD"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n v="-0.23647876609999999"/>
    <n v="41"/>
    <s v="M"/>
    <s v="Delayed PLMs"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x v="1"/>
  </r>
  <r>
    <x v="0"/>
    <n v="-6.9253468600000003"/>
    <n v="43"/>
    <s v="M"/>
    <m/>
    <n v="0"/>
    <n v="0"/>
    <n v="1"/>
    <n v="0"/>
    <s v="Stanford"/>
    <n v="1"/>
    <n v="0"/>
    <n v="0"/>
    <n v="1"/>
    <n v="0"/>
    <b v="0"/>
    <n v="0"/>
    <b v="0"/>
    <n v="0"/>
    <b v="0"/>
    <n v="0"/>
    <b v="0"/>
    <b v="0"/>
    <b v="0"/>
    <b v="0"/>
    <b v="0"/>
    <x v="1"/>
  </r>
  <r>
    <x v="0"/>
    <n v="-3.858069446"/>
    <n v="40"/>
    <s v="M"/>
    <m/>
    <n v="0"/>
    <n v="1"/>
    <n v="1"/>
    <n v="0"/>
    <s v="Stanford"/>
    <n v="1"/>
    <n v="0"/>
    <n v="1"/>
    <n v="1"/>
    <n v="0"/>
    <b v="0"/>
    <n v="0"/>
    <b v="0"/>
    <n v="0"/>
    <b v="0"/>
    <n v="0"/>
    <b v="0"/>
    <b v="0"/>
    <b v="0"/>
    <b v="0"/>
    <b v="0"/>
    <x v="0"/>
  </r>
  <r>
    <x v="1"/>
    <m/>
    <n v="42"/>
    <s v="M"/>
    <m/>
    <n v="1"/>
    <n v="0"/>
    <n v="0"/>
    <n v="0"/>
    <s v="SHAS"/>
    <n v="1"/>
    <n v="1"/>
    <n v="0"/>
    <n v="0"/>
    <n v="0"/>
    <b v="0"/>
    <n v="0"/>
    <b v="0"/>
    <n v="0"/>
    <b v="0"/>
    <n v="0"/>
    <b v="0"/>
    <b v="0"/>
    <b v="0"/>
    <b v="0"/>
    <b v="0"/>
    <x v="1"/>
  </r>
</pivotCacheRecords>
</file>

<file path=xl/pivotCache/pivotCacheRecords2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8">
  <r>
    <x v="0"/>
    <m/>
    <n v="72"/>
    <s v="M"/>
    <s v="Sleep apnea"/>
    <n v="0"/>
    <n v="1"/>
    <n v="0"/>
    <n v="0"/>
    <s v="May Clinic Data"/>
    <n v="1"/>
    <n v="0"/>
    <n v="1"/>
    <n v="0"/>
    <n v="0"/>
    <b v="0"/>
    <n v="0"/>
    <b v="0"/>
    <n v="0"/>
    <b v="0"/>
    <n v="0"/>
    <b v="0"/>
    <b v="0"/>
    <b v="0"/>
    <b v="0"/>
    <b v="0"/>
    <b v="1"/>
    <x v="0"/>
    <x v="0"/>
  </r>
  <r>
    <x v="0"/>
    <m/>
    <n v="79"/>
    <s v="M"/>
    <s v="Insomnia"/>
    <n v="0"/>
    <n v="0"/>
    <n v="0"/>
    <n v="0"/>
    <s v="May Clinic Data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m/>
    <n v="55"/>
    <s v="M"/>
    <s v="Sleep apnea"/>
    <n v="0.5"/>
    <n v="1"/>
    <n v="0"/>
    <n v="1"/>
    <s v="May Clinic Data"/>
    <n v="1"/>
    <n v="0"/>
    <n v="1"/>
    <n v="0"/>
    <n v="1"/>
    <b v="0"/>
    <n v="0"/>
    <b v="0"/>
    <n v="0"/>
    <b v="0"/>
    <n v="0"/>
    <b v="0"/>
    <b v="0"/>
    <b v="0"/>
    <b v="0"/>
    <b v="0"/>
    <b v="1"/>
    <x v="0"/>
    <x v="1"/>
  </r>
  <r>
    <x v="0"/>
    <m/>
    <n v="61"/>
    <s v="M"/>
    <s v="Sleep apnea"/>
    <n v="0"/>
    <n v="1"/>
    <n v="0"/>
    <n v="1"/>
    <s v="May Clinic Data"/>
    <n v="1"/>
    <n v="0"/>
    <n v="1"/>
    <n v="0"/>
    <n v="1"/>
    <b v="0"/>
    <n v="0"/>
    <b v="0"/>
    <n v="0"/>
    <b v="0"/>
    <n v="0"/>
    <b v="0"/>
    <b v="0"/>
    <b v="0"/>
    <b v="0"/>
    <b v="0"/>
    <b v="1"/>
    <x v="0"/>
    <x v="1"/>
  </r>
  <r>
    <x v="0"/>
    <m/>
    <n v="46"/>
    <s v="F"/>
    <s v="Chronic fatigue"/>
    <n v="0"/>
    <n v="0"/>
    <n v="0"/>
    <n v="0"/>
    <s v="May Clinic Data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m/>
    <n v="80"/>
    <s v="M"/>
    <s v="OSA"/>
    <n v="0"/>
    <n v="1"/>
    <n v="0"/>
    <n v="0"/>
    <s v="May Clinic Data"/>
    <n v="1"/>
    <n v="0"/>
    <n v="1"/>
    <n v="0"/>
    <n v="0"/>
    <b v="0"/>
    <n v="0"/>
    <b v="0"/>
    <n v="0"/>
    <b v="0"/>
    <n v="0"/>
    <b v="0"/>
    <b v="0"/>
    <b v="0"/>
    <b v="0"/>
    <b v="0"/>
    <b v="1"/>
    <x v="0"/>
    <x v="0"/>
  </r>
  <r>
    <x v="0"/>
    <m/>
    <n v="70"/>
    <s v="F"/>
    <s v="OSA"/>
    <n v="0"/>
    <n v="0"/>
    <n v="0"/>
    <n v="0"/>
    <s v="May Clinic Data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m/>
    <n v="87"/>
    <s v="F"/>
    <s v="Sleep apnea"/>
    <n v="0"/>
    <n v="1"/>
    <n v="1"/>
    <n v="0"/>
    <s v="May Clinic Data"/>
    <n v="1"/>
    <n v="0"/>
    <n v="1"/>
    <n v="1"/>
    <n v="0"/>
    <b v="0"/>
    <n v="0"/>
    <b v="0"/>
    <n v="0"/>
    <b v="0"/>
    <n v="0"/>
    <b v="0"/>
    <b v="0"/>
    <b v="0"/>
    <b v="0"/>
    <b v="0"/>
    <b v="1"/>
    <x v="1"/>
    <x v="0"/>
  </r>
  <r>
    <x v="1"/>
    <m/>
    <n v="76"/>
    <s v="M"/>
    <m/>
    <n v="0.5"/>
    <n v="1"/>
    <n v="1"/>
    <n v="0"/>
    <s v="May Clinic Data"/>
    <n v="1"/>
    <n v="0"/>
    <n v="1"/>
    <n v="1"/>
    <n v="0"/>
    <b v="0"/>
    <n v="0"/>
    <b v="0"/>
    <n v="0"/>
    <b v="0"/>
    <n v="0"/>
    <b v="0"/>
    <b v="0"/>
    <b v="0"/>
    <b v="0"/>
    <b v="0"/>
    <b v="1"/>
    <x v="1"/>
    <x v="0"/>
  </r>
  <r>
    <x v="1"/>
    <m/>
    <n v="67"/>
    <s v="M"/>
    <m/>
    <n v="1"/>
    <n v="0.5"/>
    <n v="0"/>
    <n v="0"/>
    <s v="May Clinic Data"/>
    <n v="1"/>
    <n v="1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1"/>
    <m/>
    <n v="67"/>
    <s v="M"/>
    <m/>
    <n v="1"/>
    <n v="0"/>
    <n v="0"/>
    <n v="0"/>
    <s v="May Clinic Data"/>
    <n v="1"/>
    <n v="1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1"/>
    <m/>
    <n v="55"/>
    <s v="M"/>
    <m/>
    <n v="1"/>
    <n v="1"/>
    <n v="1"/>
    <n v="1"/>
    <s v="May Clinic Data"/>
    <n v="1"/>
    <n v="1"/>
    <n v="1"/>
    <n v="1"/>
    <n v="1"/>
    <b v="1"/>
    <n v="1"/>
    <b v="1"/>
    <n v="1"/>
    <b v="1"/>
    <n v="1"/>
    <b v="1"/>
    <b v="1"/>
    <b v="1"/>
    <b v="1"/>
    <b v="1"/>
    <b v="1"/>
    <x v="1"/>
    <x v="1"/>
  </r>
  <r>
    <x v="1"/>
    <m/>
    <n v="67"/>
    <s v="M"/>
    <s v="Depression"/>
    <n v="1"/>
    <n v="0"/>
    <n v="1"/>
    <n v="0"/>
    <s v="May Clinic Data"/>
    <n v="1"/>
    <n v="1"/>
    <n v="0"/>
    <n v="1"/>
    <n v="0"/>
    <b v="0"/>
    <n v="0"/>
    <b v="1"/>
    <n v="1"/>
    <b v="0"/>
    <n v="0"/>
    <b v="0"/>
    <b v="0"/>
    <b v="0"/>
    <b v="0"/>
    <b v="0"/>
    <b v="0"/>
    <x v="1"/>
    <x v="0"/>
  </r>
  <r>
    <x v="1"/>
    <m/>
    <n v="72"/>
    <s v="M"/>
    <m/>
    <n v="1"/>
    <n v="1"/>
    <n v="1"/>
    <n v="1"/>
    <s v="April Cinic Data"/>
    <n v="1"/>
    <n v="1"/>
    <n v="1"/>
    <n v="1"/>
    <n v="1"/>
    <b v="1"/>
    <n v="1"/>
    <b v="1"/>
    <n v="1"/>
    <b v="1"/>
    <n v="1"/>
    <b v="1"/>
    <b v="1"/>
    <b v="1"/>
    <b v="1"/>
    <b v="1"/>
    <b v="1"/>
    <x v="1"/>
    <x v="1"/>
  </r>
  <r>
    <x v="0"/>
    <m/>
    <n v="67"/>
    <s v="M"/>
    <s v="RLS"/>
    <n v="0"/>
    <n v="0"/>
    <n v="0"/>
    <n v="0"/>
    <s v="April Cinic Data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m/>
    <n v="74"/>
    <s v="F"/>
    <s v="Insomnia"/>
    <n v="0"/>
    <n v="0"/>
    <n v="0"/>
    <n v="0.5"/>
    <s v="April Cinic Data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1"/>
    <m/>
    <n v="54"/>
    <s v="F"/>
    <s v="DM2, depression"/>
    <n v="1"/>
    <n v="0"/>
    <n v="0"/>
    <n v="0"/>
    <s v="April Cinic Data"/>
    <n v="1"/>
    <n v="1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m/>
    <n v="65"/>
    <s v="F"/>
    <s v="Diabetes, heart failure"/>
    <n v="0"/>
    <n v="0"/>
    <n v="1"/>
    <n v="1"/>
    <s v="April Cinic Data"/>
    <n v="1"/>
    <n v="0"/>
    <n v="0"/>
    <n v="1"/>
    <n v="1"/>
    <b v="0"/>
    <n v="0"/>
    <b v="0"/>
    <n v="0"/>
    <b v="0"/>
    <n v="0"/>
    <b v="0"/>
    <b v="0"/>
    <b v="1"/>
    <b v="0"/>
    <b v="0"/>
    <b v="0"/>
    <x v="1"/>
    <x v="1"/>
  </r>
  <r>
    <x v="0"/>
    <m/>
    <n v="73"/>
    <s v="F"/>
    <s v="Insomnia, anxiety, migraines"/>
    <n v="0"/>
    <n v="0"/>
    <n v="1"/>
    <n v="0"/>
    <s v="April Cinic Data"/>
    <n v="1"/>
    <n v="0"/>
    <n v="0"/>
    <n v="1"/>
    <n v="0"/>
    <b v="0"/>
    <n v="0"/>
    <b v="0"/>
    <n v="0"/>
    <b v="0"/>
    <n v="0"/>
    <b v="0"/>
    <b v="0"/>
    <b v="0"/>
    <b v="0"/>
    <b v="0"/>
    <b v="0"/>
    <x v="1"/>
    <x v="0"/>
  </r>
  <r>
    <x v="0"/>
    <m/>
    <n v="77"/>
    <s v="F"/>
    <m/>
    <n v="0.5"/>
    <n v="1"/>
    <n v="0"/>
    <n v="0.5"/>
    <s v="April Cinic Data"/>
    <n v="1"/>
    <n v="0"/>
    <n v="1"/>
    <n v="0"/>
    <n v="0"/>
    <b v="0"/>
    <n v="0"/>
    <b v="0"/>
    <n v="0"/>
    <b v="0"/>
    <n v="0"/>
    <b v="0"/>
    <b v="0"/>
    <b v="0"/>
    <b v="0"/>
    <b v="0"/>
    <b v="1"/>
    <x v="0"/>
    <x v="0"/>
  </r>
  <r>
    <x v="0"/>
    <m/>
    <n v="53"/>
    <s v="F"/>
    <s v="Insomnia"/>
    <n v="0"/>
    <n v="1"/>
    <n v="1"/>
    <n v="0"/>
    <s v="April Cinic Data"/>
    <n v="1"/>
    <n v="0"/>
    <n v="1"/>
    <n v="1"/>
    <n v="0"/>
    <b v="0"/>
    <n v="0"/>
    <b v="0"/>
    <n v="0"/>
    <b v="0"/>
    <n v="0"/>
    <b v="0"/>
    <b v="0"/>
    <b v="0"/>
    <b v="0"/>
    <b v="0"/>
    <b v="1"/>
    <x v="1"/>
    <x v="0"/>
  </r>
  <r>
    <x v="0"/>
    <m/>
    <n v="76"/>
    <s v="F"/>
    <s v="Hypersomnia"/>
    <n v="0"/>
    <n v="0"/>
    <n v="0"/>
    <n v="0"/>
    <s v="April Cinic Data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1"/>
    <m/>
    <n v="49"/>
    <s v="F"/>
    <s v="Anxiety"/>
    <n v="1"/>
    <n v="0.5"/>
    <n v="1"/>
    <n v="1"/>
    <s v="April Cinic Data"/>
    <n v="1"/>
    <n v="1"/>
    <n v="0"/>
    <n v="1"/>
    <n v="1"/>
    <b v="0"/>
    <n v="0"/>
    <b v="1"/>
    <n v="1"/>
    <b v="1"/>
    <n v="1"/>
    <b v="0"/>
    <b v="0"/>
    <b v="1"/>
    <b v="1"/>
    <b v="0"/>
    <b v="0"/>
    <x v="1"/>
    <x v="1"/>
  </r>
  <r>
    <x v="0"/>
    <m/>
    <n v="53"/>
    <s v="F"/>
    <s v="Insomnia, depression, sleep apnea"/>
    <n v="0"/>
    <n v="0"/>
    <n v="0"/>
    <n v="1"/>
    <s v="April Cinic Data"/>
    <n v="1"/>
    <n v="0"/>
    <n v="0"/>
    <n v="0"/>
    <n v="1"/>
    <b v="0"/>
    <n v="0"/>
    <b v="0"/>
    <n v="0"/>
    <b v="0"/>
    <n v="0"/>
    <b v="0"/>
    <b v="0"/>
    <b v="0"/>
    <b v="0"/>
    <b v="0"/>
    <b v="0"/>
    <x v="0"/>
    <x v="1"/>
  </r>
  <r>
    <x v="0"/>
    <m/>
    <n v="83"/>
    <s v="F"/>
    <s v="AD-MCi and OSA"/>
    <n v="0"/>
    <n v="0"/>
    <n v="0"/>
    <n v="0"/>
    <s v="April Cinic Data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m/>
    <n v="65"/>
    <s v="M"/>
    <s v="RLS"/>
    <n v="0.5"/>
    <n v="0"/>
    <n v="0"/>
    <n v="0"/>
    <s v="April Cinic Data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m/>
    <n v="80"/>
    <s v="F"/>
    <s v="RLS"/>
    <n v="0"/>
    <n v="0"/>
    <n v="1"/>
    <n v="0"/>
    <s v="April Cinic Data"/>
    <n v="1"/>
    <n v="0"/>
    <n v="0"/>
    <n v="1"/>
    <n v="0"/>
    <b v="0"/>
    <n v="0"/>
    <b v="0"/>
    <n v="0"/>
    <b v="0"/>
    <n v="0"/>
    <b v="0"/>
    <b v="0"/>
    <b v="0"/>
    <b v="0"/>
    <b v="0"/>
    <b v="0"/>
    <x v="1"/>
    <x v="0"/>
  </r>
  <r>
    <x v="0"/>
    <m/>
    <n v="67"/>
    <s v="F"/>
    <s v="Migraines, OSA"/>
    <n v="0.5"/>
    <n v="0"/>
    <n v="0"/>
    <n v="0"/>
    <s v="April Cinic Data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1"/>
    <m/>
    <n v="80"/>
    <s v="M"/>
    <m/>
    <n v="0"/>
    <n v="1"/>
    <n v="1"/>
    <n v="0"/>
    <s v="April Cinic Data"/>
    <n v="1"/>
    <n v="0"/>
    <n v="1"/>
    <n v="1"/>
    <n v="0"/>
    <b v="0"/>
    <n v="0"/>
    <b v="0"/>
    <n v="0"/>
    <b v="0"/>
    <n v="0"/>
    <b v="0"/>
    <b v="0"/>
    <b v="0"/>
    <b v="0"/>
    <b v="0"/>
    <b v="1"/>
    <x v="1"/>
    <x v="0"/>
  </r>
  <r>
    <x v="1"/>
    <m/>
    <n v="64"/>
    <s v="M"/>
    <s v="Depression, diabetes"/>
    <n v="1"/>
    <n v="0"/>
    <n v="0"/>
    <n v="0"/>
    <s v="April Cinic Data"/>
    <n v="1"/>
    <n v="1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m/>
    <n v="53"/>
    <s v="F"/>
    <s v="OSA, RLS, depression"/>
    <n v="0.5"/>
    <n v="1"/>
    <n v="0"/>
    <n v="0"/>
    <s v="Clinic - Clean Data"/>
    <n v="1"/>
    <n v="0"/>
    <n v="1"/>
    <n v="0"/>
    <n v="0"/>
    <b v="0"/>
    <n v="0"/>
    <b v="0"/>
    <n v="0"/>
    <b v="0"/>
    <n v="0"/>
    <b v="0"/>
    <b v="0"/>
    <b v="0"/>
    <b v="0"/>
    <b v="0"/>
    <b v="1"/>
    <x v="0"/>
    <x v="0"/>
  </r>
  <r>
    <x v="0"/>
    <m/>
    <n v="64"/>
    <s v="F"/>
    <s v="Central sleep apnea, circadian disorder"/>
    <n v="0.5"/>
    <n v="0"/>
    <n v="1"/>
    <n v="0"/>
    <s v="Clinic - Clean Data"/>
    <n v="1"/>
    <n v="0"/>
    <n v="0"/>
    <n v="1"/>
    <n v="0"/>
    <b v="0"/>
    <n v="0"/>
    <b v="0"/>
    <n v="0"/>
    <b v="0"/>
    <n v="0"/>
    <b v="0"/>
    <b v="0"/>
    <b v="0"/>
    <b v="0"/>
    <b v="0"/>
    <b v="0"/>
    <x v="1"/>
    <x v="0"/>
  </r>
  <r>
    <x v="0"/>
    <m/>
    <n v="67"/>
    <s v="F"/>
    <s v="OSA"/>
    <n v="0.5"/>
    <n v="1"/>
    <n v="1"/>
    <n v="0"/>
    <s v="Clinic - Clean Data"/>
    <n v="1"/>
    <n v="0"/>
    <n v="1"/>
    <n v="1"/>
    <n v="0"/>
    <b v="0"/>
    <n v="0"/>
    <b v="0"/>
    <n v="0"/>
    <b v="0"/>
    <n v="0"/>
    <b v="0"/>
    <b v="0"/>
    <b v="0"/>
    <b v="0"/>
    <b v="0"/>
    <b v="1"/>
    <x v="1"/>
    <x v="0"/>
  </r>
  <r>
    <x v="0"/>
    <m/>
    <n v="61"/>
    <s v="M"/>
    <s v="OSA, no RSWA"/>
    <n v="0.5"/>
    <n v="1"/>
    <n v="0"/>
    <n v="1"/>
    <s v="Clinic - Clean Data"/>
    <n v="1"/>
    <n v="0"/>
    <n v="1"/>
    <n v="0"/>
    <n v="1"/>
    <b v="0"/>
    <n v="0"/>
    <b v="0"/>
    <n v="0"/>
    <b v="0"/>
    <n v="0"/>
    <b v="0"/>
    <b v="0"/>
    <b v="0"/>
    <b v="0"/>
    <b v="0"/>
    <b v="1"/>
    <x v="0"/>
    <x v="1"/>
  </r>
  <r>
    <x v="0"/>
    <m/>
    <n v="53"/>
    <s v="F"/>
    <s v="OSA, anxiety, depression"/>
    <n v="0.5"/>
    <n v="1"/>
    <n v="1"/>
    <n v="1"/>
    <s v="Clinic - Clean Data"/>
    <n v="1"/>
    <n v="0"/>
    <n v="1"/>
    <n v="1"/>
    <n v="1"/>
    <b v="0"/>
    <n v="0"/>
    <b v="0"/>
    <n v="0"/>
    <b v="0"/>
    <n v="0"/>
    <b v="0"/>
    <b v="0"/>
    <b v="1"/>
    <b v="0"/>
    <b v="0"/>
    <b v="1"/>
    <x v="1"/>
    <x v="1"/>
  </r>
  <r>
    <x v="0"/>
    <m/>
    <n v="43"/>
    <s v="F"/>
    <s v="OSA, shift work disorder"/>
    <n v="0.5"/>
    <n v="0"/>
    <n v="1"/>
    <n v="0"/>
    <s v="Clinic - Clean Data"/>
    <n v="1"/>
    <n v="0"/>
    <n v="0"/>
    <n v="1"/>
    <n v="0"/>
    <b v="0"/>
    <n v="0"/>
    <b v="0"/>
    <n v="0"/>
    <b v="0"/>
    <n v="0"/>
    <b v="0"/>
    <b v="0"/>
    <b v="0"/>
    <b v="0"/>
    <b v="0"/>
    <b v="0"/>
    <x v="1"/>
    <x v="0"/>
  </r>
  <r>
    <x v="0"/>
    <m/>
    <n v="43"/>
    <s v="M"/>
    <s v="RLS, insomnia, mild OSA"/>
    <n v="0.5"/>
    <n v="0"/>
    <n v="0"/>
    <n v="1"/>
    <s v="Clinic - Clean Data"/>
    <n v="1"/>
    <n v="0"/>
    <n v="0"/>
    <n v="0"/>
    <n v="1"/>
    <b v="0"/>
    <n v="0"/>
    <b v="0"/>
    <n v="0"/>
    <b v="0"/>
    <n v="0"/>
    <b v="0"/>
    <b v="0"/>
    <b v="0"/>
    <b v="0"/>
    <b v="0"/>
    <b v="0"/>
    <x v="0"/>
    <x v="1"/>
  </r>
  <r>
    <x v="0"/>
    <m/>
    <n v="73"/>
    <s v="F"/>
    <s v="OSA sx, sleeptalking, initiation insomnia, RLS, low Fe"/>
    <n v="0.5"/>
    <n v="0.5"/>
    <n v="1"/>
    <n v="1"/>
    <s v="Clinic - Clean Data"/>
    <n v="1"/>
    <n v="0"/>
    <n v="0"/>
    <n v="1"/>
    <n v="1"/>
    <b v="0"/>
    <n v="0"/>
    <b v="0"/>
    <n v="0"/>
    <b v="0"/>
    <n v="0"/>
    <b v="0"/>
    <b v="0"/>
    <b v="1"/>
    <b v="0"/>
    <b v="0"/>
    <b v="0"/>
    <x v="1"/>
    <x v="1"/>
  </r>
  <r>
    <x v="0"/>
    <m/>
    <n v="68"/>
    <s v="M"/>
    <s v="Hypersomnia, tachycarida, constipation, l. thalamic lacunar lesion"/>
    <n v="0.5"/>
    <n v="0.5"/>
    <n v="1"/>
    <n v="1"/>
    <s v="Clinic - Clean Data"/>
    <n v="1"/>
    <n v="0"/>
    <n v="0"/>
    <n v="1"/>
    <n v="1"/>
    <b v="0"/>
    <n v="0"/>
    <b v="0"/>
    <n v="0"/>
    <b v="0"/>
    <n v="0"/>
    <b v="0"/>
    <b v="0"/>
    <b v="1"/>
    <b v="0"/>
    <b v="0"/>
    <b v="0"/>
    <x v="1"/>
    <x v="1"/>
  </r>
  <r>
    <x v="0"/>
    <m/>
    <n v="64"/>
    <s v="F"/>
    <s v="OSA, insomnia, excessive daytime sleepiness, cognitive concerns"/>
    <n v="0.5"/>
    <n v="0.5"/>
    <n v="0"/>
    <n v="1"/>
    <s v="Clinic - Clean Data"/>
    <n v="1"/>
    <n v="0"/>
    <n v="0"/>
    <n v="0"/>
    <n v="1"/>
    <b v="0"/>
    <n v="0"/>
    <b v="0"/>
    <n v="0"/>
    <b v="0"/>
    <n v="0"/>
    <b v="0"/>
    <b v="0"/>
    <b v="0"/>
    <b v="0"/>
    <b v="0"/>
    <b v="0"/>
    <x v="0"/>
    <x v="1"/>
  </r>
  <r>
    <x v="0"/>
    <m/>
    <n v="41"/>
    <s v="M"/>
    <s v="OSA"/>
    <n v="0.5"/>
    <n v="0"/>
    <n v="0"/>
    <n v="0.5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m/>
    <n v="68"/>
    <s v="F"/>
    <s v="OSA, migraines"/>
    <n v="0.5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m/>
    <n v="45"/>
    <s v="M"/>
    <s v="Tbi, sleep apnea, migraines, PTSD + GAD"/>
    <n v="0.5"/>
    <n v="0.5"/>
    <n v="1"/>
    <n v="1"/>
    <s v="Clinic - Clean Data"/>
    <n v="1"/>
    <n v="0"/>
    <n v="0"/>
    <n v="1"/>
    <n v="1"/>
    <b v="0"/>
    <n v="0"/>
    <b v="0"/>
    <n v="0"/>
    <b v="0"/>
    <n v="0"/>
    <b v="0"/>
    <b v="0"/>
    <b v="1"/>
    <b v="0"/>
    <b v="0"/>
    <b v="0"/>
    <x v="1"/>
    <x v="1"/>
  </r>
  <r>
    <x v="0"/>
    <m/>
    <n v="56"/>
    <s v="M"/>
    <s v="OSA, excessive daytime sleepiness"/>
    <n v="0.5"/>
    <n v="0"/>
    <n v="0"/>
    <n v="1"/>
    <s v="Clinic - Clean Data"/>
    <n v="1"/>
    <n v="0"/>
    <n v="0"/>
    <n v="0"/>
    <n v="1"/>
    <b v="0"/>
    <n v="0"/>
    <b v="0"/>
    <n v="0"/>
    <b v="0"/>
    <n v="0"/>
    <b v="0"/>
    <b v="0"/>
    <b v="0"/>
    <b v="0"/>
    <b v="0"/>
    <b v="0"/>
    <x v="0"/>
    <x v="1"/>
  </r>
  <r>
    <x v="0"/>
    <m/>
    <n v="45"/>
    <s v="F"/>
    <s v="Lupus, sleep apnea"/>
    <n v="0.5"/>
    <n v="0"/>
    <n v="0.5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m/>
    <n v="65"/>
    <s v="M"/>
    <s v="OSA, RLS"/>
    <n v="0.5"/>
    <n v="0"/>
    <n v="1"/>
    <n v="0"/>
    <s v="Clinic - Clean Data"/>
    <n v="1"/>
    <n v="0"/>
    <n v="0"/>
    <n v="1"/>
    <n v="0"/>
    <b v="0"/>
    <n v="0"/>
    <b v="0"/>
    <n v="0"/>
    <b v="0"/>
    <n v="0"/>
    <b v="0"/>
    <b v="0"/>
    <b v="0"/>
    <b v="0"/>
    <b v="0"/>
    <b v="0"/>
    <x v="1"/>
    <x v="0"/>
  </r>
  <r>
    <x v="0"/>
    <m/>
    <n v="63"/>
    <s v="M"/>
    <s v="OSA"/>
    <n v="0"/>
    <n v="0"/>
    <n v="1"/>
    <n v="0.5"/>
    <s v="Clinic - Clean Data"/>
    <n v="1"/>
    <n v="0"/>
    <n v="0"/>
    <n v="1"/>
    <n v="0"/>
    <b v="0"/>
    <n v="0"/>
    <b v="0"/>
    <n v="0"/>
    <b v="0"/>
    <n v="0"/>
    <b v="0"/>
    <b v="0"/>
    <b v="0"/>
    <b v="0"/>
    <b v="0"/>
    <b v="0"/>
    <x v="1"/>
    <x v="0"/>
  </r>
  <r>
    <x v="0"/>
    <m/>
    <n v="60"/>
    <s v="M"/>
    <s v="OSA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m/>
    <n v="81"/>
    <s v="M"/>
    <s v="OSA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m/>
    <n v="66"/>
    <s v="M"/>
    <s v="RLS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m/>
    <n v="64"/>
    <s v="F"/>
    <s v="OSA"/>
    <n v="0"/>
    <n v="0"/>
    <n v="1"/>
    <n v="0.5"/>
    <s v="Clinic - Clean Data"/>
    <n v="1"/>
    <n v="0"/>
    <n v="0"/>
    <n v="1"/>
    <n v="0"/>
    <b v="0"/>
    <n v="0"/>
    <b v="0"/>
    <n v="0"/>
    <b v="0"/>
    <n v="0"/>
    <b v="0"/>
    <b v="0"/>
    <b v="0"/>
    <b v="0"/>
    <b v="0"/>
    <b v="0"/>
    <x v="1"/>
    <x v="0"/>
  </r>
  <r>
    <x v="0"/>
    <m/>
    <n v="68"/>
    <s v="M"/>
    <s v="OSA"/>
    <n v="0"/>
    <n v="1"/>
    <n v="0"/>
    <n v="0"/>
    <s v="Clinic - Clean Data"/>
    <n v="1"/>
    <n v="0"/>
    <n v="1"/>
    <n v="0"/>
    <n v="0"/>
    <b v="0"/>
    <n v="0"/>
    <b v="0"/>
    <n v="0"/>
    <b v="0"/>
    <n v="0"/>
    <b v="0"/>
    <b v="0"/>
    <b v="0"/>
    <b v="0"/>
    <b v="0"/>
    <b v="1"/>
    <x v="0"/>
    <x v="0"/>
  </r>
  <r>
    <x v="0"/>
    <m/>
    <n v="56"/>
    <s v="F"/>
    <s v="Insomnia, anxiety"/>
    <n v="0"/>
    <n v="0"/>
    <n v="1"/>
    <n v="0.5"/>
    <s v="Clinic - Clean Data"/>
    <n v="1"/>
    <n v="0"/>
    <n v="0"/>
    <n v="1"/>
    <n v="0"/>
    <b v="0"/>
    <n v="0"/>
    <b v="0"/>
    <n v="0"/>
    <b v="0"/>
    <n v="0"/>
    <b v="0"/>
    <b v="0"/>
    <b v="0"/>
    <b v="0"/>
    <b v="0"/>
    <b v="0"/>
    <x v="1"/>
    <x v="0"/>
  </r>
  <r>
    <x v="0"/>
    <m/>
    <n v="87"/>
    <s v="F"/>
    <s v="OSA, RLS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m/>
    <n v="48"/>
    <s v="M"/>
    <s v="OSA, insomnia, distal sensory neuropathy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m/>
    <n v="78"/>
    <s v="M"/>
    <s v="Hypersomnia, OSA"/>
    <n v="0"/>
    <n v="0"/>
    <n v="0"/>
    <n v="0.5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m/>
    <n v="72"/>
    <s v="F"/>
    <s v="Insomnia"/>
    <n v="0"/>
    <n v="0.5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m/>
    <n v="63"/>
    <s v="F"/>
    <s v="MCl, althdileale, LVPPA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m/>
    <n v="51"/>
    <s v="F"/>
    <s v="OSA, RLS, excessive daytime sleepiness, lupus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m/>
    <n v="78"/>
    <s v="M"/>
    <s v="RBD mimic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m/>
    <n v="48"/>
    <s v="M"/>
    <s v="Spinal cerebellar ataxia 2, nocturia"/>
    <n v="0"/>
    <n v="0"/>
    <n v="1"/>
    <n v="0.5"/>
    <s v="Clinic - Clean Data"/>
    <n v="1"/>
    <n v="0"/>
    <n v="0"/>
    <n v="1"/>
    <n v="0"/>
    <b v="0"/>
    <n v="0"/>
    <b v="0"/>
    <n v="0"/>
    <b v="0"/>
    <n v="0"/>
    <b v="0"/>
    <b v="0"/>
    <b v="0"/>
    <b v="0"/>
    <b v="0"/>
    <b v="0"/>
    <x v="1"/>
    <x v="0"/>
  </r>
  <r>
    <x v="0"/>
    <m/>
    <n v="82"/>
    <s v="M"/>
    <s v="OSA"/>
    <n v="0"/>
    <n v="0"/>
    <n v="1"/>
    <n v="0"/>
    <s v="Clinic - Clean Data"/>
    <n v="1"/>
    <n v="0"/>
    <n v="0"/>
    <n v="1"/>
    <n v="0"/>
    <b v="0"/>
    <n v="0"/>
    <b v="0"/>
    <n v="0"/>
    <b v="0"/>
    <n v="0"/>
    <b v="0"/>
    <b v="0"/>
    <b v="0"/>
    <b v="0"/>
    <b v="0"/>
    <b v="0"/>
    <x v="1"/>
    <x v="0"/>
  </r>
  <r>
    <x v="0"/>
    <m/>
    <n v="87"/>
    <s v="M"/>
    <s v="RLS"/>
    <n v="0"/>
    <n v="0"/>
    <n v="1"/>
    <n v="1"/>
    <s v="Clinic - Clean Data"/>
    <n v="1"/>
    <n v="0"/>
    <n v="0"/>
    <n v="1"/>
    <n v="1"/>
    <b v="0"/>
    <n v="0"/>
    <b v="0"/>
    <n v="0"/>
    <b v="0"/>
    <n v="0"/>
    <b v="0"/>
    <b v="0"/>
    <b v="1"/>
    <b v="0"/>
    <b v="0"/>
    <b v="0"/>
    <x v="1"/>
    <x v="1"/>
  </r>
  <r>
    <x v="0"/>
    <m/>
    <n v="76"/>
    <s v="M"/>
    <s v="OSA, sleep maintenance insomnia, nocturia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m/>
    <n v="47"/>
    <s v="M"/>
    <s v="OSA, insomnia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m/>
    <n v="77"/>
    <s v="F"/>
    <s v="OSA, anxiety, depression"/>
    <n v="0"/>
    <n v="1"/>
    <n v="0"/>
    <n v="0"/>
    <s v="Clinic - Clean Data"/>
    <n v="1"/>
    <n v="0"/>
    <n v="1"/>
    <n v="0"/>
    <n v="0"/>
    <b v="0"/>
    <n v="0"/>
    <b v="0"/>
    <n v="0"/>
    <b v="0"/>
    <n v="0"/>
    <b v="0"/>
    <b v="0"/>
    <b v="0"/>
    <b v="0"/>
    <b v="0"/>
    <b v="1"/>
    <x v="0"/>
    <x v="0"/>
  </r>
  <r>
    <x v="0"/>
    <m/>
    <n v="62"/>
    <s v="F"/>
    <s v="Sleep apnea, migraines, I. ica aneurysm, s/p embolization (2020)"/>
    <n v="0"/>
    <n v="0"/>
    <n v="0"/>
    <n v="0.5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m/>
    <n v="73"/>
    <s v="M"/>
    <s v="RLS, OSA, depression"/>
    <n v="0"/>
    <n v="1"/>
    <n v="0"/>
    <n v="0"/>
    <s v="Clinic - Clean Data"/>
    <n v="1"/>
    <n v="0"/>
    <n v="1"/>
    <n v="0"/>
    <n v="0"/>
    <b v="0"/>
    <n v="0"/>
    <b v="0"/>
    <n v="0"/>
    <b v="0"/>
    <n v="0"/>
    <b v="0"/>
    <b v="0"/>
    <b v="0"/>
    <b v="0"/>
    <b v="0"/>
    <b v="1"/>
    <x v="0"/>
    <x v="0"/>
  </r>
  <r>
    <x v="0"/>
    <m/>
    <n v="71"/>
    <s v="M"/>
    <s v="OSA, depression, nocturia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m/>
    <n v="61"/>
    <s v="F"/>
    <s v="OSA, cognitive concerns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m/>
    <n v="84"/>
    <s v="M"/>
    <s v="OSA"/>
    <n v="0"/>
    <n v="1"/>
    <n v="1"/>
    <n v="0"/>
    <s v="Clinic - Clean Data"/>
    <n v="1"/>
    <n v="0"/>
    <n v="1"/>
    <n v="1"/>
    <n v="0"/>
    <b v="0"/>
    <n v="0"/>
    <b v="0"/>
    <n v="0"/>
    <b v="0"/>
    <n v="0"/>
    <b v="0"/>
    <b v="0"/>
    <b v="0"/>
    <b v="0"/>
    <b v="0"/>
    <b v="1"/>
    <x v="1"/>
    <x v="0"/>
  </r>
  <r>
    <x v="0"/>
    <m/>
    <n v="75"/>
    <s v="M"/>
    <s v="PLMD, RLS, depression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m/>
    <n v="56"/>
    <s v="M"/>
    <s v="OSA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m/>
    <n v="45"/>
    <s v="M"/>
    <s v="OSA, insomnia, chronic fatigue"/>
    <n v="0"/>
    <n v="0"/>
    <n v="1"/>
    <n v="0"/>
    <s v="Clinic - Clean Data"/>
    <n v="1"/>
    <n v="0"/>
    <n v="0"/>
    <n v="1"/>
    <n v="0"/>
    <b v="0"/>
    <n v="0"/>
    <b v="0"/>
    <n v="0"/>
    <b v="0"/>
    <n v="0"/>
    <b v="0"/>
    <b v="0"/>
    <b v="0"/>
    <b v="0"/>
    <b v="0"/>
    <b v="0"/>
    <x v="1"/>
    <x v="0"/>
  </r>
  <r>
    <x v="0"/>
    <m/>
    <n v="72"/>
    <s v="M"/>
    <s v="Severe depression, OSA"/>
    <n v="0"/>
    <n v="0"/>
    <n v="1"/>
    <n v="0"/>
    <s v="Clinic - Clean Data"/>
    <n v="1"/>
    <n v="0"/>
    <n v="0"/>
    <n v="1"/>
    <n v="0"/>
    <b v="0"/>
    <n v="0"/>
    <b v="0"/>
    <n v="0"/>
    <b v="0"/>
    <n v="0"/>
    <b v="0"/>
    <b v="0"/>
    <b v="0"/>
    <b v="0"/>
    <b v="0"/>
    <b v="0"/>
    <x v="1"/>
    <x v="0"/>
  </r>
  <r>
    <x v="0"/>
    <m/>
    <n v="40"/>
    <s v="F"/>
    <s v="OSA"/>
    <n v="0"/>
    <n v="0"/>
    <n v="0"/>
    <n v="1"/>
    <s v="Clinic - Clean Data"/>
    <n v="1"/>
    <n v="0"/>
    <n v="0"/>
    <n v="0"/>
    <n v="1"/>
    <b v="0"/>
    <n v="0"/>
    <b v="0"/>
    <n v="0"/>
    <b v="0"/>
    <n v="0"/>
    <b v="0"/>
    <b v="0"/>
    <b v="0"/>
    <b v="0"/>
    <b v="0"/>
    <b v="0"/>
    <x v="0"/>
    <x v="1"/>
  </r>
  <r>
    <x v="0"/>
    <m/>
    <n v="50"/>
    <s v="M"/>
    <s v="OSA"/>
    <n v="0"/>
    <n v="0"/>
    <n v="0"/>
    <n v="1"/>
    <s v="Clinic - Clean Data"/>
    <n v="1"/>
    <n v="0"/>
    <n v="0"/>
    <n v="0"/>
    <n v="1"/>
    <b v="0"/>
    <n v="0"/>
    <b v="0"/>
    <n v="0"/>
    <b v="0"/>
    <n v="0"/>
    <b v="0"/>
    <b v="0"/>
    <b v="0"/>
    <b v="0"/>
    <b v="0"/>
    <b v="0"/>
    <x v="0"/>
    <x v="1"/>
  </r>
  <r>
    <x v="0"/>
    <m/>
    <n v="57"/>
    <s v="F"/>
    <s v="RLS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m/>
    <n v="68"/>
    <s v="M"/>
    <s v="RLS"/>
    <n v="0"/>
    <n v="0"/>
    <n v="0"/>
    <n v="1"/>
    <s v="Clinic - Clean Data"/>
    <n v="1"/>
    <n v="0"/>
    <n v="0"/>
    <n v="0"/>
    <n v="1"/>
    <b v="0"/>
    <n v="0"/>
    <b v="0"/>
    <n v="0"/>
    <b v="0"/>
    <n v="0"/>
    <b v="0"/>
    <b v="0"/>
    <b v="0"/>
    <b v="0"/>
    <b v="0"/>
    <b v="0"/>
    <x v="0"/>
    <x v="1"/>
  </r>
  <r>
    <x v="0"/>
    <m/>
    <n v="51"/>
    <s v="F"/>
    <s v="Lupus, sleep apnea, RLS"/>
    <n v="0"/>
    <n v="0"/>
    <n v="0"/>
    <n v="1"/>
    <s v="Clinic - Clean Data"/>
    <n v="1"/>
    <n v="0"/>
    <n v="0"/>
    <n v="0"/>
    <n v="1"/>
    <b v="0"/>
    <n v="0"/>
    <b v="0"/>
    <n v="0"/>
    <b v="0"/>
    <n v="0"/>
    <b v="0"/>
    <b v="0"/>
    <b v="0"/>
    <b v="0"/>
    <b v="0"/>
    <b v="0"/>
    <x v="0"/>
    <x v="1"/>
  </r>
  <r>
    <x v="0"/>
    <m/>
    <n v="54"/>
    <s v="F"/>
    <s v="RLS, insomnia"/>
    <n v="0"/>
    <n v="0"/>
    <n v="0"/>
    <n v="1"/>
    <s v="Clinic - Clean Data"/>
    <n v="1"/>
    <n v="0"/>
    <n v="0"/>
    <n v="0"/>
    <n v="1"/>
    <b v="0"/>
    <n v="0"/>
    <b v="0"/>
    <n v="0"/>
    <b v="0"/>
    <n v="0"/>
    <b v="0"/>
    <b v="0"/>
    <b v="0"/>
    <b v="0"/>
    <b v="0"/>
    <b v="0"/>
    <x v="0"/>
    <x v="1"/>
  </r>
  <r>
    <x v="1"/>
    <m/>
    <n v="73"/>
    <s v="M"/>
    <m/>
    <n v="1"/>
    <n v="0"/>
    <n v="0"/>
    <n v="0"/>
    <s v="Clinic - Clean Data"/>
    <n v="1"/>
    <n v="1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1"/>
    <m/>
    <n v="79"/>
    <s v="M"/>
    <s v="Insomnia, nocturia (no PSG)"/>
    <n v="1"/>
    <n v="1"/>
    <n v="1"/>
    <n v="0"/>
    <s v="Clinic - Clean Data"/>
    <n v="1"/>
    <n v="1"/>
    <n v="1"/>
    <n v="1"/>
    <n v="0"/>
    <b v="1"/>
    <n v="1"/>
    <b v="1"/>
    <n v="1"/>
    <b v="0"/>
    <n v="0"/>
    <b v="1"/>
    <b v="0"/>
    <b v="0"/>
    <b v="0"/>
    <b v="0"/>
    <b v="1"/>
    <x v="1"/>
    <x v="0"/>
  </r>
  <r>
    <x v="1"/>
    <m/>
    <n v="70"/>
    <s v="M"/>
    <s v="OSA, depression, anxiety"/>
    <n v="1"/>
    <n v="0"/>
    <n v="0"/>
    <n v="0"/>
    <s v="Clinic - Clean Data"/>
    <n v="1"/>
    <n v="1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1"/>
    <m/>
    <n v="75"/>
    <s v="F"/>
    <s v="OSA"/>
    <n v="1"/>
    <n v="1"/>
    <n v="0"/>
    <n v="0"/>
    <s v="Clinic - Clean Data"/>
    <n v="1"/>
    <n v="1"/>
    <n v="1"/>
    <n v="0"/>
    <n v="0"/>
    <b v="1"/>
    <n v="1"/>
    <b v="0"/>
    <n v="0"/>
    <b v="0"/>
    <n v="0"/>
    <b v="0"/>
    <b v="0"/>
    <b v="0"/>
    <b v="0"/>
    <b v="0"/>
    <b v="1"/>
    <x v="0"/>
    <x v="0"/>
  </r>
  <r>
    <x v="0"/>
    <m/>
    <n v="46"/>
    <s v="F"/>
    <s v="Exessive daytime sleepiness, insomnia, OSA"/>
    <n v="1"/>
    <n v="0.5"/>
    <n v="0"/>
    <n v="1"/>
    <s v="Clinic - Clean Data"/>
    <n v="1"/>
    <n v="1"/>
    <n v="0"/>
    <n v="0"/>
    <n v="1"/>
    <b v="0"/>
    <n v="0"/>
    <b v="0"/>
    <n v="0"/>
    <b v="1"/>
    <n v="1"/>
    <b v="0"/>
    <b v="0"/>
    <b v="0"/>
    <b v="0"/>
    <b v="0"/>
    <b v="0"/>
    <x v="0"/>
    <x v="1"/>
  </r>
  <r>
    <x v="1"/>
    <m/>
    <n v="79"/>
    <s v="M"/>
    <m/>
    <n v="1"/>
    <n v="0"/>
    <n v="1"/>
    <n v="0"/>
    <s v="Clinic - Clean Data"/>
    <n v="1"/>
    <n v="1"/>
    <n v="0"/>
    <n v="1"/>
    <n v="0"/>
    <b v="0"/>
    <n v="0"/>
    <b v="1"/>
    <n v="1"/>
    <b v="0"/>
    <n v="0"/>
    <b v="0"/>
    <b v="0"/>
    <b v="0"/>
    <b v="0"/>
    <b v="0"/>
    <b v="0"/>
    <x v="1"/>
    <x v="0"/>
  </r>
  <r>
    <x v="1"/>
    <m/>
    <n v="78"/>
    <s v="M"/>
    <m/>
    <n v="1"/>
    <n v="1"/>
    <n v="1"/>
    <n v="0"/>
    <s v="Clinic - Clean Data"/>
    <n v="1"/>
    <n v="1"/>
    <n v="1"/>
    <n v="1"/>
    <n v="0"/>
    <b v="1"/>
    <n v="1"/>
    <b v="1"/>
    <n v="1"/>
    <b v="0"/>
    <n v="0"/>
    <b v="1"/>
    <b v="0"/>
    <b v="0"/>
    <b v="0"/>
    <b v="0"/>
    <b v="1"/>
    <x v="1"/>
    <x v="0"/>
  </r>
  <r>
    <x v="1"/>
    <m/>
    <n v="70"/>
    <s v="F"/>
    <s v="RLS, depression, OSA"/>
    <n v="0"/>
    <n v="0"/>
    <n v="1"/>
    <n v="1"/>
    <s v="Clinic - Clean Data"/>
    <n v="1"/>
    <n v="0"/>
    <n v="0"/>
    <n v="1"/>
    <n v="1"/>
    <b v="0"/>
    <n v="0"/>
    <b v="0"/>
    <n v="0"/>
    <b v="0"/>
    <n v="0"/>
    <b v="0"/>
    <b v="0"/>
    <b v="1"/>
    <b v="0"/>
    <b v="0"/>
    <b v="0"/>
    <x v="1"/>
    <x v="1"/>
  </r>
  <r>
    <x v="1"/>
    <m/>
    <n v="82"/>
    <s v="M"/>
    <s v="Positional OSA"/>
    <n v="1"/>
    <n v="0"/>
    <n v="0"/>
    <n v="0"/>
    <s v="Clinic - Clean Data"/>
    <n v="1"/>
    <n v="1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1"/>
    <m/>
    <n v="70"/>
    <s v="F"/>
    <s v="Maintenance insomnia, depression"/>
    <n v="0"/>
    <n v="0"/>
    <n v="1"/>
    <n v="0"/>
    <s v="Clinic - Clean Data"/>
    <n v="1"/>
    <n v="0"/>
    <n v="0"/>
    <n v="1"/>
    <n v="0"/>
    <b v="0"/>
    <n v="0"/>
    <b v="0"/>
    <n v="0"/>
    <b v="0"/>
    <n v="0"/>
    <b v="0"/>
    <b v="0"/>
    <b v="0"/>
    <b v="0"/>
    <b v="0"/>
    <b v="0"/>
    <x v="1"/>
    <x v="0"/>
  </r>
  <r>
    <x v="1"/>
    <m/>
    <n v="71"/>
    <s v="F"/>
    <s v="Depression"/>
    <n v="0.5"/>
    <n v="1"/>
    <n v="1"/>
    <n v="0.5"/>
    <s v="Clinic - Clean Data"/>
    <n v="1"/>
    <n v="0"/>
    <n v="1"/>
    <n v="1"/>
    <n v="0"/>
    <b v="0"/>
    <n v="0"/>
    <b v="0"/>
    <n v="0"/>
    <b v="0"/>
    <n v="0"/>
    <b v="0"/>
    <b v="0"/>
    <b v="0"/>
    <b v="0"/>
    <b v="0"/>
    <b v="1"/>
    <x v="1"/>
    <x v="0"/>
  </r>
  <r>
    <x v="1"/>
    <m/>
    <n v="85"/>
    <s v="M"/>
    <s v="pRBD, depression"/>
    <n v="1"/>
    <n v="0"/>
    <n v="0"/>
    <n v="0.5"/>
    <s v="Clinic - Clean Data"/>
    <n v="1"/>
    <n v="1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1"/>
    <m/>
    <n v="74"/>
    <s v="F"/>
    <m/>
    <n v="1"/>
    <n v="0"/>
    <n v="0.5"/>
    <n v="0"/>
    <s v="Clinic - Clean Data"/>
    <n v="1"/>
    <n v="1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1"/>
    <m/>
    <n v="73"/>
    <s v="F"/>
    <s v="OSA, RLS, insomnia"/>
    <n v="1"/>
    <n v="0"/>
    <n v="0"/>
    <n v="1"/>
    <s v="Clinic - Clean Data"/>
    <n v="1"/>
    <n v="1"/>
    <n v="0"/>
    <n v="0"/>
    <n v="1"/>
    <b v="0"/>
    <n v="0"/>
    <b v="0"/>
    <n v="0"/>
    <b v="1"/>
    <n v="1"/>
    <b v="0"/>
    <b v="0"/>
    <b v="0"/>
    <b v="0"/>
    <b v="0"/>
    <b v="0"/>
    <x v="0"/>
    <x v="1"/>
  </r>
  <r>
    <x v="1"/>
    <m/>
    <n v="77"/>
    <s v="F"/>
    <s v="OSA, cognitive impairment"/>
    <n v="1"/>
    <n v="1"/>
    <n v="1"/>
    <n v="1"/>
    <s v="Clinic - Clean Data"/>
    <n v="1"/>
    <n v="1"/>
    <n v="1"/>
    <n v="1"/>
    <n v="1"/>
    <b v="1"/>
    <n v="1"/>
    <b v="1"/>
    <n v="1"/>
    <b v="1"/>
    <n v="1"/>
    <b v="1"/>
    <b v="1"/>
    <b v="1"/>
    <b v="1"/>
    <b v="1"/>
    <b v="1"/>
    <x v="1"/>
    <x v="1"/>
  </r>
  <r>
    <x v="1"/>
    <m/>
    <n v="72"/>
    <s v="M"/>
    <s v="OSA"/>
    <n v="1"/>
    <n v="1"/>
    <n v="0"/>
    <n v="0"/>
    <s v="Clinic - Clean Data"/>
    <n v="1"/>
    <n v="1"/>
    <n v="1"/>
    <n v="0"/>
    <n v="0"/>
    <b v="1"/>
    <n v="1"/>
    <b v="0"/>
    <n v="0"/>
    <b v="0"/>
    <n v="0"/>
    <b v="0"/>
    <b v="0"/>
    <b v="0"/>
    <b v="0"/>
    <b v="0"/>
    <b v="1"/>
    <x v="0"/>
    <x v="0"/>
  </r>
  <r>
    <x v="1"/>
    <m/>
    <n v="63"/>
    <s v="F"/>
    <m/>
    <n v="1"/>
    <n v="0.5"/>
    <n v="1"/>
    <n v="1"/>
    <s v="Clinic - Clean Data"/>
    <n v="1"/>
    <n v="1"/>
    <n v="0"/>
    <n v="1"/>
    <n v="1"/>
    <b v="0"/>
    <n v="0"/>
    <b v="1"/>
    <n v="1"/>
    <b v="1"/>
    <n v="1"/>
    <b v="0"/>
    <b v="0"/>
    <b v="1"/>
    <b v="1"/>
    <b v="0"/>
    <b v="0"/>
    <x v="1"/>
    <x v="1"/>
  </r>
  <r>
    <x v="1"/>
    <m/>
    <n v="79"/>
    <s v="M"/>
    <s v="OSA"/>
    <n v="1"/>
    <n v="1"/>
    <n v="1"/>
    <n v="0"/>
    <s v="Clinic - Clean Data"/>
    <n v="1"/>
    <n v="1"/>
    <n v="1"/>
    <n v="1"/>
    <n v="0"/>
    <b v="1"/>
    <n v="1"/>
    <b v="1"/>
    <n v="1"/>
    <b v="0"/>
    <n v="0"/>
    <b v="1"/>
    <b v="0"/>
    <b v="0"/>
    <b v="0"/>
    <b v="0"/>
    <b v="1"/>
    <x v="1"/>
    <x v="0"/>
  </r>
  <r>
    <x v="0"/>
    <n v="5.1647340570000004"/>
    <n v="54"/>
    <s v="M"/>
    <s v="nREM parasomnias"/>
    <n v="0.5"/>
    <n v="0"/>
    <n v="0"/>
    <n v="1"/>
    <s v="SHAS"/>
    <n v="1"/>
    <n v="0"/>
    <n v="0"/>
    <n v="0"/>
    <n v="1"/>
    <b v="0"/>
    <n v="0"/>
    <b v="0"/>
    <n v="0"/>
    <b v="0"/>
    <n v="0"/>
    <b v="0"/>
    <b v="0"/>
    <b v="0"/>
    <b v="0"/>
    <b v="0"/>
    <b v="0"/>
    <x v="0"/>
    <x v="1"/>
  </r>
  <r>
    <x v="0"/>
    <n v="-2.3457297750000001"/>
    <n v="53"/>
    <s v="M"/>
    <s v="RLS, PLM"/>
    <n v="0.5"/>
    <n v="1"/>
    <n v="0"/>
    <n v="0"/>
    <s v="SHAS"/>
    <n v="1"/>
    <n v="0"/>
    <n v="1"/>
    <n v="0"/>
    <n v="0"/>
    <b v="0"/>
    <n v="0"/>
    <b v="0"/>
    <n v="0"/>
    <b v="0"/>
    <n v="0"/>
    <b v="0"/>
    <b v="0"/>
    <b v="0"/>
    <b v="0"/>
    <b v="0"/>
    <b v="1"/>
    <x v="0"/>
    <x v="0"/>
  </r>
  <r>
    <x v="0"/>
    <m/>
    <n v="62"/>
    <s v="F"/>
    <s v="Insomnia"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n v="-2.700108095"/>
    <n v="55"/>
    <s v="M"/>
    <s v="OSA, other parasomnias (no RSWA)"/>
    <n v="1"/>
    <n v="0"/>
    <n v="0"/>
    <n v="1"/>
    <s v="SHAS"/>
    <n v="1"/>
    <n v="1"/>
    <n v="0"/>
    <n v="0"/>
    <n v="1"/>
    <b v="0"/>
    <n v="0"/>
    <b v="0"/>
    <n v="0"/>
    <b v="1"/>
    <n v="1"/>
    <b v="0"/>
    <b v="0"/>
    <b v="0"/>
    <b v="0"/>
    <b v="0"/>
    <b v="0"/>
    <x v="0"/>
    <x v="1"/>
  </r>
  <r>
    <x v="0"/>
    <n v="7.0801831970000002"/>
    <n v="85"/>
    <s v="F"/>
    <m/>
    <n v="0"/>
    <n v="1"/>
    <n v="0"/>
    <n v="0"/>
    <s v="SHAS"/>
    <n v="1"/>
    <n v="0"/>
    <n v="1"/>
    <n v="0"/>
    <n v="0"/>
    <b v="0"/>
    <n v="0"/>
    <b v="0"/>
    <n v="0"/>
    <b v="0"/>
    <n v="0"/>
    <b v="0"/>
    <b v="0"/>
    <b v="0"/>
    <b v="0"/>
    <b v="0"/>
    <b v="1"/>
    <x v="0"/>
    <x v="0"/>
  </r>
  <r>
    <x v="0"/>
    <n v="-1.1691594750000001"/>
    <n v="75"/>
    <s v="M"/>
    <s v="OSA, no RSWA"/>
    <n v="1"/>
    <n v="0"/>
    <n v="0"/>
    <n v="0"/>
    <s v="SHAS"/>
    <n v="1"/>
    <n v="1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m/>
    <n v="60"/>
    <s v="M"/>
    <s v="OSA"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n v="-3.4536265410000002"/>
    <n v="55"/>
    <s v="F"/>
    <m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n v="1.123105215"/>
    <n v="63"/>
    <s v="M"/>
    <s v="OSA, insomnia"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m/>
    <n v="67"/>
    <s v="F"/>
    <m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m/>
    <n v="78"/>
    <s v="F"/>
    <s v="OSA"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n v="-5.3426761110000003"/>
    <n v="68"/>
    <s v="M"/>
    <s v="OSA"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n v="4.1871186180000004"/>
    <n v="81"/>
    <s v="F"/>
    <s v="RLS, sleepwalks, anxiety, depression"/>
    <n v="0"/>
    <n v="1"/>
    <n v="0.5"/>
    <n v="1"/>
    <s v="SHAS"/>
    <n v="1"/>
    <n v="0"/>
    <n v="1"/>
    <n v="0"/>
    <n v="1"/>
    <b v="0"/>
    <n v="0"/>
    <b v="0"/>
    <n v="0"/>
    <b v="0"/>
    <n v="0"/>
    <b v="0"/>
    <b v="0"/>
    <b v="0"/>
    <b v="0"/>
    <b v="0"/>
    <b v="1"/>
    <x v="0"/>
    <x v="1"/>
  </r>
  <r>
    <x v="0"/>
    <n v="-0.40979335099999997"/>
    <n v="57"/>
    <s v="F"/>
    <s v="RLS, anxiety, depression, migraines"/>
    <n v="0"/>
    <n v="0"/>
    <n v="0.5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m/>
    <n v="75"/>
    <s v="M"/>
    <s v="RLS"/>
    <n v="0.5"/>
    <n v="0"/>
    <n v="0.5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m/>
    <n v="54"/>
    <s v="F"/>
    <m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n v="-1.760162252"/>
    <n v="82"/>
    <s v="F"/>
    <s v="Insomnia"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n v="3.7033907999999997E-2"/>
    <n v="72"/>
    <s v="F"/>
    <m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m/>
    <n v="79"/>
    <s v="M"/>
    <s v="Insomnia, OSA"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1"/>
    <n v="-0.90226366999999996"/>
    <n v="68"/>
    <s v="M"/>
    <s v="Depression, mild sleep apnea"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1"/>
    <m/>
    <n v="74"/>
    <s v="F"/>
    <m/>
    <n v="1"/>
    <n v="0"/>
    <n v="0"/>
    <n v="0"/>
    <s v="SHAS"/>
    <n v="1"/>
    <n v="1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1"/>
    <n v="1.3878249060000001"/>
    <n v="80"/>
    <s v="M"/>
    <m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1"/>
    <n v="4.5387679140000001"/>
    <n v="80"/>
    <s v="M"/>
    <s v="OSA, anxiety"/>
    <n v="1"/>
    <n v="0"/>
    <n v="0"/>
    <n v="0"/>
    <s v="SHAS"/>
    <n v="1"/>
    <n v="1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1"/>
    <n v="5.0120282610000002"/>
    <n v="72"/>
    <s v="F"/>
    <s v="Borderline to mild OSA"/>
    <n v="0.5"/>
    <n v="1"/>
    <n v="0"/>
    <n v="0"/>
    <s v="SHAS"/>
    <n v="1"/>
    <n v="0"/>
    <n v="1"/>
    <n v="0"/>
    <n v="0"/>
    <b v="0"/>
    <n v="0"/>
    <b v="0"/>
    <n v="0"/>
    <b v="0"/>
    <n v="0"/>
    <b v="0"/>
    <b v="0"/>
    <b v="0"/>
    <b v="0"/>
    <b v="0"/>
    <b v="1"/>
    <x v="0"/>
    <x v="0"/>
  </r>
  <r>
    <x v="1"/>
    <n v="-3.407220857"/>
    <n v="67"/>
    <s v="F"/>
    <m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1"/>
    <n v="5.694318312"/>
    <n v="70"/>
    <s v="M"/>
    <m/>
    <n v="1"/>
    <n v="1"/>
    <n v="0"/>
    <n v="0"/>
    <s v="SHAS"/>
    <n v="1"/>
    <n v="1"/>
    <n v="1"/>
    <n v="0"/>
    <n v="0"/>
    <b v="1"/>
    <n v="1"/>
    <b v="0"/>
    <n v="0"/>
    <b v="0"/>
    <n v="0"/>
    <b v="0"/>
    <b v="0"/>
    <b v="0"/>
    <b v="0"/>
    <b v="0"/>
    <b v="1"/>
    <x v="0"/>
    <x v="0"/>
  </r>
  <r>
    <x v="1"/>
    <m/>
    <n v="67"/>
    <s v="M"/>
    <s v="OSA, depression"/>
    <n v="1"/>
    <n v="0"/>
    <n v="0"/>
    <n v="0"/>
    <s v="SHAS"/>
    <n v="1"/>
    <n v="1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1"/>
    <m/>
    <n v="67"/>
    <s v="M"/>
    <m/>
    <n v="1"/>
    <n v="1"/>
    <n v="0"/>
    <n v="1"/>
    <s v="SHAS"/>
    <n v="1"/>
    <n v="1"/>
    <n v="1"/>
    <n v="0"/>
    <n v="1"/>
    <b v="1"/>
    <n v="1"/>
    <b v="0"/>
    <n v="0"/>
    <b v="1"/>
    <n v="1"/>
    <b v="0"/>
    <b v="1"/>
    <b v="0"/>
    <b v="0"/>
    <b v="0"/>
    <b v="1"/>
    <x v="0"/>
    <x v="1"/>
  </r>
  <r>
    <x v="1"/>
    <n v="5.5261576589999999"/>
    <n v="70"/>
    <s v="M"/>
    <s v="Mild depression, RLS"/>
    <n v="0"/>
    <n v="0.5"/>
    <n v="0"/>
    <n v="1"/>
    <s v="SHAS"/>
    <n v="1"/>
    <n v="0"/>
    <n v="0"/>
    <n v="0"/>
    <n v="1"/>
    <b v="0"/>
    <n v="0"/>
    <b v="0"/>
    <n v="0"/>
    <b v="0"/>
    <n v="0"/>
    <b v="0"/>
    <b v="0"/>
    <b v="0"/>
    <b v="0"/>
    <b v="0"/>
    <b v="0"/>
    <x v="0"/>
    <x v="1"/>
  </r>
  <r>
    <x v="1"/>
    <m/>
    <n v="81"/>
    <s v="F"/>
    <s v="Depression, anxiety, insomnia"/>
    <n v="0"/>
    <n v="1"/>
    <n v="0.5"/>
    <n v="1"/>
    <s v="SHAS"/>
    <n v="1"/>
    <n v="0"/>
    <n v="1"/>
    <n v="0"/>
    <n v="1"/>
    <b v="0"/>
    <n v="0"/>
    <b v="0"/>
    <n v="0"/>
    <b v="0"/>
    <n v="0"/>
    <b v="0"/>
    <b v="0"/>
    <b v="0"/>
    <b v="0"/>
    <b v="0"/>
    <b v="1"/>
    <x v="0"/>
    <x v="1"/>
  </r>
  <r>
    <x v="1"/>
    <n v="4.3556225550000001"/>
    <n v="72"/>
    <s v="F"/>
    <m/>
    <n v="1"/>
    <n v="0"/>
    <n v="1"/>
    <n v="0"/>
    <s v="SHAS"/>
    <n v="1"/>
    <n v="1"/>
    <n v="0"/>
    <n v="1"/>
    <n v="0"/>
    <b v="0"/>
    <n v="0"/>
    <b v="1"/>
    <n v="1"/>
    <b v="0"/>
    <n v="0"/>
    <b v="0"/>
    <b v="0"/>
    <b v="0"/>
    <b v="0"/>
    <b v="0"/>
    <b v="0"/>
    <x v="1"/>
    <x v="0"/>
  </r>
  <r>
    <x v="1"/>
    <n v="5.2547727159999997"/>
    <n v="67"/>
    <s v="M"/>
    <s v="Depression, anxiety, PTSD"/>
    <n v="1"/>
    <n v="1"/>
    <n v="1"/>
    <n v="0"/>
    <s v="SHAS"/>
    <n v="1"/>
    <n v="1"/>
    <n v="1"/>
    <n v="1"/>
    <n v="0"/>
    <b v="1"/>
    <n v="1"/>
    <b v="1"/>
    <n v="1"/>
    <b v="0"/>
    <n v="0"/>
    <b v="1"/>
    <b v="0"/>
    <b v="0"/>
    <b v="0"/>
    <b v="0"/>
    <b v="1"/>
    <x v="1"/>
    <x v="0"/>
  </r>
  <r>
    <x v="1"/>
    <n v="5.8859385939999997"/>
    <n v="69"/>
    <s v="M"/>
    <m/>
    <n v="1"/>
    <n v="1"/>
    <n v="0.5"/>
    <n v="0"/>
    <s v="SHAS"/>
    <n v="1"/>
    <n v="1"/>
    <n v="1"/>
    <n v="0"/>
    <n v="0"/>
    <b v="1"/>
    <n v="1"/>
    <b v="0"/>
    <n v="0"/>
    <b v="0"/>
    <n v="0"/>
    <b v="0"/>
    <b v="0"/>
    <b v="0"/>
    <b v="0"/>
    <b v="0"/>
    <b v="1"/>
    <x v="0"/>
    <x v="0"/>
  </r>
  <r>
    <x v="1"/>
    <n v="4.1546924509999998"/>
    <n v="72"/>
    <s v="M"/>
    <s v="Mild-moderate OSA, insomnia, nocturia"/>
    <n v="1"/>
    <n v="0"/>
    <n v="0.5"/>
    <n v="1"/>
    <s v="SHAS"/>
    <n v="1"/>
    <n v="1"/>
    <n v="0"/>
    <n v="0"/>
    <n v="1"/>
    <b v="0"/>
    <n v="0"/>
    <b v="0"/>
    <n v="0"/>
    <b v="1"/>
    <n v="1"/>
    <b v="0"/>
    <b v="0"/>
    <b v="0"/>
    <b v="0"/>
    <b v="0"/>
    <b v="0"/>
    <x v="0"/>
    <x v="1"/>
  </r>
  <r>
    <x v="1"/>
    <n v="-3.9642169869999999"/>
    <n v="61"/>
    <s v="F"/>
    <s v="Depression, migraines"/>
    <n v="1"/>
    <n v="0.5"/>
    <n v="1"/>
    <n v="0"/>
    <s v="SHAS"/>
    <n v="1"/>
    <n v="1"/>
    <n v="0"/>
    <n v="1"/>
    <n v="0"/>
    <b v="0"/>
    <n v="0"/>
    <b v="1"/>
    <n v="1"/>
    <b v="0"/>
    <n v="0"/>
    <b v="0"/>
    <b v="0"/>
    <b v="0"/>
    <b v="0"/>
    <b v="0"/>
    <b v="0"/>
    <x v="1"/>
    <x v="0"/>
  </r>
  <r>
    <x v="1"/>
    <n v="5.3135809820000004"/>
    <n v="76"/>
    <s v="F"/>
    <s v="Depression, anxiety"/>
    <n v="1"/>
    <n v="1"/>
    <n v="1"/>
    <n v="1"/>
    <s v="SHAS"/>
    <n v="1"/>
    <n v="1"/>
    <n v="1"/>
    <n v="1"/>
    <n v="1"/>
    <b v="1"/>
    <n v="1"/>
    <b v="1"/>
    <n v="1"/>
    <b v="1"/>
    <n v="1"/>
    <b v="1"/>
    <b v="1"/>
    <b v="1"/>
    <b v="1"/>
    <b v="1"/>
    <b v="1"/>
    <x v="1"/>
    <x v="1"/>
  </r>
  <r>
    <x v="1"/>
    <n v="-1.274989098"/>
    <n v="65"/>
    <s v="F"/>
    <s v="Insomnia, anxiety"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1"/>
    <n v="6.8392871980000001"/>
    <n v="73"/>
    <s v="F"/>
    <s v="OSA, MCI, depression"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1"/>
    <n v="1.0274295120000001"/>
    <n v="53"/>
    <s v="M"/>
    <s v="OSA"/>
    <n v="1"/>
    <n v="0.5"/>
    <n v="0.5"/>
    <n v="1"/>
    <s v="SHAS"/>
    <n v="1"/>
    <n v="1"/>
    <n v="0"/>
    <n v="0"/>
    <n v="1"/>
    <b v="0"/>
    <n v="0"/>
    <b v="0"/>
    <n v="0"/>
    <b v="1"/>
    <n v="1"/>
    <b v="0"/>
    <b v="0"/>
    <b v="0"/>
    <b v="0"/>
    <b v="0"/>
    <b v="0"/>
    <x v="0"/>
    <x v="1"/>
  </r>
  <r>
    <x v="1"/>
    <n v="0.45891792199999998"/>
    <n v="68"/>
    <s v="M"/>
    <s v="Nightmare disorder, OSA, CSA, RLS, depression"/>
    <n v="0.5"/>
    <n v="1"/>
    <n v="0.5"/>
    <n v="1"/>
    <s v="SHAS"/>
    <n v="1"/>
    <n v="0"/>
    <n v="1"/>
    <n v="0"/>
    <n v="1"/>
    <b v="0"/>
    <n v="0"/>
    <b v="0"/>
    <n v="0"/>
    <b v="0"/>
    <n v="0"/>
    <b v="0"/>
    <b v="0"/>
    <b v="0"/>
    <b v="0"/>
    <b v="0"/>
    <b v="1"/>
    <x v="0"/>
    <x v="1"/>
  </r>
  <r>
    <x v="1"/>
    <m/>
    <n v="70"/>
    <s v="F"/>
    <m/>
    <n v="1"/>
    <n v="1"/>
    <n v="1"/>
    <n v="0"/>
    <s v="SHAS"/>
    <n v="1"/>
    <n v="1"/>
    <n v="1"/>
    <n v="1"/>
    <n v="0"/>
    <b v="1"/>
    <n v="1"/>
    <b v="1"/>
    <n v="1"/>
    <b v="0"/>
    <n v="0"/>
    <b v="1"/>
    <b v="0"/>
    <b v="0"/>
    <b v="0"/>
    <b v="0"/>
    <b v="1"/>
    <x v="1"/>
    <x v="0"/>
  </r>
  <r>
    <x v="1"/>
    <n v="0.66475001899999997"/>
    <n v="79"/>
    <s v="M"/>
    <s v="OSA"/>
    <n v="1"/>
    <n v="0"/>
    <n v="1"/>
    <n v="0"/>
    <s v="SHAS"/>
    <n v="1"/>
    <n v="1"/>
    <n v="0"/>
    <n v="1"/>
    <n v="0"/>
    <b v="0"/>
    <n v="0"/>
    <b v="1"/>
    <n v="1"/>
    <b v="0"/>
    <n v="0"/>
    <b v="0"/>
    <b v="0"/>
    <b v="0"/>
    <b v="0"/>
    <b v="0"/>
    <b v="0"/>
    <x v="1"/>
    <x v="0"/>
  </r>
  <r>
    <x v="1"/>
    <n v="6.3362845170000002"/>
    <n v="64"/>
    <s v="M"/>
    <m/>
    <n v="1"/>
    <n v="0.5"/>
    <n v="1"/>
    <n v="0"/>
    <s v="SHAS"/>
    <n v="1"/>
    <n v="1"/>
    <n v="0"/>
    <n v="1"/>
    <n v="0"/>
    <b v="0"/>
    <n v="0"/>
    <b v="1"/>
    <n v="1"/>
    <b v="0"/>
    <n v="0"/>
    <b v="0"/>
    <b v="0"/>
    <b v="0"/>
    <b v="0"/>
    <b v="0"/>
    <b v="0"/>
    <x v="1"/>
    <x v="0"/>
  </r>
  <r>
    <x v="1"/>
    <m/>
    <n v="55"/>
    <s v="M"/>
    <m/>
    <n v="1"/>
    <n v="1"/>
    <n v="0"/>
    <n v="0"/>
    <s v="SHAS"/>
    <n v="1"/>
    <n v="1"/>
    <n v="1"/>
    <n v="0"/>
    <n v="0"/>
    <b v="1"/>
    <n v="1"/>
    <b v="0"/>
    <n v="0"/>
    <b v="0"/>
    <n v="0"/>
    <b v="0"/>
    <b v="0"/>
    <b v="0"/>
    <b v="0"/>
    <b v="0"/>
    <b v="1"/>
    <x v="0"/>
    <x v="0"/>
  </r>
  <r>
    <x v="1"/>
    <n v="2.0803639129999998"/>
    <n v="76"/>
    <s v="F"/>
    <m/>
    <n v="1"/>
    <n v="1"/>
    <n v="1"/>
    <n v="0"/>
    <s v="Stanford"/>
    <n v="1"/>
    <n v="1"/>
    <n v="1"/>
    <n v="1"/>
    <n v="0"/>
    <b v="1"/>
    <n v="1"/>
    <b v="1"/>
    <n v="1"/>
    <b v="0"/>
    <n v="0"/>
    <b v="1"/>
    <b v="0"/>
    <b v="0"/>
    <b v="0"/>
    <b v="0"/>
    <b v="1"/>
    <x v="1"/>
    <x v="0"/>
  </r>
  <r>
    <x v="1"/>
    <n v="0.737372896"/>
    <n v="63"/>
    <s v="M"/>
    <m/>
    <n v="1"/>
    <n v="0"/>
    <n v="0"/>
    <n v="0"/>
    <s v="Stanford"/>
    <n v="1"/>
    <n v="1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1"/>
    <n v="4.5332755569999996"/>
    <n v="59"/>
    <s v="M"/>
    <m/>
    <n v="1"/>
    <n v="0"/>
    <n v="1"/>
    <n v="1"/>
    <s v="Stanford"/>
    <n v="1"/>
    <n v="1"/>
    <n v="0"/>
    <n v="1"/>
    <n v="1"/>
    <b v="0"/>
    <n v="0"/>
    <b v="1"/>
    <n v="1"/>
    <b v="1"/>
    <n v="1"/>
    <b v="0"/>
    <b v="0"/>
    <b v="1"/>
    <b v="1"/>
    <b v="0"/>
    <b v="0"/>
    <x v="1"/>
    <x v="1"/>
  </r>
  <r>
    <x v="1"/>
    <n v="-4.9148882719999998"/>
    <n v="65"/>
    <s v="F"/>
    <m/>
    <n v="1"/>
    <n v="0"/>
    <n v="0"/>
    <n v="0"/>
    <s v="Stanford"/>
    <n v="1"/>
    <n v="1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1"/>
    <n v="6.1564291280000001"/>
    <n v="63"/>
    <s v="M"/>
    <m/>
    <n v="1"/>
    <n v="0"/>
    <n v="0"/>
    <n v="0"/>
    <s v="Stanford"/>
    <n v="1"/>
    <n v="1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1"/>
    <n v="-0.96570313910000005"/>
    <n v="74"/>
    <s v="M"/>
    <m/>
    <n v="1"/>
    <n v="1"/>
    <n v="0"/>
    <n v="0"/>
    <s v="Stanford"/>
    <n v="1"/>
    <n v="1"/>
    <n v="1"/>
    <n v="0"/>
    <n v="0"/>
    <b v="1"/>
    <n v="1"/>
    <b v="0"/>
    <n v="0"/>
    <b v="0"/>
    <n v="0"/>
    <b v="0"/>
    <b v="0"/>
    <b v="0"/>
    <b v="0"/>
    <b v="0"/>
    <b v="1"/>
    <x v="0"/>
    <x v="0"/>
  </r>
  <r>
    <x v="1"/>
    <n v="7.6217001560000002"/>
    <n v="75"/>
    <s v="M"/>
    <m/>
    <n v="1"/>
    <n v="0.5"/>
    <n v="0"/>
    <n v="0.5"/>
    <s v="Stanford"/>
    <n v="1"/>
    <n v="1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1"/>
    <n v="4.2917910519999998"/>
    <n v="62"/>
    <s v="F"/>
    <m/>
    <n v="1"/>
    <n v="0"/>
    <n v="0"/>
    <n v="1"/>
    <s v="Stanford"/>
    <n v="1"/>
    <n v="1"/>
    <n v="0"/>
    <n v="0"/>
    <n v="1"/>
    <b v="0"/>
    <n v="0"/>
    <b v="0"/>
    <n v="0"/>
    <b v="1"/>
    <n v="1"/>
    <b v="0"/>
    <b v="0"/>
    <b v="0"/>
    <b v="0"/>
    <b v="0"/>
    <b v="0"/>
    <x v="0"/>
    <x v="1"/>
  </r>
  <r>
    <x v="1"/>
    <n v="7.2552489189999996"/>
    <n v="62"/>
    <s v="M"/>
    <m/>
    <n v="1"/>
    <n v="0"/>
    <n v="0"/>
    <n v="0"/>
    <s v="Stanford"/>
    <n v="1"/>
    <n v="1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1"/>
    <n v="4.4798871480000004"/>
    <n v="60"/>
    <s v="M"/>
    <m/>
    <n v="1"/>
    <n v="1"/>
    <n v="0"/>
    <n v="1"/>
    <s v="Stanford"/>
    <n v="1"/>
    <n v="1"/>
    <n v="1"/>
    <n v="0"/>
    <n v="1"/>
    <b v="1"/>
    <n v="1"/>
    <b v="0"/>
    <n v="0"/>
    <b v="1"/>
    <n v="1"/>
    <b v="0"/>
    <b v="1"/>
    <b v="0"/>
    <b v="0"/>
    <b v="0"/>
    <b v="1"/>
    <x v="0"/>
    <x v="1"/>
  </r>
  <r>
    <x v="1"/>
    <n v="4.4268055569999998"/>
    <n v="78"/>
    <s v="M"/>
    <m/>
    <n v="1"/>
    <n v="1"/>
    <n v="0"/>
    <n v="1"/>
    <s v="Stanford"/>
    <n v="1"/>
    <n v="1"/>
    <n v="1"/>
    <n v="0"/>
    <n v="1"/>
    <b v="1"/>
    <n v="1"/>
    <b v="0"/>
    <n v="0"/>
    <b v="1"/>
    <n v="1"/>
    <b v="0"/>
    <b v="1"/>
    <b v="0"/>
    <b v="0"/>
    <b v="0"/>
    <b v="1"/>
    <x v="0"/>
    <x v="1"/>
  </r>
  <r>
    <x v="1"/>
    <n v="4.9676454559999996"/>
    <n v="67"/>
    <s v="M"/>
    <m/>
    <n v="1"/>
    <n v="0"/>
    <n v="1"/>
    <n v="1"/>
    <s v="Stanford"/>
    <n v="1"/>
    <n v="1"/>
    <n v="0"/>
    <n v="1"/>
    <n v="1"/>
    <b v="0"/>
    <n v="0"/>
    <b v="1"/>
    <n v="1"/>
    <b v="1"/>
    <n v="1"/>
    <b v="0"/>
    <b v="0"/>
    <b v="1"/>
    <b v="1"/>
    <b v="0"/>
    <b v="0"/>
    <x v="1"/>
    <x v="1"/>
  </r>
  <r>
    <x v="1"/>
    <n v="7.4490138779999997"/>
    <n v="66"/>
    <s v="M"/>
    <m/>
    <n v="1"/>
    <n v="0"/>
    <n v="1"/>
    <n v="1"/>
    <s v="Stanford"/>
    <n v="1"/>
    <n v="1"/>
    <n v="0"/>
    <n v="1"/>
    <n v="1"/>
    <b v="0"/>
    <n v="0"/>
    <b v="1"/>
    <n v="1"/>
    <b v="1"/>
    <n v="1"/>
    <b v="0"/>
    <b v="0"/>
    <b v="1"/>
    <b v="1"/>
    <b v="0"/>
    <b v="0"/>
    <x v="1"/>
    <x v="1"/>
  </r>
  <r>
    <x v="1"/>
    <n v="4.0073969509999996"/>
    <n v="75"/>
    <s v="M"/>
    <m/>
    <n v="1"/>
    <n v="0"/>
    <n v="1"/>
    <n v="1"/>
    <s v="Stanford"/>
    <n v="1"/>
    <n v="1"/>
    <n v="0"/>
    <n v="1"/>
    <n v="1"/>
    <b v="0"/>
    <n v="0"/>
    <b v="1"/>
    <n v="1"/>
    <b v="1"/>
    <n v="1"/>
    <b v="0"/>
    <b v="0"/>
    <b v="1"/>
    <b v="1"/>
    <b v="0"/>
    <b v="0"/>
    <x v="1"/>
    <x v="1"/>
  </r>
  <r>
    <x v="1"/>
    <n v="10.04713289"/>
    <n v="67"/>
    <s v="M"/>
    <m/>
    <n v="1"/>
    <n v="1"/>
    <n v="1"/>
    <n v="1"/>
    <s v="Stanford"/>
    <n v="1"/>
    <n v="1"/>
    <n v="1"/>
    <n v="1"/>
    <n v="1"/>
    <b v="1"/>
    <n v="1"/>
    <b v="1"/>
    <n v="1"/>
    <b v="1"/>
    <n v="1"/>
    <b v="1"/>
    <b v="1"/>
    <b v="1"/>
    <b v="1"/>
    <b v="1"/>
    <b v="1"/>
    <x v="1"/>
    <x v="1"/>
  </r>
  <r>
    <x v="1"/>
    <n v="6.5036704729999997"/>
    <n v="77"/>
    <s v="M"/>
    <m/>
    <n v="1"/>
    <n v="1"/>
    <n v="1"/>
    <n v="1"/>
    <s v="Stanford"/>
    <n v="1"/>
    <n v="1"/>
    <n v="1"/>
    <n v="1"/>
    <n v="1"/>
    <b v="1"/>
    <n v="1"/>
    <b v="1"/>
    <n v="1"/>
    <b v="1"/>
    <n v="1"/>
    <b v="1"/>
    <b v="1"/>
    <b v="1"/>
    <b v="1"/>
    <b v="1"/>
    <b v="1"/>
    <x v="1"/>
    <x v="1"/>
  </r>
  <r>
    <x v="1"/>
    <n v="3.3723491669999999"/>
    <n v="73"/>
    <s v="M"/>
    <m/>
    <n v="1"/>
    <n v="1"/>
    <n v="1"/>
    <n v="1"/>
    <s v="Stanford"/>
    <n v="1"/>
    <n v="1"/>
    <n v="1"/>
    <n v="1"/>
    <n v="1"/>
    <b v="1"/>
    <n v="1"/>
    <b v="1"/>
    <n v="1"/>
    <b v="1"/>
    <n v="1"/>
    <b v="1"/>
    <b v="1"/>
    <b v="1"/>
    <b v="1"/>
    <b v="1"/>
    <b v="1"/>
    <x v="1"/>
    <x v="1"/>
  </r>
  <r>
    <x v="1"/>
    <n v="4.2871140130000001"/>
    <n v="63"/>
    <s v="M"/>
    <m/>
    <n v="1"/>
    <n v="1"/>
    <n v="1"/>
    <n v="1"/>
    <s v="Stanford"/>
    <n v="1"/>
    <n v="1"/>
    <n v="1"/>
    <n v="1"/>
    <n v="1"/>
    <b v="1"/>
    <n v="1"/>
    <b v="1"/>
    <n v="1"/>
    <b v="1"/>
    <n v="1"/>
    <b v="1"/>
    <b v="1"/>
    <b v="1"/>
    <b v="1"/>
    <b v="1"/>
    <b v="1"/>
    <x v="1"/>
    <x v="1"/>
  </r>
  <r>
    <x v="1"/>
    <n v="8.4718958880000006"/>
    <n v="69"/>
    <s v="M"/>
    <m/>
    <n v="1"/>
    <n v="1"/>
    <n v="1"/>
    <n v="1"/>
    <s v="Stanford"/>
    <n v="1"/>
    <n v="1"/>
    <n v="1"/>
    <n v="1"/>
    <n v="1"/>
    <b v="1"/>
    <n v="1"/>
    <b v="1"/>
    <n v="1"/>
    <b v="1"/>
    <n v="1"/>
    <b v="1"/>
    <b v="1"/>
    <b v="1"/>
    <b v="1"/>
    <b v="1"/>
    <b v="1"/>
    <x v="1"/>
    <x v="1"/>
  </r>
  <r>
    <x v="1"/>
    <n v="6.7906220670000002"/>
    <n v="70"/>
    <s v="M"/>
    <m/>
    <n v="1"/>
    <n v="1"/>
    <n v="1"/>
    <n v="1"/>
    <s v="Stanford"/>
    <n v="1"/>
    <n v="1"/>
    <n v="1"/>
    <n v="1"/>
    <n v="1"/>
    <b v="1"/>
    <n v="1"/>
    <b v="1"/>
    <n v="1"/>
    <b v="1"/>
    <n v="1"/>
    <b v="1"/>
    <b v="1"/>
    <b v="1"/>
    <b v="1"/>
    <b v="1"/>
    <b v="1"/>
    <x v="1"/>
    <x v="1"/>
  </r>
  <r>
    <x v="1"/>
    <n v="4.6497392319999999"/>
    <n v="60"/>
    <s v="M"/>
    <m/>
    <n v="1"/>
    <n v="0"/>
    <n v="0"/>
    <n v="0"/>
    <s v="Stanford"/>
    <n v="1"/>
    <n v="1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1"/>
    <n v="4.461746335"/>
    <n v="60"/>
    <s v="F"/>
    <m/>
    <n v="1"/>
    <n v="0"/>
    <n v="0"/>
    <n v="0"/>
    <s v="Stanford"/>
    <n v="1"/>
    <n v="1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1"/>
    <n v="3.8612132610000001"/>
    <n v="70"/>
    <s v="F"/>
    <m/>
    <n v="1"/>
    <n v="0"/>
    <n v="0"/>
    <n v="0"/>
    <s v="Stanford"/>
    <n v="1"/>
    <n v="1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1"/>
    <n v="8.2499133800000006"/>
    <n v="61"/>
    <s v="M"/>
    <m/>
    <n v="1"/>
    <n v="0"/>
    <n v="0"/>
    <n v="0"/>
    <s v="Stanford"/>
    <n v="1"/>
    <n v="1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1"/>
    <n v="10.48810585"/>
    <n v="77"/>
    <s v="M"/>
    <m/>
    <n v="1"/>
    <n v="0"/>
    <n v="0"/>
    <n v="0"/>
    <s v="Stanford"/>
    <n v="1"/>
    <n v="1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1"/>
    <n v="3.9732898780000001"/>
    <n v="71"/>
    <s v="M"/>
    <m/>
    <n v="1"/>
    <n v="1"/>
    <n v="0"/>
    <n v="0"/>
    <s v="Stanford"/>
    <n v="1"/>
    <n v="1"/>
    <n v="1"/>
    <n v="0"/>
    <n v="0"/>
    <b v="1"/>
    <n v="1"/>
    <b v="0"/>
    <n v="0"/>
    <b v="0"/>
    <n v="0"/>
    <b v="0"/>
    <b v="0"/>
    <b v="0"/>
    <b v="0"/>
    <b v="0"/>
    <b v="1"/>
    <x v="0"/>
    <x v="0"/>
  </r>
  <r>
    <x v="1"/>
    <n v="7.9504351340000001"/>
    <n v="67"/>
    <s v="M"/>
    <m/>
    <n v="1"/>
    <n v="1"/>
    <n v="0"/>
    <n v="0"/>
    <s v="Stanford"/>
    <n v="1"/>
    <n v="1"/>
    <n v="1"/>
    <n v="0"/>
    <n v="0"/>
    <b v="1"/>
    <n v="1"/>
    <b v="0"/>
    <n v="0"/>
    <b v="0"/>
    <n v="0"/>
    <b v="0"/>
    <b v="0"/>
    <b v="0"/>
    <b v="0"/>
    <b v="0"/>
    <b v="1"/>
    <x v="0"/>
    <x v="0"/>
  </r>
  <r>
    <x v="1"/>
    <n v="7.7607998289999998"/>
    <n v="70"/>
    <s v="M"/>
    <m/>
    <n v="1"/>
    <n v="0"/>
    <n v="1"/>
    <n v="0"/>
    <s v="Stanford"/>
    <n v="1"/>
    <n v="1"/>
    <n v="0"/>
    <n v="1"/>
    <n v="0"/>
    <b v="0"/>
    <n v="0"/>
    <b v="1"/>
    <n v="1"/>
    <b v="0"/>
    <n v="0"/>
    <b v="0"/>
    <b v="0"/>
    <b v="0"/>
    <b v="0"/>
    <b v="0"/>
    <b v="0"/>
    <x v="1"/>
    <x v="0"/>
  </r>
  <r>
    <x v="1"/>
    <n v="8.1570566610000004"/>
    <n v="56"/>
    <s v="M"/>
    <m/>
    <n v="1"/>
    <n v="0"/>
    <n v="1"/>
    <n v="0"/>
    <s v="Stanford"/>
    <n v="1"/>
    <n v="1"/>
    <n v="0"/>
    <n v="1"/>
    <n v="0"/>
    <b v="0"/>
    <n v="0"/>
    <b v="1"/>
    <n v="1"/>
    <b v="0"/>
    <n v="0"/>
    <b v="0"/>
    <b v="0"/>
    <b v="0"/>
    <b v="0"/>
    <b v="0"/>
    <b v="0"/>
    <x v="1"/>
    <x v="0"/>
  </r>
  <r>
    <x v="1"/>
    <n v="8.5528064770000007"/>
    <n v="71"/>
    <s v="M"/>
    <m/>
    <n v="1"/>
    <n v="0"/>
    <n v="1"/>
    <n v="0"/>
    <s v="Stanford"/>
    <n v="1"/>
    <n v="1"/>
    <n v="0"/>
    <n v="1"/>
    <n v="0"/>
    <b v="0"/>
    <n v="0"/>
    <b v="1"/>
    <n v="1"/>
    <b v="0"/>
    <n v="0"/>
    <b v="0"/>
    <b v="0"/>
    <b v="0"/>
    <b v="0"/>
    <b v="0"/>
    <b v="0"/>
    <x v="1"/>
    <x v="0"/>
  </r>
  <r>
    <x v="1"/>
    <n v="1.4660633679999999"/>
    <n v="69"/>
    <s v="M"/>
    <m/>
    <n v="1"/>
    <n v="1"/>
    <n v="1"/>
    <n v="0"/>
    <s v="Stanford"/>
    <n v="1"/>
    <n v="1"/>
    <n v="1"/>
    <n v="1"/>
    <n v="0"/>
    <b v="1"/>
    <n v="1"/>
    <b v="1"/>
    <n v="1"/>
    <b v="0"/>
    <n v="0"/>
    <b v="1"/>
    <b v="0"/>
    <b v="0"/>
    <b v="0"/>
    <b v="0"/>
    <b v="1"/>
    <x v="1"/>
    <x v="0"/>
  </r>
  <r>
    <x v="1"/>
    <n v="6.4650967499999998"/>
    <n v="71"/>
    <s v="M"/>
    <m/>
    <n v="1"/>
    <n v="1"/>
    <n v="1"/>
    <n v="0"/>
    <s v="Stanford"/>
    <n v="1"/>
    <n v="1"/>
    <n v="1"/>
    <n v="1"/>
    <n v="0"/>
    <b v="1"/>
    <n v="1"/>
    <b v="1"/>
    <n v="1"/>
    <b v="0"/>
    <n v="0"/>
    <b v="1"/>
    <b v="0"/>
    <b v="0"/>
    <b v="0"/>
    <b v="0"/>
    <b v="1"/>
    <x v="1"/>
    <x v="0"/>
  </r>
  <r>
    <x v="1"/>
    <n v="5.9654922040000002"/>
    <n v="56"/>
    <s v="F"/>
    <m/>
    <n v="1"/>
    <n v="1"/>
    <n v="1"/>
    <n v="0"/>
    <s v="Stanford"/>
    <n v="1"/>
    <n v="1"/>
    <n v="1"/>
    <n v="1"/>
    <n v="0"/>
    <b v="1"/>
    <n v="1"/>
    <b v="1"/>
    <n v="1"/>
    <b v="0"/>
    <n v="0"/>
    <b v="1"/>
    <b v="0"/>
    <b v="0"/>
    <b v="0"/>
    <b v="0"/>
    <b v="1"/>
    <x v="1"/>
    <x v="0"/>
  </r>
  <r>
    <x v="1"/>
    <n v="6.6762195039999996"/>
    <n v="65"/>
    <s v="F"/>
    <s v="Parasomnia"/>
    <n v="1"/>
    <n v="1"/>
    <n v="1"/>
    <n v="0"/>
    <s v="Stanford"/>
    <n v="1"/>
    <n v="1"/>
    <n v="1"/>
    <n v="1"/>
    <n v="0"/>
    <b v="1"/>
    <n v="1"/>
    <b v="1"/>
    <n v="1"/>
    <b v="0"/>
    <n v="0"/>
    <b v="1"/>
    <b v="0"/>
    <b v="0"/>
    <b v="0"/>
    <b v="0"/>
    <b v="1"/>
    <x v="1"/>
    <x v="0"/>
  </r>
  <r>
    <x v="1"/>
    <n v="6.7622398209999997"/>
    <n v="74"/>
    <s v="F"/>
    <m/>
    <n v="1"/>
    <n v="1"/>
    <n v="1"/>
    <n v="0"/>
    <s v="Stanford"/>
    <n v="1"/>
    <n v="1"/>
    <n v="1"/>
    <n v="1"/>
    <n v="0"/>
    <b v="1"/>
    <n v="1"/>
    <b v="1"/>
    <n v="1"/>
    <b v="0"/>
    <n v="0"/>
    <b v="1"/>
    <b v="0"/>
    <b v="0"/>
    <b v="0"/>
    <b v="0"/>
    <b v="1"/>
    <x v="1"/>
    <x v="0"/>
  </r>
  <r>
    <x v="1"/>
    <n v="7.0950900639999999"/>
    <n v="59"/>
    <s v="M"/>
    <m/>
    <n v="1"/>
    <n v="1"/>
    <n v="1"/>
    <n v="0"/>
    <s v="Stanford"/>
    <n v="1"/>
    <n v="1"/>
    <n v="1"/>
    <n v="1"/>
    <n v="0"/>
    <b v="1"/>
    <n v="1"/>
    <b v="1"/>
    <n v="1"/>
    <b v="0"/>
    <n v="0"/>
    <b v="1"/>
    <b v="0"/>
    <b v="0"/>
    <b v="0"/>
    <b v="0"/>
    <b v="1"/>
    <x v="1"/>
    <x v="0"/>
  </r>
  <r>
    <x v="1"/>
    <n v="10.709139990000001"/>
    <n v="76"/>
    <s v="M"/>
    <m/>
    <n v="1"/>
    <n v="1"/>
    <n v="1"/>
    <n v="0"/>
    <s v="Stanford"/>
    <n v="1"/>
    <n v="1"/>
    <n v="1"/>
    <n v="1"/>
    <n v="0"/>
    <b v="1"/>
    <n v="1"/>
    <b v="1"/>
    <n v="1"/>
    <b v="0"/>
    <n v="0"/>
    <b v="1"/>
    <b v="0"/>
    <b v="0"/>
    <b v="0"/>
    <b v="0"/>
    <b v="1"/>
    <x v="1"/>
    <x v="0"/>
  </r>
  <r>
    <x v="1"/>
    <n v="5.5567184239999996"/>
    <n v="62"/>
    <s v="M"/>
    <m/>
    <n v="1"/>
    <n v="1"/>
    <n v="1"/>
    <n v="0"/>
    <s v="Stanford"/>
    <n v="1"/>
    <n v="1"/>
    <n v="1"/>
    <n v="1"/>
    <n v="0"/>
    <b v="1"/>
    <n v="1"/>
    <b v="1"/>
    <n v="1"/>
    <b v="0"/>
    <n v="0"/>
    <b v="1"/>
    <b v="0"/>
    <b v="0"/>
    <b v="0"/>
    <b v="0"/>
    <b v="1"/>
    <x v="1"/>
    <x v="0"/>
  </r>
  <r>
    <x v="1"/>
    <n v="8.1022803109999995"/>
    <n v="68"/>
    <s v="F"/>
    <m/>
    <n v="1"/>
    <n v="1"/>
    <n v="1"/>
    <n v="0"/>
    <s v="Stanford"/>
    <n v="1"/>
    <n v="1"/>
    <n v="1"/>
    <n v="1"/>
    <n v="0"/>
    <b v="1"/>
    <n v="1"/>
    <b v="1"/>
    <n v="1"/>
    <b v="0"/>
    <n v="0"/>
    <b v="1"/>
    <b v="0"/>
    <b v="0"/>
    <b v="0"/>
    <b v="0"/>
    <b v="1"/>
    <x v="1"/>
    <x v="0"/>
  </r>
  <r>
    <x v="1"/>
    <n v="5.0905679749999999"/>
    <n v="76"/>
    <s v="M"/>
    <m/>
    <n v="1"/>
    <n v="1"/>
    <n v="1"/>
    <n v="0"/>
    <s v="Stanford"/>
    <n v="1"/>
    <n v="1"/>
    <n v="1"/>
    <n v="1"/>
    <n v="0"/>
    <b v="1"/>
    <n v="1"/>
    <b v="1"/>
    <n v="1"/>
    <b v="0"/>
    <n v="0"/>
    <b v="1"/>
    <b v="0"/>
    <b v="0"/>
    <b v="0"/>
    <b v="0"/>
    <b v="1"/>
    <x v="1"/>
    <x v="0"/>
  </r>
  <r>
    <x v="1"/>
    <n v="4.3324332099999996"/>
    <n v="52"/>
    <s v="M"/>
    <m/>
    <n v="1"/>
    <n v="0.5"/>
    <n v="1"/>
    <n v="0"/>
    <s v="Stanford"/>
    <n v="1"/>
    <n v="1"/>
    <n v="0"/>
    <n v="1"/>
    <n v="0"/>
    <b v="0"/>
    <n v="0"/>
    <b v="1"/>
    <n v="1"/>
    <b v="0"/>
    <n v="0"/>
    <b v="0"/>
    <b v="0"/>
    <b v="0"/>
    <b v="0"/>
    <b v="0"/>
    <b v="0"/>
    <x v="1"/>
    <x v="0"/>
  </r>
  <r>
    <x v="1"/>
    <n v="2.9167801550000001"/>
    <n v="71"/>
    <s v="M"/>
    <m/>
    <n v="1"/>
    <n v="0.5"/>
    <n v="1"/>
    <n v="1"/>
    <s v="Stanford"/>
    <n v="1"/>
    <n v="1"/>
    <n v="0"/>
    <n v="1"/>
    <n v="1"/>
    <b v="0"/>
    <n v="0"/>
    <b v="1"/>
    <n v="1"/>
    <b v="1"/>
    <n v="1"/>
    <b v="0"/>
    <b v="0"/>
    <b v="1"/>
    <b v="1"/>
    <b v="0"/>
    <b v="0"/>
    <x v="1"/>
    <x v="1"/>
  </r>
  <r>
    <x v="0"/>
    <n v="-8.0569572209999993"/>
    <n v="45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n v="-7.1855940269999996"/>
    <n v="65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n v="-7.161543633"/>
    <n v="70"/>
    <s v="F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n v="-7.0927508330000002"/>
    <n v="58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n v="-6.7442457180000002"/>
    <n v="66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n v="-6.0728324950000001"/>
    <n v="53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n v="-5.8477109399999998"/>
    <n v="72"/>
    <s v="F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n v="-5.6646109559999998"/>
    <n v="61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n v="-5.4816198849999997"/>
    <n v="80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n v="-5.3751686689999998"/>
    <n v="62"/>
    <s v="F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n v="-5.3183706559999999"/>
    <n v="60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n v="-4.9671237980000003"/>
    <n v="64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n v="-4.8526087950000001"/>
    <n v="77"/>
    <s v="F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n v="-4.5812398910000001"/>
    <n v="74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n v="-4.4213471929999999"/>
    <n v="66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n v="-4.3677041909999996"/>
    <n v="68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n v="-4.3485170799999997"/>
    <n v="74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n v="-3.7640566149999999"/>
    <n v="62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n v="-3.5628620519999998"/>
    <n v="73"/>
    <s v="F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n v="-3.0625151339999999"/>
    <n v="74"/>
    <s v="F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n v="-2.9571440099999999"/>
    <n v="76"/>
    <s v="F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n v="-2.5948541490000001"/>
    <n v="65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n v="-2.14175468"/>
    <n v="71"/>
    <s v="F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n v="-1.7900054729999999"/>
    <n v="79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n v="-1.459569605"/>
    <n v="57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n v="-5.1303870600000002E-2"/>
    <n v="72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n v="6.9434791679999996E-2"/>
    <n v="61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n v="0.91961745130000005"/>
    <n v="60"/>
    <s v="M"/>
    <s v="REM-related OSA"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n v="2.1386801129999999"/>
    <n v="71"/>
    <s v="F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n v="-5.9610876189999997"/>
    <n v="60"/>
    <s v="F"/>
    <m/>
    <n v="0"/>
    <n v="0"/>
    <n v="1"/>
    <n v="0"/>
    <s v="Stanford"/>
    <n v="1"/>
    <n v="0"/>
    <n v="0"/>
    <n v="1"/>
    <n v="0"/>
    <b v="0"/>
    <n v="0"/>
    <b v="0"/>
    <n v="0"/>
    <b v="0"/>
    <n v="0"/>
    <b v="0"/>
    <b v="0"/>
    <b v="0"/>
    <b v="0"/>
    <b v="0"/>
    <b v="0"/>
    <x v="1"/>
    <x v="0"/>
  </r>
  <r>
    <x v="0"/>
    <n v="-1.679247124"/>
    <n v="70"/>
    <s v="M"/>
    <m/>
    <n v="0"/>
    <n v="1"/>
    <n v="1"/>
    <n v="0"/>
    <s v="Stanford"/>
    <n v="1"/>
    <n v="0"/>
    <n v="1"/>
    <n v="1"/>
    <n v="0"/>
    <b v="0"/>
    <n v="0"/>
    <b v="0"/>
    <n v="0"/>
    <b v="0"/>
    <n v="0"/>
    <b v="0"/>
    <b v="0"/>
    <b v="0"/>
    <b v="0"/>
    <b v="0"/>
    <b v="1"/>
    <x v="1"/>
    <x v="0"/>
  </r>
  <r>
    <x v="0"/>
    <n v="-7.7915592770000002"/>
    <n v="62"/>
    <s v="M"/>
    <m/>
    <n v="0"/>
    <n v="0"/>
    <n v="0"/>
    <n v="1"/>
    <s v="Stanford"/>
    <n v="1"/>
    <n v="0"/>
    <n v="0"/>
    <n v="0"/>
    <n v="1"/>
    <b v="0"/>
    <n v="0"/>
    <b v="0"/>
    <n v="0"/>
    <b v="0"/>
    <n v="0"/>
    <b v="0"/>
    <b v="0"/>
    <b v="0"/>
    <b v="0"/>
    <b v="0"/>
    <b v="0"/>
    <x v="0"/>
    <x v="1"/>
  </r>
  <r>
    <x v="0"/>
    <n v="-7.2821115900000004"/>
    <n v="76"/>
    <s v="M"/>
    <m/>
    <n v="0"/>
    <n v="0"/>
    <n v="0"/>
    <n v="1"/>
    <s v="Stanford"/>
    <n v="1"/>
    <n v="0"/>
    <n v="0"/>
    <n v="0"/>
    <n v="1"/>
    <b v="0"/>
    <n v="0"/>
    <b v="0"/>
    <n v="0"/>
    <b v="0"/>
    <n v="0"/>
    <b v="0"/>
    <b v="0"/>
    <b v="0"/>
    <b v="0"/>
    <b v="0"/>
    <b v="0"/>
    <x v="0"/>
    <x v="1"/>
  </r>
  <r>
    <x v="0"/>
    <n v="-2.5812651959999999"/>
    <n v="74"/>
    <s v="F"/>
    <s v="REM-related OSA"/>
    <n v="0"/>
    <n v="0"/>
    <n v="0"/>
    <n v="1"/>
    <s v="Stanford"/>
    <n v="1"/>
    <n v="0"/>
    <n v="0"/>
    <n v="0"/>
    <n v="1"/>
    <b v="0"/>
    <n v="0"/>
    <b v="0"/>
    <n v="0"/>
    <b v="0"/>
    <n v="0"/>
    <b v="0"/>
    <b v="0"/>
    <b v="0"/>
    <b v="0"/>
    <b v="0"/>
    <b v="0"/>
    <x v="0"/>
    <x v="1"/>
  </r>
  <r>
    <x v="0"/>
    <n v="3.9730297220000002"/>
    <n v="73"/>
    <s v="M"/>
    <m/>
    <n v="0"/>
    <n v="0"/>
    <n v="0"/>
    <n v="1"/>
    <s v="Stanford"/>
    <n v="1"/>
    <n v="0"/>
    <n v="0"/>
    <n v="0"/>
    <n v="1"/>
    <b v="0"/>
    <n v="0"/>
    <b v="0"/>
    <n v="0"/>
    <b v="0"/>
    <n v="0"/>
    <b v="0"/>
    <b v="0"/>
    <b v="0"/>
    <b v="0"/>
    <b v="0"/>
    <b v="0"/>
    <x v="0"/>
    <x v="1"/>
  </r>
  <r>
    <x v="0"/>
    <n v="-3.7593996189999999"/>
    <n v="60"/>
    <s v="F"/>
    <m/>
    <n v="0"/>
    <n v="1"/>
    <n v="1"/>
    <n v="1"/>
    <s v="Stanford"/>
    <n v="1"/>
    <n v="0"/>
    <n v="1"/>
    <n v="1"/>
    <n v="1"/>
    <b v="0"/>
    <n v="0"/>
    <b v="0"/>
    <n v="0"/>
    <b v="0"/>
    <n v="0"/>
    <b v="0"/>
    <b v="0"/>
    <b v="1"/>
    <b v="0"/>
    <b v="0"/>
    <b v="1"/>
    <x v="1"/>
    <x v="1"/>
  </r>
  <r>
    <x v="0"/>
    <n v="-5.7719640390000002"/>
    <n v="51"/>
    <s v="F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n v="-2.495419778"/>
    <n v="52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n v="-1.575004608"/>
    <n v="62"/>
    <s v="M"/>
    <s v="Pseudo-RBD"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n v="-0.23647876609999999"/>
    <n v="41"/>
    <s v="M"/>
    <s v="Delayed PLMs"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x v="0"/>
    <x v="0"/>
  </r>
  <r>
    <x v="0"/>
    <n v="-6.9253468600000003"/>
    <n v="43"/>
    <s v="M"/>
    <m/>
    <n v="0"/>
    <n v="0"/>
    <n v="1"/>
    <n v="0"/>
    <s v="Stanford"/>
    <n v="1"/>
    <n v="0"/>
    <n v="0"/>
    <n v="1"/>
    <n v="0"/>
    <b v="0"/>
    <n v="0"/>
    <b v="0"/>
    <n v="0"/>
    <b v="0"/>
    <n v="0"/>
    <b v="0"/>
    <b v="0"/>
    <b v="0"/>
    <b v="0"/>
    <b v="0"/>
    <b v="0"/>
    <x v="1"/>
    <x v="0"/>
  </r>
  <r>
    <x v="0"/>
    <n v="-3.858069446"/>
    <n v="40"/>
    <s v="M"/>
    <m/>
    <n v="0"/>
    <n v="1"/>
    <n v="1"/>
    <n v="0"/>
    <s v="Stanford"/>
    <n v="1"/>
    <n v="0"/>
    <n v="1"/>
    <n v="1"/>
    <n v="0"/>
    <b v="0"/>
    <n v="0"/>
    <b v="0"/>
    <n v="0"/>
    <b v="0"/>
    <n v="0"/>
    <b v="0"/>
    <b v="0"/>
    <b v="0"/>
    <b v="0"/>
    <b v="0"/>
    <b v="1"/>
    <x v="1"/>
    <x v="0"/>
  </r>
  <r>
    <x v="1"/>
    <m/>
    <n v="42"/>
    <s v="M"/>
    <m/>
    <n v="1"/>
    <n v="0"/>
    <n v="0"/>
    <n v="0"/>
    <s v="SHAS"/>
    <n v="1"/>
    <n v="1"/>
    <n v="0"/>
    <n v="0"/>
    <n v="0"/>
    <b v="0"/>
    <n v="0"/>
    <b v="0"/>
    <n v="0"/>
    <b v="0"/>
    <n v="0"/>
    <b v="0"/>
    <b v="0"/>
    <b v="0"/>
    <b v="0"/>
    <b v="0"/>
    <b v="0"/>
    <x v="0"/>
    <x v="0"/>
  </r>
</pivotCacheRecords>
</file>

<file path=xl/pivotCache/pivotCacheRecords2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8">
  <r>
    <x v="0"/>
    <m/>
    <n v="72"/>
    <s v="M"/>
    <s v="Sleep apnea"/>
    <n v="0"/>
    <n v="1"/>
    <n v="0"/>
    <n v="0"/>
    <s v="May Clinic Data"/>
    <n v="1"/>
    <n v="0"/>
    <n v="1"/>
    <n v="0"/>
    <n v="0"/>
    <b v="0"/>
    <n v="0"/>
    <b v="0"/>
    <n v="0"/>
    <b v="0"/>
    <n v="0"/>
    <b v="0"/>
    <b v="0"/>
    <b v="0"/>
    <b v="0"/>
    <b v="0"/>
    <b v="1"/>
    <b v="0"/>
    <b v="0"/>
    <b v="0"/>
    <x v="0"/>
  </r>
  <r>
    <x v="0"/>
    <m/>
    <n v="79"/>
    <s v="M"/>
    <s v="Insomnia"/>
    <n v="0"/>
    <n v="0"/>
    <n v="0"/>
    <n v="0"/>
    <s v="May Clinic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m/>
    <n v="55"/>
    <s v="M"/>
    <s v="Sleep apnea"/>
    <n v="0.5"/>
    <n v="1"/>
    <n v="0"/>
    <n v="1"/>
    <s v="May Clinic Data"/>
    <n v="1"/>
    <n v="0"/>
    <n v="1"/>
    <n v="0"/>
    <n v="1"/>
    <b v="0"/>
    <n v="0"/>
    <b v="0"/>
    <n v="0"/>
    <b v="0"/>
    <n v="0"/>
    <b v="0"/>
    <b v="0"/>
    <b v="0"/>
    <b v="0"/>
    <b v="0"/>
    <b v="1"/>
    <b v="0"/>
    <b v="1"/>
    <b v="1"/>
    <x v="1"/>
  </r>
  <r>
    <x v="0"/>
    <m/>
    <n v="61"/>
    <s v="M"/>
    <s v="Sleep apnea"/>
    <n v="0"/>
    <n v="1"/>
    <n v="0"/>
    <n v="1"/>
    <s v="May Clinic Data"/>
    <n v="1"/>
    <n v="0"/>
    <n v="1"/>
    <n v="0"/>
    <n v="1"/>
    <b v="0"/>
    <n v="0"/>
    <b v="0"/>
    <n v="0"/>
    <b v="0"/>
    <n v="0"/>
    <b v="0"/>
    <b v="0"/>
    <b v="0"/>
    <b v="0"/>
    <b v="0"/>
    <b v="1"/>
    <b v="0"/>
    <b v="1"/>
    <b v="1"/>
    <x v="1"/>
  </r>
  <r>
    <x v="0"/>
    <m/>
    <n v="46"/>
    <s v="F"/>
    <s v="Chronic fatigue"/>
    <n v="0"/>
    <n v="0"/>
    <n v="0"/>
    <n v="0"/>
    <s v="May Clinic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m/>
    <n v="80"/>
    <s v="M"/>
    <s v="OSA"/>
    <n v="0"/>
    <n v="1"/>
    <n v="0"/>
    <n v="0"/>
    <s v="May Clinic Data"/>
    <n v="1"/>
    <n v="0"/>
    <n v="1"/>
    <n v="0"/>
    <n v="0"/>
    <b v="0"/>
    <n v="0"/>
    <b v="0"/>
    <n v="0"/>
    <b v="0"/>
    <n v="0"/>
    <b v="0"/>
    <b v="0"/>
    <b v="0"/>
    <b v="0"/>
    <b v="0"/>
    <b v="1"/>
    <b v="0"/>
    <b v="0"/>
    <b v="0"/>
    <x v="0"/>
  </r>
  <r>
    <x v="0"/>
    <m/>
    <n v="70"/>
    <s v="F"/>
    <s v="OSA"/>
    <n v="0"/>
    <n v="0"/>
    <n v="0"/>
    <n v="0"/>
    <s v="May Clinic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m/>
    <n v="87"/>
    <s v="F"/>
    <s v="Sleep apnea"/>
    <n v="0"/>
    <n v="1"/>
    <n v="1"/>
    <n v="0"/>
    <s v="May Clinic Data"/>
    <n v="1"/>
    <n v="0"/>
    <n v="1"/>
    <n v="1"/>
    <n v="0"/>
    <b v="0"/>
    <n v="0"/>
    <b v="0"/>
    <n v="0"/>
    <b v="0"/>
    <n v="0"/>
    <b v="0"/>
    <b v="0"/>
    <b v="0"/>
    <b v="0"/>
    <b v="0"/>
    <b v="1"/>
    <b v="1"/>
    <b v="0"/>
    <b v="1"/>
    <x v="1"/>
  </r>
  <r>
    <x v="1"/>
    <m/>
    <n v="76"/>
    <s v="M"/>
    <m/>
    <n v="0.5"/>
    <n v="1"/>
    <n v="1"/>
    <n v="0"/>
    <s v="May Clinic Data"/>
    <n v="1"/>
    <n v="0"/>
    <n v="1"/>
    <n v="1"/>
    <n v="0"/>
    <b v="0"/>
    <n v="0"/>
    <b v="0"/>
    <n v="0"/>
    <b v="0"/>
    <n v="0"/>
    <b v="0"/>
    <b v="0"/>
    <b v="0"/>
    <b v="0"/>
    <b v="0"/>
    <b v="1"/>
    <b v="1"/>
    <b v="0"/>
    <b v="1"/>
    <x v="1"/>
  </r>
  <r>
    <x v="1"/>
    <m/>
    <n v="67"/>
    <s v="M"/>
    <m/>
    <n v="1"/>
    <n v="0.5"/>
    <n v="0"/>
    <n v="0"/>
    <s v="May Clinic Data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1"/>
    <m/>
    <n v="67"/>
    <s v="M"/>
    <m/>
    <n v="1"/>
    <n v="0"/>
    <n v="0"/>
    <n v="0"/>
    <s v="May Clinic Data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1"/>
    <m/>
    <n v="55"/>
    <s v="M"/>
    <m/>
    <n v="1"/>
    <n v="1"/>
    <n v="1"/>
    <n v="1"/>
    <s v="May Clinic Data"/>
    <n v="1"/>
    <n v="1"/>
    <n v="1"/>
    <n v="1"/>
    <n v="1"/>
    <b v="1"/>
    <n v="1"/>
    <b v="1"/>
    <n v="1"/>
    <b v="1"/>
    <n v="1"/>
    <b v="1"/>
    <b v="1"/>
    <b v="1"/>
    <b v="1"/>
    <b v="1"/>
    <b v="1"/>
    <b v="1"/>
    <b v="1"/>
    <b v="1"/>
    <x v="1"/>
  </r>
  <r>
    <x v="1"/>
    <m/>
    <n v="67"/>
    <s v="M"/>
    <s v="Depression"/>
    <n v="1"/>
    <n v="0"/>
    <n v="1"/>
    <n v="0"/>
    <s v="May Clinic Data"/>
    <n v="1"/>
    <n v="1"/>
    <n v="0"/>
    <n v="1"/>
    <n v="0"/>
    <b v="0"/>
    <n v="0"/>
    <b v="1"/>
    <n v="1"/>
    <b v="0"/>
    <n v="0"/>
    <b v="0"/>
    <b v="0"/>
    <b v="0"/>
    <b v="0"/>
    <b v="0"/>
    <b v="0"/>
    <b v="1"/>
    <b v="0"/>
    <b v="1"/>
    <x v="0"/>
  </r>
  <r>
    <x v="1"/>
    <m/>
    <n v="72"/>
    <s v="M"/>
    <m/>
    <n v="1"/>
    <n v="1"/>
    <n v="1"/>
    <n v="1"/>
    <s v="April Cinic Data"/>
    <n v="1"/>
    <n v="1"/>
    <n v="1"/>
    <n v="1"/>
    <n v="1"/>
    <b v="1"/>
    <n v="1"/>
    <b v="1"/>
    <n v="1"/>
    <b v="1"/>
    <n v="1"/>
    <b v="1"/>
    <b v="1"/>
    <b v="1"/>
    <b v="1"/>
    <b v="1"/>
    <b v="1"/>
    <b v="1"/>
    <b v="1"/>
    <b v="1"/>
    <x v="1"/>
  </r>
  <r>
    <x v="0"/>
    <m/>
    <n v="67"/>
    <s v="M"/>
    <s v="RLS"/>
    <n v="0"/>
    <n v="0"/>
    <n v="0"/>
    <n v="0"/>
    <s v="April Cinic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m/>
    <n v="74"/>
    <s v="F"/>
    <s v="Insomnia"/>
    <n v="0"/>
    <n v="0"/>
    <n v="0"/>
    <n v="0.5"/>
    <s v="April Cinic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1"/>
    <m/>
    <n v="54"/>
    <s v="F"/>
    <s v="DM2, depression"/>
    <n v="1"/>
    <n v="0"/>
    <n v="0"/>
    <n v="0"/>
    <s v="April Cinic Data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m/>
    <n v="65"/>
    <s v="F"/>
    <s v="Diabetes, heart failure"/>
    <n v="0"/>
    <n v="0"/>
    <n v="1"/>
    <n v="1"/>
    <s v="April Cinic Data"/>
    <n v="1"/>
    <n v="0"/>
    <n v="0"/>
    <n v="1"/>
    <n v="1"/>
    <b v="0"/>
    <n v="0"/>
    <b v="0"/>
    <n v="0"/>
    <b v="0"/>
    <n v="0"/>
    <b v="0"/>
    <b v="0"/>
    <b v="1"/>
    <b v="0"/>
    <b v="0"/>
    <b v="0"/>
    <b v="1"/>
    <b v="1"/>
    <b v="1"/>
    <x v="0"/>
  </r>
  <r>
    <x v="0"/>
    <m/>
    <n v="73"/>
    <s v="F"/>
    <s v="Insomnia, anxiety, migraines"/>
    <n v="0"/>
    <n v="0"/>
    <n v="1"/>
    <n v="0"/>
    <s v="April Cinic Data"/>
    <n v="1"/>
    <n v="0"/>
    <n v="0"/>
    <n v="1"/>
    <n v="0"/>
    <b v="0"/>
    <n v="0"/>
    <b v="0"/>
    <n v="0"/>
    <b v="0"/>
    <n v="0"/>
    <b v="0"/>
    <b v="0"/>
    <b v="0"/>
    <b v="0"/>
    <b v="0"/>
    <b v="0"/>
    <b v="1"/>
    <b v="0"/>
    <b v="1"/>
    <x v="0"/>
  </r>
  <r>
    <x v="0"/>
    <m/>
    <n v="77"/>
    <s v="F"/>
    <m/>
    <n v="0.5"/>
    <n v="1"/>
    <n v="0"/>
    <n v="0.5"/>
    <s v="April Cinic Data"/>
    <n v="1"/>
    <n v="0"/>
    <n v="1"/>
    <n v="0"/>
    <n v="0"/>
    <b v="0"/>
    <n v="0"/>
    <b v="0"/>
    <n v="0"/>
    <b v="0"/>
    <n v="0"/>
    <b v="0"/>
    <b v="0"/>
    <b v="0"/>
    <b v="0"/>
    <b v="0"/>
    <b v="1"/>
    <b v="0"/>
    <b v="0"/>
    <b v="0"/>
    <x v="0"/>
  </r>
  <r>
    <x v="0"/>
    <m/>
    <n v="53"/>
    <s v="F"/>
    <s v="Insomnia"/>
    <n v="0"/>
    <n v="1"/>
    <n v="1"/>
    <n v="0"/>
    <s v="April Cinic Data"/>
    <n v="1"/>
    <n v="0"/>
    <n v="1"/>
    <n v="1"/>
    <n v="0"/>
    <b v="0"/>
    <n v="0"/>
    <b v="0"/>
    <n v="0"/>
    <b v="0"/>
    <n v="0"/>
    <b v="0"/>
    <b v="0"/>
    <b v="0"/>
    <b v="0"/>
    <b v="0"/>
    <b v="1"/>
    <b v="1"/>
    <b v="0"/>
    <b v="1"/>
    <x v="1"/>
  </r>
  <r>
    <x v="0"/>
    <m/>
    <n v="76"/>
    <s v="F"/>
    <s v="Hypersomnia"/>
    <n v="0"/>
    <n v="0"/>
    <n v="0"/>
    <n v="0"/>
    <s v="April Cinic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1"/>
    <m/>
    <n v="49"/>
    <s v="F"/>
    <s v="Anxiety"/>
    <n v="1"/>
    <n v="0.5"/>
    <n v="1"/>
    <n v="1"/>
    <s v="April Cinic Data"/>
    <n v="1"/>
    <n v="1"/>
    <n v="0"/>
    <n v="1"/>
    <n v="1"/>
    <b v="0"/>
    <n v="0"/>
    <b v="1"/>
    <n v="1"/>
    <b v="1"/>
    <n v="1"/>
    <b v="0"/>
    <b v="0"/>
    <b v="1"/>
    <b v="1"/>
    <b v="0"/>
    <b v="0"/>
    <b v="1"/>
    <b v="1"/>
    <b v="1"/>
    <x v="0"/>
  </r>
  <r>
    <x v="0"/>
    <m/>
    <n v="53"/>
    <s v="F"/>
    <s v="Insomnia, depression, sleep apnea"/>
    <n v="0"/>
    <n v="0"/>
    <n v="0"/>
    <n v="1"/>
    <s v="April Cinic Data"/>
    <n v="1"/>
    <n v="0"/>
    <n v="0"/>
    <n v="0"/>
    <n v="1"/>
    <b v="0"/>
    <n v="0"/>
    <b v="0"/>
    <n v="0"/>
    <b v="0"/>
    <n v="0"/>
    <b v="0"/>
    <b v="0"/>
    <b v="0"/>
    <b v="0"/>
    <b v="0"/>
    <b v="0"/>
    <b v="0"/>
    <b v="1"/>
    <b v="1"/>
    <x v="0"/>
  </r>
  <r>
    <x v="0"/>
    <m/>
    <n v="83"/>
    <s v="F"/>
    <s v="AD-MCi and OSA"/>
    <n v="0"/>
    <n v="0"/>
    <n v="0"/>
    <n v="0"/>
    <s v="April Cinic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m/>
    <n v="65"/>
    <s v="M"/>
    <s v="RLS"/>
    <n v="0.5"/>
    <n v="0"/>
    <n v="0"/>
    <n v="0"/>
    <s v="April Cinic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m/>
    <n v="80"/>
    <s v="F"/>
    <s v="RLS"/>
    <n v="0"/>
    <n v="0"/>
    <n v="1"/>
    <n v="0"/>
    <s v="April Cinic Data"/>
    <n v="1"/>
    <n v="0"/>
    <n v="0"/>
    <n v="1"/>
    <n v="0"/>
    <b v="0"/>
    <n v="0"/>
    <b v="0"/>
    <n v="0"/>
    <b v="0"/>
    <n v="0"/>
    <b v="0"/>
    <b v="0"/>
    <b v="0"/>
    <b v="0"/>
    <b v="0"/>
    <b v="0"/>
    <b v="1"/>
    <b v="0"/>
    <b v="1"/>
    <x v="0"/>
  </r>
  <r>
    <x v="0"/>
    <m/>
    <n v="67"/>
    <s v="F"/>
    <s v="Migraines, OSA"/>
    <n v="0.5"/>
    <n v="0"/>
    <n v="0"/>
    <n v="0"/>
    <s v="April Cinic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1"/>
    <m/>
    <n v="80"/>
    <s v="M"/>
    <m/>
    <n v="0"/>
    <n v="1"/>
    <n v="1"/>
    <n v="0"/>
    <s v="April Cinic Data"/>
    <n v="1"/>
    <n v="0"/>
    <n v="1"/>
    <n v="1"/>
    <n v="0"/>
    <b v="0"/>
    <n v="0"/>
    <b v="0"/>
    <n v="0"/>
    <b v="0"/>
    <n v="0"/>
    <b v="0"/>
    <b v="0"/>
    <b v="0"/>
    <b v="0"/>
    <b v="0"/>
    <b v="1"/>
    <b v="1"/>
    <b v="0"/>
    <b v="1"/>
    <x v="1"/>
  </r>
  <r>
    <x v="1"/>
    <m/>
    <n v="64"/>
    <s v="M"/>
    <s v="Depression, diabetes"/>
    <n v="1"/>
    <n v="0"/>
    <n v="0"/>
    <n v="0"/>
    <s v="April Cinic Data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m/>
    <n v="53"/>
    <s v="F"/>
    <s v="OSA, RLS, depression"/>
    <n v="0.5"/>
    <n v="1"/>
    <n v="0"/>
    <n v="0"/>
    <s v="Clinic - Clean Data"/>
    <n v="1"/>
    <n v="0"/>
    <n v="1"/>
    <n v="0"/>
    <n v="0"/>
    <b v="0"/>
    <n v="0"/>
    <b v="0"/>
    <n v="0"/>
    <b v="0"/>
    <n v="0"/>
    <b v="0"/>
    <b v="0"/>
    <b v="0"/>
    <b v="0"/>
    <b v="0"/>
    <b v="1"/>
    <b v="0"/>
    <b v="0"/>
    <b v="0"/>
    <x v="0"/>
  </r>
  <r>
    <x v="0"/>
    <m/>
    <n v="64"/>
    <s v="F"/>
    <s v="Central sleep apnea, circadian disorder"/>
    <n v="0.5"/>
    <n v="0"/>
    <n v="1"/>
    <n v="0"/>
    <s v="Clinic - Clean Data"/>
    <n v="1"/>
    <n v="0"/>
    <n v="0"/>
    <n v="1"/>
    <n v="0"/>
    <b v="0"/>
    <n v="0"/>
    <b v="0"/>
    <n v="0"/>
    <b v="0"/>
    <n v="0"/>
    <b v="0"/>
    <b v="0"/>
    <b v="0"/>
    <b v="0"/>
    <b v="0"/>
    <b v="0"/>
    <b v="1"/>
    <b v="0"/>
    <b v="1"/>
    <x v="0"/>
  </r>
  <r>
    <x v="0"/>
    <m/>
    <n v="67"/>
    <s v="F"/>
    <s v="OSA"/>
    <n v="0.5"/>
    <n v="1"/>
    <n v="1"/>
    <n v="0"/>
    <s v="Clinic - Clean Data"/>
    <n v="1"/>
    <n v="0"/>
    <n v="1"/>
    <n v="1"/>
    <n v="0"/>
    <b v="0"/>
    <n v="0"/>
    <b v="0"/>
    <n v="0"/>
    <b v="0"/>
    <n v="0"/>
    <b v="0"/>
    <b v="0"/>
    <b v="0"/>
    <b v="0"/>
    <b v="0"/>
    <b v="1"/>
    <b v="1"/>
    <b v="0"/>
    <b v="1"/>
    <x v="1"/>
  </r>
  <r>
    <x v="0"/>
    <m/>
    <n v="61"/>
    <s v="M"/>
    <s v="OSA, no RSWA"/>
    <n v="0.5"/>
    <n v="1"/>
    <n v="0"/>
    <n v="1"/>
    <s v="Clinic - Clean Data"/>
    <n v="1"/>
    <n v="0"/>
    <n v="1"/>
    <n v="0"/>
    <n v="1"/>
    <b v="0"/>
    <n v="0"/>
    <b v="0"/>
    <n v="0"/>
    <b v="0"/>
    <n v="0"/>
    <b v="0"/>
    <b v="0"/>
    <b v="0"/>
    <b v="0"/>
    <b v="0"/>
    <b v="1"/>
    <b v="0"/>
    <b v="1"/>
    <b v="1"/>
    <x v="1"/>
  </r>
  <r>
    <x v="0"/>
    <m/>
    <n v="53"/>
    <s v="F"/>
    <s v="OSA, anxiety, depression"/>
    <n v="0.5"/>
    <n v="1"/>
    <n v="1"/>
    <n v="1"/>
    <s v="Clinic - Clean Data"/>
    <n v="1"/>
    <n v="0"/>
    <n v="1"/>
    <n v="1"/>
    <n v="1"/>
    <b v="0"/>
    <n v="0"/>
    <b v="0"/>
    <n v="0"/>
    <b v="0"/>
    <n v="0"/>
    <b v="0"/>
    <b v="0"/>
    <b v="1"/>
    <b v="0"/>
    <b v="0"/>
    <b v="1"/>
    <b v="1"/>
    <b v="1"/>
    <b v="1"/>
    <x v="1"/>
  </r>
  <r>
    <x v="0"/>
    <m/>
    <n v="43"/>
    <s v="F"/>
    <s v="OSA, shift work disorder"/>
    <n v="0.5"/>
    <n v="0"/>
    <n v="1"/>
    <n v="0"/>
    <s v="Clinic - Clean Data"/>
    <n v="1"/>
    <n v="0"/>
    <n v="0"/>
    <n v="1"/>
    <n v="0"/>
    <b v="0"/>
    <n v="0"/>
    <b v="0"/>
    <n v="0"/>
    <b v="0"/>
    <n v="0"/>
    <b v="0"/>
    <b v="0"/>
    <b v="0"/>
    <b v="0"/>
    <b v="0"/>
    <b v="0"/>
    <b v="1"/>
    <b v="0"/>
    <b v="1"/>
    <x v="0"/>
  </r>
  <r>
    <x v="0"/>
    <m/>
    <n v="43"/>
    <s v="M"/>
    <s v="RLS, insomnia, mild OSA"/>
    <n v="0.5"/>
    <n v="0"/>
    <n v="0"/>
    <n v="1"/>
    <s v="Clinic - Clean Data"/>
    <n v="1"/>
    <n v="0"/>
    <n v="0"/>
    <n v="0"/>
    <n v="1"/>
    <b v="0"/>
    <n v="0"/>
    <b v="0"/>
    <n v="0"/>
    <b v="0"/>
    <n v="0"/>
    <b v="0"/>
    <b v="0"/>
    <b v="0"/>
    <b v="0"/>
    <b v="0"/>
    <b v="0"/>
    <b v="0"/>
    <b v="1"/>
    <b v="1"/>
    <x v="0"/>
  </r>
  <r>
    <x v="0"/>
    <m/>
    <n v="73"/>
    <s v="F"/>
    <s v="OSA sx, sleeptalking, initiation insomnia, RLS, low Fe"/>
    <n v="0.5"/>
    <n v="0.5"/>
    <n v="1"/>
    <n v="1"/>
    <s v="Clinic - Clean Data"/>
    <n v="1"/>
    <n v="0"/>
    <n v="0"/>
    <n v="1"/>
    <n v="1"/>
    <b v="0"/>
    <n v="0"/>
    <b v="0"/>
    <n v="0"/>
    <b v="0"/>
    <n v="0"/>
    <b v="0"/>
    <b v="0"/>
    <b v="1"/>
    <b v="0"/>
    <b v="0"/>
    <b v="0"/>
    <b v="1"/>
    <b v="1"/>
    <b v="1"/>
    <x v="0"/>
  </r>
  <r>
    <x v="0"/>
    <m/>
    <n v="68"/>
    <s v="M"/>
    <s v="Hypersomnia, tachycarida, constipation, l. thalamic lacunar lesion"/>
    <n v="0.5"/>
    <n v="0.5"/>
    <n v="1"/>
    <n v="1"/>
    <s v="Clinic - Clean Data"/>
    <n v="1"/>
    <n v="0"/>
    <n v="0"/>
    <n v="1"/>
    <n v="1"/>
    <b v="0"/>
    <n v="0"/>
    <b v="0"/>
    <n v="0"/>
    <b v="0"/>
    <n v="0"/>
    <b v="0"/>
    <b v="0"/>
    <b v="1"/>
    <b v="0"/>
    <b v="0"/>
    <b v="0"/>
    <b v="1"/>
    <b v="1"/>
    <b v="1"/>
    <x v="0"/>
  </r>
  <r>
    <x v="0"/>
    <m/>
    <n v="64"/>
    <s v="F"/>
    <s v="OSA, insomnia, excessive daytime sleepiness, cognitive concerns"/>
    <n v="0.5"/>
    <n v="0.5"/>
    <n v="0"/>
    <n v="1"/>
    <s v="Clinic - Clean Data"/>
    <n v="1"/>
    <n v="0"/>
    <n v="0"/>
    <n v="0"/>
    <n v="1"/>
    <b v="0"/>
    <n v="0"/>
    <b v="0"/>
    <n v="0"/>
    <b v="0"/>
    <n v="0"/>
    <b v="0"/>
    <b v="0"/>
    <b v="0"/>
    <b v="0"/>
    <b v="0"/>
    <b v="0"/>
    <b v="0"/>
    <b v="1"/>
    <b v="1"/>
    <x v="0"/>
  </r>
  <r>
    <x v="0"/>
    <m/>
    <n v="41"/>
    <s v="M"/>
    <s v="OSA"/>
    <n v="0.5"/>
    <n v="0"/>
    <n v="0"/>
    <n v="0.5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m/>
    <n v="68"/>
    <s v="F"/>
    <s v="OSA, migraines"/>
    <n v="0.5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m/>
    <n v="45"/>
    <s v="M"/>
    <s v="Tbi, sleep apnea, migraines, PTSD + GAD"/>
    <n v="0.5"/>
    <n v="0.5"/>
    <n v="1"/>
    <n v="1"/>
    <s v="Clinic - Clean Data"/>
    <n v="1"/>
    <n v="0"/>
    <n v="0"/>
    <n v="1"/>
    <n v="1"/>
    <b v="0"/>
    <n v="0"/>
    <b v="0"/>
    <n v="0"/>
    <b v="0"/>
    <n v="0"/>
    <b v="0"/>
    <b v="0"/>
    <b v="1"/>
    <b v="0"/>
    <b v="0"/>
    <b v="0"/>
    <b v="1"/>
    <b v="1"/>
    <b v="1"/>
    <x v="0"/>
  </r>
  <r>
    <x v="0"/>
    <m/>
    <n v="56"/>
    <s v="M"/>
    <s v="OSA, excessive daytime sleepiness"/>
    <n v="0.5"/>
    <n v="0"/>
    <n v="0"/>
    <n v="1"/>
    <s v="Clinic - Clean Data"/>
    <n v="1"/>
    <n v="0"/>
    <n v="0"/>
    <n v="0"/>
    <n v="1"/>
    <b v="0"/>
    <n v="0"/>
    <b v="0"/>
    <n v="0"/>
    <b v="0"/>
    <n v="0"/>
    <b v="0"/>
    <b v="0"/>
    <b v="0"/>
    <b v="0"/>
    <b v="0"/>
    <b v="0"/>
    <b v="0"/>
    <b v="1"/>
    <b v="1"/>
    <x v="0"/>
  </r>
  <r>
    <x v="0"/>
    <m/>
    <n v="45"/>
    <s v="F"/>
    <s v="Lupus, sleep apnea"/>
    <n v="0.5"/>
    <n v="0"/>
    <n v="0.5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m/>
    <n v="65"/>
    <s v="M"/>
    <s v="OSA, RLS"/>
    <n v="0.5"/>
    <n v="0"/>
    <n v="1"/>
    <n v="0"/>
    <s v="Clinic - Clean Data"/>
    <n v="1"/>
    <n v="0"/>
    <n v="0"/>
    <n v="1"/>
    <n v="0"/>
    <b v="0"/>
    <n v="0"/>
    <b v="0"/>
    <n v="0"/>
    <b v="0"/>
    <n v="0"/>
    <b v="0"/>
    <b v="0"/>
    <b v="0"/>
    <b v="0"/>
    <b v="0"/>
    <b v="0"/>
    <b v="1"/>
    <b v="0"/>
    <b v="1"/>
    <x v="0"/>
  </r>
  <r>
    <x v="0"/>
    <m/>
    <n v="63"/>
    <s v="M"/>
    <s v="OSA"/>
    <n v="0"/>
    <n v="0"/>
    <n v="1"/>
    <n v="0.5"/>
    <s v="Clinic - Clean Data"/>
    <n v="1"/>
    <n v="0"/>
    <n v="0"/>
    <n v="1"/>
    <n v="0"/>
    <b v="0"/>
    <n v="0"/>
    <b v="0"/>
    <n v="0"/>
    <b v="0"/>
    <n v="0"/>
    <b v="0"/>
    <b v="0"/>
    <b v="0"/>
    <b v="0"/>
    <b v="0"/>
    <b v="0"/>
    <b v="1"/>
    <b v="0"/>
    <b v="1"/>
    <x v="0"/>
  </r>
  <r>
    <x v="0"/>
    <m/>
    <n v="60"/>
    <s v="M"/>
    <s v="OSA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m/>
    <n v="81"/>
    <s v="M"/>
    <s v="OSA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m/>
    <n v="66"/>
    <s v="M"/>
    <s v="RLS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m/>
    <n v="64"/>
    <s v="F"/>
    <s v="OSA"/>
    <n v="0"/>
    <n v="0"/>
    <n v="1"/>
    <n v="0.5"/>
    <s v="Clinic - Clean Data"/>
    <n v="1"/>
    <n v="0"/>
    <n v="0"/>
    <n v="1"/>
    <n v="0"/>
    <b v="0"/>
    <n v="0"/>
    <b v="0"/>
    <n v="0"/>
    <b v="0"/>
    <n v="0"/>
    <b v="0"/>
    <b v="0"/>
    <b v="0"/>
    <b v="0"/>
    <b v="0"/>
    <b v="0"/>
    <b v="1"/>
    <b v="0"/>
    <b v="1"/>
    <x v="0"/>
  </r>
  <r>
    <x v="0"/>
    <m/>
    <n v="68"/>
    <s v="M"/>
    <s v="OSA"/>
    <n v="0"/>
    <n v="1"/>
    <n v="0"/>
    <n v="0"/>
    <s v="Clinic - Clean Data"/>
    <n v="1"/>
    <n v="0"/>
    <n v="1"/>
    <n v="0"/>
    <n v="0"/>
    <b v="0"/>
    <n v="0"/>
    <b v="0"/>
    <n v="0"/>
    <b v="0"/>
    <n v="0"/>
    <b v="0"/>
    <b v="0"/>
    <b v="0"/>
    <b v="0"/>
    <b v="0"/>
    <b v="1"/>
    <b v="0"/>
    <b v="0"/>
    <b v="0"/>
    <x v="0"/>
  </r>
  <r>
    <x v="0"/>
    <m/>
    <n v="56"/>
    <s v="F"/>
    <s v="Insomnia, anxiety"/>
    <n v="0"/>
    <n v="0"/>
    <n v="1"/>
    <n v="0.5"/>
    <s v="Clinic - Clean Data"/>
    <n v="1"/>
    <n v="0"/>
    <n v="0"/>
    <n v="1"/>
    <n v="0"/>
    <b v="0"/>
    <n v="0"/>
    <b v="0"/>
    <n v="0"/>
    <b v="0"/>
    <n v="0"/>
    <b v="0"/>
    <b v="0"/>
    <b v="0"/>
    <b v="0"/>
    <b v="0"/>
    <b v="0"/>
    <b v="1"/>
    <b v="0"/>
    <b v="1"/>
    <x v="0"/>
  </r>
  <r>
    <x v="0"/>
    <m/>
    <n v="87"/>
    <s v="F"/>
    <s v="OSA, RLS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m/>
    <n v="48"/>
    <s v="M"/>
    <s v="OSA, insomnia, distal sensory neuropathy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m/>
    <n v="78"/>
    <s v="M"/>
    <s v="Hypersomnia, OSA"/>
    <n v="0"/>
    <n v="0"/>
    <n v="0"/>
    <n v="0.5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m/>
    <n v="72"/>
    <s v="F"/>
    <s v="Insomnia"/>
    <n v="0"/>
    <n v="0.5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m/>
    <n v="63"/>
    <s v="F"/>
    <s v="MCl, althdileale, LVPPA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m/>
    <n v="51"/>
    <s v="F"/>
    <s v="OSA, RLS, excessive daytime sleepiness, lupus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m/>
    <n v="78"/>
    <s v="M"/>
    <s v="RBD mimic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m/>
    <n v="48"/>
    <s v="M"/>
    <s v="Spinal cerebellar ataxia 2, nocturia"/>
    <n v="0"/>
    <n v="0"/>
    <n v="1"/>
    <n v="0.5"/>
    <s v="Clinic - Clean Data"/>
    <n v="1"/>
    <n v="0"/>
    <n v="0"/>
    <n v="1"/>
    <n v="0"/>
    <b v="0"/>
    <n v="0"/>
    <b v="0"/>
    <n v="0"/>
    <b v="0"/>
    <n v="0"/>
    <b v="0"/>
    <b v="0"/>
    <b v="0"/>
    <b v="0"/>
    <b v="0"/>
    <b v="0"/>
    <b v="1"/>
    <b v="0"/>
    <b v="1"/>
    <x v="0"/>
  </r>
  <r>
    <x v="0"/>
    <m/>
    <n v="82"/>
    <s v="M"/>
    <s v="OSA"/>
    <n v="0"/>
    <n v="0"/>
    <n v="1"/>
    <n v="0"/>
    <s v="Clinic - Clean Data"/>
    <n v="1"/>
    <n v="0"/>
    <n v="0"/>
    <n v="1"/>
    <n v="0"/>
    <b v="0"/>
    <n v="0"/>
    <b v="0"/>
    <n v="0"/>
    <b v="0"/>
    <n v="0"/>
    <b v="0"/>
    <b v="0"/>
    <b v="0"/>
    <b v="0"/>
    <b v="0"/>
    <b v="0"/>
    <b v="1"/>
    <b v="0"/>
    <b v="1"/>
    <x v="0"/>
  </r>
  <r>
    <x v="0"/>
    <m/>
    <n v="87"/>
    <s v="M"/>
    <s v="RLS"/>
    <n v="0"/>
    <n v="0"/>
    <n v="1"/>
    <n v="1"/>
    <s v="Clinic - Clean Data"/>
    <n v="1"/>
    <n v="0"/>
    <n v="0"/>
    <n v="1"/>
    <n v="1"/>
    <b v="0"/>
    <n v="0"/>
    <b v="0"/>
    <n v="0"/>
    <b v="0"/>
    <n v="0"/>
    <b v="0"/>
    <b v="0"/>
    <b v="1"/>
    <b v="0"/>
    <b v="0"/>
    <b v="0"/>
    <b v="1"/>
    <b v="1"/>
    <b v="1"/>
    <x v="0"/>
  </r>
  <r>
    <x v="0"/>
    <m/>
    <n v="76"/>
    <s v="M"/>
    <s v="OSA, sleep maintenance insomnia, nocturia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m/>
    <n v="47"/>
    <s v="M"/>
    <s v="OSA, insomnia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m/>
    <n v="77"/>
    <s v="F"/>
    <s v="OSA, anxiety, depression"/>
    <n v="0"/>
    <n v="1"/>
    <n v="0"/>
    <n v="0"/>
    <s v="Clinic - Clean Data"/>
    <n v="1"/>
    <n v="0"/>
    <n v="1"/>
    <n v="0"/>
    <n v="0"/>
    <b v="0"/>
    <n v="0"/>
    <b v="0"/>
    <n v="0"/>
    <b v="0"/>
    <n v="0"/>
    <b v="0"/>
    <b v="0"/>
    <b v="0"/>
    <b v="0"/>
    <b v="0"/>
    <b v="1"/>
    <b v="0"/>
    <b v="0"/>
    <b v="0"/>
    <x v="0"/>
  </r>
  <r>
    <x v="0"/>
    <m/>
    <n v="62"/>
    <s v="F"/>
    <s v="Sleep apnea, migraines, I. ica aneurysm, s/p embolization (2020)"/>
    <n v="0"/>
    <n v="0"/>
    <n v="0"/>
    <n v="0.5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m/>
    <n v="73"/>
    <s v="M"/>
    <s v="RLS, OSA, depression"/>
    <n v="0"/>
    <n v="1"/>
    <n v="0"/>
    <n v="0"/>
    <s v="Clinic - Clean Data"/>
    <n v="1"/>
    <n v="0"/>
    <n v="1"/>
    <n v="0"/>
    <n v="0"/>
    <b v="0"/>
    <n v="0"/>
    <b v="0"/>
    <n v="0"/>
    <b v="0"/>
    <n v="0"/>
    <b v="0"/>
    <b v="0"/>
    <b v="0"/>
    <b v="0"/>
    <b v="0"/>
    <b v="1"/>
    <b v="0"/>
    <b v="0"/>
    <b v="0"/>
    <x v="0"/>
  </r>
  <r>
    <x v="0"/>
    <m/>
    <n v="71"/>
    <s v="M"/>
    <s v="OSA, depression, nocturia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m/>
    <n v="61"/>
    <s v="F"/>
    <s v="OSA, cognitive concerns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m/>
    <n v="84"/>
    <s v="M"/>
    <s v="OSA"/>
    <n v="0"/>
    <n v="1"/>
    <n v="1"/>
    <n v="0"/>
    <s v="Clinic - Clean Data"/>
    <n v="1"/>
    <n v="0"/>
    <n v="1"/>
    <n v="1"/>
    <n v="0"/>
    <b v="0"/>
    <n v="0"/>
    <b v="0"/>
    <n v="0"/>
    <b v="0"/>
    <n v="0"/>
    <b v="0"/>
    <b v="0"/>
    <b v="0"/>
    <b v="0"/>
    <b v="0"/>
    <b v="1"/>
    <b v="1"/>
    <b v="0"/>
    <b v="1"/>
    <x v="1"/>
  </r>
  <r>
    <x v="0"/>
    <m/>
    <n v="75"/>
    <s v="M"/>
    <s v="PLMD, RLS, depression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m/>
    <n v="56"/>
    <s v="M"/>
    <s v="OSA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m/>
    <n v="45"/>
    <s v="M"/>
    <s v="OSA, insomnia, chronic fatigue"/>
    <n v="0"/>
    <n v="0"/>
    <n v="1"/>
    <n v="0"/>
    <s v="Clinic - Clean Data"/>
    <n v="1"/>
    <n v="0"/>
    <n v="0"/>
    <n v="1"/>
    <n v="0"/>
    <b v="0"/>
    <n v="0"/>
    <b v="0"/>
    <n v="0"/>
    <b v="0"/>
    <n v="0"/>
    <b v="0"/>
    <b v="0"/>
    <b v="0"/>
    <b v="0"/>
    <b v="0"/>
    <b v="0"/>
    <b v="1"/>
    <b v="0"/>
    <b v="1"/>
    <x v="0"/>
  </r>
  <r>
    <x v="0"/>
    <m/>
    <n v="72"/>
    <s v="M"/>
    <s v="Severe depression, OSA"/>
    <n v="0"/>
    <n v="0"/>
    <n v="1"/>
    <n v="0"/>
    <s v="Clinic - Clean Data"/>
    <n v="1"/>
    <n v="0"/>
    <n v="0"/>
    <n v="1"/>
    <n v="0"/>
    <b v="0"/>
    <n v="0"/>
    <b v="0"/>
    <n v="0"/>
    <b v="0"/>
    <n v="0"/>
    <b v="0"/>
    <b v="0"/>
    <b v="0"/>
    <b v="0"/>
    <b v="0"/>
    <b v="0"/>
    <b v="1"/>
    <b v="0"/>
    <b v="1"/>
    <x v="0"/>
  </r>
  <r>
    <x v="0"/>
    <m/>
    <n v="40"/>
    <s v="F"/>
    <s v="OSA"/>
    <n v="0"/>
    <n v="0"/>
    <n v="0"/>
    <n v="1"/>
    <s v="Clinic - Clean Data"/>
    <n v="1"/>
    <n v="0"/>
    <n v="0"/>
    <n v="0"/>
    <n v="1"/>
    <b v="0"/>
    <n v="0"/>
    <b v="0"/>
    <n v="0"/>
    <b v="0"/>
    <n v="0"/>
    <b v="0"/>
    <b v="0"/>
    <b v="0"/>
    <b v="0"/>
    <b v="0"/>
    <b v="0"/>
    <b v="0"/>
    <b v="1"/>
    <b v="1"/>
    <x v="0"/>
  </r>
  <r>
    <x v="0"/>
    <m/>
    <n v="50"/>
    <s v="M"/>
    <s v="OSA"/>
    <n v="0"/>
    <n v="0"/>
    <n v="0"/>
    <n v="1"/>
    <s v="Clinic - Clean Data"/>
    <n v="1"/>
    <n v="0"/>
    <n v="0"/>
    <n v="0"/>
    <n v="1"/>
    <b v="0"/>
    <n v="0"/>
    <b v="0"/>
    <n v="0"/>
    <b v="0"/>
    <n v="0"/>
    <b v="0"/>
    <b v="0"/>
    <b v="0"/>
    <b v="0"/>
    <b v="0"/>
    <b v="0"/>
    <b v="0"/>
    <b v="1"/>
    <b v="1"/>
    <x v="0"/>
  </r>
  <r>
    <x v="0"/>
    <m/>
    <n v="57"/>
    <s v="F"/>
    <s v="RLS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m/>
    <n v="68"/>
    <s v="M"/>
    <s v="RLS"/>
    <n v="0"/>
    <n v="0"/>
    <n v="0"/>
    <n v="1"/>
    <s v="Clinic - Clean Data"/>
    <n v="1"/>
    <n v="0"/>
    <n v="0"/>
    <n v="0"/>
    <n v="1"/>
    <b v="0"/>
    <n v="0"/>
    <b v="0"/>
    <n v="0"/>
    <b v="0"/>
    <n v="0"/>
    <b v="0"/>
    <b v="0"/>
    <b v="0"/>
    <b v="0"/>
    <b v="0"/>
    <b v="0"/>
    <b v="0"/>
    <b v="1"/>
    <b v="1"/>
    <x v="0"/>
  </r>
  <r>
    <x v="0"/>
    <m/>
    <n v="51"/>
    <s v="F"/>
    <s v="Lupus, sleep apnea, RLS"/>
    <n v="0"/>
    <n v="0"/>
    <n v="0"/>
    <n v="1"/>
    <s v="Clinic - Clean Data"/>
    <n v="1"/>
    <n v="0"/>
    <n v="0"/>
    <n v="0"/>
    <n v="1"/>
    <b v="0"/>
    <n v="0"/>
    <b v="0"/>
    <n v="0"/>
    <b v="0"/>
    <n v="0"/>
    <b v="0"/>
    <b v="0"/>
    <b v="0"/>
    <b v="0"/>
    <b v="0"/>
    <b v="0"/>
    <b v="0"/>
    <b v="1"/>
    <b v="1"/>
    <x v="0"/>
  </r>
  <r>
    <x v="0"/>
    <m/>
    <n v="54"/>
    <s v="F"/>
    <s v="RLS, insomnia"/>
    <n v="0"/>
    <n v="0"/>
    <n v="0"/>
    <n v="1"/>
    <s v="Clinic - Clean Data"/>
    <n v="1"/>
    <n v="0"/>
    <n v="0"/>
    <n v="0"/>
    <n v="1"/>
    <b v="0"/>
    <n v="0"/>
    <b v="0"/>
    <n v="0"/>
    <b v="0"/>
    <n v="0"/>
    <b v="0"/>
    <b v="0"/>
    <b v="0"/>
    <b v="0"/>
    <b v="0"/>
    <b v="0"/>
    <b v="0"/>
    <b v="1"/>
    <b v="1"/>
    <x v="0"/>
  </r>
  <r>
    <x v="1"/>
    <m/>
    <n v="73"/>
    <s v="M"/>
    <m/>
    <n v="1"/>
    <n v="0"/>
    <n v="0"/>
    <n v="0"/>
    <s v="Clinic - Clean Data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1"/>
    <m/>
    <n v="79"/>
    <s v="M"/>
    <s v="Insomnia, nocturia (no PSG)"/>
    <n v="1"/>
    <n v="1"/>
    <n v="1"/>
    <n v="0"/>
    <s v="Clinic - Clean Data"/>
    <n v="1"/>
    <n v="1"/>
    <n v="1"/>
    <n v="1"/>
    <n v="0"/>
    <b v="1"/>
    <n v="1"/>
    <b v="1"/>
    <n v="1"/>
    <b v="0"/>
    <n v="0"/>
    <b v="1"/>
    <b v="0"/>
    <b v="0"/>
    <b v="0"/>
    <b v="0"/>
    <b v="1"/>
    <b v="1"/>
    <b v="0"/>
    <b v="1"/>
    <x v="1"/>
  </r>
  <r>
    <x v="1"/>
    <m/>
    <n v="70"/>
    <s v="M"/>
    <s v="OSA, depression, anxiety"/>
    <n v="1"/>
    <n v="0"/>
    <n v="0"/>
    <n v="0"/>
    <s v="Clinic - Clean Data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1"/>
    <m/>
    <n v="75"/>
    <s v="F"/>
    <s v="OSA"/>
    <n v="1"/>
    <n v="1"/>
    <n v="0"/>
    <n v="0"/>
    <s v="Clinic - Clean Data"/>
    <n v="1"/>
    <n v="1"/>
    <n v="1"/>
    <n v="0"/>
    <n v="0"/>
    <b v="1"/>
    <n v="1"/>
    <b v="0"/>
    <n v="0"/>
    <b v="0"/>
    <n v="0"/>
    <b v="0"/>
    <b v="0"/>
    <b v="0"/>
    <b v="0"/>
    <b v="0"/>
    <b v="1"/>
    <b v="0"/>
    <b v="0"/>
    <b v="0"/>
    <x v="0"/>
  </r>
  <r>
    <x v="0"/>
    <m/>
    <n v="46"/>
    <s v="F"/>
    <s v="Exessive daytime sleepiness, insomnia, OSA"/>
    <n v="1"/>
    <n v="0.5"/>
    <n v="0"/>
    <n v="1"/>
    <s v="Clinic - Clean Data"/>
    <n v="1"/>
    <n v="1"/>
    <n v="0"/>
    <n v="0"/>
    <n v="1"/>
    <b v="0"/>
    <n v="0"/>
    <b v="0"/>
    <n v="0"/>
    <b v="1"/>
    <n v="1"/>
    <b v="0"/>
    <b v="0"/>
    <b v="0"/>
    <b v="0"/>
    <b v="0"/>
    <b v="0"/>
    <b v="0"/>
    <b v="1"/>
    <b v="1"/>
    <x v="0"/>
  </r>
  <r>
    <x v="1"/>
    <m/>
    <n v="79"/>
    <s v="M"/>
    <m/>
    <n v="1"/>
    <n v="0"/>
    <n v="1"/>
    <n v="0"/>
    <s v="Clinic - Clean Data"/>
    <n v="1"/>
    <n v="1"/>
    <n v="0"/>
    <n v="1"/>
    <n v="0"/>
    <b v="0"/>
    <n v="0"/>
    <b v="1"/>
    <n v="1"/>
    <b v="0"/>
    <n v="0"/>
    <b v="0"/>
    <b v="0"/>
    <b v="0"/>
    <b v="0"/>
    <b v="0"/>
    <b v="0"/>
    <b v="1"/>
    <b v="0"/>
    <b v="1"/>
    <x v="0"/>
  </r>
  <r>
    <x v="1"/>
    <m/>
    <n v="78"/>
    <s v="M"/>
    <m/>
    <n v="1"/>
    <n v="1"/>
    <n v="1"/>
    <n v="0"/>
    <s v="Clinic - Clean Data"/>
    <n v="1"/>
    <n v="1"/>
    <n v="1"/>
    <n v="1"/>
    <n v="0"/>
    <b v="1"/>
    <n v="1"/>
    <b v="1"/>
    <n v="1"/>
    <b v="0"/>
    <n v="0"/>
    <b v="1"/>
    <b v="0"/>
    <b v="0"/>
    <b v="0"/>
    <b v="0"/>
    <b v="1"/>
    <b v="1"/>
    <b v="0"/>
    <b v="1"/>
    <x v="1"/>
  </r>
  <r>
    <x v="1"/>
    <m/>
    <n v="70"/>
    <s v="F"/>
    <s v="RLS, depression, OSA"/>
    <n v="0"/>
    <n v="0"/>
    <n v="1"/>
    <n v="1"/>
    <s v="Clinic - Clean Data"/>
    <n v="1"/>
    <n v="0"/>
    <n v="0"/>
    <n v="1"/>
    <n v="1"/>
    <b v="0"/>
    <n v="0"/>
    <b v="0"/>
    <n v="0"/>
    <b v="0"/>
    <n v="0"/>
    <b v="0"/>
    <b v="0"/>
    <b v="1"/>
    <b v="0"/>
    <b v="0"/>
    <b v="0"/>
    <b v="1"/>
    <b v="1"/>
    <b v="1"/>
    <x v="0"/>
  </r>
  <r>
    <x v="1"/>
    <m/>
    <n v="82"/>
    <s v="M"/>
    <s v="Positional OSA"/>
    <n v="1"/>
    <n v="0"/>
    <n v="0"/>
    <n v="0"/>
    <s v="Clinic - Clean Data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1"/>
    <m/>
    <n v="70"/>
    <s v="F"/>
    <s v="Maintenance insomnia, depression"/>
    <n v="0"/>
    <n v="0"/>
    <n v="1"/>
    <n v="0"/>
    <s v="Clinic - Clean Data"/>
    <n v="1"/>
    <n v="0"/>
    <n v="0"/>
    <n v="1"/>
    <n v="0"/>
    <b v="0"/>
    <n v="0"/>
    <b v="0"/>
    <n v="0"/>
    <b v="0"/>
    <n v="0"/>
    <b v="0"/>
    <b v="0"/>
    <b v="0"/>
    <b v="0"/>
    <b v="0"/>
    <b v="0"/>
    <b v="1"/>
    <b v="0"/>
    <b v="1"/>
    <x v="0"/>
  </r>
  <r>
    <x v="1"/>
    <m/>
    <n v="71"/>
    <s v="F"/>
    <s v="Depression"/>
    <n v="0.5"/>
    <n v="1"/>
    <n v="1"/>
    <n v="0.5"/>
    <s v="Clinic - Clean Data"/>
    <n v="1"/>
    <n v="0"/>
    <n v="1"/>
    <n v="1"/>
    <n v="0"/>
    <b v="0"/>
    <n v="0"/>
    <b v="0"/>
    <n v="0"/>
    <b v="0"/>
    <n v="0"/>
    <b v="0"/>
    <b v="0"/>
    <b v="0"/>
    <b v="0"/>
    <b v="0"/>
    <b v="1"/>
    <b v="1"/>
    <b v="0"/>
    <b v="1"/>
    <x v="1"/>
  </r>
  <r>
    <x v="1"/>
    <m/>
    <n v="85"/>
    <s v="M"/>
    <s v="pRBD, depression"/>
    <n v="1"/>
    <n v="0"/>
    <n v="0"/>
    <n v="0.5"/>
    <s v="Clinic - Clean Data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1"/>
    <m/>
    <n v="74"/>
    <s v="F"/>
    <m/>
    <n v="1"/>
    <n v="0"/>
    <n v="0.5"/>
    <n v="0"/>
    <s v="Clinic - Clean Data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1"/>
    <m/>
    <n v="73"/>
    <s v="F"/>
    <s v="OSA, RLS, insomnia"/>
    <n v="1"/>
    <n v="0"/>
    <n v="0"/>
    <n v="1"/>
    <s v="Clinic - Clean Data"/>
    <n v="1"/>
    <n v="1"/>
    <n v="0"/>
    <n v="0"/>
    <n v="1"/>
    <b v="0"/>
    <n v="0"/>
    <b v="0"/>
    <n v="0"/>
    <b v="1"/>
    <n v="1"/>
    <b v="0"/>
    <b v="0"/>
    <b v="0"/>
    <b v="0"/>
    <b v="0"/>
    <b v="0"/>
    <b v="0"/>
    <b v="1"/>
    <b v="1"/>
    <x v="0"/>
  </r>
  <r>
    <x v="1"/>
    <m/>
    <n v="77"/>
    <s v="F"/>
    <s v="OSA, cognitive impairment"/>
    <n v="1"/>
    <n v="1"/>
    <n v="1"/>
    <n v="1"/>
    <s v="Clinic - Clean Data"/>
    <n v="1"/>
    <n v="1"/>
    <n v="1"/>
    <n v="1"/>
    <n v="1"/>
    <b v="1"/>
    <n v="1"/>
    <b v="1"/>
    <n v="1"/>
    <b v="1"/>
    <n v="1"/>
    <b v="1"/>
    <b v="1"/>
    <b v="1"/>
    <b v="1"/>
    <b v="1"/>
    <b v="1"/>
    <b v="1"/>
    <b v="1"/>
    <b v="1"/>
    <x v="1"/>
  </r>
  <r>
    <x v="1"/>
    <m/>
    <n v="72"/>
    <s v="M"/>
    <s v="OSA"/>
    <n v="1"/>
    <n v="1"/>
    <n v="0"/>
    <n v="0"/>
    <s v="Clinic - Clean Data"/>
    <n v="1"/>
    <n v="1"/>
    <n v="1"/>
    <n v="0"/>
    <n v="0"/>
    <b v="1"/>
    <n v="1"/>
    <b v="0"/>
    <n v="0"/>
    <b v="0"/>
    <n v="0"/>
    <b v="0"/>
    <b v="0"/>
    <b v="0"/>
    <b v="0"/>
    <b v="0"/>
    <b v="1"/>
    <b v="0"/>
    <b v="0"/>
    <b v="0"/>
    <x v="0"/>
  </r>
  <r>
    <x v="1"/>
    <m/>
    <n v="63"/>
    <s v="F"/>
    <m/>
    <n v="1"/>
    <n v="0.5"/>
    <n v="1"/>
    <n v="1"/>
    <s v="Clinic - Clean Data"/>
    <n v="1"/>
    <n v="1"/>
    <n v="0"/>
    <n v="1"/>
    <n v="1"/>
    <b v="0"/>
    <n v="0"/>
    <b v="1"/>
    <n v="1"/>
    <b v="1"/>
    <n v="1"/>
    <b v="0"/>
    <b v="0"/>
    <b v="1"/>
    <b v="1"/>
    <b v="0"/>
    <b v="0"/>
    <b v="1"/>
    <b v="1"/>
    <b v="1"/>
    <x v="0"/>
  </r>
  <r>
    <x v="1"/>
    <m/>
    <n v="79"/>
    <s v="M"/>
    <s v="OSA"/>
    <n v="1"/>
    <n v="1"/>
    <n v="1"/>
    <n v="0"/>
    <s v="Clinic - Clean Data"/>
    <n v="1"/>
    <n v="1"/>
    <n v="1"/>
    <n v="1"/>
    <n v="0"/>
    <b v="1"/>
    <n v="1"/>
    <b v="1"/>
    <n v="1"/>
    <b v="0"/>
    <n v="0"/>
    <b v="1"/>
    <b v="0"/>
    <b v="0"/>
    <b v="0"/>
    <b v="0"/>
    <b v="1"/>
    <b v="1"/>
    <b v="0"/>
    <b v="1"/>
    <x v="1"/>
  </r>
  <r>
    <x v="0"/>
    <n v="5.1647340570000004"/>
    <n v="54"/>
    <s v="M"/>
    <s v="nREM parasomnias"/>
    <n v="0.5"/>
    <n v="0"/>
    <n v="0"/>
    <n v="1"/>
    <s v="SHAS"/>
    <n v="1"/>
    <n v="0"/>
    <n v="0"/>
    <n v="0"/>
    <n v="1"/>
    <b v="0"/>
    <n v="0"/>
    <b v="0"/>
    <n v="0"/>
    <b v="0"/>
    <n v="0"/>
    <b v="0"/>
    <b v="0"/>
    <b v="0"/>
    <b v="0"/>
    <b v="0"/>
    <b v="0"/>
    <b v="0"/>
    <b v="1"/>
    <b v="1"/>
    <x v="0"/>
  </r>
  <r>
    <x v="0"/>
    <n v="-2.3457297750000001"/>
    <n v="53"/>
    <s v="M"/>
    <s v="RLS, PLM"/>
    <n v="0.5"/>
    <n v="1"/>
    <n v="0"/>
    <n v="0"/>
    <s v="SHAS"/>
    <n v="1"/>
    <n v="0"/>
    <n v="1"/>
    <n v="0"/>
    <n v="0"/>
    <b v="0"/>
    <n v="0"/>
    <b v="0"/>
    <n v="0"/>
    <b v="0"/>
    <n v="0"/>
    <b v="0"/>
    <b v="0"/>
    <b v="0"/>
    <b v="0"/>
    <b v="0"/>
    <b v="1"/>
    <b v="0"/>
    <b v="0"/>
    <b v="0"/>
    <x v="0"/>
  </r>
  <r>
    <x v="0"/>
    <m/>
    <n v="62"/>
    <s v="F"/>
    <s v="Insomnia"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n v="-2.700108095"/>
    <n v="55"/>
    <s v="M"/>
    <s v="OSA, other parasomnias (no RSWA)"/>
    <n v="1"/>
    <n v="0"/>
    <n v="0"/>
    <n v="1"/>
    <s v="SHAS"/>
    <n v="1"/>
    <n v="1"/>
    <n v="0"/>
    <n v="0"/>
    <n v="1"/>
    <b v="0"/>
    <n v="0"/>
    <b v="0"/>
    <n v="0"/>
    <b v="1"/>
    <n v="1"/>
    <b v="0"/>
    <b v="0"/>
    <b v="0"/>
    <b v="0"/>
    <b v="0"/>
    <b v="0"/>
    <b v="0"/>
    <b v="1"/>
    <b v="1"/>
    <x v="0"/>
  </r>
  <r>
    <x v="0"/>
    <n v="7.0801831970000002"/>
    <n v="85"/>
    <s v="F"/>
    <m/>
    <n v="0"/>
    <n v="1"/>
    <n v="0"/>
    <n v="0"/>
    <s v="SHAS"/>
    <n v="1"/>
    <n v="0"/>
    <n v="1"/>
    <n v="0"/>
    <n v="0"/>
    <b v="0"/>
    <n v="0"/>
    <b v="0"/>
    <n v="0"/>
    <b v="0"/>
    <n v="0"/>
    <b v="0"/>
    <b v="0"/>
    <b v="0"/>
    <b v="0"/>
    <b v="0"/>
    <b v="1"/>
    <b v="0"/>
    <b v="0"/>
    <b v="0"/>
    <x v="0"/>
  </r>
  <r>
    <x v="0"/>
    <n v="-1.1691594750000001"/>
    <n v="75"/>
    <s v="M"/>
    <s v="OSA, no RSWA"/>
    <n v="1"/>
    <n v="0"/>
    <n v="0"/>
    <n v="0"/>
    <s v="SHAS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m/>
    <n v="60"/>
    <s v="M"/>
    <s v="OSA"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n v="-3.4536265410000002"/>
    <n v="55"/>
    <s v="F"/>
    <m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n v="1.123105215"/>
    <n v="63"/>
    <s v="M"/>
    <s v="OSA, insomnia"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m/>
    <n v="67"/>
    <s v="F"/>
    <m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m/>
    <n v="78"/>
    <s v="F"/>
    <s v="OSA"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n v="-5.3426761110000003"/>
    <n v="68"/>
    <s v="M"/>
    <s v="OSA"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n v="4.1871186180000004"/>
    <n v="81"/>
    <s v="F"/>
    <s v="RLS, sleepwalks, anxiety, depression"/>
    <n v="0"/>
    <n v="1"/>
    <n v="0.5"/>
    <n v="1"/>
    <s v="SHAS"/>
    <n v="1"/>
    <n v="0"/>
    <n v="1"/>
    <n v="0"/>
    <n v="1"/>
    <b v="0"/>
    <n v="0"/>
    <b v="0"/>
    <n v="0"/>
    <b v="0"/>
    <n v="0"/>
    <b v="0"/>
    <b v="0"/>
    <b v="0"/>
    <b v="0"/>
    <b v="0"/>
    <b v="1"/>
    <b v="0"/>
    <b v="1"/>
    <b v="1"/>
    <x v="1"/>
  </r>
  <r>
    <x v="0"/>
    <n v="-0.40979335099999997"/>
    <n v="57"/>
    <s v="F"/>
    <s v="RLS, anxiety, depression, migraines"/>
    <n v="0"/>
    <n v="0"/>
    <n v="0.5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m/>
    <n v="75"/>
    <s v="M"/>
    <s v="RLS"/>
    <n v="0.5"/>
    <n v="0"/>
    <n v="0.5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m/>
    <n v="54"/>
    <s v="F"/>
    <m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n v="-1.760162252"/>
    <n v="82"/>
    <s v="F"/>
    <s v="Insomnia"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n v="3.7033907999999997E-2"/>
    <n v="72"/>
    <s v="F"/>
    <m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m/>
    <n v="79"/>
    <s v="M"/>
    <s v="Insomnia, OSA"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1"/>
    <n v="-0.90226366999999996"/>
    <n v="68"/>
    <s v="M"/>
    <s v="Depression, mild sleep apnea"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1"/>
    <m/>
    <n v="74"/>
    <s v="F"/>
    <m/>
    <n v="1"/>
    <n v="0"/>
    <n v="0"/>
    <n v="0"/>
    <s v="SHAS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1"/>
    <n v="1.3878249060000001"/>
    <n v="80"/>
    <s v="M"/>
    <m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1"/>
    <n v="4.5387679140000001"/>
    <n v="80"/>
    <s v="M"/>
    <s v="OSA, anxiety"/>
    <n v="1"/>
    <n v="0"/>
    <n v="0"/>
    <n v="0"/>
    <s v="SHAS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1"/>
    <n v="5.0120282610000002"/>
    <n v="72"/>
    <s v="F"/>
    <s v="Borderline to mild OSA"/>
    <n v="0.5"/>
    <n v="1"/>
    <n v="0"/>
    <n v="0"/>
    <s v="SHAS"/>
    <n v="1"/>
    <n v="0"/>
    <n v="1"/>
    <n v="0"/>
    <n v="0"/>
    <b v="0"/>
    <n v="0"/>
    <b v="0"/>
    <n v="0"/>
    <b v="0"/>
    <n v="0"/>
    <b v="0"/>
    <b v="0"/>
    <b v="0"/>
    <b v="0"/>
    <b v="0"/>
    <b v="1"/>
    <b v="0"/>
    <b v="0"/>
    <b v="0"/>
    <x v="0"/>
  </r>
  <r>
    <x v="1"/>
    <n v="-3.407220857"/>
    <n v="67"/>
    <s v="F"/>
    <m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1"/>
    <n v="5.694318312"/>
    <n v="70"/>
    <s v="M"/>
    <m/>
    <n v="1"/>
    <n v="1"/>
    <n v="0"/>
    <n v="0"/>
    <s v="SHAS"/>
    <n v="1"/>
    <n v="1"/>
    <n v="1"/>
    <n v="0"/>
    <n v="0"/>
    <b v="1"/>
    <n v="1"/>
    <b v="0"/>
    <n v="0"/>
    <b v="0"/>
    <n v="0"/>
    <b v="0"/>
    <b v="0"/>
    <b v="0"/>
    <b v="0"/>
    <b v="0"/>
    <b v="1"/>
    <b v="0"/>
    <b v="0"/>
    <b v="0"/>
    <x v="0"/>
  </r>
  <r>
    <x v="1"/>
    <m/>
    <n v="67"/>
    <s v="M"/>
    <s v="OSA, depression"/>
    <n v="1"/>
    <n v="0"/>
    <n v="0"/>
    <n v="0"/>
    <s v="SHAS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1"/>
    <m/>
    <n v="67"/>
    <s v="M"/>
    <m/>
    <n v="1"/>
    <n v="1"/>
    <n v="0"/>
    <n v="1"/>
    <s v="SHAS"/>
    <n v="1"/>
    <n v="1"/>
    <n v="1"/>
    <n v="0"/>
    <n v="1"/>
    <b v="1"/>
    <n v="1"/>
    <b v="0"/>
    <n v="0"/>
    <b v="1"/>
    <n v="1"/>
    <b v="0"/>
    <b v="1"/>
    <b v="0"/>
    <b v="0"/>
    <b v="0"/>
    <b v="1"/>
    <b v="0"/>
    <b v="1"/>
    <b v="1"/>
    <x v="1"/>
  </r>
  <r>
    <x v="1"/>
    <n v="5.5261576589999999"/>
    <n v="70"/>
    <s v="M"/>
    <s v="Mild depression, RLS"/>
    <n v="0"/>
    <n v="0.5"/>
    <n v="0"/>
    <n v="1"/>
    <s v="SHAS"/>
    <n v="1"/>
    <n v="0"/>
    <n v="0"/>
    <n v="0"/>
    <n v="1"/>
    <b v="0"/>
    <n v="0"/>
    <b v="0"/>
    <n v="0"/>
    <b v="0"/>
    <n v="0"/>
    <b v="0"/>
    <b v="0"/>
    <b v="0"/>
    <b v="0"/>
    <b v="0"/>
    <b v="0"/>
    <b v="0"/>
    <b v="1"/>
    <b v="1"/>
    <x v="0"/>
  </r>
  <r>
    <x v="1"/>
    <m/>
    <n v="81"/>
    <s v="F"/>
    <s v="Depression, anxiety, insomnia"/>
    <n v="0"/>
    <n v="1"/>
    <n v="0.5"/>
    <n v="1"/>
    <s v="SHAS"/>
    <n v="1"/>
    <n v="0"/>
    <n v="1"/>
    <n v="0"/>
    <n v="1"/>
    <b v="0"/>
    <n v="0"/>
    <b v="0"/>
    <n v="0"/>
    <b v="0"/>
    <n v="0"/>
    <b v="0"/>
    <b v="0"/>
    <b v="0"/>
    <b v="0"/>
    <b v="0"/>
    <b v="1"/>
    <b v="0"/>
    <b v="1"/>
    <b v="1"/>
    <x v="1"/>
  </r>
  <r>
    <x v="1"/>
    <n v="4.3556225550000001"/>
    <n v="72"/>
    <s v="F"/>
    <m/>
    <n v="1"/>
    <n v="0"/>
    <n v="1"/>
    <n v="0"/>
    <s v="SHAS"/>
    <n v="1"/>
    <n v="1"/>
    <n v="0"/>
    <n v="1"/>
    <n v="0"/>
    <b v="0"/>
    <n v="0"/>
    <b v="1"/>
    <n v="1"/>
    <b v="0"/>
    <n v="0"/>
    <b v="0"/>
    <b v="0"/>
    <b v="0"/>
    <b v="0"/>
    <b v="0"/>
    <b v="0"/>
    <b v="1"/>
    <b v="0"/>
    <b v="1"/>
    <x v="0"/>
  </r>
  <r>
    <x v="1"/>
    <n v="5.2547727159999997"/>
    <n v="67"/>
    <s v="M"/>
    <s v="Depression, anxiety, PTSD"/>
    <n v="1"/>
    <n v="1"/>
    <n v="1"/>
    <n v="0"/>
    <s v="SHAS"/>
    <n v="1"/>
    <n v="1"/>
    <n v="1"/>
    <n v="1"/>
    <n v="0"/>
    <b v="1"/>
    <n v="1"/>
    <b v="1"/>
    <n v="1"/>
    <b v="0"/>
    <n v="0"/>
    <b v="1"/>
    <b v="0"/>
    <b v="0"/>
    <b v="0"/>
    <b v="0"/>
    <b v="1"/>
    <b v="1"/>
    <b v="0"/>
    <b v="1"/>
    <x v="1"/>
  </r>
  <r>
    <x v="1"/>
    <n v="5.8859385939999997"/>
    <n v="69"/>
    <s v="M"/>
    <m/>
    <n v="1"/>
    <n v="1"/>
    <n v="0.5"/>
    <n v="0"/>
    <s v="SHAS"/>
    <n v="1"/>
    <n v="1"/>
    <n v="1"/>
    <n v="0"/>
    <n v="0"/>
    <b v="1"/>
    <n v="1"/>
    <b v="0"/>
    <n v="0"/>
    <b v="0"/>
    <n v="0"/>
    <b v="0"/>
    <b v="0"/>
    <b v="0"/>
    <b v="0"/>
    <b v="0"/>
    <b v="1"/>
    <b v="0"/>
    <b v="0"/>
    <b v="0"/>
    <x v="0"/>
  </r>
  <r>
    <x v="1"/>
    <n v="4.1546924509999998"/>
    <n v="72"/>
    <s v="M"/>
    <s v="Mild-moderate OSA, insomnia, nocturia"/>
    <n v="1"/>
    <n v="0"/>
    <n v="0.5"/>
    <n v="1"/>
    <s v="SHAS"/>
    <n v="1"/>
    <n v="1"/>
    <n v="0"/>
    <n v="0"/>
    <n v="1"/>
    <b v="0"/>
    <n v="0"/>
    <b v="0"/>
    <n v="0"/>
    <b v="1"/>
    <n v="1"/>
    <b v="0"/>
    <b v="0"/>
    <b v="0"/>
    <b v="0"/>
    <b v="0"/>
    <b v="0"/>
    <b v="0"/>
    <b v="1"/>
    <b v="1"/>
    <x v="0"/>
  </r>
  <r>
    <x v="1"/>
    <n v="-3.9642169869999999"/>
    <n v="61"/>
    <s v="F"/>
    <s v="Depression, migraines"/>
    <n v="1"/>
    <n v="0.5"/>
    <n v="1"/>
    <n v="0"/>
    <s v="SHAS"/>
    <n v="1"/>
    <n v="1"/>
    <n v="0"/>
    <n v="1"/>
    <n v="0"/>
    <b v="0"/>
    <n v="0"/>
    <b v="1"/>
    <n v="1"/>
    <b v="0"/>
    <n v="0"/>
    <b v="0"/>
    <b v="0"/>
    <b v="0"/>
    <b v="0"/>
    <b v="0"/>
    <b v="0"/>
    <b v="1"/>
    <b v="0"/>
    <b v="1"/>
    <x v="0"/>
  </r>
  <r>
    <x v="1"/>
    <n v="5.3135809820000004"/>
    <n v="76"/>
    <s v="F"/>
    <s v="Depression, anxiety"/>
    <n v="1"/>
    <n v="1"/>
    <n v="1"/>
    <n v="1"/>
    <s v="SHAS"/>
    <n v="1"/>
    <n v="1"/>
    <n v="1"/>
    <n v="1"/>
    <n v="1"/>
    <b v="1"/>
    <n v="1"/>
    <b v="1"/>
    <n v="1"/>
    <b v="1"/>
    <n v="1"/>
    <b v="1"/>
    <b v="1"/>
    <b v="1"/>
    <b v="1"/>
    <b v="1"/>
    <b v="1"/>
    <b v="1"/>
    <b v="1"/>
    <b v="1"/>
    <x v="1"/>
  </r>
  <r>
    <x v="1"/>
    <n v="-1.274989098"/>
    <n v="65"/>
    <s v="F"/>
    <s v="Insomnia, anxiety"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1"/>
    <n v="6.8392871980000001"/>
    <n v="73"/>
    <s v="F"/>
    <s v="OSA, MCI, depression"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1"/>
    <n v="1.0274295120000001"/>
    <n v="53"/>
    <s v="M"/>
    <s v="OSA"/>
    <n v="1"/>
    <n v="0.5"/>
    <n v="0.5"/>
    <n v="1"/>
    <s v="SHAS"/>
    <n v="1"/>
    <n v="1"/>
    <n v="0"/>
    <n v="0"/>
    <n v="1"/>
    <b v="0"/>
    <n v="0"/>
    <b v="0"/>
    <n v="0"/>
    <b v="1"/>
    <n v="1"/>
    <b v="0"/>
    <b v="0"/>
    <b v="0"/>
    <b v="0"/>
    <b v="0"/>
    <b v="0"/>
    <b v="0"/>
    <b v="1"/>
    <b v="1"/>
    <x v="0"/>
  </r>
  <r>
    <x v="1"/>
    <n v="0.45891792199999998"/>
    <n v="68"/>
    <s v="M"/>
    <s v="Nightmare disorder, OSA, CSA, RLS, depression"/>
    <n v="0.5"/>
    <n v="1"/>
    <n v="0.5"/>
    <n v="1"/>
    <s v="SHAS"/>
    <n v="1"/>
    <n v="0"/>
    <n v="1"/>
    <n v="0"/>
    <n v="1"/>
    <b v="0"/>
    <n v="0"/>
    <b v="0"/>
    <n v="0"/>
    <b v="0"/>
    <n v="0"/>
    <b v="0"/>
    <b v="0"/>
    <b v="0"/>
    <b v="0"/>
    <b v="0"/>
    <b v="1"/>
    <b v="0"/>
    <b v="1"/>
    <b v="1"/>
    <x v="1"/>
  </r>
  <r>
    <x v="1"/>
    <m/>
    <n v="70"/>
    <s v="F"/>
    <m/>
    <n v="1"/>
    <n v="1"/>
    <n v="1"/>
    <n v="0"/>
    <s v="SHAS"/>
    <n v="1"/>
    <n v="1"/>
    <n v="1"/>
    <n v="1"/>
    <n v="0"/>
    <b v="1"/>
    <n v="1"/>
    <b v="1"/>
    <n v="1"/>
    <b v="0"/>
    <n v="0"/>
    <b v="1"/>
    <b v="0"/>
    <b v="0"/>
    <b v="0"/>
    <b v="0"/>
    <b v="1"/>
    <b v="1"/>
    <b v="0"/>
    <b v="1"/>
    <x v="1"/>
  </r>
  <r>
    <x v="1"/>
    <n v="0.66475001899999997"/>
    <n v="79"/>
    <s v="M"/>
    <s v="OSA"/>
    <n v="1"/>
    <n v="0"/>
    <n v="1"/>
    <n v="0"/>
    <s v="SHAS"/>
    <n v="1"/>
    <n v="1"/>
    <n v="0"/>
    <n v="1"/>
    <n v="0"/>
    <b v="0"/>
    <n v="0"/>
    <b v="1"/>
    <n v="1"/>
    <b v="0"/>
    <n v="0"/>
    <b v="0"/>
    <b v="0"/>
    <b v="0"/>
    <b v="0"/>
    <b v="0"/>
    <b v="0"/>
    <b v="1"/>
    <b v="0"/>
    <b v="1"/>
    <x v="0"/>
  </r>
  <r>
    <x v="1"/>
    <n v="6.3362845170000002"/>
    <n v="64"/>
    <s v="M"/>
    <m/>
    <n v="1"/>
    <n v="0.5"/>
    <n v="1"/>
    <n v="0"/>
    <s v="SHAS"/>
    <n v="1"/>
    <n v="1"/>
    <n v="0"/>
    <n v="1"/>
    <n v="0"/>
    <b v="0"/>
    <n v="0"/>
    <b v="1"/>
    <n v="1"/>
    <b v="0"/>
    <n v="0"/>
    <b v="0"/>
    <b v="0"/>
    <b v="0"/>
    <b v="0"/>
    <b v="0"/>
    <b v="0"/>
    <b v="1"/>
    <b v="0"/>
    <b v="1"/>
    <x v="0"/>
  </r>
  <r>
    <x v="1"/>
    <m/>
    <n v="55"/>
    <s v="M"/>
    <m/>
    <n v="1"/>
    <n v="1"/>
    <n v="0"/>
    <n v="0"/>
    <s v="SHAS"/>
    <n v="1"/>
    <n v="1"/>
    <n v="1"/>
    <n v="0"/>
    <n v="0"/>
    <b v="1"/>
    <n v="1"/>
    <b v="0"/>
    <n v="0"/>
    <b v="0"/>
    <n v="0"/>
    <b v="0"/>
    <b v="0"/>
    <b v="0"/>
    <b v="0"/>
    <b v="0"/>
    <b v="1"/>
    <b v="0"/>
    <b v="0"/>
    <b v="0"/>
    <x v="0"/>
  </r>
  <r>
    <x v="1"/>
    <n v="2.0803639129999998"/>
    <n v="76"/>
    <s v="F"/>
    <m/>
    <n v="1"/>
    <n v="1"/>
    <n v="1"/>
    <n v="0"/>
    <s v="Stanford"/>
    <n v="1"/>
    <n v="1"/>
    <n v="1"/>
    <n v="1"/>
    <n v="0"/>
    <b v="1"/>
    <n v="1"/>
    <b v="1"/>
    <n v="1"/>
    <b v="0"/>
    <n v="0"/>
    <b v="1"/>
    <b v="0"/>
    <b v="0"/>
    <b v="0"/>
    <b v="0"/>
    <b v="1"/>
    <b v="1"/>
    <b v="0"/>
    <b v="1"/>
    <x v="1"/>
  </r>
  <r>
    <x v="1"/>
    <n v="0.737372896"/>
    <n v="63"/>
    <s v="M"/>
    <m/>
    <n v="1"/>
    <n v="0"/>
    <n v="0"/>
    <n v="0"/>
    <s v="Stanford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1"/>
    <n v="4.5332755569999996"/>
    <n v="59"/>
    <s v="M"/>
    <m/>
    <n v="1"/>
    <n v="0"/>
    <n v="1"/>
    <n v="1"/>
    <s v="Stanford"/>
    <n v="1"/>
    <n v="1"/>
    <n v="0"/>
    <n v="1"/>
    <n v="1"/>
    <b v="0"/>
    <n v="0"/>
    <b v="1"/>
    <n v="1"/>
    <b v="1"/>
    <n v="1"/>
    <b v="0"/>
    <b v="0"/>
    <b v="1"/>
    <b v="1"/>
    <b v="0"/>
    <b v="0"/>
    <b v="1"/>
    <b v="1"/>
    <b v="1"/>
    <x v="0"/>
  </r>
  <r>
    <x v="1"/>
    <n v="-4.9148882719999998"/>
    <n v="65"/>
    <s v="F"/>
    <m/>
    <n v="1"/>
    <n v="0"/>
    <n v="0"/>
    <n v="0"/>
    <s v="Stanford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1"/>
    <n v="6.1564291280000001"/>
    <n v="63"/>
    <s v="M"/>
    <m/>
    <n v="1"/>
    <n v="0"/>
    <n v="0"/>
    <n v="0"/>
    <s v="Stanford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1"/>
    <n v="-0.96570313910000005"/>
    <n v="74"/>
    <s v="M"/>
    <m/>
    <n v="1"/>
    <n v="1"/>
    <n v="0"/>
    <n v="0"/>
    <s v="Stanford"/>
    <n v="1"/>
    <n v="1"/>
    <n v="1"/>
    <n v="0"/>
    <n v="0"/>
    <b v="1"/>
    <n v="1"/>
    <b v="0"/>
    <n v="0"/>
    <b v="0"/>
    <n v="0"/>
    <b v="0"/>
    <b v="0"/>
    <b v="0"/>
    <b v="0"/>
    <b v="0"/>
    <b v="1"/>
    <b v="0"/>
    <b v="0"/>
    <b v="0"/>
    <x v="0"/>
  </r>
  <r>
    <x v="1"/>
    <n v="7.6217001560000002"/>
    <n v="75"/>
    <s v="M"/>
    <m/>
    <n v="1"/>
    <n v="0.5"/>
    <n v="0"/>
    <n v="0.5"/>
    <s v="Stanford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1"/>
    <n v="4.2917910519999998"/>
    <n v="62"/>
    <s v="F"/>
    <m/>
    <n v="1"/>
    <n v="0"/>
    <n v="0"/>
    <n v="1"/>
    <s v="Stanford"/>
    <n v="1"/>
    <n v="1"/>
    <n v="0"/>
    <n v="0"/>
    <n v="1"/>
    <b v="0"/>
    <n v="0"/>
    <b v="0"/>
    <n v="0"/>
    <b v="1"/>
    <n v="1"/>
    <b v="0"/>
    <b v="0"/>
    <b v="0"/>
    <b v="0"/>
    <b v="0"/>
    <b v="0"/>
    <b v="0"/>
    <b v="1"/>
    <b v="1"/>
    <x v="0"/>
  </r>
  <r>
    <x v="1"/>
    <n v="7.2552489189999996"/>
    <n v="62"/>
    <s v="M"/>
    <m/>
    <n v="1"/>
    <n v="0"/>
    <n v="0"/>
    <n v="0"/>
    <s v="Stanford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1"/>
    <n v="4.4798871480000004"/>
    <n v="60"/>
    <s v="M"/>
    <m/>
    <n v="1"/>
    <n v="1"/>
    <n v="0"/>
    <n v="1"/>
    <s v="Stanford"/>
    <n v="1"/>
    <n v="1"/>
    <n v="1"/>
    <n v="0"/>
    <n v="1"/>
    <b v="1"/>
    <n v="1"/>
    <b v="0"/>
    <n v="0"/>
    <b v="1"/>
    <n v="1"/>
    <b v="0"/>
    <b v="1"/>
    <b v="0"/>
    <b v="0"/>
    <b v="0"/>
    <b v="1"/>
    <b v="0"/>
    <b v="1"/>
    <b v="1"/>
    <x v="1"/>
  </r>
  <r>
    <x v="1"/>
    <n v="4.4268055569999998"/>
    <n v="78"/>
    <s v="M"/>
    <m/>
    <n v="1"/>
    <n v="1"/>
    <n v="0"/>
    <n v="1"/>
    <s v="Stanford"/>
    <n v="1"/>
    <n v="1"/>
    <n v="1"/>
    <n v="0"/>
    <n v="1"/>
    <b v="1"/>
    <n v="1"/>
    <b v="0"/>
    <n v="0"/>
    <b v="1"/>
    <n v="1"/>
    <b v="0"/>
    <b v="1"/>
    <b v="0"/>
    <b v="0"/>
    <b v="0"/>
    <b v="1"/>
    <b v="0"/>
    <b v="1"/>
    <b v="1"/>
    <x v="1"/>
  </r>
  <r>
    <x v="1"/>
    <n v="4.9676454559999996"/>
    <n v="67"/>
    <s v="M"/>
    <m/>
    <n v="1"/>
    <n v="0"/>
    <n v="1"/>
    <n v="1"/>
    <s v="Stanford"/>
    <n v="1"/>
    <n v="1"/>
    <n v="0"/>
    <n v="1"/>
    <n v="1"/>
    <b v="0"/>
    <n v="0"/>
    <b v="1"/>
    <n v="1"/>
    <b v="1"/>
    <n v="1"/>
    <b v="0"/>
    <b v="0"/>
    <b v="1"/>
    <b v="1"/>
    <b v="0"/>
    <b v="0"/>
    <b v="1"/>
    <b v="1"/>
    <b v="1"/>
    <x v="0"/>
  </r>
  <r>
    <x v="1"/>
    <n v="7.4490138779999997"/>
    <n v="66"/>
    <s v="M"/>
    <m/>
    <n v="1"/>
    <n v="0"/>
    <n v="1"/>
    <n v="1"/>
    <s v="Stanford"/>
    <n v="1"/>
    <n v="1"/>
    <n v="0"/>
    <n v="1"/>
    <n v="1"/>
    <b v="0"/>
    <n v="0"/>
    <b v="1"/>
    <n v="1"/>
    <b v="1"/>
    <n v="1"/>
    <b v="0"/>
    <b v="0"/>
    <b v="1"/>
    <b v="1"/>
    <b v="0"/>
    <b v="0"/>
    <b v="1"/>
    <b v="1"/>
    <b v="1"/>
    <x v="0"/>
  </r>
  <r>
    <x v="1"/>
    <n v="4.0073969509999996"/>
    <n v="75"/>
    <s v="M"/>
    <m/>
    <n v="1"/>
    <n v="0"/>
    <n v="1"/>
    <n v="1"/>
    <s v="Stanford"/>
    <n v="1"/>
    <n v="1"/>
    <n v="0"/>
    <n v="1"/>
    <n v="1"/>
    <b v="0"/>
    <n v="0"/>
    <b v="1"/>
    <n v="1"/>
    <b v="1"/>
    <n v="1"/>
    <b v="0"/>
    <b v="0"/>
    <b v="1"/>
    <b v="1"/>
    <b v="0"/>
    <b v="0"/>
    <b v="1"/>
    <b v="1"/>
    <b v="1"/>
    <x v="0"/>
  </r>
  <r>
    <x v="1"/>
    <n v="10.04713289"/>
    <n v="67"/>
    <s v="M"/>
    <m/>
    <n v="1"/>
    <n v="1"/>
    <n v="1"/>
    <n v="1"/>
    <s v="Stanford"/>
    <n v="1"/>
    <n v="1"/>
    <n v="1"/>
    <n v="1"/>
    <n v="1"/>
    <b v="1"/>
    <n v="1"/>
    <b v="1"/>
    <n v="1"/>
    <b v="1"/>
    <n v="1"/>
    <b v="1"/>
    <b v="1"/>
    <b v="1"/>
    <b v="1"/>
    <b v="1"/>
    <b v="1"/>
    <b v="1"/>
    <b v="1"/>
    <b v="1"/>
    <x v="1"/>
  </r>
  <r>
    <x v="1"/>
    <n v="6.5036704729999997"/>
    <n v="77"/>
    <s v="M"/>
    <m/>
    <n v="1"/>
    <n v="1"/>
    <n v="1"/>
    <n v="1"/>
    <s v="Stanford"/>
    <n v="1"/>
    <n v="1"/>
    <n v="1"/>
    <n v="1"/>
    <n v="1"/>
    <b v="1"/>
    <n v="1"/>
    <b v="1"/>
    <n v="1"/>
    <b v="1"/>
    <n v="1"/>
    <b v="1"/>
    <b v="1"/>
    <b v="1"/>
    <b v="1"/>
    <b v="1"/>
    <b v="1"/>
    <b v="1"/>
    <b v="1"/>
    <b v="1"/>
    <x v="1"/>
  </r>
  <r>
    <x v="1"/>
    <n v="3.3723491669999999"/>
    <n v="73"/>
    <s v="M"/>
    <m/>
    <n v="1"/>
    <n v="1"/>
    <n v="1"/>
    <n v="1"/>
    <s v="Stanford"/>
    <n v="1"/>
    <n v="1"/>
    <n v="1"/>
    <n v="1"/>
    <n v="1"/>
    <b v="1"/>
    <n v="1"/>
    <b v="1"/>
    <n v="1"/>
    <b v="1"/>
    <n v="1"/>
    <b v="1"/>
    <b v="1"/>
    <b v="1"/>
    <b v="1"/>
    <b v="1"/>
    <b v="1"/>
    <b v="1"/>
    <b v="1"/>
    <b v="1"/>
    <x v="1"/>
  </r>
  <r>
    <x v="1"/>
    <n v="4.2871140130000001"/>
    <n v="63"/>
    <s v="M"/>
    <m/>
    <n v="1"/>
    <n v="1"/>
    <n v="1"/>
    <n v="1"/>
    <s v="Stanford"/>
    <n v="1"/>
    <n v="1"/>
    <n v="1"/>
    <n v="1"/>
    <n v="1"/>
    <b v="1"/>
    <n v="1"/>
    <b v="1"/>
    <n v="1"/>
    <b v="1"/>
    <n v="1"/>
    <b v="1"/>
    <b v="1"/>
    <b v="1"/>
    <b v="1"/>
    <b v="1"/>
    <b v="1"/>
    <b v="1"/>
    <b v="1"/>
    <b v="1"/>
    <x v="1"/>
  </r>
  <r>
    <x v="1"/>
    <n v="8.4718958880000006"/>
    <n v="69"/>
    <s v="M"/>
    <m/>
    <n v="1"/>
    <n v="1"/>
    <n v="1"/>
    <n v="1"/>
    <s v="Stanford"/>
    <n v="1"/>
    <n v="1"/>
    <n v="1"/>
    <n v="1"/>
    <n v="1"/>
    <b v="1"/>
    <n v="1"/>
    <b v="1"/>
    <n v="1"/>
    <b v="1"/>
    <n v="1"/>
    <b v="1"/>
    <b v="1"/>
    <b v="1"/>
    <b v="1"/>
    <b v="1"/>
    <b v="1"/>
    <b v="1"/>
    <b v="1"/>
    <b v="1"/>
    <x v="1"/>
  </r>
  <r>
    <x v="1"/>
    <n v="6.7906220670000002"/>
    <n v="70"/>
    <s v="M"/>
    <m/>
    <n v="1"/>
    <n v="1"/>
    <n v="1"/>
    <n v="1"/>
    <s v="Stanford"/>
    <n v="1"/>
    <n v="1"/>
    <n v="1"/>
    <n v="1"/>
    <n v="1"/>
    <b v="1"/>
    <n v="1"/>
    <b v="1"/>
    <n v="1"/>
    <b v="1"/>
    <n v="1"/>
    <b v="1"/>
    <b v="1"/>
    <b v="1"/>
    <b v="1"/>
    <b v="1"/>
    <b v="1"/>
    <b v="1"/>
    <b v="1"/>
    <b v="1"/>
    <x v="1"/>
  </r>
  <r>
    <x v="1"/>
    <n v="4.6497392319999999"/>
    <n v="60"/>
    <s v="M"/>
    <m/>
    <n v="1"/>
    <n v="0"/>
    <n v="0"/>
    <n v="0"/>
    <s v="Stanford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1"/>
    <n v="4.461746335"/>
    <n v="60"/>
    <s v="F"/>
    <m/>
    <n v="1"/>
    <n v="0"/>
    <n v="0"/>
    <n v="0"/>
    <s v="Stanford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1"/>
    <n v="3.8612132610000001"/>
    <n v="70"/>
    <s v="F"/>
    <m/>
    <n v="1"/>
    <n v="0"/>
    <n v="0"/>
    <n v="0"/>
    <s v="Stanford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1"/>
    <n v="8.2499133800000006"/>
    <n v="61"/>
    <s v="M"/>
    <m/>
    <n v="1"/>
    <n v="0"/>
    <n v="0"/>
    <n v="0"/>
    <s v="Stanford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1"/>
    <n v="10.48810585"/>
    <n v="77"/>
    <s v="M"/>
    <m/>
    <n v="1"/>
    <n v="0"/>
    <n v="0"/>
    <n v="0"/>
    <s v="Stanford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1"/>
    <n v="3.9732898780000001"/>
    <n v="71"/>
    <s v="M"/>
    <m/>
    <n v="1"/>
    <n v="1"/>
    <n v="0"/>
    <n v="0"/>
    <s v="Stanford"/>
    <n v="1"/>
    <n v="1"/>
    <n v="1"/>
    <n v="0"/>
    <n v="0"/>
    <b v="1"/>
    <n v="1"/>
    <b v="0"/>
    <n v="0"/>
    <b v="0"/>
    <n v="0"/>
    <b v="0"/>
    <b v="0"/>
    <b v="0"/>
    <b v="0"/>
    <b v="0"/>
    <b v="1"/>
    <b v="0"/>
    <b v="0"/>
    <b v="0"/>
    <x v="0"/>
  </r>
  <r>
    <x v="1"/>
    <n v="7.9504351340000001"/>
    <n v="67"/>
    <s v="M"/>
    <m/>
    <n v="1"/>
    <n v="1"/>
    <n v="0"/>
    <n v="0"/>
    <s v="Stanford"/>
    <n v="1"/>
    <n v="1"/>
    <n v="1"/>
    <n v="0"/>
    <n v="0"/>
    <b v="1"/>
    <n v="1"/>
    <b v="0"/>
    <n v="0"/>
    <b v="0"/>
    <n v="0"/>
    <b v="0"/>
    <b v="0"/>
    <b v="0"/>
    <b v="0"/>
    <b v="0"/>
    <b v="1"/>
    <b v="0"/>
    <b v="0"/>
    <b v="0"/>
    <x v="0"/>
  </r>
  <r>
    <x v="1"/>
    <n v="7.7607998289999998"/>
    <n v="70"/>
    <s v="M"/>
    <m/>
    <n v="1"/>
    <n v="0"/>
    <n v="1"/>
    <n v="0"/>
    <s v="Stanford"/>
    <n v="1"/>
    <n v="1"/>
    <n v="0"/>
    <n v="1"/>
    <n v="0"/>
    <b v="0"/>
    <n v="0"/>
    <b v="1"/>
    <n v="1"/>
    <b v="0"/>
    <n v="0"/>
    <b v="0"/>
    <b v="0"/>
    <b v="0"/>
    <b v="0"/>
    <b v="0"/>
    <b v="0"/>
    <b v="1"/>
    <b v="0"/>
    <b v="1"/>
    <x v="0"/>
  </r>
  <r>
    <x v="1"/>
    <n v="8.1570566610000004"/>
    <n v="56"/>
    <s v="M"/>
    <m/>
    <n v="1"/>
    <n v="0"/>
    <n v="1"/>
    <n v="0"/>
    <s v="Stanford"/>
    <n v="1"/>
    <n v="1"/>
    <n v="0"/>
    <n v="1"/>
    <n v="0"/>
    <b v="0"/>
    <n v="0"/>
    <b v="1"/>
    <n v="1"/>
    <b v="0"/>
    <n v="0"/>
    <b v="0"/>
    <b v="0"/>
    <b v="0"/>
    <b v="0"/>
    <b v="0"/>
    <b v="0"/>
    <b v="1"/>
    <b v="0"/>
    <b v="1"/>
    <x v="0"/>
  </r>
  <r>
    <x v="1"/>
    <n v="8.5528064770000007"/>
    <n v="71"/>
    <s v="M"/>
    <m/>
    <n v="1"/>
    <n v="0"/>
    <n v="1"/>
    <n v="0"/>
    <s v="Stanford"/>
    <n v="1"/>
    <n v="1"/>
    <n v="0"/>
    <n v="1"/>
    <n v="0"/>
    <b v="0"/>
    <n v="0"/>
    <b v="1"/>
    <n v="1"/>
    <b v="0"/>
    <n v="0"/>
    <b v="0"/>
    <b v="0"/>
    <b v="0"/>
    <b v="0"/>
    <b v="0"/>
    <b v="0"/>
    <b v="1"/>
    <b v="0"/>
    <b v="1"/>
    <x v="0"/>
  </r>
  <r>
    <x v="1"/>
    <n v="1.4660633679999999"/>
    <n v="69"/>
    <s v="M"/>
    <m/>
    <n v="1"/>
    <n v="1"/>
    <n v="1"/>
    <n v="0"/>
    <s v="Stanford"/>
    <n v="1"/>
    <n v="1"/>
    <n v="1"/>
    <n v="1"/>
    <n v="0"/>
    <b v="1"/>
    <n v="1"/>
    <b v="1"/>
    <n v="1"/>
    <b v="0"/>
    <n v="0"/>
    <b v="1"/>
    <b v="0"/>
    <b v="0"/>
    <b v="0"/>
    <b v="0"/>
    <b v="1"/>
    <b v="1"/>
    <b v="0"/>
    <b v="1"/>
    <x v="1"/>
  </r>
  <r>
    <x v="1"/>
    <n v="6.4650967499999998"/>
    <n v="71"/>
    <s v="M"/>
    <m/>
    <n v="1"/>
    <n v="1"/>
    <n v="1"/>
    <n v="0"/>
    <s v="Stanford"/>
    <n v="1"/>
    <n v="1"/>
    <n v="1"/>
    <n v="1"/>
    <n v="0"/>
    <b v="1"/>
    <n v="1"/>
    <b v="1"/>
    <n v="1"/>
    <b v="0"/>
    <n v="0"/>
    <b v="1"/>
    <b v="0"/>
    <b v="0"/>
    <b v="0"/>
    <b v="0"/>
    <b v="1"/>
    <b v="1"/>
    <b v="0"/>
    <b v="1"/>
    <x v="1"/>
  </r>
  <r>
    <x v="1"/>
    <n v="5.9654922040000002"/>
    <n v="56"/>
    <s v="F"/>
    <m/>
    <n v="1"/>
    <n v="1"/>
    <n v="1"/>
    <n v="0"/>
    <s v="Stanford"/>
    <n v="1"/>
    <n v="1"/>
    <n v="1"/>
    <n v="1"/>
    <n v="0"/>
    <b v="1"/>
    <n v="1"/>
    <b v="1"/>
    <n v="1"/>
    <b v="0"/>
    <n v="0"/>
    <b v="1"/>
    <b v="0"/>
    <b v="0"/>
    <b v="0"/>
    <b v="0"/>
    <b v="1"/>
    <b v="1"/>
    <b v="0"/>
    <b v="1"/>
    <x v="1"/>
  </r>
  <r>
    <x v="1"/>
    <n v="6.6762195039999996"/>
    <n v="65"/>
    <s v="F"/>
    <s v="Parasomnia"/>
    <n v="1"/>
    <n v="1"/>
    <n v="1"/>
    <n v="0"/>
    <s v="Stanford"/>
    <n v="1"/>
    <n v="1"/>
    <n v="1"/>
    <n v="1"/>
    <n v="0"/>
    <b v="1"/>
    <n v="1"/>
    <b v="1"/>
    <n v="1"/>
    <b v="0"/>
    <n v="0"/>
    <b v="1"/>
    <b v="0"/>
    <b v="0"/>
    <b v="0"/>
    <b v="0"/>
    <b v="1"/>
    <b v="1"/>
    <b v="0"/>
    <b v="1"/>
    <x v="1"/>
  </r>
  <r>
    <x v="1"/>
    <n v="6.7622398209999997"/>
    <n v="74"/>
    <s v="F"/>
    <m/>
    <n v="1"/>
    <n v="1"/>
    <n v="1"/>
    <n v="0"/>
    <s v="Stanford"/>
    <n v="1"/>
    <n v="1"/>
    <n v="1"/>
    <n v="1"/>
    <n v="0"/>
    <b v="1"/>
    <n v="1"/>
    <b v="1"/>
    <n v="1"/>
    <b v="0"/>
    <n v="0"/>
    <b v="1"/>
    <b v="0"/>
    <b v="0"/>
    <b v="0"/>
    <b v="0"/>
    <b v="1"/>
    <b v="1"/>
    <b v="0"/>
    <b v="1"/>
    <x v="1"/>
  </r>
  <r>
    <x v="1"/>
    <n v="7.0950900639999999"/>
    <n v="59"/>
    <s v="M"/>
    <m/>
    <n v="1"/>
    <n v="1"/>
    <n v="1"/>
    <n v="0"/>
    <s v="Stanford"/>
    <n v="1"/>
    <n v="1"/>
    <n v="1"/>
    <n v="1"/>
    <n v="0"/>
    <b v="1"/>
    <n v="1"/>
    <b v="1"/>
    <n v="1"/>
    <b v="0"/>
    <n v="0"/>
    <b v="1"/>
    <b v="0"/>
    <b v="0"/>
    <b v="0"/>
    <b v="0"/>
    <b v="1"/>
    <b v="1"/>
    <b v="0"/>
    <b v="1"/>
    <x v="1"/>
  </r>
  <r>
    <x v="1"/>
    <n v="10.709139990000001"/>
    <n v="76"/>
    <s v="M"/>
    <m/>
    <n v="1"/>
    <n v="1"/>
    <n v="1"/>
    <n v="0"/>
    <s v="Stanford"/>
    <n v="1"/>
    <n v="1"/>
    <n v="1"/>
    <n v="1"/>
    <n v="0"/>
    <b v="1"/>
    <n v="1"/>
    <b v="1"/>
    <n v="1"/>
    <b v="0"/>
    <n v="0"/>
    <b v="1"/>
    <b v="0"/>
    <b v="0"/>
    <b v="0"/>
    <b v="0"/>
    <b v="1"/>
    <b v="1"/>
    <b v="0"/>
    <b v="1"/>
    <x v="1"/>
  </r>
  <r>
    <x v="1"/>
    <n v="5.5567184239999996"/>
    <n v="62"/>
    <s v="M"/>
    <m/>
    <n v="1"/>
    <n v="1"/>
    <n v="1"/>
    <n v="0"/>
    <s v="Stanford"/>
    <n v="1"/>
    <n v="1"/>
    <n v="1"/>
    <n v="1"/>
    <n v="0"/>
    <b v="1"/>
    <n v="1"/>
    <b v="1"/>
    <n v="1"/>
    <b v="0"/>
    <n v="0"/>
    <b v="1"/>
    <b v="0"/>
    <b v="0"/>
    <b v="0"/>
    <b v="0"/>
    <b v="1"/>
    <b v="1"/>
    <b v="0"/>
    <b v="1"/>
    <x v="1"/>
  </r>
  <r>
    <x v="1"/>
    <n v="8.1022803109999995"/>
    <n v="68"/>
    <s v="F"/>
    <m/>
    <n v="1"/>
    <n v="1"/>
    <n v="1"/>
    <n v="0"/>
    <s v="Stanford"/>
    <n v="1"/>
    <n v="1"/>
    <n v="1"/>
    <n v="1"/>
    <n v="0"/>
    <b v="1"/>
    <n v="1"/>
    <b v="1"/>
    <n v="1"/>
    <b v="0"/>
    <n v="0"/>
    <b v="1"/>
    <b v="0"/>
    <b v="0"/>
    <b v="0"/>
    <b v="0"/>
    <b v="1"/>
    <b v="1"/>
    <b v="0"/>
    <b v="1"/>
    <x v="1"/>
  </r>
  <r>
    <x v="1"/>
    <n v="5.0905679749999999"/>
    <n v="76"/>
    <s v="M"/>
    <m/>
    <n v="1"/>
    <n v="1"/>
    <n v="1"/>
    <n v="0"/>
    <s v="Stanford"/>
    <n v="1"/>
    <n v="1"/>
    <n v="1"/>
    <n v="1"/>
    <n v="0"/>
    <b v="1"/>
    <n v="1"/>
    <b v="1"/>
    <n v="1"/>
    <b v="0"/>
    <n v="0"/>
    <b v="1"/>
    <b v="0"/>
    <b v="0"/>
    <b v="0"/>
    <b v="0"/>
    <b v="1"/>
    <b v="1"/>
    <b v="0"/>
    <b v="1"/>
    <x v="1"/>
  </r>
  <r>
    <x v="1"/>
    <n v="4.3324332099999996"/>
    <n v="52"/>
    <s v="M"/>
    <m/>
    <n v="1"/>
    <n v="0.5"/>
    <n v="1"/>
    <n v="0"/>
    <s v="Stanford"/>
    <n v="1"/>
    <n v="1"/>
    <n v="0"/>
    <n v="1"/>
    <n v="0"/>
    <b v="0"/>
    <n v="0"/>
    <b v="1"/>
    <n v="1"/>
    <b v="0"/>
    <n v="0"/>
    <b v="0"/>
    <b v="0"/>
    <b v="0"/>
    <b v="0"/>
    <b v="0"/>
    <b v="0"/>
    <b v="1"/>
    <b v="0"/>
    <b v="1"/>
    <x v="0"/>
  </r>
  <r>
    <x v="1"/>
    <n v="2.9167801550000001"/>
    <n v="71"/>
    <s v="M"/>
    <m/>
    <n v="1"/>
    <n v="0.5"/>
    <n v="1"/>
    <n v="1"/>
    <s v="Stanford"/>
    <n v="1"/>
    <n v="1"/>
    <n v="0"/>
    <n v="1"/>
    <n v="1"/>
    <b v="0"/>
    <n v="0"/>
    <b v="1"/>
    <n v="1"/>
    <b v="1"/>
    <n v="1"/>
    <b v="0"/>
    <b v="0"/>
    <b v="1"/>
    <b v="1"/>
    <b v="0"/>
    <b v="0"/>
    <b v="1"/>
    <b v="1"/>
    <b v="1"/>
    <x v="0"/>
  </r>
  <r>
    <x v="0"/>
    <n v="-8.0569572209999993"/>
    <n v="45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n v="-7.1855940269999996"/>
    <n v="65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n v="-7.161543633"/>
    <n v="70"/>
    <s v="F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n v="-7.0927508330000002"/>
    <n v="58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n v="-6.7442457180000002"/>
    <n v="66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n v="-6.0728324950000001"/>
    <n v="53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n v="-5.8477109399999998"/>
    <n v="72"/>
    <s v="F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n v="-5.6646109559999998"/>
    <n v="61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n v="-5.4816198849999997"/>
    <n v="80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n v="-5.3751686689999998"/>
    <n v="62"/>
    <s v="F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n v="-5.3183706559999999"/>
    <n v="60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n v="-4.9671237980000003"/>
    <n v="64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n v="-4.8526087950000001"/>
    <n v="77"/>
    <s v="F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n v="-4.5812398910000001"/>
    <n v="74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n v="-4.4213471929999999"/>
    <n v="66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n v="-4.3677041909999996"/>
    <n v="68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n v="-4.3485170799999997"/>
    <n v="74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n v="-3.7640566149999999"/>
    <n v="62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n v="-3.5628620519999998"/>
    <n v="73"/>
    <s v="F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n v="-3.0625151339999999"/>
    <n v="74"/>
    <s v="F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n v="-2.9571440099999999"/>
    <n v="76"/>
    <s v="F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n v="-2.5948541490000001"/>
    <n v="65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n v="-2.14175468"/>
    <n v="71"/>
    <s v="F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n v="-1.7900054729999999"/>
    <n v="79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n v="-1.459569605"/>
    <n v="57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n v="-5.1303870600000002E-2"/>
    <n v="72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n v="6.9434791679999996E-2"/>
    <n v="61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n v="0.91961745130000005"/>
    <n v="60"/>
    <s v="M"/>
    <s v="REM-related OSA"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n v="2.1386801129999999"/>
    <n v="71"/>
    <s v="F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n v="-5.9610876189999997"/>
    <n v="60"/>
    <s v="F"/>
    <m/>
    <n v="0"/>
    <n v="0"/>
    <n v="1"/>
    <n v="0"/>
    <s v="Stanford"/>
    <n v="1"/>
    <n v="0"/>
    <n v="0"/>
    <n v="1"/>
    <n v="0"/>
    <b v="0"/>
    <n v="0"/>
    <b v="0"/>
    <n v="0"/>
    <b v="0"/>
    <n v="0"/>
    <b v="0"/>
    <b v="0"/>
    <b v="0"/>
    <b v="0"/>
    <b v="0"/>
    <b v="0"/>
    <b v="1"/>
    <b v="0"/>
    <b v="1"/>
    <x v="0"/>
  </r>
  <r>
    <x v="0"/>
    <n v="-1.679247124"/>
    <n v="70"/>
    <s v="M"/>
    <m/>
    <n v="0"/>
    <n v="1"/>
    <n v="1"/>
    <n v="0"/>
    <s v="Stanford"/>
    <n v="1"/>
    <n v="0"/>
    <n v="1"/>
    <n v="1"/>
    <n v="0"/>
    <b v="0"/>
    <n v="0"/>
    <b v="0"/>
    <n v="0"/>
    <b v="0"/>
    <n v="0"/>
    <b v="0"/>
    <b v="0"/>
    <b v="0"/>
    <b v="0"/>
    <b v="0"/>
    <b v="1"/>
    <b v="1"/>
    <b v="0"/>
    <b v="1"/>
    <x v="1"/>
  </r>
  <r>
    <x v="0"/>
    <n v="-7.7915592770000002"/>
    <n v="62"/>
    <s v="M"/>
    <m/>
    <n v="0"/>
    <n v="0"/>
    <n v="0"/>
    <n v="1"/>
    <s v="Stanford"/>
    <n v="1"/>
    <n v="0"/>
    <n v="0"/>
    <n v="0"/>
    <n v="1"/>
    <b v="0"/>
    <n v="0"/>
    <b v="0"/>
    <n v="0"/>
    <b v="0"/>
    <n v="0"/>
    <b v="0"/>
    <b v="0"/>
    <b v="0"/>
    <b v="0"/>
    <b v="0"/>
    <b v="0"/>
    <b v="0"/>
    <b v="1"/>
    <b v="1"/>
    <x v="0"/>
  </r>
  <r>
    <x v="0"/>
    <n v="-7.2821115900000004"/>
    <n v="76"/>
    <s v="M"/>
    <m/>
    <n v="0"/>
    <n v="0"/>
    <n v="0"/>
    <n v="1"/>
    <s v="Stanford"/>
    <n v="1"/>
    <n v="0"/>
    <n v="0"/>
    <n v="0"/>
    <n v="1"/>
    <b v="0"/>
    <n v="0"/>
    <b v="0"/>
    <n v="0"/>
    <b v="0"/>
    <n v="0"/>
    <b v="0"/>
    <b v="0"/>
    <b v="0"/>
    <b v="0"/>
    <b v="0"/>
    <b v="0"/>
    <b v="0"/>
    <b v="1"/>
    <b v="1"/>
    <x v="0"/>
  </r>
  <r>
    <x v="0"/>
    <n v="-2.5812651959999999"/>
    <n v="74"/>
    <s v="F"/>
    <s v="REM-related OSA"/>
    <n v="0"/>
    <n v="0"/>
    <n v="0"/>
    <n v="1"/>
    <s v="Stanford"/>
    <n v="1"/>
    <n v="0"/>
    <n v="0"/>
    <n v="0"/>
    <n v="1"/>
    <b v="0"/>
    <n v="0"/>
    <b v="0"/>
    <n v="0"/>
    <b v="0"/>
    <n v="0"/>
    <b v="0"/>
    <b v="0"/>
    <b v="0"/>
    <b v="0"/>
    <b v="0"/>
    <b v="0"/>
    <b v="0"/>
    <b v="1"/>
    <b v="1"/>
    <x v="0"/>
  </r>
  <r>
    <x v="0"/>
    <n v="3.9730297220000002"/>
    <n v="73"/>
    <s v="M"/>
    <m/>
    <n v="0"/>
    <n v="0"/>
    <n v="0"/>
    <n v="1"/>
    <s v="Stanford"/>
    <n v="1"/>
    <n v="0"/>
    <n v="0"/>
    <n v="0"/>
    <n v="1"/>
    <b v="0"/>
    <n v="0"/>
    <b v="0"/>
    <n v="0"/>
    <b v="0"/>
    <n v="0"/>
    <b v="0"/>
    <b v="0"/>
    <b v="0"/>
    <b v="0"/>
    <b v="0"/>
    <b v="0"/>
    <b v="0"/>
    <b v="1"/>
    <b v="1"/>
    <x v="0"/>
  </r>
  <r>
    <x v="0"/>
    <n v="-3.7593996189999999"/>
    <n v="60"/>
    <s v="F"/>
    <m/>
    <n v="0"/>
    <n v="1"/>
    <n v="1"/>
    <n v="1"/>
    <s v="Stanford"/>
    <n v="1"/>
    <n v="0"/>
    <n v="1"/>
    <n v="1"/>
    <n v="1"/>
    <b v="0"/>
    <n v="0"/>
    <b v="0"/>
    <n v="0"/>
    <b v="0"/>
    <n v="0"/>
    <b v="0"/>
    <b v="0"/>
    <b v="1"/>
    <b v="0"/>
    <b v="0"/>
    <b v="1"/>
    <b v="1"/>
    <b v="1"/>
    <b v="1"/>
    <x v="1"/>
  </r>
  <r>
    <x v="0"/>
    <n v="-5.7719640390000002"/>
    <n v="51"/>
    <s v="F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n v="-2.495419778"/>
    <n v="52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n v="-1.575004608"/>
    <n v="62"/>
    <s v="M"/>
    <s v="Pseudo-RBD"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n v="-0.23647876609999999"/>
    <n v="41"/>
    <s v="M"/>
    <s v="Delayed PLMs"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  <r>
    <x v="0"/>
    <n v="-6.9253468600000003"/>
    <n v="43"/>
    <s v="M"/>
    <m/>
    <n v="0"/>
    <n v="0"/>
    <n v="1"/>
    <n v="0"/>
    <s v="Stanford"/>
    <n v="1"/>
    <n v="0"/>
    <n v="0"/>
    <n v="1"/>
    <n v="0"/>
    <b v="0"/>
    <n v="0"/>
    <b v="0"/>
    <n v="0"/>
    <b v="0"/>
    <n v="0"/>
    <b v="0"/>
    <b v="0"/>
    <b v="0"/>
    <b v="0"/>
    <b v="0"/>
    <b v="0"/>
    <b v="1"/>
    <b v="0"/>
    <b v="1"/>
    <x v="0"/>
  </r>
  <r>
    <x v="0"/>
    <n v="-3.858069446"/>
    <n v="40"/>
    <s v="M"/>
    <m/>
    <n v="0"/>
    <n v="1"/>
    <n v="1"/>
    <n v="0"/>
    <s v="Stanford"/>
    <n v="1"/>
    <n v="0"/>
    <n v="1"/>
    <n v="1"/>
    <n v="0"/>
    <b v="0"/>
    <n v="0"/>
    <b v="0"/>
    <n v="0"/>
    <b v="0"/>
    <n v="0"/>
    <b v="0"/>
    <b v="0"/>
    <b v="0"/>
    <b v="0"/>
    <b v="0"/>
    <b v="1"/>
    <b v="1"/>
    <b v="0"/>
    <b v="1"/>
    <x v="1"/>
  </r>
  <r>
    <x v="1"/>
    <m/>
    <n v="42"/>
    <s v="M"/>
    <m/>
    <n v="1"/>
    <n v="0"/>
    <n v="0"/>
    <n v="0"/>
    <s v="SHAS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x v="0"/>
  </r>
</pivotCacheRecords>
</file>

<file path=xl/pivotCache/pivotCacheRecords2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8">
  <r>
    <x v="0"/>
    <m/>
    <n v="72"/>
    <s v="M"/>
    <s v="Sleep apnea"/>
    <n v="0"/>
    <n v="1"/>
    <n v="0"/>
    <n v="0"/>
    <s v="May Clinic Data"/>
    <n v="1"/>
    <n v="0"/>
    <n v="1"/>
    <n v="0"/>
    <n v="0"/>
    <b v="0"/>
    <n v="0"/>
    <b v="0"/>
    <n v="0"/>
    <b v="0"/>
    <n v="0"/>
    <b v="0"/>
    <b v="0"/>
    <b v="0"/>
    <b v="0"/>
    <b v="0"/>
    <b v="1"/>
    <b v="0"/>
    <b v="0"/>
    <b v="0"/>
    <b v="0"/>
    <b v="1"/>
    <x v="0"/>
  </r>
  <r>
    <x v="0"/>
    <m/>
    <n v="79"/>
    <s v="M"/>
    <s v="Insomnia"/>
    <n v="0"/>
    <n v="0"/>
    <n v="0"/>
    <n v="0"/>
    <s v="May Clinic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m/>
    <n v="55"/>
    <s v="M"/>
    <s v="Sleep apnea"/>
    <n v="0.5"/>
    <n v="1"/>
    <n v="0"/>
    <n v="1"/>
    <s v="May Clinic Data"/>
    <n v="1"/>
    <n v="0"/>
    <n v="1"/>
    <n v="0"/>
    <n v="1"/>
    <b v="0"/>
    <n v="0"/>
    <b v="0"/>
    <n v="0"/>
    <b v="0"/>
    <n v="0"/>
    <b v="0"/>
    <b v="0"/>
    <b v="0"/>
    <b v="0"/>
    <b v="0"/>
    <b v="1"/>
    <b v="0"/>
    <b v="1"/>
    <b v="1"/>
    <b v="1"/>
    <b v="1"/>
    <x v="0"/>
  </r>
  <r>
    <x v="0"/>
    <m/>
    <n v="61"/>
    <s v="M"/>
    <s v="Sleep apnea"/>
    <n v="0"/>
    <n v="1"/>
    <n v="0"/>
    <n v="1"/>
    <s v="May Clinic Data"/>
    <n v="1"/>
    <n v="0"/>
    <n v="1"/>
    <n v="0"/>
    <n v="1"/>
    <b v="0"/>
    <n v="0"/>
    <b v="0"/>
    <n v="0"/>
    <b v="0"/>
    <n v="0"/>
    <b v="0"/>
    <b v="0"/>
    <b v="0"/>
    <b v="0"/>
    <b v="0"/>
    <b v="1"/>
    <b v="0"/>
    <b v="1"/>
    <b v="1"/>
    <b v="1"/>
    <b v="1"/>
    <x v="0"/>
  </r>
  <r>
    <x v="0"/>
    <m/>
    <n v="46"/>
    <s v="F"/>
    <s v="Chronic fatigue"/>
    <n v="0"/>
    <n v="0"/>
    <n v="0"/>
    <n v="0"/>
    <s v="May Clinic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m/>
    <n v="80"/>
    <s v="M"/>
    <s v="OSA"/>
    <n v="0"/>
    <n v="1"/>
    <n v="0"/>
    <n v="0"/>
    <s v="May Clinic Data"/>
    <n v="1"/>
    <n v="0"/>
    <n v="1"/>
    <n v="0"/>
    <n v="0"/>
    <b v="0"/>
    <n v="0"/>
    <b v="0"/>
    <n v="0"/>
    <b v="0"/>
    <n v="0"/>
    <b v="0"/>
    <b v="0"/>
    <b v="0"/>
    <b v="0"/>
    <b v="0"/>
    <b v="1"/>
    <b v="0"/>
    <b v="0"/>
    <b v="0"/>
    <b v="0"/>
    <b v="1"/>
    <x v="0"/>
  </r>
  <r>
    <x v="0"/>
    <m/>
    <n v="70"/>
    <s v="F"/>
    <s v="OSA"/>
    <n v="0"/>
    <n v="0"/>
    <n v="0"/>
    <n v="0"/>
    <s v="May Clinic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m/>
    <n v="87"/>
    <s v="F"/>
    <s v="Sleep apnea"/>
    <n v="0"/>
    <n v="1"/>
    <n v="1"/>
    <n v="0"/>
    <s v="May Clinic Data"/>
    <n v="1"/>
    <n v="0"/>
    <n v="1"/>
    <n v="1"/>
    <n v="0"/>
    <b v="0"/>
    <n v="0"/>
    <b v="0"/>
    <n v="0"/>
    <b v="0"/>
    <n v="0"/>
    <b v="0"/>
    <b v="0"/>
    <b v="0"/>
    <b v="0"/>
    <b v="0"/>
    <b v="1"/>
    <b v="1"/>
    <b v="0"/>
    <b v="1"/>
    <b v="1"/>
    <b v="1"/>
    <x v="1"/>
  </r>
  <r>
    <x v="1"/>
    <m/>
    <n v="76"/>
    <s v="M"/>
    <m/>
    <n v="0.5"/>
    <n v="1"/>
    <n v="1"/>
    <n v="0"/>
    <s v="May Clinic Data"/>
    <n v="1"/>
    <n v="0"/>
    <n v="1"/>
    <n v="1"/>
    <n v="0"/>
    <b v="0"/>
    <n v="0"/>
    <b v="0"/>
    <n v="0"/>
    <b v="0"/>
    <n v="0"/>
    <b v="0"/>
    <b v="0"/>
    <b v="0"/>
    <b v="0"/>
    <b v="0"/>
    <b v="1"/>
    <b v="1"/>
    <b v="0"/>
    <b v="1"/>
    <b v="1"/>
    <b v="1"/>
    <x v="1"/>
  </r>
  <r>
    <x v="1"/>
    <m/>
    <n v="67"/>
    <s v="M"/>
    <m/>
    <n v="1"/>
    <n v="0.5"/>
    <n v="0"/>
    <n v="0"/>
    <s v="May Clinic Data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1"/>
    <m/>
    <n v="67"/>
    <s v="M"/>
    <m/>
    <n v="1"/>
    <n v="0"/>
    <n v="0"/>
    <n v="0"/>
    <s v="May Clinic Data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1"/>
    <m/>
    <n v="55"/>
    <s v="M"/>
    <m/>
    <n v="1"/>
    <n v="1"/>
    <n v="1"/>
    <n v="1"/>
    <s v="May Clinic Data"/>
    <n v="1"/>
    <n v="1"/>
    <n v="1"/>
    <n v="1"/>
    <n v="1"/>
    <b v="1"/>
    <n v="1"/>
    <b v="1"/>
    <n v="1"/>
    <b v="1"/>
    <n v="1"/>
    <b v="1"/>
    <b v="1"/>
    <b v="1"/>
    <b v="1"/>
    <b v="1"/>
    <b v="1"/>
    <b v="1"/>
    <b v="1"/>
    <b v="1"/>
    <b v="1"/>
    <b v="1"/>
    <x v="1"/>
  </r>
  <r>
    <x v="1"/>
    <m/>
    <n v="67"/>
    <s v="M"/>
    <s v="Depression"/>
    <n v="1"/>
    <n v="0"/>
    <n v="1"/>
    <n v="0"/>
    <s v="May Clinic Data"/>
    <n v="1"/>
    <n v="1"/>
    <n v="0"/>
    <n v="1"/>
    <n v="0"/>
    <b v="0"/>
    <n v="0"/>
    <b v="1"/>
    <n v="1"/>
    <b v="0"/>
    <n v="0"/>
    <b v="0"/>
    <b v="0"/>
    <b v="0"/>
    <b v="0"/>
    <b v="0"/>
    <b v="0"/>
    <b v="1"/>
    <b v="0"/>
    <b v="1"/>
    <b v="0"/>
    <b v="0"/>
    <x v="0"/>
  </r>
  <r>
    <x v="1"/>
    <m/>
    <n v="72"/>
    <s v="M"/>
    <m/>
    <n v="1"/>
    <n v="1"/>
    <n v="1"/>
    <n v="1"/>
    <s v="April Cinic Data"/>
    <n v="1"/>
    <n v="1"/>
    <n v="1"/>
    <n v="1"/>
    <n v="1"/>
    <b v="1"/>
    <n v="1"/>
    <b v="1"/>
    <n v="1"/>
    <b v="1"/>
    <n v="1"/>
    <b v="1"/>
    <b v="1"/>
    <b v="1"/>
    <b v="1"/>
    <b v="1"/>
    <b v="1"/>
    <b v="1"/>
    <b v="1"/>
    <b v="1"/>
    <b v="1"/>
    <b v="1"/>
    <x v="1"/>
  </r>
  <r>
    <x v="0"/>
    <m/>
    <n v="67"/>
    <s v="M"/>
    <s v="RLS"/>
    <n v="0"/>
    <n v="0"/>
    <n v="0"/>
    <n v="0"/>
    <s v="April Cinic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m/>
    <n v="74"/>
    <s v="F"/>
    <s v="Insomnia"/>
    <n v="0"/>
    <n v="0"/>
    <n v="0"/>
    <n v="0.5"/>
    <s v="April Cinic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1"/>
    <m/>
    <n v="54"/>
    <s v="F"/>
    <s v="DM2, depression"/>
    <n v="1"/>
    <n v="0"/>
    <n v="0"/>
    <n v="0"/>
    <s v="April Cinic Data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m/>
    <n v="65"/>
    <s v="F"/>
    <s v="Diabetes, heart failure"/>
    <n v="0"/>
    <n v="0"/>
    <n v="1"/>
    <n v="1"/>
    <s v="April Cinic Data"/>
    <n v="1"/>
    <n v="0"/>
    <n v="0"/>
    <n v="1"/>
    <n v="1"/>
    <b v="0"/>
    <n v="0"/>
    <b v="0"/>
    <n v="0"/>
    <b v="0"/>
    <n v="0"/>
    <b v="0"/>
    <b v="0"/>
    <b v="1"/>
    <b v="0"/>
    <b v="0"/>
    <b v="0"/>
    <b v="1"/>
    <b v="1"/>
    <b v="1"/>
    <b v="0"/>
    <b v="1"/>
    <x v="1"/>
  </r>
  <r>
    <x v="0"/>
    <m/>
    <n v="73"/>
    <s v="F"/>
    <s v="Insomnia, anxiety, migraines"/>
    <n v="0"/>
    <n v="0"/>
    <n v="1"/>
    <n v="0"/>
    <s v="April Cinic Data"/>
    <n v="1"/>
    <n v="0"/>
    <n v="0"/>
    <n v="1"/>
    <n v="0"/>
    <b v="0"/>
    <n v="0"/>
    <b v="0"/>
    <n v="0"/>
    <b v="0"/>
    <n v="0"/>
    <b v="0"/>
    <b v="0"/>
    <b v="0"/>
    <b v="0"/>
    <b v="0"/>
    <b v="0"/>
    <b v="1"/>
    <b v="0"/>
    <b v="1"/>
    <b v="0"/>
    <b v="0"/>
    <x v="0"/>
  </r>
  <r>
    <x v="0"/>
    <m/>
    <n v="77"/>
    <s v="F"/>
    <m/>
    <n v="0.5"/>
    <n v="1"/>
    <n v="0"/>
    <n v="0.5"/>
    <s v="April Cinic Data"/>
    <n v="1"/>
    <n v="0"/>
    <n v="1"/>
    <n v="0"/>
    <n v="0"/>
    <b v="0"/>
    <n v="0"/>
    <b v="0"/>
    <n v="0"/>
    <b v="0"/>
    <n v="0"/>
    <b v="0"/>
    <b v="0"/>
    <b v="0"/>
    <b v="0"/>
    <b v="0"/>
    <b v="1"/>
    <b v="0"/>
    <b v="0"/>
    <b v="0"/>
    <b v="0"/>
    <b v="1"/>
    <x v="0"/>
  </r>
  <r>
    <x v="0"/>
    <m/>
    <n v="53"/>
    <s v="F"/>
    <s v="Insomnia"/>
    <n v="0"/>
    <n v="1"/>
    <n v="1"/>
    <n v="0"/>
    <s v="April Cinic Data"/>
    <n v="1"/>
    <n v="0"/>
    <n v="1"/>
    <n v="1"/>
    <n v="0"/>
    <b v="0"/>
    <n v="0"/>
    <b v="0"/>
    <n v="0"/>
    <b v="0"/>
    <n v="0"/>
    <b v="0"/>
    <b v="0"/>
    <b v="0"/>
    <b v="0"/>
    <b v="0"/>
    <b v="1"/>
    <b v="1"/>
    <b v="0"/>
    <b v="1"/>
    <b v="1"/>
    <b v="1"/>
    <x v="1"/>
  </r>
  <r>
    <x v="0"/>
    <m/>
    <n v="76"/>
    <s v="F"/>
    <s v="Hypersomnia"/>
    <n v="0"/>
    <n v="0"/>
    <n v="0"/>
    <n v="0"/>
    <s v="April Cinic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1"/>
    <m/>
    <n v="49"/>
    <s v="F"/>
    <s v="Anxiety"/>
    <n v="1"/>
    <n v="0.5"/>
    <n v="1"/>
    <n v="1"/>
    <s v="April Cinic Data"/>
    <n v="1"/>
    <n v="1"/>
    <n v="0"/>
    <n v="1"/>
    <n v="1"/>
    <b v="0"/>
    <n v="0"/>
    <b v="1"/>
    <n v="1"/>
    <b v="1"/>
    <n v="1"/>
    <b v="0"/>
    <b v="0"/>
    <b v="1"/>
    <b v="1"/>
    <b v="0"/>
    <b v="0"/>
    <b v="1"/>
    <b v="1"/>
    <b v="1"/>
    <b v="0"/>
    <b v="1"/>
    <x v="1"/>
  </r>
  <r>
    <x v="0"/>
    <m/>
    <n v="53"/>
    <s v="F"/>
    <s v="Insomnia, depression, sleep apnea"/>
    <n v="0"/>
    <n v="0"/>
    <n v="0"/>
    <n v="1"/>
    <s v="April Cinic Data"/>
    <n v="1"/>
    <n v="0"/>
    <n v="0"/>
    <n v="0"/>
    <n v="1"/>
    <b v="0"/>
    <n v="0"/>
    <b v="0"/>
    <n v="0"/>
    <b v="0"/>
    <n v="0"/>
    <b v="0"/>
    <b v="0"/>
    <b v="0"/>
    <b v="0"/>
    <b v="0"/>
    <b v="0"/>
    <b v="0"/>
    <b v="1"/>
    <b v="1"/>
    <b v="0"/>
    <b v="1"/>
    <x v="0"/>
  </r>
  <r>
    <x v="0"/>
    <m/>
    <n v="83"/>
    <s v="F"/>
    <s v="AD-MCi and OSA"/>
    <n v="0"/>
    <n v="0"/>
    <n v="0"/>
    <n v="0"/>
    <s v="April Cinic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m/>
    <n v="65"/>
    <s v="M"/>
    <s v="RLS"/>
    <n v="0.5"/>
    <n v="0"/>
    <n v="0"/>
    <n v="0"/>
    <s v="April Cinic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m/>
    <n v="80"/>
    <s v="F"/>
    <s v="RLS"/>
    <n v="0"/>
    <n v="0"/>
    <n v="1"/>
    <n v="0"/>
    <s v="April Cinic Data"/>
    <n v="1"/>
    <n v="0"/>
    <n v="0"/>
    <n v="1"/>
    <n v="0"/>
    <b v="0"/>
    <n v="0"/>
    <b v="0"/>
    <n v="0"/>
    <b v="0"/>
    <n v="0"/>
    <b v="0"/>
    <b v="0"/>
    <b v="0"/>
    <b v="0"/>
    <b v="0"/>
    <b v="0"/>
    <b v="1"/>
    <b v="0"/>
    <b v="1"/>
    <b v="0"/>
    <b v="0"/>
    <x v="0"/>
  </r>
  <r>
    <x v="0"/>
    <m/>
    <n v="67"/>
    <s v="F"/>
    <s v="Migraines, OSA"/>
    <n v="0.5"/>
    <n v="0"/>
    <n v="0"/>
    <n v="0"/>
    <s v="April Cinic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1"/>
    <m/>
    <n v="80"/>
    <s v="M"/>
    <m/>
    <n v="0"/>
    <n v="1"/>
    <n v="1"/>
    <n v="0"/>
    <s v="April Cinic Data"/>
    <n v="1"/>
    <n v="0"/>
    <n v="1"/>
    <n v="1"/>
    <n v="0"/>
    <b v="0"/>
    <n v="0"/>
    <b v="0"/>
    <n v="0"/>
    <b v="0"/>
    <n v="0"/>
    <b v="0"/>
    <b v="0"/>
    <b v="0"/>
    <b v="0"/>
    <b v="0"/>
    <b v="1"/>
    <b v="1"/>
    <b v="0"/>
    <b v="1"/>
    <b v="1"/>
    <b v="1"/>
    <x v="1"/>
  </r>
  <r>
    <x v="1"/>
    <m/>
    <n v="64"/>
    <s v="M"/>
    <s v="Depression, diabetes"/>
    <n v="1"/>
    <n v="0"/>
    <n v="0"/>
    <n v="0"/>
    <s v="April Cinic Data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m/>
    <n v="53"/>
    <s v="F"/>
    <s v="OSA, RLS, depression"/>
    <n v="0.5"/>
    <n v="1"/>
    <n v="0"/>
    <n v="0"/>
    <s v="Clinic - Clean Data"/>
    <n v="1"/>
    <n v="0"/>
    <n v="1"/>
    <n v="0"/>
    <n v="0"/>
    <b v="0"/>
    <n v="0"/>
    <b v="0"/>
    <n v="0"/>
    <b v="0"/>
    <n v="0"/>
    <b v="0"/>
    <b v="0"/>
    <b v="0"/>
    <b v="0"/>
    <b v="0"/>
    <b v="1"/>
    <b v="0"/>
    <b v="0"/>
    <b v="0"/>
    <b v="0"/>
    <b v="1"/>
    <x v="0"/>
  </r>
  <r>
    <x v="0"/>
    <m/>
    <n v="64"/>
    <s v="F"/>
    <s v="Central sleep apnea, circadian disorder"/>
    <n v="0.5"/>
    <n v="0"/>
    <n v="1"/>
    <n v="0"/>
    <s v="Clinic - Clean Data"/>
    <n v="1"/>
    <n v="0"/>
    <n v="0"/>
    <n v="1"/>
    <n v="0"/>
    <b v="0"/>
    <n v="0"/>
    <b v="0"/>
    <n v="0"/>
    <b v="0"/>
    <n v="0"/>
    <b v="0"/>
    <b v="0"/>
    <b v="0"/>
    <b v="0"/>
    <b v="0"/>
    <b v="0"/>
    <b v="1"/>
    <b v="0"/>
    <b v="1"/>
    <b v="0"/>
    <b v="0"/>
    <x v="0"/>
  </r>
  <r>
    <x v="0"/>
    <m/>
    <n v="67"/>
    <s v="F"/>
    <s v="OSA"/>
    <n v="0.5"/>
    <n v="1"/>
    <n v="1"/>
    <n v="0"/>
    <s v="Clinic - Clean Data"/>
    <n v="1"/>
    <n v="0"/>
    <n v="1"/>
    <n v="1"/>
    <n v="0"/>
    <b v="0"/>
    <n v="0"/>
    <b v="0"/>
    <n v="0"/>
    <b v="0"/>
    <n v="0"/>
    <b v="0"/>
    <b v="0"/>
    <b v="0"/>
    <b v="0"/>
    <b v="0"/>
    <b v="1"/>
    <b v="1"/>
    <b v="0"/>
    <b v="1"/>
    <b v="1"/>
    <b v="1"/>
    <x v="1"/>
  </r>
  <r>
    <x v="0"/>
    <m/>
    <n v="61"/>
    <s v="M"/>
    <s v="OSA, no RSWA"/>
    <n v="0.5"/>
    <n v="1"/>
    <n v="0"/>
    <n v="1"/>
    <s v="Clinic - Clean Data"/>
    <n v="1"/>
    <n v="0"/>
    <n v="1"/>
    <n v="0"/>
    <n v="1"/>
    <b v="0"/>
    <n v="0"/>
    <b v="0"/>
    <n v="0"/>
    <b v="0"/>
    <n v="0"/>
    <b v="0"/>
    <b v="0"/>
    <b v="0"/>
    <b v="0"/>
    <b v="0"/>
    <b v="1"/>
    <b v="0"/>
    <b v="1"/>
    <b v="1"/>
    <b v="1"/>
    <b v="1"/>
    <x v="0"/>
  </r>
  <r>
    <x v="0"/>
    <m/>
    <n v="53"/>
    <s v="F"/>
    <s v="OSA, anxiety, depression"/>
    <n v="0.5"/>
    <n v="1"/>
    <n v="1"/>
    <n v="1"/>
    <s v="Clinic - Clean Data"/>
    <n v="1"/>
    <n v="0"/>
    <n v="1"/>
    <n v="1"/>
    <n v="1"/>
    <b v="0"/>
    <n v="0"/>
    <b v="0"/>
    <n v="0"/>
    <b v="0"/>
    <n v="0"/>
    <b v="0"/>
    <b v="0"/>
    <b v="1"/>
    <b v="0"/>
    <b v="0"/>
    <b v="1"/>
    <b v="1"/>
    <b v="1"/>
    <b v="1"/>
    <b v="1"/>
    <b v="1"/>
    <x v="1"/>
  </r>
  <r>
    <x v="0"/>
    <m/>
    <n v="43"/>
    <s v="F"/>
    <s v="OSA, shift work disorder"/>
    <n v="0.5"/>
    <n v="0"/>
    <n v="1"/>
    <n v="0"/>
    <s v="Clinic - Clean Data"/>
    <n v="1"/>
    <n v="0"/>
    <n v="0"/>
    <n v="1"/>
    <n v="0"/>
    <b v="0"/>
    <n v="0"/>
    <b v="0"/>
    <n v="0"/>
    <b v="0"/>
    <n v="0"/>
    <b v="0"/>
    <b v="0"/>
    <b v="0"/>
    <b v="0"/>
    <b v="0"/>
    <b v="0"/>
    <b v="1"/>
    <b v="0"/>
    <b v="1"/>
    <b v="0"/>
    <b v="0"/>
    <x v="0"/>
  </r>
  <r>
    <x v="0"/>
    <m/>
    <n v="43"/>
    <s v="M"/>
    <s v="RLS, insomnia, mild OSA"/>
    <n v="0.5"/>
    <n v="0"/>
    <n v="0"/>
    <n v="1"/>
    <s v="Clinic - Clean Data"/>
    <n v="1"/>
    <n v="0"/>
    <n v="0"/>
    <n v="0"/>
    <n v="1"/>
    <b v="0"/>
    <n v="0"/>
    <b v="0"/>
    <n v="0"/>
    <b v="0"/>
    <n v="0"/>
    <b v="0"/>
    <b v="0"/>
    <b v="0"/>
    <b v="0"/>
    <b v="0"/>
    <b v="0"/>
    <b v="0"/>
    <b v="1"/>
    <b v="1"/>
    <b v="0"/>
    <b v="1"/>
    <x v="0"/>
  </r>
  <r>
    <x v="0"/>
    <m/>
    <n v="73"/>
    <s v="F"/>
    <s v="OSA sx, sleeptalking, initiation insomnia, RLS, low Fe"/>
    <n v="0.5"/>
    <n v="0.5"/>
    <n v="1"/>
    <n v="1"/>
    <s v="Clinic - Clean Data"/>
    <n v="1"/>
    <n v="0"/>
    <n v="0"/>
    <n v="1"/>
    <n v="1"/>
    <b v="0"/>
    <n v="0"/>
    <b v="0"/>
    <n v="0"/>
    <b v="0"/>
    <n v="0"/>
    <b v="0"/>
    <b v="0"/>
    <b v="1"/>
    <b v="0"/>
    <b v="0"/>
    <b v="0"/>
    <b v="1"/>
    <b v="1"/>
    <b v="1"/>
    <b v="0"/>
    <b v="1"/>
    <x v="1"/>
  </r>
  <r>
    <x v="0"/>
    <m/>
    <n v="68"/>
    <s v="M"/>
    <s v="Hypersomnia, tachycarida, constipation, l. thalamic lacunar lesion"/>
    <n v="0.5"/>
    <n v="0.5"/>
    <n v="1"/>
    <n v="1"/>
    <s v="Clinic - Clean Data"/>
    <n v="1"/>
    <n v="0"/>
    <n v="0"/>
    <n v="1"/>
    <n v="1"/>
    <b v="0"/>
    <n v="0"/>
    <b v="0"/>
    <n v="0"/>
    <b v="0"/>
    <n v="0"/>
    <b v="0"/>
    <b v="0"/>
    <b v="1"/>
    <b v="0"/>
    <b v="0"/>
    <b v="0"/>
    <b v="1"/>
    <b v="1"/>
    <b v="1"/>
    <b v="0"/>
    <b v="1"/>
    <x v="1"/>
  </r>
  <r>
    <x v="0"/>
    <m/>
    <n v="64"/>
    <s v="F"/>
    <s v="OSA, insomnia, excessive daytime sleepiness, cognitive concerns"/>
    <n v="0.5"/>
    <n v="0.5"/>
    <n v="0"/>
    <n v="1"/>
    <s v="Clinic - Clean Data"/>
    <n v="1"/>
    <n v="0"/>
    <n v="0"/>
    <n v="0"/>
    <n v="1"/>
    <b v="0"/>
    <n v="0"/>
    <b v="0"/>
    <n v="0"/>
    <b v="0"/>
    <n v="0"/>
    <b v="0"/>
    <b v="0"/>
    <b v="0"/>
    <b v="0"/>
    <b v="0"/>
    <b v="0"/>
    <b v="0"/>
    <b v="1"/>
    <b v="1"/>
    <b v="0"/>
    <b v="1"/>
    <x v="0"/>
  </r>
  <r>
    <x v="0"/>
    <m/>
    <n v="41"/>
    <s v="M"/>
    <s v="OSA"/>
    <n v="0.5"/>
    <n v="0"/>
    <n v="0"/>
    <n v="0.5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m/>
    <n v="68"/>
    <s v="F"/>
    <s v="OSA, migraines"/>
    <n v="0.5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m/>
    <n v="45"/>
    <s v="M"/>
    <s v="Tbi, sleep apnea, migraines, PTSD + GAD"/>
    <n v="0.5"/>
    <n v="0.5"/>
    <n v="1"/>
    <n v="1"/>
    <s v="Clinic - Clean Data"/>
    <n v="1"/>
    <n v="0"/>
    <n v="0"/>
    <n v="1"/>
    <n v="1"/>
    <b v="0"/>
    <n v="0"/>
    <b v="0"/>
    <n v="0"/>
    <b v="0"/>
    <n v="0"/>
    <b v="0"/>
    <b v="0"/>
    <b v="1"/>
    <b v="0"/>
    <b v="0"/>
    <b v="0"/>
    <b v="1"/>
    <b v="1"/>
    <b v="1"/>
    <b v="0"/>
    <b v="1"/>
    <x v="1"/>
  </r>
  <r>
    <x v="0"/>
    <m/>
    <n v="56"/>
    <s v="M"/>
    <s v="OSA, excessive daytime sleepiness"/>
    <n v="0.5"/>
    <n v="0"/>
    <n v="0"/>
    <n v="1"/>
    <s v="Clinic - Clean Data"/>
    <n v="1"/>
    <n v="0"/>
    <n v="0"/>
    <n v="0"/>
    <n v="1"/>
    <b v="0"/>
    <n v="0"/>
    <b v="0"/>
    <n v="0"/>
    <b v="0"/>
    <n v="0"/>
    <b v="0"/>
    <b v="0"/>
    <b v="0"/>
    <b v="0"/>
    <b v="0"/>
    <b v="0"/>
    <b v="0"/>
    <b v="1"/>
    <b v="1"/>
    <b v="0"/>
    <b v="1"/>
    <x v="0"/>
  </r>
  <r>
    <x v="0"/>
    <m/>
    <n v="45"/>
    <s v="F"/>
    <s v="Lupus, sleep apnea"/>
    <n v="0.5"/>
    <n v="0"/>
    <n v="0.5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m/>
    <n v="65"/>
    <s v="M"/>
    <s v="OSA, RLS"/>
    <n v="0.5"/>
    <n v="0"/>
    <n v="1"/>
    <n v="0"/>
    <s v="Clinic - Clean Data"/>
    <n v="1"/>
    <n v="0"/>
    <n v="0"/>
    <n v="1"/>
    <n v="0"/>
    <b v="0"/>
    <n v="0"/>
    <b v="0"/>
    <n v="0"/>
    <b v="0"/>
    <n v="0"/>
    <b v="0"/>
    <b v="0"/>
    <b v="0"/>
    <b v="0"/>
    <b v="0"/>
    <b v="0"/>
    <b v="1"/>
    <b v="0"/>
    <b v="1"/>
    <b v="0"/>
    <b v="0"/>
    <x v="0"/>
  </r>
  <r>
    <x v="0"/>
    <m/>
    <n v="63"/>
    <s v="M"/>
    <s v="OSA"/>
    <n v="0"/>
    <n v="0"/>
    <n v="1"/>
    <n v="0.5"/>
    <s v="Clinic - Clean Data"/>
    <n v="1"/>
    <n v="0"/>
    <n v="0"/>
    <n v="1"/>
    <n v="0"/>
    <b v="0"/>
    <n v="0"/>
    <b v="0"/>
    <n v="0"/>
    <b v="0"/>
    <n v="0"/>
    <b v="0"/>
    <b v="0"/>
    <b v="0"/>
    <b v="0"/>
    <b v="0"/>
    <b v="0"/>
    <b v="1"/>
    <b v="0"/>
    <b v="1"/>
    <b v="0"/>
    <b v="0"/>
    <x v="0"/>
  </r>
  <r>
    <x v="0"/>
    <m/>
    <n v="60"/>
    <s v="M"/>
    <s v="OSA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m/>
    <n v="81"/>
    <s v="M"/>
    <s v="OSA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m/>
    <n v="66"/>
    <s v="M"/>
    <s v="RLS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m/>
    <n v="64"/>
    <s v="F"/>
    <s v="OSA"/>
    <n v="0"/>
    <n v="0"/>
    <n v="1"/>
    <n v="0.5"/>
    <s v="Clinic - Clean Data"/>
    <n v="1"/>
    <n v="0"/>
    <n v="0"/>
    <n v="1"/>
    <n v="0"/>
    <b v="0"/>
    <n v="0"/>
    <b v="0"/>
    <n v="0"/>
    <b v="0"/>
    <n v="0"/>
    <b v="0"/>
    <b v="0"/>
    <b v="0"/>
    <b v="0"/>
    <b v="0"/>
    <b v="0"/>
    <b v="1"/>
    <b v="0"/>
    <b v="1"/>
    <b v="0"/>
    <b v="0"/>
    <x v="0"/>
  </r>
  <r>
    <x v="0"/>
    <m/>
    <n v="68"/>
    <s v="M"/>
    <s v="OSA"/>
    <n v="0"/>
    <n v="1"/>
    <n v="0"/>
    <n v="0"/>
    <s v="Clinic - Clean Data"/>
    <n v="1"/>
    <n v="0"/>
    <n v="1"/>
    <n v="0"/>
    <n v="0"/>
    <b v="0"/>
    <n v="0"/>
    <b v="0"/>
    <n v="0"/>
    <b v="0"/>
    <n v="0"/>
    <b v="0"/>
    <b v="0"/>
    <b v="0"/>
    <b v="0"/>
    <b v="0"/>
    <b v="1"/>
    <b v="0"/>
    <b v="0"/>
    <b v="0"/>
    <b v="0"/>
    <b v="1"/>
    <x v="0"/>
  </r>
  <r>
    <x v="0"/>
    <m/>
    <n v="56"/>
    <s v="F"/>
    <s v="Insomnia, anxiety"/>
    <n v="0"/>
    <n v="0"/>
    <n v="1"/>
    <n v="0.5"/>
    <s v="Clinic - Clean Data"/>
    <n v="1"/>
    <n v="0"/>
    <n v="0"/>
    <n v="1"/>
    <n v="0"/>
    <b v="0"/>
    <n v="0"/>
    <b v="0"/>
    <n v="0"/>
    <b v="0"/>
    <n v="0"/>
    <b v="0"/>
    <b v="0"/>
    <b v="0"/>
    <b v="0"/>
    <b v="0"/>
    <b v="0"/>
    <b v="1"/>
    <b v="0"/>
    <b v="1"/>
    <b v="0"/>
    <b v="0"/>
    <x v="0"/>
  </r>
  <r>
    <x v="0"/>
    <m/>
    <n v="87"/>
    <s v="F"/>
    <s v="OSA, RLS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m/>
    <n v="48"/>
    <s v="M"/>
    <s v="OSA, insomnia, distal sensory neuropathy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m/>
    <n v="78"/>
    <s v="M"/>
    <s v="Hypersomnia, OSA"/>
    <n v="0"/>
    <n v="0"/>
    <n v="0"/>
    <n v="0.5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m/>
    <n v="72"/>
    <s v="F"/>
    <s v="Insomnia"/>
    <n v="0"/>
    <n v="0.5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m/>
    <n v="63"/>
    <s v="F"/>
    <s v="MCl, althdileale, LVPPA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m/>
    <n v="51"/>
    <s v="F"/>
    <s v="OSA, RLS, excessive daytime sleepiness, lupus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m/>
    <n v="78"/>
    <s v="M"/>
    <s v="RBD mimic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m/>
    <n v="48"/>
    <s v="M"/>
    <s v="Spinal cerebellar ataxia 2, nocturia"/>
    <n v="0"/>
    <n v="0"/>
    <n v="1"/>
    <n v="0.5"/>
    <s v="Clinic - Clean Data"/>
    <n v="1"/>
    <n v="0"/>
    <n v="0"/>
    <n v="1"/>
    <n v="0"/>
    <b v="0"/>
    <n v="0"/>
    <b v="0"/>
    <n v="0"/>
    <b v="0"/>
    <n v="0"/>
    <b v="0"/>
    <b v="0"/>
    <b v="0"/>
    <b v="0"/>
    <b v="0"/>
    <b v="0"/>
    <b v="1"/>
    <b v="0"/>
    <b v="1"/>
    <b v="0"/>
    <b v="0"/>
    <x v="0"/>
  </r>
  <r>
    <x v="0"/>
    <m/>
    <n v="82"/>
    <s v="M"/>
    <s v="OSA"/>
    <n v="0"/>
    <n v="0"/>
    <n v="1"/>
    <n v="0"/>
    <s v="Clinic - Clean Data"/>
    <n v="1"/>
    <n v="0"/>
    <n v="0"/>
    <n v="1"/>
    <n v="0"/>
    <b v="0"/>
    <n v="0"/>
    <b v="0"/>
    <n v="0"/>
    <b v="0"/>
    <n v="0"/>
    <b v="0"/>
    <b v="0"/>
    <b v="0"/>
    <b v="0"/>
    <b v="0"/>
    <b v="0"/>
    <b v="1"/>
    <b v="0"/>
    <b v="1"/>
    <b v="0"/>
    <b v="0"/>
    <x v="0"/>
  </r>
  <r>
    <x v="0"/>
    <m/>
    <n v="87"/>
    <s v="M"/>
    <s v="RLS"/>
    <n v="0"/>
    <n v="0"/>
    <n v="1"/>
    <n v="1"/>
    <s v="Clinic - Clean Data"/>
    <n v="1"/>
    <n v="0"/>
    <n v="0"/>
    <n v="1"/>
    <n v="1"/>
    <b v="0"/>
    <n v="0"/>
    <b v="0"/>
    <n v="0"/>
    <b v="0"/>
    <n v="0"/>
    <b v="0"/>
    <b v="0"/>
    <b v="1"/>
    <b v="0"/>
    <b v="0"/>
    <b v="0"/>
    <b v="1"/>
    <b v="1"/>
    <b v="1"/>
    <b v="0"/>
    <b v="1"/>
    <x v="1"/>
  </r>
  <r>
    <x v="0"/>
    <m/>
    <n v="76"/>
    <s v="M"/>
    <s v="OSA, sleep maintenance insomnia, nocturia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m/>
    <n v="47"/>
    <s v="M"/>
    <s v="OSA, insomnia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m/>
    <n v="77"/>
    <s v="F"/>
    <s v="OSA, anxiety, depression"/>
    <n v="0"/>
    <n v="1"/>
    <n v="0"/>
    <n v="0"/>
    <s v="Clinic - Clean Data"/>
    <n v="1"/>
    <n v="0"/>
    <n v="1"/>
    <n v="0"/>
    <n v="0"/>
    <b v="0"/>
    <n v="0"/>
    <b v="0"/>
    <n v="0"/>
    <b v="0"/>
    <n v="0"/>
    <b v="0"/>
    <b v="0"/>
    <b v="0"/>
    <b v="0"/>
    <b v="0"/>
    <b v="1"/>
    <b v="0"/>
    <b v="0"/>
    <b v="0"/>
    <b v="0"/>
    <b v="1"/>
    <x v="0"/>
  </r>
  <r>
    <x v="0"/>
    <m/>
    <n v="62"/>
    <s v="F"/>
    <s v="Sleep apnea, migraines, I. ica aneurysm, s/p embolization (2020)"/>
    <n v="0"/>
    <n v="0"/>
    <n v="0"/>
    <n v="0.5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m/>
    <n v="73"/>
    <s v="M"/>
    <s v="RLS, OSA, depression"/>
    <n v="0"/>
    <n v="1"/>
    <n v="0"/>
    <n v="0"/>
    <s v="Clinic - Clean Data"/>
    <n v="1"/>
    <n v="0"/>
    <n v="1"/>
    <n v="0"/>
    <n v="0"/>
    <b v="0"/>
    <n v="0"/>
    <b v="0"/>
    <n v="0"/>
    <b v="0"/>
    <n v="0"/>
    <b v="0"/>
    <b v="0"/>
    <b v="0"/>
    <b v="0"/>
    <b v="0"/>
    <b v="1"/>
    <b v="0"/>
    <b v="0"/>
    <b v="0"/>
    <b v="0"/>
    <b v="1"/>
    <x v="0"/>
  </r>
  <r>
    <x v="0"/>
    <m/>
    <n v="71"/>
    <s v="M"/>
    <s v="OSA, depression, nocturia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m/>
    <n v="61"/>
    <s v="F"/>
    <s v="OSA, cognitive concerns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m/>
    <n v="84"/>
    <s v="M"/>
    <s v="OSA"/>
    <n v="0"/>
    <n v="1"/>
    <n v="1"/>
    <n v="0"/>
    <s v="Clinic - Clean Data"/>
    <n v="1"/>
    <n v="0"/>
    <n v="1"/>
    <n v="1"/>
    <n v="0"/>
    <b v="0"/>
    <n v="0"/>
    <b v="0"/>
    <n v="0"/>
    <b v="0"/>
    <n v="0"/>
    <b v="0"/>
    <b v="0"/>
    <b v="0"/>
    <b v="0"/>
    <b v="0"/>
    <b v="1"/>
    <b v="1"/>
    <b v="0"/>
    <b v="1"/>
    <b v="1"/>
    <b v="1"/>
    <x v="1"/>
  </r>
  <r>
    <x v="0"/>
    <m/>
    <n v="75"/>
    <s v="M"/>
    <s v="PLMD, RLS, depression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m/>
    <n v="56"/>
    <s v="M"/>
    <s v="OSA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m/>
    <n v="45"/>
    <s v="M"/>
    <s v="OSA, insomnia, chronic fatigue"/>
    <n v="0"/>
    <n v="0"/>
    <n v="1"/>
    <n v="0"/>
    <s v="Clinic - Clean Data"/>
    <n v="1"/>
    <n v="0"/>
    <n v="0"/>
    <n v="1"/>
    <n v="0"/>
    <b v="0"/>
    <n v="0"/>
    <b v="0"/>
    <n v="0"/>
    <b v="0"/>
    <n v="0"/>
    <b v="0"/>
    <b v="0"/>
    <b v="0"/>
    <b v="0"/>
    <b v="0"/>
    <b v="0"/>
    <b v="1"/>
    <b v="0"/>
    <b v="1"/>
    <b v="0"/>
    <b v="0"/>
    <x v="0"/>
  </r>
  <r>
    <x v="0"/>
    <m/>
    <n v="72"/>
    <s v="M"/>
    <s v="Severe depression, OSA"/>
    <n v="0"/>
    <n v="0"/>
    <n v="1"/>
    <n v="0"/>
    <s v="Clinic - Clean Data"/>
    <n v="1"/>
    <n v="0"/>
    <n v="0"/>
    <n v="1"/>
    <n v="0"/>
    <b v="0"/>
    <n v="0"/>
    <b v="0"/>
    <n v="0"/>
    <b v="0"/>
    <n v="0"/>
    <b v="0"/>
    <b v="0"/>
    <b v="0"/>
    <b v="0"/>
    <b v="0"/>
    <b v="0"/>
    <b v="1"/>
    <b v="0"/>
    <b v="1"/>
    <b v="0"/>
    <b v="0"/>
    <x v="0"/>
  </r>
  <r>
    <x v="0"/>
    <m/>
    <n v="40"/>
    <s v="F"/>
    <s v="OSA"/>
    <n v="0"/>
    <n v="0"/>
    <n v="0"/>
    <n v="1"/>
    <s v="Clinic - Clean Data"/>
    <n v="1"/>
    <n v="0"/>
    <n v="0"/>
    <n v="0"/>
    <n v="1"/>
    <b v="0"/>
    <n v="0"/>
    <b v="0"/>
    <n v="0"/>
    <b v="0"/>
    <n v="0"/>
    <b v="0"/>
    <b v="0"/>
    <b v="0"/>
    <b v="0"/>
    <b v="0"/>
    <b v="0"/>
    <b v="0"/>
    <b v="1"/>
    <b v="1"/>
    <b v="0"/>
    <b v="1"/>
    <x v="0"/>
  </r>
  <r>
    <x v="0"/>
    <m/>
    <n v="50"/>
    <s v="M"/>
    <s v="OSA"/>
    <n v="0"/>
    <n v="0"/>
    <n v="0"/>
    <n v="1"/>
    <s v="Clinic - Clean Data"/>
    <n v="1"/>
    <n v="0"/>
    <n v="0"/>
    <n v="0"/>
    <n v="1"/>
    <b v="0"/>
    <n v="0"/>
    <b v="0"/>
    <n v="0"/>
    <b v="0"/>
    <n v="0"/>
    <b v="0"/>
    <b v="0"/>
    <b v="0"/>
    <b v="0"/>
    <b v="0"/>
    <b v="0"/>
    <b v="0"/>
    <b v="1"/>
    <b v="1"/>
    <b v="0"/>
    <b v="1"/>
    <x v="0"/>
  </r>
  <r>
    <x v="0"/>
    <m/>
    <n v="57"/>
    <s v="F"/>
    <s v="RLS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m/>
    <n v="68"/>
    <s v="M"/>
    <s v="RLS"/>
    <n v="0"/>
    <n v="0"/>
    <n v="0"/>
    <n v="1"/>
    <s v="Clinic - Clean Data"/>
    <n v="1"/>
    <n v="0"/>
    <n v="0"/>
    <n v="0"/>
    <n v="1"/>
    <b v="0"/>
    <n v="0"/>
    <b v="0"/>
    <n v="0"/>
    <b v="0"/>
    <n v="0"/>
    <b v="0"/>
    <b v="0"/>
    <b v="0"/>
    <b v="0"/>
    <b v="0"/>
    <b v="0"/>
    <b v="0"/>
    <b v="1"/>
    <b v="1"/>
    <b v="0"/>
    <b v="1"/>
    <x v="0"/>
  </r>
  <r>
    <x v="0"/>
    <m/>
    <n v="51"/>
    <s v="F"/>
    <s v="Lupus, sleep apnea, RLS"/>
    <n v="0"/>
    <n v="0"/>
    <n v="0"/>
    <n v="1"/>
    <s v="Clinic - Clean Data"/>
    <n v="1"/>
    <n v="0"/>
    <n v="0"/>
    <n v="0"/>
    <n v="1"/>
    <b v="0"/>
    <n v="0"/>
    <b v="0"/>
    <n v="0"/>
    <b v="0"/>
    <n v="0"/>
    <b v="0"/>
    <b v="0"/>
    <b v="0"/>
    <b v="0"/>
    <b v="0"/>
    <b v="0"/>
    <b v="0"/>
    <b v="1"/>
    <b v="1"/>
    <b v="0"/>
    <b v="1"/>
    <x v="0"/>
  </r>
  <r>
    <x v="0"/>
    <m/>
    <n v="54"/>
    <s v="F"/>
    <s v="RLS, insomnia"/>
    <n v="0"/>
    <n v="0"/>
    <n v="0"/>
    <n v="1"/>
    <s v="Clinic - Clean Data"/>
    <n v="1"/>
    <n v="0"/>
    <n v="0"/>
    <n v="0"/>
    <n v="1"/>
    <b v="0"/>
    <n v="0"/>
    <b v="0"/>
    <n v="0"/>
    <b v="0"/>
    <n v="0"/>
    <b v="0"/>
    <b v="0"/>
    <b v="0"/>
    <b v="0"/>
    <b v="0"/>
    <b v="0"/>
    <b v="0"/>
    <b v="1"/>
    <b v="1"/>
    <b v="0"/>
    <b v="1"/>
    <x v="0"/>
  </r>
  <r>
    <x v="1"/>
    <m/>
    <n v="73"/>
    <s v="M"/>
    <m/>
    <n v="1"/>
    <n v="0"/>
    <n v="0"/>
    <n v="0"/>
    <s v="Clinic - Clean Data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1"/>
    <m/>
    <n v="79"/>
    <s v="M"/>
    <s v="Insomnia, nocturia (no PSG)"/>
    <n v="1"/>
    <n v="1"/>
    <n v="1"/>
    <n v="0"/>
    <s v="Clinic - Clean Data"/>
    <n v="1"/>
    <n v="1"/>
    <n v="1"/>
    <n v="1"/>
    <n v="0"/>
    <b v="1"/>
    <n v="1"/>
    <b v="1"/>
    <n v="1"/>
    <b v="0"/>
    <n v="0"/>
    <b v="1"/>
    <b v="0"/>
    <b v="0"/>
    <b v="0"/>
    <b v="0"/>
    <b v="1"/>
    <b v="1"/>
    <b v="0"/>
    <b v="1"/>
    <b v="1"/>
    <b v="1"/>
    <x v="1"/>
  </r>
  <r>
    <x v="1"/>
    <m/>
    <n v="70"/>
    <s v="M"/>
    <s v="OSA, depression, anxiety"/>
    <n v="1"/>
    <n v="0"/>
    <n v="0"/>
    <n v="0"/>
    <s v="Clinic - Clean Data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1"/>
    <m/>
    <n v="75"/>
    <s v="F"/>
    <s v="OSA"/>
    <n v="1"/>
    <n v="1"/>
    <n v="0"/>
    <n v="0"/>
    <s v="Clinic - Clean Data"/>
    <n v="1"/>
    <n v="1"/>
    <n v="1"/>
    <n v="0"/>
    <n v="0"/>
    <b v="1"/>
    <n v="1"/>
    <b v="0"/>
    <n v="0"/>
    <b v="0"/>
    <n v="0"/>
    <b v="0"/>
    <b v="0"/>
    <b v="0"/>
    <b v="0"/>
    <b v="0"/>
    <b v="1"/>
    <b v="0"/>
    <b v="0"/>
    <b v="0"/>
    <b v="0"/>
    <b v="1"/>
    <x v="0"/>
  </r>
  <r>
    <x v="0"/>
    <m/>
    <n v="46"/>
    <s v="F"/>
    <s v="Exessive daytime sleepiness, insomnia, OSA"/>
    <n v="1"/>
    <n v="0.5"/>
    <n v="0"/>
    <n v="1"/>
    <s v="Clinic - Clean Data"/>
    <n v="1"/>
    <n v="1"/>
    <n v="0"/>
    <n v="0"/>
    <n v="1"/>
    <b v="0"/>
    <n v="0"/>
    <b v="0"/>
    <n v="0"/>
    <b v="1"/>
    <n v="1"/>
    <b v="0"/>
    <b v="0"/>
    <b v="0"/>
    <b v="0"/>
    <b v="0"/>
    <b v="0"/>
    <b v="0"/>
    <b v="1"/>
    <b v="1"/>
    <b v="0"/>
    <b v="1"/>
    <x v="0"/>
  </r>
  <r>
    <x v="1"/>
    <m/>
    <n v="79"/>
    <s v="M"/>
    <m/>
    <n v="1"/>
    <n v="0"/>
    <n v="1"/>
    <n v="0"/>
    <s v="Clinic - Clean Data"/>
    <n v="1"/>
    <n v="1"/>
    <n v="0"/>
    <n v="1"/>
    <n v="0"/>
    <b v="0"/>
    <n v="0"/>
    <b v="1"/>
    <n v="1"/>
    <b v="0"/>
    <n v="0"/>
    <b v="0"/>
    <b v="0"/>
    <b v="0"/>
    <b v="0"/>
    <b v="0"/>
    <b v="0"/>
    <b v="1"/>
    <b v="0"/>
    <b v="1"/>
    <b v="0"/>
    <b v="0"/>
    <x v="0"/>
  </r>
  <r>
    <x v="1"/>
    <m/>
    <n v="78"/>
    <s v="M"/>
    <m/>
    <n v="1"/>
    <n v="1"/>
    <n v="1"/>
    <n v="0"/>
    <s v="Clinic - Clean Data"/>
    <n v="1"/>
    <n v="1"/>
    <n v="1"/>
    <n v="1"/>
    <n v="0"/>
    <b v="1"/>
    <n v="1"/>
    <b v="1"/>
    <n v="1"/>
    <b v="0"/>
    <n v="0"/>
    <b v="1"/>
    <b v="0"/>
    <b v="0"/>
    <b v="0"/>
    <b v="0"/>
    <b v="1"/>
    <b v="1"/>
    <b v="0"/>
    <b v="1"/>
    <b v="1"/>
    <b v="1"/>
    <x v="1"/>
  </r>
  <r>
    <x v="1"/>
    <m/>
    <n v="70"/>
    <s v="F"/>
    <s v="RLS, depression, OSA"/>
    <n v="0"/>
    <n v="0"/>
    <n v="1"/>
    <n v="1"/>
    <s v="Clinic - Clean Data"/>
    <n v="1"/>
    <n v="0"/>
    <n v="0"/>
    <n v="1"/>
    <n v="1"/>
    <b v="0"/>
    <n v="0"/>
    <b v="0"/>
    <n v="0"/>
    <b v="0"/>
    <n v="0"/>
    <b v="0"/>
    <b v="0"/>
    <b v="1"/>
    <b v="0"/>
    <b v="0"/>
    <b v="0"/>
    <b v="1"/>
    <b v="1"/>
    <b v="1"/>
    <b v="0"/>
    <b v="1"/>
    <x v="1"/>
  </r>
  <r>
    <x v="1"/>
    <m/>
    <n v="82"/>
    <s v="M"/>
    <s v="Positional OSA"/>
    <n v="1"/>
    <n v="0"/>
    <n v="0"/>
    <n v="0"/>
    <s v="Clinic - Clean Data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1"/>
    <m/>
    <n v="70"/>
    <s v="F"/>
    <s v="Maintenance insomnia, depression"/>
    <n v="0"/>
    <n v="0"/>
    <n v="1"/>
    <n v="0"/>
    <s v="Clinic - Clean Data"/>
    <n v="1"/>
    <n v="0"/>
    <n v="0"/>
    <n v="1"/>
    <n v="0"/>
    <b v="0"/>
    <n v="0"/>
    <b v="0"/>
    <n v="0"/>
    <b v="0"/>
    <n v="0"/>
    <b v="0"/>
    <b v="0"/>
    <b v="0"/>
    <b v="0"/>
    <b v="0"/>
    <b v="0"/>
    <b v="1"/>
    <b v="0"/>
    <b v="1"/>
    <b v="0"/>
    <b v="0"/>
    <x v="0"/>
  </r>
  <r>
    <x v="1"/>
    <m/>
    <n v="71"/>
    <s v="F"/>
    <s v="Depression"/>
    <n v="0.5"/>
    <n v="1"/>
    <n v="1"/>
    <n v="0.5"/>
    <s v="Clinic - Clean Data"/>
    <n v="1"/>
    <n v="0"/>
    <n v="1"/>
    <n v="1"/>
    <n v="0"/>
    <b v="0"/>
    <n v="0"/>
    <b v="0"/>
    <n v="0"/>
    <b v="0"/>
    <n v="0"/>
    <b v="0"/>
    <b v="0"/>
    <b v="0"/>
    <b v="0"/>
    <b v="0"/>
    <b v="1"/>
    <b v="1"/>
    <b v="0"/>
    <b v="1"/>
    <b v="1"/>
    <b v="1"/>
    <x v="1"/>
  </r>
  <r>
    <x v="1"/>
    <m/>
    <n v="85"/>
    <s v="M"/>
    <s v="pRBD, depression"/>
    <n v="1"/>
    <n v="0"/>
    <n v="0"/>
    <n v="0.5"/>
    <s v="Clinic - Clean Data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1"/>
    <m/>
    <n v="74"/>
    <s v="F"/>
    <m/>
    <n v="1"/>
    <n v="0"/>
    <n v="0.5"/>
    <n v="0"/>
    <s v="Clinic - Clean Data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1"/>
    <m/>
    <n v="73"/>
    <s v="F"/>
    <s v="OSA, RLS, insomnia"/>
    <n v="1"/>
    <n v="0"/>
    <n v="0"/>
    <n v="1"/>
    <s v="Clinic - Clean Data"/>
    <n v="1"/>
    <n v="1"/>
    <n v="0"/>
    <n v="0"/>
    <n v="1"/>
    <b v="0"/>
    <n v="0"/>
    <b v="0"/>
    <n v="0"/>
    <b v="1"/>
    <n v="1"/>
    <b v="0"/>
    <b v="0"/>
    <b v="0"/>
    <b v="0"/>
    <b v="0"/>
    <b v="0"/>
    <b v="0"/>
    <b v="1"/>
    <b v="1"/>
    <b v="0"/>
    <b v="1"/>
    <x v="0"/>
  </r>
  <r>
    <x v="1"/>
    <m/>
    <n v="77"/>
    <s v="F"/>
    <s v="OSA, cognitive impairment"/>
    <n v="1"/>
    <n v="1"/>
    <n v="1"/>
    <n v="1"/>
    <s v="Clinic - Clean Data"/>
    <n v="1"/>
    <n v="1"/>
    <n v="1"/>
    <n v="1"/>
    <n v="1"/>
    <b v="1"/>
    <n v="1"/>
    <b v="1"/>
    <n v="1"/>
    <b v="1"/>
    <n v="1"/>
    <b v="1"/>
    <b v="1"/>
    <b v="1"/>
    <b v="1"/>
    <b v="1"/>
    <b v="1"/>
    <b v="1"/>
    <b v="1"/>
    <b v="1"/>
    <b v="1"/>
    <b v="1"/>
    <x v="1"/>
  </r>
  <r>
    <x v="1"/>
    <m/>
    <n v="72"/>
    <s v="M"/>
    <s v="OSA"/>
    <n v="1"/>
    <n v="1"/>
    <n v="0"/>
    <n v="0"/>
    <s v="Clinic - Clean Data"/>
    <n v="1"/>
    <n v="1"/>
    <n v="1"/>
    <n v="0"/>
    <n v="0"/>
    <b v="1"/>
    <n v="1"/>
    <b v="0"/>
    <n v="0"/>
    <b v="0"/>
    <n v="0"/>
    <b v="0"/>
    <b v="0"/>
    <b v="0"/>
    <b v="0"/>
    <b v="0"/>
    <b v="1"/>
    <b v="0"/>
    <b v="0"/>
    <b v="0"/>
    <b v="0"/>
    <b v="1"/>
    <x v="0"/>
  </r>
  <r>
    <x v="1"/>
    <m/>
    <n v="63"/>
    <s v="F"/>
    <m/>
    <n v="1"/>
    <n v="0.5"/>
    <n v="1"/>
    <n v="1"/>
    <s v="Clinic - Clean Data"/>
    <n v="1"/>
    <n v="1"/>
    <n v="0"/>
    <n v="1"/>
    <n v="1"/>
    <b v="0"/>
    <n v="0"/>
    <b v="1"/>
    <n v="1"/>
    <b v="1"/>
    <n v="1"/>
    <b v="0"/>
    <b v="0"/>
    <b v="1"/>
    <b v="1"/>
    <b v="0"/>
    <b v="0"/>
    <b v="1"/>
    <b v="1"/>
    <b v="1"/>
    <b v="0"/>
    <b v="1"/>
    <x v="1"/>
  </r>
  <r>
    <x v="1"/>
    <m/>
    <n v="79"/>
    <s v="M"/>
    <s v="OSA"/>
    <n v="1"/>
    <n v="1"/>
    <n v="1"/>
    <n v="0"/>
    <s v="Clinic - Clean Data"/>
    <n v="1"/>
    <n v="1"/>
    <n v="1"/>
    <n v="1"/>
    <n v="0"/>
    <b v="1"/>
    <n v="1"/>
    <b v="1"/>
    <n v="1"/>
    <b v="0"/>
    <n v="0"/>
    <b v="1"/>
    <b v="0"/>
    <b v="0"/>
    <b v="0"/>
    <b v="0"/>
    <b v="1"/>
    <b v="1"/>
    <b v="0"/>
    <b v="1"/>
    <b v="1"/>
    <b v="1"/>
    <x v="1"/>
  </r>
  <r>
    <x v="0"/>
    <n v="5.1647340570000004"/>
    <n v="54"/>
    <s v="M"/>
    <s v="nREM parasomnias"/>
    <n v="0.5"/>
    <n v="0"/>
    <n v="0"/>
    <n v="1"/>
    <s v="SHAS"/>
    <n v="1"/>
    <n v="0"/>
    <n v="0"/>
    <n v="0"/>
    <n v="1"/>
    <b v="0"/>
    <n v="0"/>
    <b v="0"/>
    <n v="0"/>
    <b v="0"/>
    <n v="0"/>
    <b v="0"/>
    <b v="0"/>
    <b v="0"/>
    <b v="0"/>
    <b v="0"/>
    <b v="0"/>
    <b v="0"/>
    <b v="1"/>
    <b v="1"/>
    <b v="0"/>
    <b v="1"/>
    <x v="0"/>
  </r>
  <r>
    <x v="0"/>
    <n v="-2.3457297750000001"/>
    <n v="53"/>
    <s v="M"/>
    <s v="RLS, PLM"/>
    <n v="0.5"/>
    <n v="1"/>
    <n v="0"/>
    <n v="0"/>
    <s v="SHAS"/>
    <n v="1"/>
    <n v="0"/>
    <n v="1"/>
    <n v="0"/>
    <n v="0"/>
    <b v="0"/>
    <n v="0"/>
    <b v="0"/>
    <n v="0"/>
    <b v="0"/>
    <n v="0"/>
    <b v="0"/>
    <b v="0"/>
    <b v="0"/>
    <b v="0"/>
    <b v="0"/>
    <b v="1"/>
    <b v="0"/>
    <b v="0"/>
    <b v="0"/>
    <b v="0"/>
    <b v="1"/>
    <x v="0"/>
  </r>
  <r>
    <x v="0"/>
    <m/>
    <n v="62"/>
    <s v="F"/>
    <s v="Insomnia"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n v="-2.700108095"/>
    <n v="55"/>
    <s v="M"/>
    <s v="OSA, other parasomnias (no RSWA)"/>
    <n v="1"/>
    <n v="0"/>
    <n v="0"/>
    <n v="1"/>
    <s v="SHAS"/>
    <n v="1"/>
    <n v="1"/>
    <n v="0"/>
    <n v="0"/>
    <n v="1"/>
    <b v="0"/>
    <n v="0"/>
    <b v="0"/>
    <n v="0"/>
    <b v="1"/>
    <n v="1"/>
    <b v="0"/>
    <b v="0"/>
    <b v="0"/>
    <b v="0"/>
    <b v="0"/>
    <b v="0"/>
    <b v="0"/>
    <b v="1"/>
    <b v="1"/>
    <b v="0"/>
    <b v="1"/>
    <x v="0"/>
  </r>
  <r>
    <x v="0"/>
    <n v="7.0801831970000002"/>
    <n v="85"/>
    <s v="F"/>
    <m/>
    <n v="0"/>
    <n v="1"/>
    <n v="0"/>
    <n v="0"/>
    <s v="SHAS"/>
    <n v="1"/>
    <n v="0"/>
    <n v="1"/>
    <n v="0"/>
    <n v="0"/>
    <b v="0"/>
    <n v="0"/>
    <b v="0"/>
    <n v="0"/>
    <b v="0"/>
    <n v="0"/>
    <b v="0"/>
    <b v="0"/>
    <b v="0"/>
    <b v="0"/>
    <b v="0"/>
    <b v="1"/>
    <b v="0"/>
    <b v="0"/>
    <b v="0"/>
    <b v="0"/>
    <b v="1"/>
    <x v="0"/>
  </r>
  <r>
    <x v="0"/>
    <n v="-1.1691594750000001"/>
    <n v="75"/>
    <s v="M"/>
    <s v="OSA, no RSWA"/>
    <n v="1"/>
    <n v="0"/>
    <n v="0"/>
    <n v="0"/>
    <s v="SHAS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m/>
    <n v="60"/>
    <s v="M"/>
    <s v="OSA"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n v="-3.4536265410000002"/>
    <n v="55"/>
    <s v="F"/>
    <m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n v="1.123105215"/>
    <n v="63"/>
    <s v="M"/>
    <s v="OSA, insomnia"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m/>
    <n v="67"/>
    <s v="F"/>
    <m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m/>
    <n v="78"/>
    <s v="F"/>
    <s v="OSA"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n v="-5.3426761110000003"/>
    <n v="68"/>
    <s v="M"/>
    <s v="OSA"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n v="4.1871186180000004"/>
    <n v="81"/>
    <s v="F"/>
    <s v="RLS, sleepwalks, anxiety, depression"/>
    <n v="0"/>
    <n v="1"/>
    <n v="0.5"/>
    <n v="1"/>
    <s v="SHAS"/>
    <n v="1"/>
    <n v="0"/>
    <n v="1"/>
    <n v="0"/>
    <n v="1"/>
    <b v="0"/>
    <n v="0"/>
    <b v="0"/>
    <n v="0"/>
    <b v="0"/>
    <n v="0"/>
    <b v="0"/>
    <b v="0"/>
    <b v="0"/>
    <b v="0"/>
    <b v="0"/>
    <b v="1"/>
    <b v="0"/>
    <b v="1"/>
    <b v="1"/>
    <b v="1"/>
    <b v="1"/>
    <x v="0"/>
  </r>
  <r>
    <x v="0"/>
    <n v="-0.40979335099999997"/>
    <n v="57"/>
    <s v="F"/>
    <s v="RLS, anxiety, depression, migraines"/>
    <n v="0"/>
    <n v="0"/>
    <n v="0.5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m/>
    <n v="75"/>
    <s v="M"/>
    <s v="RLS"/>
    <n v="0.5"/>
    <n v="0"/>
    <n v="0.5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m/>
    <n v="54"/>
    <s v="F"/>
    <m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n v="-1.760162252"/>
    <n v="82"/>
    <s v="F"/>
    <s v="Insomnia"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n v="3.7033907999999997E-2"/>
    <n v="72"/>
    <s v="F"/>
    <m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m/>
    <n v="79"/>
    <s v="M"/>
    <s v="Insomnia, OSA"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1"/>
    <n v="-0.90226366999999996"/>
    <n v="68"/>
    <s v="M"/>
    <s v="Depression, mild sleep apnea"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1"/>
    <m/>
    <n v="74"/>
    <s v="F"/>
    <m/>
    <n v="1"/>
    <n v="0"/>
    <n v="0"/>
    <n v="0"/>
    <s v="SHAS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1"/>
    <n v="1.3878249060000001"/>
    <n v="80"/>
    <s v="M"/>
    <m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1"/>
    <n v="4.5387679140000001"/>
    <n v="80"/>
    <s v="M"/>
    <s v="OSA, anxiety"/>
    <n v="1"/>
    <n v="0"/>
    <n v="0"/>
    <n v="0"/>
    <s v="SHAS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1"/>
    <n v="5.0120282610000002"/>
    <n v="72"/>
    <s v="F"/>
    <s v="Borderline to mild OSA"/>
    <n v="0.5"/>
    <n v="1"/>
    <n v="0"/>
    <n v="0"/>
    <s v="SHAS"/>
    <n v="1"/>
    <n v="0"/>
    <n v="1"/>
    <n v="0"/>
    <n v="0"/>
    <b v="0"/>
    <n v="0"/>
    <b v="0"/>
    <n v="0"/>
    <b v="0"/>
    <n v="0"/>
    <b v="0"/>
    <b v="0"/>
    <b v="0"/>
    <b v="0"/>
    <b v="0"/>
    <b v="1"/>
    <b v="0"/>
    <b v="0"/>
    <b v="0"/>
    <b v="0"/>
    <b v="1"/>
    <x v="0"/>
  </r>
  <r>
    <x v="1"/>
    <n v="-3.407220857"/>
    <n v="67"/>
    <s v="F"/>
    <m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1"/>
    <n v="5.694318312"/>
    <n v="70"/>
    <s v="M"/>
    <m/>
    <n v="1"/>
    <n v="1"/>
    <n v="0"/>
    <n v="0"/>
    <s v="SHAS"/>
    <n v="1"/>
    <n v="1"/>
    <n v="1"/>
    <n v="0"/>
    <n v="0"/>
    <b v="1"/>
    <n v="1"/>
    <b v="0"/>
    <n v="0"/>
    <b v="0"/>
    <n v="0"/>
    <b v="0"/>
    <b v="0"/>
    <b v="0"/>
    <b v="0"/>
    <b v="0"/>
    <b v="1"/>
    <b v="0"/>
    <b v="0"/>
    <b v="0"/>
    <b v="0"/>
    <b v="1"/>
    <x v="0"/>
  </r>
  <r>
    <x v="1"/>
    <m/>
    <n v="67"/>
    <s v="M"/>
    <s v="OSA, depression"/>
    <n v="1"/>
    <n v="0"/>
    <n v="0"/>
    <n v="0"/>
    <s v="SHAS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1"/>
    <m/>
    <n v="67"/>
    <s v="M"/>
    <m/>
    <n v="1"/>
    <n v="1"/>
    <n v="0"/>
    <n v="1"/>
    <s v="SHAS"/>
    <n v="1"/>
    <n v="1"/>
    <n v="1"/>
    <n v="0"/>
    <n v="1"/>
    <b v="1"/>
    <n v="1"/>
    <b v="0"/>
    <n v="0"/>
    <b v="1"/>
    <n v="1"/>
    <b v="0"/>
    <b v="1"/>
    <b v="0"/>
    <b v="0"/>
    <b v="0"/>
    <b v="1"/>
    <b v="0"/>
    <b v="1"/>
    <b v="1"/>
    <b v="1"/>
    <b v="1"/>
    <x v="0"/>
  </r>
  <r>
    <x v="1"/>
    <n v="5.5261576589999999"/>
    <n v="70"/>
    <s v="M"/>
    <s v="Mild depression, RLS"/>
    <n v="0"/>
    <n v="0.5"/>
    <n v="0"/>
    <n v="1"/>
    <s v="SHAS"/>
    <n v="1"/>
    <n v="0"/>
    <n v="0"/>
    <n v="0"/>
    <n v="1"/>
    <b v="0"/>
    <n v="0"/>
    <b v="0"/>
    <n v="0"/>
    <b v="0"/>
    <n v="0"/>
    <b v="0"/>
    <b v="0"/>
    <b v="0"/>
    <b v="0"/>
    <b v="0"/>
    <b v="0"/>
    <b v="0"/>
    <b v="1"/>
    <b v="1"/>
    <b v="0"/>
    <b v="1"/>
    <x v="0"/>
  </r>
  <r>
    <x v="1"/>
    <m/>
    <n v="81"/>
    <s v="F"/>
    <s v="Depression, anxiety, insomnia"/>
    <n v="0"/>
    <n v="1"/>
    <n v="0.5"/>
    <n v="1"/>
    <s v="SHAS"/>
    <n v="1"/>
    <n v="0"/>
    <n v="1"/>
    <n v="0"/>
    <n v="1"/>
    <b v="0"/>
    <n v="0"/>
    <b v="0"/>
    <n v="0"/>
    <b v="0"/>
    <n v="0"/>
    <b v="0"/>
    <b v="0"/>
    <b v="0"/>
    <b v="0"/>
    <b v="0"/>
    <b v="1"/>
    <b v="0"/>
    <b v="1"/>
    <b v="1"/>
    <b v="1"/>
    <b v="1"/>
    <x v="0"/>
  </r>
  <r>
    <x v="1"/>
    <n v="4.3556225550000001"/>
    <n v="72"/>
    <s v="F"/>
    <m/>
    <n v="1"/>
    <n v="0"/>
    <n v="1"/>
    <n v="0"/>
    <s v="SHAS"/>
    <n v="1"/>
    <n v="1"/>
    <n v="0"/>
    <n v="1"/>
    <n v="0"/>
    <b v="0"/>
    <n v="0"/>
    <b v="1"/>
    <n v="1"/>
    <b v="0"/>
    <n v="0"/>
    <b v="0"/>
    <b v="0"/>
    <b v="0"/>
    <b v="0"/>
    <b v="0"/>
    <b v="0"/>
    <b v="1"/>
    <b v="0"/>
    <b v="1"/>
    <b v="0"/>
    <b v="0"/>
    <x v="0"/>
  </r>
  <r>
    <x v="1"/>
    <n v="5.2547727159999997"/>
    <n v="67"/>
    <s v="M"/>
    <s v="Depression, anxiety, PTSD"/>
    <n v="1"/>
    <n v="1"/>
    <n v="1"/>
    <n v="0"/>
    <s v="SHAS"/>
    <n v="1"/>
    <n v="1"/>
    <n v="1"/>
    <n v="1"/>
    <n v="0"/>
    <b v="1"/>
    <n v="1"/>
    <b v="1"/>
    <n v="1"/>
    <b v="0"/>
    <n v="0"/>
    <b v="1"/>
    <b v="0"/>
    <b v="0"/>
    <b v="0"/>
    <b v="0"/>
    <b v="1"/>
    <b v="1"/>
    <b v="0"/>
    <b v="1"/>
    <b v="1"/>
    <b v="1"/>
    <x v="1"/>
  </r>
  <r>
    <x v="1"/>
    <n v="5.8859385939999997"/>
    <n v="69"/>
    <s v="M"/>
    <m/>
    <n v="1"/>
    <n v="1"/>
    <n v="0.5"/>
    <n v="0"/>
    <s v="SHAS"/>
    <n v="1"/>
    <n v="1"/>
    <n v="1"/>
    <n v="0"/>
    <n v="0"/>
    <b v="1"/>
    <n v="1"/>
    <b v="0"/>
    <n v="0"/>
    <b v="0"/>
    <n v="0"/>
    <b v="0"/>
    <b v="0"/>
    <b v="0"/>
    <b v="0"/>
    <b v="0"/>
    <b v="1"/>
    <b v="0"/>
    <b v="0"/>
    <b v="0"/>
    <b v="0"/>
    <b v="1"/>
    <x v="0"/>
  </r>
  <r>
    <x v="1"/>
    <n v="4.1546924509999998"/>
    <n v="72"/>
    <s v="M"/>
    <s v="Mild-moderate OSA, insomnia, nocturia"/>
    <n v="1"/>
    <n v="0"/>
    <n v="0.5"/>
    <n v="1"/>
    <s v="SHAS"/>
    <n v="1"/>
    <n v="1"/>
    <n v="0"/>
    <n v="0"/>
    <n v="1"/>
    <b v="0"/>
    <n v="0"/>
    <b v="0"/>
    <n v="0"/>
    <b v="1"/>
    <n v="1"/>
    <b v="0"/>
    <b v="0"/>
    <b v="0"/>
    <b v="0"/>
    <b v="0"/>
    <b v="0"/>
    <b v="0"/>
    <b v="1"/>
    <b v="1"/>
    <b v="0"/>
    <b v="1"/>
    <x v="0"/>
  </r>
  <r>
    <x v="1"/>
    <n v="-3.9642169869999999"/>
    <n v="61"/>
    <s v="F"/>
    <s v="Depression, migraines"/>
    <n v="1"/>
    <n v="0.5"/>
    <n v="1"/>
    <n v="0"/>
    <s v="SHAS"/>
    <n v="1"/>
    <n v="1"/>
    <n v="0"/>
    <n v="1"/>
    <n v="0"/>
    <b v="0"/>
    <n v="0"/>
    <b v="1"/>
    <n v="1"/>
    <b v="0"/>
    <n v="0"/>
    <b v="0"/>
    <b v="0"/>
    <b v="0"/>
    <b v="0"/>
    <b v="0"/>
    <b v="0"/>
    <b v="1"/>
    <b v="0"/>
    <b v="1"/>
    <b v="0"/>
    <b v="0"/>
    <x v="0"/>
  </r>
  <r>
    <x v="1"/>
    <n v="5.3135809820000004"/>
    <n v="76"/>
    <s v="F"/>
    <s v="Depression, anxiety"/>
    <n v="1"/>
    <n v="1"/>
    <n v="1"/>
    <n v="1"/>
    <s v="SHAS"/>
    <n v="1"/>
    <n v="1"/>
    <n v="1"/>
    <n v="1"/>
    <n v="1"/>
    <b v="1"/>
    <n v="1"/>
    <b v="1"/>
    <n v="1"/>
    <b v="1"/>
    <n v="1"/>
    <b v="1"/>
    <b v="1"/>
    <b v="1"/>
    <b v="1"/>
    <b v="1"/>
    <b v="1"/>
    <b v="1"/>
    <b v="1"/>
    <b v="1"/>
    <b v="1"/>
    <b v="1"/>
    <x v="1"/>
  </r>
  <r>
    <x v="1"/>
    <n v="-1.274989098"/>
    <n v="65"/>
    <s v="F"/>
    <s v="Insomnia, anxiety"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1"/>
    <n v="6.8392871980000001"/>
    <n v="73"/>
    <s v="F"/>
    <s v="OSA, MCI, depression"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1"/>
    <n v="1.0274295120000001"/>
    <n v="53"/>
    <s v="M"/>
    <s v="OSA"/>
    <n v="1"/>
    <n v="0.5"/>
    <n v="0.5"/>
    <n v="1"/>
    <s v="SHAS"/>
    <n v="1"/>
    <n v="1"/>
    <n v="0"/>
    <n v="0"/>
    <n v="1"/>
    <b v="0"/>
    <n v="0"/>
    <b v="0"/>
    <n v="0"/>
    <b v="1"/>
    <n v="1"/>
    <b v="0"/>
    <b v="0"/>
    <b v="0"/>
    <b v="0"/>
    <b v="0"/>
    <b v="0"/>
    <b v="0"/>
    <b v="1"/>
    <b v="1"/>
    <b v="0"/>
    <b v="1"/>
    <x v="0"/>
  </r>
  <r>
    <x v="1"/>
    <n v="0.45891792199999998"/>
    <n v="68"/>
    <s v="M"/>
    <s v="Nightmare disorder, OSA, CSA, RLS, depression"/>
    <n v="0.5"/>
    <n v="1"/>
    <n v="0.5"/>
    <n v="1"/>
    <s v="SHAS"/>
    <n v="1"/>
    <n v="0"/>
    <n v="1"/>
    <n v="0"/>
    <n v="1"/>
    <b v="0"/>
    <n v="0"/>
    <b v="0"/>
    <n v="0"/>
    <b v="0"/>
    <n v="0"/>
    <b v="0"/>
    <b v="0"/>
    <b v="0"/>
    <b v="0"/>
    <b v="0"/>
    <b v="1"/>
    <b v="0"/>
    <b v="1"/>
    <b v="1"/>
    <b v="1"/>
    <b v="1"/>
    <x v="0"/>
  </r>
  <r>
    <x v="1"/>
    <m/>
    <n v="70"/>
    <s v="F"/>
    <m/>
    <n v="1"/>
    <n v="1"/>
    <n v="1"/>
    <n v="0"/>
    <s v="SHAS"/>
    <n v="1"/>
    <n v="1"/>
    <n v="1"/>
    <n v="1"/>
    <n v="0"/>
    <b v="1"/>
    <n v="1"/>
    <b v="1"/>
    <n v="1"/>
    <b v="0"/>
    <n v="0"/>
    <b v="1"/>
    <b v="0"/>
    <b v="0"/>
    <b v="0"/>
    <b v="0"/>
    <b v="1"/>
    <b v="1"/>
    <b v="0"/>
    <b v="1"/>
    <b v="1"/>
    <b v="1"/>
    <x v="1"/>
  </r>
  <r>
    <x v="1"/>
    <n v="0.66475001899999997"/>
    <n v="79"/>
    <s v="M"/>
    <s v="OSA"/>
    <n v="1"/>
    <n v="0"/>
    <n v="1"/>
    <n v="0"/>
    <s v="SHAS"/>
    <n v="1"/>
    <n v="1"/>
    <n v="0"/>
    <n v="1"/>
    <n v="0"/>
    <b v="0"/>
    <n v="0"/>
    <b v="1"/>
    <n v="1"/>
    <b v="0"/>
    <n v="0"/>
    <b v="0"/>
    <b v="0"/>
    <b v="0"/>
    <b v="0"/>
    <b v="0"/>
    <b v="0"/>
    <b v="1"/>
    <b v="0"/>
    <b v="1"/>
    <b v="0"/>
    <b v="0"/>
    <x v="0"/>
  </r>
  <r>
    <x v="1"/>
    <n v="6.3362845170000002"/>
    <n v="64"/>
    <s v="M"/>
    <m/>
    <n v="1"/>
    <n v="0.5"/>
    <n v="1"/>
    <n v="0"/>
    <s v="SHAS"/>
    <n v="1"/>
    <n v="1"/>
    <n v="0"/>
    <n v="1"/>
    <n v="0"/>
    <b v="0"/>
    <n v="0"/>
    <b v="1"/>
    <n v="1"/>
    <b v="0"/>
    <n v="0"/>
    <b v="0"/>
    <b v="0"/>
    <b v="0"/>
    <b v="0"/>
    <b v="0"/>
    <b v="0"/>
    <b v="1"/>
    <b v="0"/>
    <b v="1"/>
    <b v="0"/>
    <b v="0"/>
    <x v="0"/>
  </r>
  <r>
    <x v="1"/>
    <m/>
    <n v="55"/>
    <s v="M"/>
    <m/>
    <n v="1"/>
    <n v="1"/>
    <n v="0"/>
    <n v="0"/>
    <s v="SHAS"/>
    <n v="1"/>
    <n v="1"/>
    <n v="1"/>
    <n v="0"/>
    <n v="0"/>
    <b v="1"/>
    <n v="1"/>
    <b v="0"/>
    <n v="0"/>
    <b v="0"/>
    <n v="0"/>
    <b v="0"/>
    <b v="0"/>
    <b v="0"/>
    <b v="0"/>
    <b v="0"/>
    <b v="1"/>
    <b v="0"/>
    <b v="0"/>
    <b v="0"/>
    <b v="0"/>
    <b v="1"/>
    <x v="0"/>
  </r>
  <r>
    <x v="1"/>
    <n v="2.0803639129999998"/>
    <n v="76"/>
    <s v="F"/>
    <m/>
    <n v="1"/>
    <n v="1"/>
    <n v="1"/>
    <n v="0"/>
    <s v="Stanford"/>
    <n v="1"/>
    <n v="1"/>
    <n v="1"/>
    <n v="1"/>
    <n v="0"/>
    <b v="1"/>
    <n v="1"/>
    <b v="1"/>
    <n v="1"/>
    <b v="0"/>
    <n v="0"/>
    <b v="1"/>
    <b v="0"/>
    <b v="0"/>
    <b v="0"/>
    <b v="0"/>
    <b v="1"/>
    <b v="1"/>
    <b v="0"/>
    <b v="1"/>
    <b v="1"/>
    <b v="1"/>
    <x v="1"/>
  </r>
  <r>
    <x v="1"/>
    <n v="0.737372896"/>
    <n v="63"/>
    <s v="M"/>
    <m/>
    <n v="1"/>
    <n v="0"/>
    <n v="0"/>
    <n v="0"/>
    <s v="Stanford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1"/>
    <n v="4.5332755569999996"/>
    <n v="59"/>
    <s v="M"/>
    <m/>
    <n v="1"/>
    <n v="0"/>
    <n v="1"/>
    <n v="1"/>
    <s v="Stanford"/>
    <n v="1"/>
    <n v="1"/>
    <n v="0"/>
    <n v="1"/>
    <n v="1"/>
    <b v="0"/>
    <n v="0"/>
    <b v="1"/>
    <n v="1"/>
    <b v="1"/>
    <n v="1"/>
    <b v="0"/>
    <b v="0"/>
    <b v="1"/>
    <b v="1"/>
    <b v="0"/>
    <b v="0"/>
    <b v="1"/>
    <b v="1"/>
    <b v="1"/>
    <b v="0"/>
    <b v="1"/>
    <x v="1"/>
  </r>
  <r>
    <x v="1"/>
    <n v="-4.9148882719999998"/>
    <n v="65"/>
    <s v="F"/>
    <m/>
    <n v="1"/>
    <n v="0"/>
    <n v="0"/>
    <n v="0"/>
    <s v="Stanford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1"/>
    <n v="6.1564291280000001"/>
    <n v="63"/>
    <s v="M"/>
    <m/>
    <n v="1"/>
    <n v="0"/>
    <n v="0"/>
    <n v="0"/>
    <s v="Stanford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1"/>
    <n v="-0.96570313910000005"/>
    <n v="74"/>
    <s v="M"/>
    <m/>
    <n v="1"/>
    <n v="1"/>
    <n v="0"/>
    <n v="0"/>
    <s v="Stanford"/>
    <n v="1"/>
    <n v="1"/>
    <n v="1"/>
    <n v="0"/>
    <n v="0"/>
    <b v="1"/>
    <n v="1"/>
    <b v="0"/>
    <n v="0"/>
    <b v="0"/>
    <n v="0"/>
    <b v="0"/>
    <b v="0"/>
    <b v="0"/>
    <b v="0"/>
    <b v="0"/>
    <b v="1"/>
    <b v="0"/>
    <b v="0"/>
    <b v="0"/>
    <b v="0"/>
    <b v="1"/>
    <x v="0"/>
  </r>
  <r>
    <x v="1"/>
    <n v="7.6217001560000002"/>
    <n v="75"/>
    <s v="M"/>
    <m/>
    <n v="1"/>
    <n v="0.5"/>
    <n v="0"/>
    <n v="0.5"/>
    <s v="Stanford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1"/>
    <n v="4.2917910519999998"/>
    <n v="62"/>
    <s v="F"/>
    <m/>
    <n v="1"/>
    <n v="0"/>
    <n v="0"/>
    <n v="1"/>
    <s v="Stanford"/>
    <n v="1"/>
    <n v="1"/>
    <n v="0"/>
    <n v="0"/>
    <n v="1"/>
    <b v="0"/>
    <n v="0"/>
    <b v="0"/>
    <n v="0"/>
    <b v="1"/>
    <n v="1"/>
    <b v="0"/>
    <b v="0"/>
    <b v="0"/>
    <b v="0"/>
    <b v="0"/>
    <b v="0"/>
    <b v="0"/>
    <b v="1"/>
    <b v="1"/>
    <b v="0"/>
    <b v="1"/>
    <x v="0"/>
  </r>
  <r>
    <x v="1"/>
    <n v="7.2552489189999996"/>
    <n v="62"/>
    <s v="M"/>
    <m/>
    <n v="1"/>
    <n v="0"/>
    <n v="0"/>
    <n v="0"/>
    <s v="Stanford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1"/>
    <n v="4.4798871480000004"/>
    <n v="60"/>
    <s v="M"/>
    <m/>
    <n v="1"/>
    <n v="1"/>
    <n v="0"/>
    <n v="1"/>
    <s v="Stanford"/>
    <n v="1"/>
    <n v="1"/>
    <n v="1"/>
    <n v="0"/>
    <n v="1"/>
    <b v="1"/>
    <n v="1"/>
    <b v="0"/>
    <n v="0"/>
    <b v="1"/>
    <n v="1"/>
    <b v="0"/>
    <b v="1"/>
    <b v="0"/>
    <b v="0"/>
    <b v="0"/>
    <b v="1"/>
    <b v="0"/>
    <b v="1"/>
    <b v="1"/>
    <b v="1"/>
    <b v="1"/>
    <x v="0"/>
  </r>
  <r>
    <x v="1"/>
    <n v="4.4268055569999998"/>
    <n v="78"/>
    <s v="M"/>
    <m/>
    <n v="1"/>
    <n v="1"/>
    <n v="0"/>
    <n v="1"/>
    <s v="Stanford"/>
    <n v="1"/>
    <n v="1"/>
    <n v="1"/>
    <n v="0"/>
    <n v="1"/>
    <b v="1"/>
    <n v="1"/>
    <b v="0"/>
    <n v="0"/>
    <b v="1"/>
    <n v="1"/>
    <b v="0"/>
    <b v="1"/>
    <b v="0"/>
    <b v="0"/>
    <b v="0"/>
    <b v="1"/>
    <b v="0"/>
    <b v="1"/>
    <b v="1"/>
    <b v="1"/>
    <b v="1"/>
    <x v="0"/>
  </r>
  <r>
    <x v="1"/>
    <n v="4.9676454559999996"/>
    <n v="67"/>
    <s v="M"/>
    <m/>
    <n v="1"/>
    <n v="0"/>
    <n v="1"/>
    <n v="1"/>
    <s v="Stanford"/>
    <n v="1"/>
    <n v="1"/>
    <n v="0"/>
    <n v="1"/>
    <n v="1"/>
    <b v="0"/>
    <n v="0"/>
    <b v="1"/>
    <n v="1"/>
    <b v="1"/>
    <n v="1"/>
    <b v="0"/>
    <b v="0"/>
    <b v="1"/>
    <b v="1"/>
    <b v="0"/>
    <b v="0"/>
    <b v="1"/>
    <b v="1"/>
    <b v="1"/>
    <b v="0"/>
    <b v="1"/>
    <x v="1"/>
  </r>
  <r>
    <x v="1"/>
    <n v="7.4490138779999997"/>
    <n v="66"/>
    <s v="M"/>
    <m/>
    <n v="1"/>
    <n v="0"/>
    <n v="1"/>
    <n v="1"/>
    <s v="Stanford"/>
    <n v="1"/>
    <n v="1"/>
    <n v="0"/>
    <n v="1"/>
    <n v="1"/>
    <b v="0"/>
    <n v="0"/>
    <b v="1"/>
    <n v="1"/>
    <b v="1"/>
    <n v="1"/>
    <b v="0"/>
    <b v="0"/>
    <b v="1"/>
    <b v="1"/>
    <b v="0"/>
    <b v="0"/>
    <b v="1"/>
    <b v="1"/>
    <b v="1"/>
    <b v="0"/>
    <b v="1"/>
    <x v="1"/>
  </r>
  <r>
    <x v="1"/>
    <n v="4.0073969509999996"/>
    <n v="75"/>
    <s v="M"/>
    <m/>
    <n v="1"/>
    <n v="0"/>
    <n v="1"/>
    <n v="1"/>
    <s v="Stanford"/>
    <n v="1"/>
    <n v="1"/>
    <n v="0"/>
    <n v="1"/>
    <n v="1"/>
    <b v="0"/>
    <n v="0"/>
    <b v="1"/>
    <n v="1"/>
    <b v="1"/>
    <n v="1"/>
    <b v="0"/>
    <b v="0"/>
    <b v="1"/>
    <b v="1"/>
    <b v="0"/>
    <b v="0"/>
    <b v="1"/>
    <b v="1"/>
    <b v="1"/>
    <b v="0"/>
    <b v="1"/>
    <x v="1"/>
  </r>
  <r>
    <x v="1"/>
    <n v="10.04713289"/>
    <n v="67"/>
    <s v="M"/>
    <m/>
    <n v="1"/>
    <n v="1"/>
    <n v="1"/>
    <n v="1"/>
    <s v="Stanford"/>
    <n v="1"/>
    <n v="1"/>
    <n v="1"/>
    <n v="1"/>
    <n v="1"/>
    <b v="1"/>
    <n v="1"/>
    <b v="1"/>
    <n v="1"/>
    <b v="1"/>
    <n v="1"/>
    <b v="1"/>
    <b v="1"/>
    <b v="1"/>
    <b v="1"/>
    <b v="1"/>
    <b v="1"/>
    <b v="1"/>
    <b v="1"/>
    <b v="1"/>
    <b v="1"/>
    <b v="1"/>
    <x v="1"/>
  </r>
  <r>
    <x v="1"/>
    <n v="6.5036704729999997"/>
    <n v="77"/>
    <s v="M"/>
    <m/>
    <n v="1"/>
    <n v="1"/>
    <n v="1"/>
    <n v="1"/>
    <s v="Stanford"/>
    <n v="1"/>
    <n v="1"/>
    <n v="1"/>
    <n v="1"/>
    <n v="1"/>
    <b v="1"/>
    <n v="1"/>
    <b v="1"/>
    <n v="1"/>
    <b v="1"/>
    <n v="1"/>
    <b v="1"/>
    <b v="1"/>
    <b v="1"/>
    <b v="1"/>
    <b v="1"/>
    <b v="1"/>
    <b v="1"/>
    <b v="1"/>
    <b v="1"/>
    <b v="1"/>
    <b v="1"/>
    <x v="1"/>
  </r>
  <r>
    <x v="1"/>
    <n v="3.3723491669999999"/>
    <n v="73"/>
    <s v="M"/>
    <m/>
    <n v="1"/>
    <n v="1"/>
    <n v="1"/>
    <n v="1"/>
    <s v="Stanford"/>
    <n v="1"/>
    <n v="1"/>
    <n v="1"/>
    <n v="1"/>
    <n v="1"/>
    <b v="1"/>
    <n v="1"/>
    <b v="1"/>
    <n v="1"/>
    <b v="1"/>
    <n v="1"/>
    <b v="1"/>
    <b v="1"/>
    <b v="1"/>
    <b v="1"/>
    <b v="1"/>
    <b v="1"/>
    <b v="1"/>
    <b v="1"/>
    <b v="1"/>
    <b v="1"/>
    <b v="1"/>
    <x v="1"/>
  </r>
  <r>
    <x v="1"/>
    <n v="4.2871140130000001"/>
    <n v="63"/>
    <s v="M"/>
    <m/>
    <n v="1"/>
    <n v="1"/>
    <n v="1"/>
    <n v="1"/>
    <s v="Stanford"/>
    <n v="1"/>
    <n v="1"/>
    <n v="1"/>
    <n v="1"/>
    <n v="1"/>
    <b v="1"/>
    <n v="1"/>
    <b v="1"/>
    <n v="1"/>
    <b v="1"/>
    <n v="1"/>
    <b v="1"/>
    <b v="1"/>
    <b v="1"/>
    <b v="1"/>
    <b v="1"/>
    <b v="1"/>
    <b v="1"/>
    <b v="1"/>
    <b v="1"/>
    <b v="1"/>
    <b v="1"/>
    <x v="1"/>
  </r>
  <r>
    <x v="1"/>
    <n v="8.4718958880000006"/>
    <n v="69"/>
    <s v="M"/>
    <m/>
    <n v="1"/>
    <n v="1"/>
    <n v="1"/>
    <n v="1"/>
    <s v="Stanford"/>
    <n v="1"/>
    <n v="1"/>
    <n v="1"/>
    <n v="1"/>
    <n v="1"/>
    <b v="1"/>
    <n v="1"/>
    <b v="1"/>
    <n v="1"/>
    <b v="1"/>
    <n v="1"/>
    <b v="1"/>
    <b v="1"/>
    <b v="1"/>
    <b v="1"/>
    <b v="1"/>
    <b v="1"/>
    <b v="1"/>
    <b v="1"/>
    <b v="1"/>
    <b v="1"/>
    <b v="1"/>
    <x v="1"/>
  </r>
  <r>
    <x v="1"/>
    <n v="6.7906220670000002"/>
    <n v="70"/>
    <s v="M"/>
    <m/>
    <n v="1"/>
    <n v="1"/>
    <n v="1"/>
    <n v="1"/>
    <s v="Stanford"/>
    <n v="1"/>
    <n v="1"/>
    <n v="1"/>
    <n v="1"/>
    <n v="1"/>
    <b v="1"/>
    <n v="1"/>
    <b v="1"/>
    <n v="1"/>
    <b v="1"/>
    <n v="1"/>
    <b v="1"/>
    <b v="1"/>
    <b v="1"/>
    <b v="1"/>
    <b v="1"/>
    <b v="1"/>
    <b v="1"/>
    <b v="1"/>
    <b v="1"/>
    <b v="1"/>
    <b v="1"/>
    <x v="1"/>
  </r>
  <r>
    <x v="1"/>
    <n v="4.6497392319999999"/>
    <n v="60"/>
    <s v="M"/>
    <m/>
    <n v="1"/>
    <n v="0"/>
    <n v="0"/>
    <n v="0"/>
    <s v="Stanford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1"/>
    <n v="4.461746335"/>
    <n v="60"/>
    <s v="F"/>
    <m/>
    <n v="1"/>
    <n v="0"/>
    <n v="0"/>
    <n v="0"/>
    <s v="Stanford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1"/>
    <n v="3.8612132610000001"/>
    <n v="70"/>
    <s v="F"/>
    <m/>
    <n v="1"/>
    <n v="0"/>
    <n v="0"/>
    <n v="0"/>
    <s v="Stanford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1"/>
    <n v="8.2499133800000006"/>
    <n v="61"/>
    <s v="M"/>
    <m/>
    <n v="1"/>
    <n v="0"/>
    <n v="0"/>
    <n v="0"/>
    <s v="Stanford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1"/>
    <n v="10.48810585"/>
    <n v="77"/>
    <s v="M"/>
    <m/>
    <n v="1"/>
    <n v="0"/>
    <n v="0"/>
    <n v="0"/>
    <s v="Stanford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1"/>
    <n v="3.9732898780000001"/>
    <n v="71"/>
    <s v="M"/>
    <m/>
    <n v="1"/>
    <n v="1"/>
    <n v="0"/>
    <n v="0"/>
    <s v="Stanford"/>
    <n v="1"/>
    <n v="1"/>
    <n v="1"/>
    <n v="0"/>
    <n v="0"/>
    <b v="1"/>
    <n v="1"/>
    <b v="0"/>
    <n v="0"/>
    <b v="0"/>
    <n v="0"/>
    <b v="0"/>
    <b v="0"/>
    <b v="0"/>
    <b v="0"/>
    <b v="0"/>
    <b v="1"/>
    <b v="0"/>
    <b v="0"/>
    <b v="0"/>
    <b v="0"/>
    <b v="1"/>
    <x v="0"/>
  </r>
  <r>
    <x v="1"/>
    <n v="7.9504351340000001"/>
    <n v="67"/>
    <s v="M"/>
    <m/>
    <n v="1"/>
    <n v="1"/>
    <n v="0"/>
    <n v="0"/>
    <s v="Stanford"/>
    <n v="1"/>
    <n v="1"/>
    <n v="1"/>
    <n v="0"/>
    <n v="0"/>
    <b v="1"/>
    <n v="1"/>
    <b v="0"/>
    <n v="0"/>
    <b v="0"/>
    <n v="0"/>
    <b v="0"/>
    <b v="0"/>
    <b v="0"/>
    <b v="0"/>
    <b v="0"/>
    <b v="1"/>
    <b v="0"/>
    <b v="0"/>
    <b v="0"/>
    <b v="0"/>
    <b v="1"/>
    <x v="0"/>
  </r>
  <r>
    <x v="1"/>
    <n v="7.7607998289999998"/>
    <n v="70"/>
    <s v="M"/>
    <m/>
    <n v="1"/>
    <n v="0"/>
    <n v="1"/>
    <n v="0"/>
    <s v="Stanford"/>
    <n v="1"/>
    <n v="1"/>
    <n v="0"/>
    <n v="1"/>
    <n v="0"/>
    <b v="0"/>
    <n v="0"/>
    <b v="1"/>
    <n v="1"/>
    <b v="0"/>
    <n v="0"/>
    <b v="0"/>
    <b v="0"/>
    <b v="0"/>
    <b v="0"/>
    <b v="0"/>
    <b v="0"/>
    <b v="1"/>
    <b v="0"/>
    <b v="1"/>
    <b v="0"/>
    <b v="0"/>
    <x v="0"/>
  </r>
  <r>
    <x v="1"/>
    <n v="8.1570566610000004"/>
    <n v="56"/>
    <s v="M"/>
    <m/>
    <n v="1"/>
    <n v="0"/>
    <n v="1"/>
    <n v="0"/>
    <s v="Stanford"/>
    <n v="1"/>
    <n v="1"/>
    <n v="0"/>
    <n v="1"/>
    <n v="0"/>
    <b v="0"/>
    <n v="0"/>
    <b v="1"/>
    <n v="1"/>
    <b v="0"/>
    <n v="0"/>
    <b v="0"/>
    <b v="0"/>
    <b v="0"/>
    <b v="0"/>
    <b v="0"/>
    <b v="0"/>
    <b v="1"/>
    <b v="0"/>
    <b v="1"/>
    <b v="0"/>
    <b v="0"/>
    <x v="0"/>
  </r>
  <r>
    <x v="1"/>
    <n v="8.5528064770000007"/>
    <n v="71"/>
    <s v="M"/>
    <m/>
    <n v="1"/>
    <n v="0"/>
    <n v="1"/>
    <n v="0"/>
    <s v="Stanford"/>
    <n v="1"/>
    <n v="1"/>
    <n v="0"/>
    <n v="1"/>
    <n v="0"/>
    <b v="0"/>
    <n v="0"/>
    <b v="1"/>
    <n v="1"/>
    <b v="0"/>
    <n v="0"/>
    <b v="0"/>
    <b v="0"/>
    <b v="0"/>
    <b v="0"/>
    <b v="0"/>
    <b v="0"/>
    <b v="1"/>
    <b v="0"/>
    <b v="1"/>
    <b v="0"/>
    <b v="0"/>
    <x v="0"/>
  </r>
  <r>
    <x v="1"/>
    <n v="1.4660633679999999"/>
    <n v="69"/>
    <s v="M"/>
    <m/>
    <n v="1"/>
    <n v="1"/>
    <n v="1"/>
    <n v="0"/>
    <s v="Stanford"/>
    <n v="1"/>
    <n v="1"/>
    <n v="1"/>
    <n v="1"/>
    <n v="0"/>
    <b v="1"/>
    <n v="1"/>
    <b v="1"/>
    <n v="1"/>
    <b v="0"/>
    <n v="0"/>
    <b v="1"/>
    <b v="0"/>
    <b v="0"/>
    <b v="0"/>
    <b v="0"/>
    <b v="1"/>
    <b v="1"/>
    <b v="0"/>
    <b v="1"/>
    <b v="1"/>
    <b v="1"/>
    <x v="1"/>
  </r>
  <r>
    <x v="1"/>
    <n v="6.4650967499999998"/>
    <n v="71"/>
    <s v="M"/>
    <m/>
    <n v="1"/>
    <n v="1"/>
    <n v="1"/>
    <n v="0"/>
    <s v="Stanford"/>
    <n v="1"/>
    <n v="1"/>
    <n v="1"/>
    <n v="1"/>
    <n v="0"/>
    <b v="1"/>
    <n v="1"/>
    <b v="1"/>
    <n v="1"/>
    <b v="0"/>
    <n v="0"/>
    <b v="1"/>
    <b v="0"/>
    <b v="0"/>
    <b v="0"/>
    <b v="0"/>
    <b v="1"/>
    <b v="1"/>
    <b v="0"/>
    <b v="1"/>
    <b v="1"/>
    <b v="1"/>
    <x v="1"/>
  </r>
  <r>
    <x v="1"/>
    <n v="5.9654922040000002"/>
    <n v="56"/>
    <s v="F"/>
    <m/>
    <n v="1"/>
    <n v="1"/>
    <n v="1"/>
    <n v="0"/>
    <s v="Stanford"/>
    <n v="1"/>
    <n v="1"/>
    <n v="1"/>
    <n v="1"/>
    <n v="0"/>
    <b v="1"/>
    <n v="1"/>
    <b v="1"/>
    <n v="1"/>
    <b v="0"/>
    <n v="0"/>
    <b v="1"/>
    <b v="0"/>
    <b v="0"/>
    <b v="0"/>
    <b v="0"/>
    <b v="1"/>
    <b v="1"/>
    <b v="0"/>
    <b v="1"/>
    <b v="1"/>
    <b v="1"/>
    <x v="1"/>
  </r>
  <r>
    <x v="1"/>
    <n v="6.6762195039999996"/>
    <n v="65"/>
    <s v="F"/>
    <s v="Parasomnia"/>
    <n v="1"/>
    <n v="1"/>
    <n v="1"/>
    <n v="0"/>
    <s v="Stanford"/>
    <n v="1"/>
    <n v="1"/>
    <n v="1"/>
    <n v="1"/>
    <n v="0"/>
    <b v="1"/>
    <n v="1"/>
    <b v="1"/>
    <n v="1"/>
    <b v="0"/>
    <n v="0"/>
    <b v="1"/>
    <b v="0"/>
    <b v="0"/>
    <b v="0"/>
    <b v="0"/>
    <b v="1"/>
    <b v="1"/>
    <b v="0"/>
    <b v="1"/>
    <b v="1"/>
    <b v="1"/>
    <x v="1"/>
  </r>
  <r>
    <x v="1"/>
    <n v="6.7622398209999997"/>
    <n v="74"/>
    <s v="F"/>
    <m/>
    <n v="1"/>
    <n v="1"/>
    <n v="1"/>
    <n v="0"/>
    <s v="Stanford"/>
    <n v="1"/>
    <n v="1"/>
    <n v="1"/>
    <n v="1"/>
    <n v="0"/>
    <b v="1"/>
    <n v="1"/>
    <b v="1"/>
    <n v="1"/>
    <b v="0"/>
    <n v="0"/>
    <b v="1"/>
    <b v="0"/>
    <b v="0"/>
    <b v="0"/>
    <b v="0"/>
    <b v="1"/>
    <b v="1"/>
    <b v="0"/>
    <b v="1"/>
    <b v="1"/>
    <b v="1"/>
    <x v="1"/>
  </r>
  <r>
    <x v="1"/>
    <n v="7.0950900639999999"/>
    <n v="59"/>
    <s v="M"/>
    <m/>
    <n v="1"/>
    <n v="1"/>
    <n v="1"/>
    <n v="0"/>
    <s v="Stanford"/>
    <n v="1"/>
    <n v="1"/>
    <n v="1"/>
    <n v="1"/>
    <n v="0"/>
    <b v="1"/>
    <n v="1"/>
    <b v="1"/>
    <n v="1"/>
    <b v="0"/>
    <n v="0"/>
    <b v="1"/>
    <b v="0"/>
    <b v="0"/>
    <b v="0"/>
    <b v="0"/>
    <b v="1"/>
    <b v="1"/>
    <b v="0"/>
    <b v="1"/>
    <b v="1"/>
    <b v="1"/>
    <x v="1"/>
  </r>
  <r>
    <x v="1"/>
    <n v="10.709139990000001"/>
    <n v="76"/>
    <s v="M"/>
    <m/>
    <n v="1"/>
    <n v="1"/>
    <n v="1"/>
    <n v="0"/>
    <s v="Stanford"/>
    <n v="1"/>
    <n v="1"/>
    <n v="1"/>
    <n v="1"/>
    <n v="0"/>
    <b v="1"/>
    <n v="1"/>
    <b v="1"/>
    <n v="1"/>
    <b v="0"/>
    <n v="0"/>
    <b v="1"/>
    <b v="0"/>
    <b v="0"/>
    <b v="0"/>
    <b v="0"/>
    <b v="1"/>
    <b v="1"/>
    <b v="0"/>
    <b v="1"/>
    <b v="1"/>
    <b v="1"/>
    <x v="1"/>
  </r>
  <r>
    <x v="1"/>
    <n v="5.5567184239999996"/>
    <n v="62"/>
    <s v="M"/>
    <m/>
    <n v="1"/>
    <n v="1"/>
    <n v="1"/>
    <n v="0"/>
    <s v="Stanford"/>
    <n v="1"/>
    <n v="1"/>
    <n v="1"/>
    <n v="1"/>
    <n v="0"/>
    <b v="1"/>
    <n v="1"/>
    <b v="1"/>
    <n v="1"/>
    <b v="0"/>
    <n v="0"/>
    <b v="1"/>
    <b v="0"/>
    <b v="0"/>
    <b v="0"/>
    <b v="0"/>
    <b v="1"/>
    <b v="1"/>
    <b v="0"/>
    <b v="1"/>
    <b v="1"/>
    <b v="1"/>
    <x v="1"/>
  </r>
  <r>
    <x v="1"/>
    <n v="8.1022803109999995"/>
    <n v="68"/>
    <s v="F"/>
    <m/>
    <n v="1"/>
    <n v="1"/>
    <n v="1"/>
    <n v="0"/>
    <s v="Stanford"/>
    <n v="1"/>
    <n v="1"/>
    <n v="1"/>
    <n v="1"/>
    <n v="0"/>
    <b v="1"/>
    <n v="1"/>
    <b v="1"/>
    <n v="1"/>
    <b v="0"/>
    <n v="0"/>
    <b v="1"/>
    <b v="0"/>
    <b v="0"/>
    <b v="0"/>
    <b v="0"/>
    <b v="1"/>
    <b v="1"/>
    <b v="0"/>
    <b v="1"/>
    <b v="1"/>
    <b v="1"/>
    <x v="1"/>
  </r>
  <r>
    <x v="1"/>
    <n v="5.0905679749999999"/>
    <n v="76"/>
    <s v="M"/>
    <m/>
    <n v="1"/>
    <n v="1"/>
    <n v="1"/>
    <n v="0"/>
    <s v="Stanford"/>
    <n v="1"/>
    <n v="1"/>
    <n v="1"/>
    <n v="1"/>
    <n v="0"/>
    <b v="1"/>
    <n v="1"/>
    <b v="1"/>
    <n v="1"/>
    <b v="0"/>
    <n v="0"/>
    <b v="1"/>
    <b v="0"/>
    <b v="0"/>
    <b v="0"/>
    <b v="0"/>
    <b v="1"/>
    <b v="1"/>
    <b v="0"/>
    <b v="1"/>
    <b v="1"/>
    <b v="1"/>
    <x v="1"/>
  </r>
  <r>
    <x v="1"/>
    <n v="4.3324332099999996"/>
    <n v="52"/>
    <s v="M"/>
    <m/>
    <n v="1"/>
    <n v="0.5"/>
    <n v="1"/>
    <n v="0"/>
    <s v="Stanford"/>
    <n v="1"/>
    <n v="1"/>
    <n v="0"/>
    <n v="1"/>
    <n v="0"/>
    <b v="0"/>
    <n v="0"/>
    <b v="1"/>
    <n v="1"/>
    <b v="0"/>
    <n v="0"/>
    <b v="0"/>
    <b v="0"/>
    <b v="0"/>
    <b v="0"/>
    <b v="0"/>
    <b v="0"/>
    <b v="1"/>
    <b v="0"/>
    <b v="1"/>
    <b v="0"/>
    <b v="0"/>
    <x v="0"/>
  </r>
  <r>
    <x v="1"/>
    <n v="2.9167801550000001"/>
    <n v="71"/>
    <s v="M"/>
    <m/>
    <n v="1"/>
    <n v="0.5"/>
    <n v="1"/>
    <n v="1"/>
    <s v="Stanford"/>
    <n v="1"/>
    <n v="1"/>
    <n v="0"/>
    <n v="1"/>
    <n v="1"/>
    <b v="0"/>
    <n v="0"/>
    <b v="1"/>
    <n v="1"/>
    <b v="1"/>
    <n v="1"/>
    <b v="0"/>
    <b v="0"/>
    <b v="1"/>
    <b v="1"/>
    <b v="0"/>
    <b v="0"/>
    <b v="1"/>
    <b v="1"/>
    <b v="1"/>
    <b v="0"/>
    <b v="1"/>
    <x v="1"/>
  </r>
  <r>
    <x v="0"/>
    <n v="-8.0569572209999993"/>
    <n v="45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n v="-7.1855940269999996"/>
    <n v="65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n v="-7.161543633"/>
    <n v="70"/>
    <s v="F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n v="-7.0927508330000002"/>
    <n v="58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n v="-6.7442457180000002"/>
    <n v="66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n v="-6.0728324950000001"/>
    <n v="53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n v="-5.8477109399999998"/>
    <n v="72"/>
    <s v="F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n v="-5.6646109559999998"/>
    <n v="61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n v="-5.4816198849999997"/>
    <n v="80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n v="-5.3751686689999998"/>
    <n v="62"/>
    <s v="F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n v="-5.3183706559999999"/>
    <n v="60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n v="-4.9671237980000003"/>
    <n v="64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n v="-4.8526087950000001"/>
    <n v="77"/>
    <s v="F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n v="-4.5812398910000001"/>
    <n v="74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n v="-4.4213471929999999"/>
    <n v="66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n v="-4.3677041909999996"/>
    <n v="68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n v="-4.3485170799999997"/>
    <n v="74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n v="-3.7640566149999999"/>
    <n v="62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n v="-3.5628620519999998"/>
    <n v="73"/>
    <s v="F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n v="-3.0625151339999999"/>
    <n v="74"/>
    <s v="F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n v="-2.9571440099999999"/>
    <n v="76"/>
    <s v="F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n v="-2.5948541490000001"/>
    <n v="65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n v="-2.14175468"/>
    <n v="71"/>
    <s v="F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n v="-1.7900054729999999"/>
    <n v="79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n v="-1.459569605"/>
    <n v="57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n v="-5.1303870600000002E-2"/>
    <n v="72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n v="6.9434791679999996E-2"/>
    <n v="61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n v="0.91961745130000005"/>
    <n v="60"/>
    <s v="M"/>
    <s v="REM-related OSA"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n v="2.1386801129999999"/>
    <n v="71"/>
    <s v="F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n v="-5.9610876189999997"/>
    <n v="60"/>
    <s v="F"/>
    <m/>
    <n v="0"/>
    <n v="0"/>
    <n v="1"/>
    <n v="0"/>
    <s v="Stanford"/>
    <n v="1"/>
    <n v="0"/>
    <n v="0"/>
    <n v="1"/>
    <n v="0"/>
    <b v="0"/>
    <n v="0"/>
    <b v="0"/>
    <n v="0"/>
    <b v="0"/>
    <n v="0"/>
    <b v="0"/>
    <b v="0"/>
    <b v="0"/>
    <b v="0"/>
    <b v="0"/>
    <b v="0"/>
    <b v="1"/>
    <b v="0"/>
    <b v="1"/>
    <b v="0"/>
    <b v="0"/>
    <x v="0"/>
  </r>
  <r>
    <x v="0"/>
    <n v="-1.679247124"/>
    <n v="70"/>
    <s v="M"/>
    <m/>
    <n v="0"/>
    <n v="1"/>
    <n v="1"/>
    <n v="0"/>
    <s v="Stanford"/>
    <n v="1"/>
    <n v="0"/>
    <n v="1"/>
    <n v="1"/>
    <n v="0"/>
    <b v="0"/>
    <n v="0"/>
    <b v="0"/>
    <n v="0"/>
    <b v="0"/>
    <n v="0"/>
    <b v="0"/>
    <b v="0"/>
    <b v="0"/>
    <b v="0"/>
    <b v="0"/>
    <b v="1"/>
    <b v="1"/>
    <b v="0"/>
    <b v="1"/>
    <b v="1"/>
    <b v="1"/>
    <x v="1"/>
  </r>
  <r>
    <x v="0"/>
    <n v="-7.7915592770000002"/>
    <n v="62"/>
    <s v="M"/>
    <m/>
    <n v="0"/>
    <n v="0"/>
    <n v="0"/>
    <n v="1"/>
    <s v="Stanford"/>
    <n v="1"/>
    <n v="0"/>
    <n v="0"/>
    <n v="0"/>
    <n v="1"/>
    <b v="0"/>
    <n v="0"/>
    <b v="0"/>
    <n v="0"/>
    <b v="0"/>
    <n v="0"/>
    <b v="0"/>
    <b v="0"/>
    <b v="0"/>
    <b v="0"/>
    <b v="0"/>
    <b v="0"/>
    <b v="0"/>
    <b v="1"/>
    <b v="1"/>
    <b v="0"/>
    <b v="1"/>
    <x v="0"/>
  </r>
  <r>
    <x v="0"/>
    <n v="-7.2821115900000004"/>
    <n v="76"/>
    <s v="M"/>
    <m/>
    <n v="0"/>
    <n v="0"/>
    <n v="0"/>
    <n v="1"/>
    <s v="Stanford"/>
    <n v="1"/>
    <n v="0"/>
    <n v="0"/>
    <n v="0"/>
    <n v="1"/>
    <b v="0"/>
    <n v="0"/>
    <b v="0"/>
    <n v="0"/>
    <b v="0"/>
    <n v="0"/>
    <b v="0"/>
    <b v="0"/>
    <b v="0"/>
    <b v="0"/>
    <b v="0"/>
    <b v="0"/>
    <b v="0"/>
    <b v="1"/>
    <b v="1"/>
    <b v="0"/>
    <b v="1"/>
    <x v="0"/>
  </r>
  <r>
    <x v="0"/>
    <n v="-2.5812651959999999"/>
    <n v="74"/>
    <s v="F"/>
    <s v="REM-related OSA"/>
    <n v="0"/>
    <n v="0"/>
    <n v="0"/>
    <n v="1"/>
    <s v="Stanford"/>
    <n v="1"/>
    <n v="0"/>
    <n v="0"/>
    <n v="0"/>
    <n v="1"/>
    <b v="0"/>
    <n v="0"/>
    <b v="0"/>
    <n v="0"/>
    <b v="0"/>
    <n v="0"/>
    <b v="0"/>
    <b v="0"/>
    <b v="0"/>
    <b v="0"/>
    <b v="0"/>
    <b v="0"/>
    <b v="0"/>
    <b v="1"/>
    <b v="1"/>
    <b v="0"/>
    <b v="1"/>
    <x v="0"/>
  </r>
  <r>
    <x v="0"/>
    <n v="3.9730297220000002"/>
    <n v="73"/>
    <s v="M"/>
    <m/>
    <n v="0"/>
    <n v="0"/>
    <n v="0"/>
    <n v="1"/>
    <s v="Stanford"/>
    <n v="1"/>
    <n v="0"/>
    <n v="0"/>
    <n v="0"/>
    <n v="1"/>
    <b v="0"/>
    <n v="0"/>
    <b v="0"/>
    <n v="0"/>
    <b v="0"/>
    <n v="0"/>
    <b v="0"/>
    <b v="0"/>
    <b v="0"/>
    <b v="0"/>
    <b v="0"/>
    <b v="0"/>
    <b v="0"/>
    <b v="1"/>
    <b v="1"/>
    <b v="0"/>
    <b v="1"/>
    <x v="0"/>
  </r>
  <r>
    <x v="0"/>
    <n v="-3.7593996189999999"/>
    <n v="60"/>
    <s v="F"/>
    <m/>
    <n v="0"/>
    <n v="1"/>
    <n v="1"/>
    <n v="1"/>
    <s v="Stanford"/>
    <n v="1"/>
    <n v="0"/>
    <n v="1"/>
    <n v="1"/>
    <n v="1"/>
    <b v="0"/>
    <n v="0"/>
    <b v="0"/>
    <n v="0"/>
    <b v="0"/>
    <n v="0"/>
    <b v="0"/>
    <b v="0"/>
    <b v="1"/>
    <b v="0"/>
    <b v="0"/>
    <b v="1"/>
    <b v="1"/>
    <b v="1"/>
    <b v="1"/>
    <b v="1"/>
    <b v="1"/>
    <x v="1"/>
  </r>
  <r>
    <x v="0"/>
    <n v="-5.7719640390000002"/>
    <n v="51"/>
    <s v="F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n v="-2.495419778"/>
    <n v="52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n v="-1.575004608"/>
    <n v="62"/>
    <s v="M"/>
    <s v="Pseudo-RBD"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n v="-0.23647876609999999"/>
    <n v="41"/>
    <s v="M"/>
    <s v="Delayed PLMs"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  <r>
    <x v="0"/>
    <n v="-6.9253468600000003"/>
    <n v="43"/>
    <s v="M"/>
    <m/>
    <n v="0"/>
    <n v="0"/>
    <n v="1"/>
    <n v="0"/>
    <s v="Stanford"/>
    <n v="1"/>
    <n v="0"/>
    <n v="0"/>
    <n v="1"/>
    <n v="0"/>
    <b v="0"/>
    <n v="0"/>
    <b v="0"/>
    <n v="0"/>
    <b v="0"/>
    <n v="0"/>
    <b v="0"/>
    <b v="0"/>
    <b v="0"/>
    <b v="0"/>
    <b v="0"/>
    <b v="0"/>
    <b v="1"/>
    <b v="0"/>
    <b v="1"/>
    <b v="0"/>
    <b v="0"/>
    <x v="0"/>
  </r>
  <r>
    <x v="0"/>
    <n v="-3.858069446"/>
    <n v="40"/>
    <s v="M"/>
    <m/>
    <n v="0"/>
    <n v="1"/>
    <n v="1"/>
    <n v="0"/>
    <s v="Stanford"/>
    <n v="1"/>
    <n v="0"/>
    <n v="1"/>
    <n v="1"/>
    <n v="0"/>
    <b v="0"/>
    <n v="0"/>
    <b v="0"/>
    <n v="0"/>
    <b v="0"/>
    <n v="0"/>
    <b v="0"/>
    <b v="0"/>
    <b v="0"/>
    <b v="0"/>
    <b v="0"/>
    <b v="1"/>
    <b v="1"/>
    <b v="0"/>
    <b v="1"/>
    <b v="1"/>
    <b v="1"/>
    <x v="1"/>
  </r>
  <r>
    <x v="1"/>
    <m/>
    <n v="42"/>
    <s v="M"/>
    <m/>
    <n v="1"/>
    <n v="0"/>
    <n v="0"/>
    <n v="0"/>
    <s v="SHAS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x v="0"/>
  </r>
</pivotCacheRecords>
</file>

<file path=xl/pivotCache/pivotCacheRecords2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8">
  <r>
    <x v="0"/>
    <m/>
    <n v="72"/>
    <s v="M"/>
    <s v="Sleep apnea"/>
    <n v="0"/>
    <n v="1"/>
    <n v="0"/>
    <n v="0"/>
    <s v="May Clinic Data"/>
    <n v="1"/>
    <n v="0"/>
    <n v="1"/>
    <n v="0"/>
    <n v="0"/>
    <b v="0"/>
    <n v="0"/>
    <b v="0"/>
    <n v="0"/>
    <b v="0"/>
    <n v="0"/>
    <b v="0"/>
    <b v="0"/>
    <b v="0"/>
    <b v="0"/>
    <b v="0"/>
    <b v="1"/>
    <b v="0"/>
    <b v="0"/>
    <b v="0"/>
    <b v="0"/>
    <b v="1"/>
    <b v="0"/>
    <b v="1"/>
    <x v="0"/>
  </r>
  <r>
    <x v="0"/>
    <m/>
    <n v="79"/>
    <s v="M"/>
    <s v="Insomnia"/>
    <n v="0"/>
    <n v="0"/>
    <n v="0"/>
    <n v="0"/>
    <s v="May Clinic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m/>
    <n v="55"/>
    <s v="M"/>
    <s v="Sleep apnea"/>
    <n v="0.5"/>
    <n v="1"/>
    <n v="0"/>
    <n v="1"/>
    <s v="May Clinic Data"/>
    <n v="1"/>
    <n v="0"/>
    <n v="1"/>
    <n v="0"/>
    <n v="1"/>
    <b v="0"/>
    <n v="0"/>
    <b v="0"/>
    <n v="0"/>
    <b v="0"/>
    <n v="0"/>
    <b v="0"/>
    <b v="0"/>
    <b v="0"/>
    <b v="0"/>
    <b v="0"/>
    <b v="1"/>
    <b v="0"/>
    <b v="1"/>
    <b v="1"/>
    <b v="1"/>
    <b v="1"/>
    <b v="0"/>
    <b v="1"/>
    <x v="1"/>
  </r>
  <r>
    <x v="0"/>
    <m/>
    <n v="61"/>
    <s v="M"/>
    <s v="Sleep apnea"/>
    <n v="0"/>
    <n v="1"/>
    <n v="0"/>
    <n v="1"/>
    <s v="May Clinic Data"/>
    <n v="1"/>
    <n v="0"/>
    <n v="1"/>
    <n v="0"/>
    <n v="1"/>
    <b v="0"/>
    <n v="0"/>
    <b v="0"/>
    <n v="0"/>
    <b v="0"/>
    <n v="0"/>
    <b v="0"/>
    <b v="0"/>
    <b v="0"/>
    <b v="0"/>
    <b v="0"/>
    <b v="1"/>
    <b v="0"/>
    <b v="1"/>
    <b v="1"/>
    <b v="1"/>
    <b v="1"/>
    <b v="0"/>
    <b v="1"/>
    <x v="1"/>
  </r>
  <r>
    <x v="0"/>
    <m/>
    <n v="46"/>
    <s v="F"/>
    <s v="Chronic fatigue"/>
    <n v="0"/>
    <n v="0"/>
    <n v="0"/>
    <n v="0"/>
    <s v="May Clinic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m/>
    <n v="80"/>
    <s v="M"/>
    <s v="OSA"/>
    <n v="0"/>
    <n v="1"/>
    <n v="0"/>
    <n v="0"/>
    <s v="May Clinic Data"/>
    <n v="1"/>
    <n v="0"/>
    <n v="1"/>
    <n v="0"/>
    <n v="0"/>
    <b v="0"/>
    <n v="0"/>
    <b v="0"/>
    <n v="0"/>
    <b v="0"/>
    <n v="0"/>
    <b v="0"/>
    <b v="0"/>
    <b v="0"/>
    <b v="0"/>
    <b v="0"/>
    <b v="1"/>
    <b v="0"/>
    <b v="0"/>
    <b v="0"/>
    <b v="0"/>
    <b v="1"/>
    <b v="0"/>
    <b v="1"/>
    <x v="0"/>
  </r>
  <r>
    <x v="0"/>
    <m/>
    <n v="70"/>
    <s v="F"/>
    <s v="OSA"/>
    <n v="0"/>
    <n v="0"/>
    <n v="0"/>
    <n v="0"/>
    <s v="May Clinic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m/>
    <n v="87"/>
    <s v="F"/>
    <s v="Sleep apnea"/>
    <n v="0"/>
    <n v="1"/>
    <n v="1"/>
    <n v="0"/>
    <s v="May Clinic Data"/>
    <n v="1"/>
    <n v="0"/>
    <n v="1"/>
    <n v="1"/>
    <n v="0"/>
    <b v="0"/>
    <n v="0"/>
    <b v="0"/>
    <n v="0"/>
    <b v="0"/>
    <n v="0"/>
    <b v="0"/>
    <b v="0"/>
    <b v="0"/>
    <b v="0"/>
    <b v="0"/>
    <b v="1"/>
    <b v="1"/>
    <b v="0"/>
    <b v="1"/>
    <b v="1"/>
    <b v="1"/>
    <b v="1"/>
    <b v="1"/>
    <x v="0"/>
  </r>
  <r>
    <x v="1"/>
    <m/>
    <n v="76"/>
    <s v="M"/>
    <m/>
    <n v="0.5"/>
    <n v="1"/>
    <n v="1"/>
    <n v="0"/>
    <s v="May Clinic Data"/>
    <n v="1"/>
    <n v="0"/>
    <n v="1"/>
    <n v="1"/>
    <n v="0"/>
    <b v="0"/>
    <n v="0"/>
    <b v="0"/>
    <n v="0"/>
    <b v="0"/>
    <n v="0"/>
    <b v="0"/>
    <b v="0"/>
    <b v="0"/>
    <b v="0"/>
    <b v="0"/>
    <b v="1"/>
    <b v="1"/>
    <b v="0"/>
    <b v="1"/>
    <b v="1"/>
    <b v="1"/>
    <b v="1"/>
    <b v="1"/>
    <x v="0"/>
  </r>
  <r>
    <x v="1"/>
    <m/>
    <n v="67"/>
    <s v="M"/>
    <m/>
    <n v="1"/>
    <n v="0.5"/>
    <n v="0"/>
    <n v="0"/>
    <s v="May Clinic Data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1"/>
    <m/>
    <n v="67"/>
    <s v="M"/>
    <m/>
    <n v="1"/>
    <n v="0"/>
    <n v="0"/>
    <n v="0"/>
    <s v="May Clinic Data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1"/>
    <m/>
    <n v="55"/>
    <s v="M"/>
    <m/>
    <n v="1"/>
    <n v="1"/>
    <n v="1"/>
    <n v="1"/>
    <s v="May Clinic Data"/>
    <n v="1"/>
    <n v="1"/>
    <n v="1"/>
    <n v="1"/>
    <n v="1"/>
    <b v="1"/>
    <n v="1"/>
    <b v="1"/>
    <n v="1"/>
    <b v="1"/>
    <n v="1"/>
    <b v="1"/>
    <b v="1"/>
    <b v="1"/>
    <b v="1"/>
    <b v="1"/>
    <b v="1"/>
    <b v="1"/>
    <b v="1"/>
    <b v="1"/>
    <b v="1"/>
    <b v="1"/>
    <b v="1"/>
    <b v="1"/>
    <x v="1"/>
  </r>
  <r>
    <x v="1"/>
    <m/>
    <n v="67"/>
    <s v="M"/>
    <s v="Depression"/>
    <n v="1"/>
    <n v="0"/>
    <n v="1"/>
    <n v="0"/>
    <s v="May Clinic Data"/>
    <n v="1"/>
    <n v="1"/>
    <n v="0"/>
    <n v="1"/>
    <n v="0"/>
    <b v="0"/>
    <n v="0"/>
    <b v="1"/>
    <n v="1"/>
    <b v="0"/>
    <n v="0"/>
    <b v="0"/>
    <b v="0"/>
    <b v="0"/>
    <b v="0"/>
    <b v="0"/>
    <b v="0"/>
    <b v="1"/>
    <b v="0"/>
    <b v="1"/>
    <b v="0"/>
    <b v="0"/>
    <b v="0"/>
    <b v="1"/>
    <x v="0"/>
  </r>
  <r>
    <x v="1"/>
    <m/>
    <n v="72"/>
    <s v="M"/>
    <m/>
    <n v="1"/>
    <n v="1"/>
    <n v="1"/>
    <n v="1"/>
    <s v="April Cinic Data"/>
    <n v="1"/>
    <n v="1"/>
    <n v="1"/>
    <n v="1"/>
    <n v="1"/>
    <b v="1"/>
    <n v="1"/>
    <b v="1"/>
    <n v="1"/>
    <b v="1"/>
    <n v="1"/>
    <b v="1"/>
    <b v="1"/>
    <b v="1"/>
    <b v="1"/>
    <b v="1"/>
    <b v="1"/>
    <b v="1"/>
    <b v="1"/>
    <b v="1"/>
    <b v="1"/>
    <b v="1"/>
    <b v="1"/>
    <b v="1"/>
    <x v="1"/>
  </r>
  <r>
    <x v="0"/>
    <m/>
    <n v="67"/>
    <s v="M"/>
    <s v="RLS"/>
    <n v="0"/>
    <n v="0"/>
    <n v="0"/>
    <n v="0"/>
    <s v="April Cinic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m/>
    <n v="74"/>
    <s v="F"/>
    <s v="Insomnia"/>
    <n v="0"/>
    <n v="0"/>
    <n v="0"/>
    <n v="0.5"/>
    <s v="April Cinic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1"/>
    <m/>
    <n v="54"/>
    <s v="F"/>
    <s v="DM2, depression"/>
    <n v="1"/>
    <n v="0"/>
    <n v="0"/>
    <n v="0"/>
    <s v="April Cinic Data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m/>
    <n v="65"/>
    <s v="F"/>
    <s v="Diabetes, heart failure"/>
    <n v="0"/>
    <n v="0"/>
    <n v="1"/>
    <n v="1"/>
    <s v="April Cinic Data"/>
    <n v="1"/>
    <n v="0"/>
    <n v="0"/>
    <n v="1"/>
    <n v="1"/>
    <b v="0"/>
    <n v="0"/>
    <b v="0"/>
    <n v="0"/>
    <b v="0"/>
    <n v="0"/>
    <b v="0"/>
    <b v="0"/>
    <b v="1"/>
    <b v="0"/>
    <b v="0"/>
    <b v="0"/>
    <b v="1"/>
    <b v="1"/>
    <b v="1"/>
    <b v="0"/>
    <b v="1"/>
    <b v="1"/>
    <b v="1"/>
    <x v="1"/>
  </r>
  <r>
    <x v="0"/>
    <m/>
    <n v="73"/>
    <s v="F"/>
    <s v="Insomnia, anxiety, migraines"/>
    <n v="0"/>
    <n v="0"/>
    <n v="1"/>
    <n v="0"/>
    <s v="April Cinic Data"/>
    <n v="1"/>
    <n v="0"/>
    <n v="0"/>
    <n v="1"/>
    <n v="0"/>
    <b v="0"/>
    <n v="0"/>
    <b v="0"/>
    <n v="0"/>
    <b v="0"/>
    <n v="0"/>
    <b v="0"/>
    <b v="0"/>
    <b v="0"/>
    <b v="0"/>
    <b v="0"/>
    <b v="0"/>
    <b v="1"/>
    <b v="0"/>
    <b v="1"/>
    <b v="0"/>
    <b v="0"/>
    <b v="0"/>
    <b v="1"/>
    <x v="0"/>
  </r>
  <r>
    <x v="0"/>
    <m/>
    <n v="77"/>
    <s v="F"/>
    <m/>
    <n v="0.5"/>
    <n v="1"/>
    <n v="0"/>
    <n v="0.5"/>
    <s v="April Cinic Data"/>
    <n v="1"/>
    <n v="0"/>
    <n v="1"/>
    <n v="0"/>
    <n v="0"/>
    <b v="0"/>
    <n v="0"/>
    <b v="0"/>
    <n v="0"/>
    <b v="0"/>
    <n v="0"/>
    <b v="0"/>
    <b v="0"/>
    <b v="0"/>
    <b v="0"/>
    <b v="0"/>
    <b v="1"/>
    <b v="0"/>
    <b v="0"/>
    <b v="0"/>
    <b v="0"/>
    <b v="1"/>
    <b v="0"/>
    <b v="1"/>
    <x v="0"/>
  </r>
  <r>
    <x v="0"/>
    <m/>
    <n v="53"/>
    <s v="F"/>
    <s v="Insomnia"/>
    <n v="0"/>
    <n v="1"/>
    <n v="1"/>
    <n v="0"/>
    <s v="April Cinic Data"/>
    <n v="1"/>
    <n v="0"/>
    <n v="1"/>
    <n v="1"/>
    <n v="0"/>
    <b v="0"/>
    <n v="0"/>
    <b v="0"/>
    <n v="0"/>
    <b v="0"/>
    <n v="0"/>
    <b v="0"/>
    <b v="0"/>
    <b v="0"/>
    <b v="0"/>
    <b v="0"/>
    <b v="1"/>
    <b v="1"/>
    <b v="0"/>
    <b v="1"/>
    <b v="1"/>
    <b v="1"/>
    <b v="1"/>
    <b v="1"/>
    <x v="0"/>
  </r>
  <r>
    <x v="0"/>
    <m/>
    <n v="76"/>
    <s v="F"/>
    <s v="Hypersomnia"/>
    <n v="0"/>
    <n v="0"/>
    <n v="0"/>
    <n v="0"/>
    <s v="April Cinic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1"/>
    <m/>
    <n v="49"/>
    <s v="F"/>
    <s v="Anxiety"/>
    <n v="1"/>
    <n v="0.5"/>
    <n v="1"/>
    <n v="1"/>
    <s v="April Cinic Data"/>
    <n v="1"/>
    <n v="1"/>
    <n v="0"/>
    <n v="1"/>
    <n v="1"/>
    <b v="0"/>
    <n v="0"/>
    <b v="1"/>
    <n v="1"/>
    <b v="1"/>
    <n v="1"/>
    <b v="0"/>
    <b v="0"/>
    <b v="1"/>
    <b v="1"/>
    <b v="0"/>
    <b v="0"/>
    <b v="1"/>
    <b v="1"/>
    <b v="1"/>
    <b v="0"/>
    <b v="1"/>
    <b v="1"/>
    <b v="1"/>
    <x v="1"/>
  </r>
  <r>
    <x v="0"/>
    <m/>
    <n v="53"/>
    <s v="F"/>
    <s v="Insomnia, depression, sleep apnea"/>
    <n v="0"/>
    <n v="0"/>
    <n v="0"/>
    <n v="1"/>
    <s v="April Cinic Data"/>
    <n v="1"/>
    <n v="0"/>
    <n v="0"/>
    <n v="0"/>
    <n v="1"/>
    <b v="0"/>
    <n v="0"/>
    <b v="0"/>
    <n v="0"/>
    <b v="0"/>
    <n v="0"/>
    <b v="0"/>
    <b v="0"/>
    <b v="0"/>
    <b v="0"/>
    <b v="0"/>
    <b v="0"/>
    <b v="0"/>
    <b v="1"/>
    <b v="1"/>
    <b v="0"/>
    <b v="1"/>
    <b v="0"/>
    <b v="0"/>
    <x v="0"/>
  </r>
  <r>
    <x v="0"/>
    <m/>
    <n v="83"/>
    <s v="F"/>
    <s v="AD-MCi and OSA"/>
    <n v="0"/>
    <n v="0"/>
    <n v="0"/>
    <n v="0"/>
    <s v="April Cinic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m/>
    <n v="65"/>
    <s v="M"/>
    <s v="RLS"/>
    <n v="0.5"/>
    <n v="0"/>
    <n v="0"/>
    <n v="0"/>
    <s v="April Cinic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m/>
    <n v="80"/>
    <s v="F"/>
    <s v="RLS"/>
    <n v="0"/>
    <n v="0"/>
    <n v="1"/>
    <n v="0"/>
    <s v="April Cinic Data"/>
    <n v="1"/>
    <n v="0"/>
    <n v="0"/>
    <n v="1"/>
    <n v="0"/>
    <b v="0"/>
    <n v="0"/>
    <b v="0"/>
    <n v="0"/>
    <b v="0"/>
    <n v="0"/>
    <b v="0"/>
    <b v="0"/>
    <b v="0"/>
    <b v="0"/>
    <b v="0"/>
    <b v="0"/>
    <b v="1"/>
    <b v="0"/>
    <b v="1"/>
    <b v="0"/>
    <b v="0"/>
    <b v="0"/>
    <b v="1"/>
    <x v="0"/>
  </r>
  <r>
    <x v="0"/>
    <m/>
    <n v="67"/>
    <s v="F"/>
    <s v="Migraines, OSA"/>
    <n v="0.5"/>
    <n v="0"/>
    <n v="0"/>
    <n v="0"/>
    <s v="April Cinic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1"/>
    <m/>
    <n v="80"/>
    <s v="M"/>
    <m/>
    <n v="0"/>
    <n v="1"/>
    <n v="1"/>
    <n v="0"/>
    <s v="April Cinic Data"/>
    <n v="1"/>
    <n v="0"/>
    <n v="1"/>
    <n v="1"/>
    <n v="0"/>
    <b v="0"/>
    <n v="0"/>
    <b v="0"/>
    <n v="0"/>
    <b v="0"/>
    <n v="0"/>
    <b v="0"/>
    <b v="0"/>
    <b v="0"/>
    <b v="0"/>
    <b v="0"/>
    <b v="1"/>
    <b v="1"/>
    <b v="0"/>
    <b v="1"/>
    <b v="1"/>
    <b v="1"/>
    <b v="1"/>
    <b v="1"/>
    <x v="0"/>
  </r>
  <r>
    <x v="1"/>
    <m/>
    <n v="64"/>
    <s v="M"/>
    <s v="Depression, diabetes"/>
    <n v="1"/>
    <n v="0"/>
    <n v="0"/>
    <n v="0"/>
    <s v="April Cinic Data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m/>
    <n v="53"/>
    <s v="F"/>
    <s v="OSA, RLS, depression"/>
    <n v="0.5"/>
    <n v="1"/>
    <n v="0"/>
    <n v="0"/>
    <s v="Clinic - Clean Data"/>
    <n v="1"/>
    <n v="0"/>
    <n v="1"/>
    <n v="0"/>
    <n v="0"/>
    <b v="0"/>
    <n v="0"/>
    <b v="0"/>
    <n v="0"/>
    <b v="0"/>
    <n v="0"/>
    <b v="0"/>
    <b v="0"/>
    <b v="0"/>
    <b v="0"/>
    <b v="0"/>
    <b v="1"/>
    <b v="0"/>
    <b v="0"/>
    <b v="0"/>
    <b v="0"/>
    <b v="1"/>
    <b v="0"/>
    <b v="1"/>
    <x v="0"/>
  </r>
  <r>
    <x v="0"/>
    <m/>
    <n v="64"/>
    <s v="F"/>
    <s v="Central sleep apnea, circadian disorder"/>
    <n v="0.5"/>
    <n v="0"/>
    <n v="1"/>
    <n v="0"/>
    <s v="Clinic - Clean Data"/>
    <n v="1"/>
    <n v="0"/>
    <n v="0"/>
    <n v="1"/>
    <n v="0"/>
    <b v="0"/>
    <n v="0"/>
    <b v="0"/>
    <n v="0"/>
    <b v="0"/>
    <n v="0"/>
    <b v="0"/>
    <b v="0"/>
    <b v="0"/>
    <b v="0"/>
    <b v="0"/>
    <b v="0"/>
    <b v="1"/>
    <b v="0"/>
    <b v="1"/>
    <b v="0"/>
    <b v="0"/>
    <b v="0"/>
    <b v="1"/>
    <x v="0"/>
  </r>
  <r>
    <x v="0"/>
    <m/>
    <n v="67"/>
    <s v="F"/>
    <s v="OSA"/>
    <n v="0.5"/>
    <n v="1"/>
    <n v="1"/>
    <n v="0"/>
    <s v="Clinic - Clean Data"/>
    <n v="1"/>
    <n v="0"/>
    <n v="1"/>
    <n v="1"/>
    <n v="0"/>
    <b v="0"/>
    <n v="0"/>
    <b v="0"/>
    <n v="0"/>
    <b v="0"/>
    <n v="0"/>
    <b v="0"/>
    <b v="0"/>
    <b v="0"/>
    <b v="0"/>
    <b v="0"/>
    <b v="1"/>
    <b v="1"/>
    <b v="0"/>
    <b v="1"/>
    <b v="1"/>
    <b v="1"/>
    <b v="1"/>
    <b v="1"/>
    <x v="0"/>
  </r>
  <r>
    <x v="0"/>
    <m/>
    <n v="61"/>
    <s v="M"/>
    <s v="OSA, no RSWA"/>
    <n v="0.5"/>
    <n v="1"/>
    <n v="0"/>
    <n v="1"/>
    <s v="Clinic - Clean Data"/>
    <n v="1"/>
    <n v="0"/>
    <n v="1"/>
    <n v="0"/>
    <n v="1"/>
    <b v="0"/>
    <n v="0"/>
    <b v="0"/>
    <n v="0"/>
    <b v="0"/>
    <n v="0"/>
    <b v="0"/>
    <b v="0"/>
    <b v="0"/>
    <b v="0"/>
    <b v="0"/>
    <b v="1"/>
    <b v="0"/>
    <b v="1"/>
    <b v="1"/>
    <b v="1"/>
    <b v="1"/>
    <b v="0"/>
    <b v="1"/>
    <x v="1"/>
  </r>
  <r>
    <x v="0"/>
    <m/>
    <n v="53"/>
    <s v="F"/>
    <s v="OSA, anxiety, depression"/>
    <n v="0.5"/>
    <n v="1"/>
    <n v="1"/>
    <n v="1"/>
    <s v="Clinic - Clean Data"/>
    <n v="1"/>
    <n v="0"/>
    <n v="1"/>
    <n v="1"/>
    <n v="1"/>
    <b v="0"/>
    <n v="0"/>
    <b v="0"/>
    <n v="0"/>
    <b v="0"/>
    <n v="0"/>
    <b v="0"/>
    <b v="0"/>
    <b v="1"/>
    <b v="0"/>
    <b v="0"/>
    <b v="1"/>
    <b v="1"/>
    <b v="1"/>
    <b v="1"/>
    <b v="1"/>
    <b v="1"/>
    <b v="1"/>
    <b v="1"/>
    <x v="1"/>
  </r>
  <r>
    <x v="0"/>
    <m/>
    <n v="43"/>
    <s v="F"/>
    <s v="OSA, shift work disorder"/>
    <n v="0.5"/>
    <n v="0"/>
    <n v="1"/>
    <n v="0"/>
    <s v="Clinic - Clean Data"/>
    <n v="1"/>
    <n v="0"/>
    <n v="0"/>
    <n v="1"/>
    <n v="0"/>
    <b v="0"/>
    <n v="0"/>
    <b v="0"/>
    <n v="0"/>
    <b v="0"/>
    <n v="0"/>
    <b v="0"/>
    <b v="0"/>
    <b v="0"/>
    <b v="0"/>
    <b v="0"/>
    <b v="0"/>
    <b v="1"/>
    <b v="0"/>
    <b v="1"/>
    <b v="0"/>
    <b v="0"/>
    <b v="0"/>
    <b v="1"/>
    <x v="0"/>
  </r>
  <r>
    <x v="0"/>
    <m/>
    <n v="43"/>
    <s v="M"/>
    <s v="RLS, insomnia, mild OSA"/>
    <n v="0.5"/>
    <n v="0"/>
    <n v="0"/>
    <n v="1"/>
    <s v="Clinic - Clean Data"/>
    <n v="1"/>
    <n v="0"/>
    <n v="0"/>
    <n v="0"/>
    <n v="1"/>
    <b v="0"/>
    <n v="0"/>
    <b v="0"/>
    <n v="0"/>
    <b v="0"/>
    <n v="0"/>
    <b v="0"/>
    <b v="0"/>
    <b v="0"/>
    <b v="0"/>
    <b v="0"/>
    <b v="0"/>
    <b v="0"/>
    <b v="1"/>
    <b v="1"/>
    <b v="0"/>
    <b v="1"/>
    <b v="0"/>
    <b v="0"/>
    <x v="0"/>
  </r>
  <r>
    <x v="0"/>
    <m/>
    <n v="73"/>
    <s v="F"/>
    <s v="OSA sx, sleeptalking, initiation insomnia, RLS, low Fe"/>
    <n v="0.5"/>
    <n v="0.5"/>
    <n v="1"/>
    <n v="1"/>
    <s v="Clinic - Clean Data"/>
    <n v="1"/>
    <n v="0"/>
    <n v="0"/>
    <n v="1"/>
    <n v="1"/>
    <b v="0"/>
    <n v="0"/>
    <b v="0"/>
    <n v="0"/>
    <b v="0"/>
    <n v="0"/>
    <b v="0"/>
    <b v="0"/>
    <b v="1"/>
    <b v="0"/>
    <b v="0"/>
    <b v="0"/>
    <b v="1"/>
    <b v="1"/>
    <b v="1"/>
    <b v="0"/>
    <b v="1"/>
    <b v="1"/>
    <b v="1"/>
    <x v="1"/>
  </r>
  <r>
    <x v="0"/>
    <m/>
    <n v="68"/>
    <s v="M"/>
    <s v="Hypersomnia, tachycarida, constipation, l. thalamic lacunar lesion"/>
    <n v="0.5"/>
    <n v="0.5"/>
    <n v="1"/>
    <n v="1"/>
    <s v="Clinic - Clean Data"/>
    <n v="1"/>
    <n v="0"/>
    <n v="0"/>
    <n v="1"/>
    <n v="1"/>
    <b v="0"/>
    <n v="0"/>
    <b v="0"/>
    <n v="0"/>
    <b v="0"/>
    <n v="0"/>
    <b v="0"/>
    <b v="0"/>
    <b v="1"/>
    <b v="0"/>
    <b v="0"/>
    <b v="0"/>
    <b v="1"/>
    <b v="1"/>
    <b v="1"/>
    <b v="0"/>
    <b v="1"/>
    <b v="1"/>
    <b v="1"/>
    <x v="1"/>
  </r>
  <r>
    <x v="0"/>
    <m/>
    <n v="64"/>
    <s v="F"/>
    <s v="OSA, insomnia, excessive daytime sleepiness, cognitive concerns"/>
    <n v="0.5"/>
    <n v="0.5"/>
    <n v="0"/>
    <n v="1"/>
    <s v="Clinic - Clean Data"/>
    <n v="1"/>
    <n v="0"/>
    <n v="0"/>
    <n v="0"/>
    <n v="1"/>
    <b v="0"/>
    <n v="0"/>
    <b v="0"/>
    <n v="0"/>
    <b v="0"/>
    <n v="0"/>
    <b v="0"/>
    <b v="0"/>
    <b v="0"/>
    <b v="0"/>
    <b v="0"/>
    <b v="0"/>
    <b v="0"/>
    <b v="1"/>
    <b v="1"/>
    <b v="0"/>
    <b v="1"/>
    <b v="0"/>
    <b v="0"/>
    <x v="0"/>
  </r>
  <r>
    <x v="0"/>
    <m/>
    <n v="41"/>
    <s v="M"/>
    <s v="OSA"/>
    <n v="0.5"/>
    <n v="0"/>
    <n v="0"/>
    <n v="0.5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m/>
    <n v="68"/>
    <s v="F"/>
    <s v="OSA, migraines"/>
    <n v="0.5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m/>
    <n v="45"/>
    <s v="M"/>
    <s v="Tbi, sleep apnea, migraines, PTSD + GAD"/>
    <n v="0.5"/>
    <n v="0.5"/>
    <n v="1"/>
    <n v="1"/>
    <s v="Clinic - Clean Data"/>
    <n v="1"/>
    <n v="0"/>
    <n v="0"/>
    <n v="1"/>
    <n v="1"/>
    <b v="0"/>
    <n v="0"/>
    <b v="0"/>
    <n v="0"/>
    <b v="0"/>
    <n v="0"/>
    <b v="0"/>
    <b v="0"/>
    <b v="1"/>
    <b v="0"/>
    <b v="0"/>
    <b v="0"/>
    <b v="1"/>
    <b v="1"/>
    <b v="1"/>
    <b v="0"/>
    <b v="1"/>
    <b v="1"/>
    <b v="1"/>
    <x v="1"/>
  </r>
  <r>
    <x v="0"/>
    <m/>
    <n v="56"/>
    <s v="M"/>
    <s v="OSA, excessive daytime sleepiness"/>
    <n v="0.5"/>
    <n v="0"/>
    <n v="0"/>
    <n v="1"/>
    <s v="Clinic - Clean Data"/>
    <n v="1"/>
    <n v="0"/>
    <n v="0"/>
    <n v="0"/>
    <n v="1"/>
    <b v="0"/>
    <n v="0"/>
    <b v="0"/>
    <n v="0"/>
    <b v="0"/>
    <n v="0"/>
    <b v="0"/>
    <b v="0"/>
    <b v="0"/>
    <b v="0"/>
    <b v="0"/>
    <b v="0"/>
    <b v="0"/>
    <b v="1"/>
    <b v="1"/>
    <b v="0"/>
    <b v="1"/>
    <b v="0"/>
    <b v="0"/>
    <x v="0"/>
  </r>
  <r>
    <x v="0"/>
    <m/>
    <n v="45"/>
    <s v="F"/>
    <s v="Lupus, sleep apnea"/>
    <n v="0.5"/>
    <n v="0"/>
    <n v="0.5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m/>
    <n v="65"/>
    <s v="M"/>
    <s v="OSA, RLS"/>
    <n v="0.5"/>
    <n v="0"/>
    <n v="1"/>
    <n v="0"/>
    <s v="Clinic - Clean Data"/>
    <n v="1"/>
    <n v="0"/>
    <n v="0"/>
    <n v="1"/>
    <n v="0"/>
    <b v="0"/>
    <n v="0"/>
    <b v="0"/>
    <n v="0"/>
    <b v="0"/>
    <n v="0"/>
    <b v="0"/>
    <b v="0"/>
    <b v="0"/>
    <b v="0"/>
    <b v="0"/>
    <b v="0"/>
    <b v="1"/>
    <b v="0"/>
    <b v="1"/>
    <b v="0"/>
    <b v="0"/>
    <b v="0"/>
    <b v="1"/>
    <x v="0"/>
  </r>
  <r>
    <x v="0"/>
    <m/>
    <n v="63"/>
    <s v="M"/>
    <s v="OSA"/>
    <n v="0"/>
    <n v="0"/>
    <n v="1"/>
    <n v="0.5"/>
    <s v="Clinic - Clean Data"/>
    <n v="1"/>
    <n v="0"/>
    <n v="0"/>
    <n v="1"/>
    <n v="0"/>
    <b v="0"/>
    <n v="0"/>
    <b v="0"/>
    <n v="0"/>
    <b v="0"/>
    <n v="0"/>
    <b v="0"/>
    <b v="0"/>
    <b v="0"/>
    <b v="0"/>
    <b v="0"/>
    <b v="0"/>
    <b v="1"/>
    <b v="0"/>
    <b v="1"/>
    <b v="0"/>
    <b v="0"/>
    <b v="0"/>
    <b v="1"/>
    <x v="0"/>
  </r>
  <r>
    <x v="0"/>
    <m/>
    <n v="60"/>
    <s v="M"/>
    <s v="OSA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m/>
    <n v="81"/>
    <s v="M"/>
    <s v="OSA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m/>
    <n v="66"/>
    <s v="M"/>
    <s v="RLS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m/>
    <n v="64"/>
    <s v="F"/>
    <s v="OSA"/>
    <n v="0"/>
    <n v="0"/>
    <n v="1"/>
    <n v="0.5"/>
    <s v="Clinic - Clean Data"/>
    <n v="1"/>
    <n v="0"/>
    <n v="0"/>
    <n v="1"/>
    <n v="0"/>
    <b v="0"/>
    <n v="0"/>
    <b v="0"/>
    <n v="0"/>
    <b v="0"/>
    <n v="0"/>
    <b v="0"/>
    <b v="0"/>
    <b v="0"/>
    <b v="0"/>
    <b v="0"/>
    <b v="0"/>
    <b v="1"/>
    <b v="0"/>
    <b v="1"/>
    <b v="0"/>
    <b v="0"/>
    <b v="0"/>
    <b v="1"/>
    <x v="0"/>
  </r>
  <r>
    <x v="0"/>
    <m/>
    <n v="68"/>
    <s v="M"/>
    <s v="OSA"/>
    <n v="0"/>
    <n v="1"/>
    <n v="0"/>
    <n v="0"/>
    <s v="Clinic - Clean Data"/>
    <n v="1"/>
    <n v="0"/>
    <n v="1"/>
    <n v="0"/>
    <n v="0"/>
    <b v="0"/>
    <n v="0"/>
    <b v="0"/>
    <n v="0"/>
    <b v="0"/>
    <n v="0"/>
    <b v="0"/>
    <b v="0"/>
    <b v="0"/>
    <b v="0"/>
    <b v="0"/>
    <b v="1"/>
    <b v="0"/>
    <b v="0"/>
    <b v="0"/>
    <b v="0"/>
    <b v="1"/>
    <b v="0"/>
    <b v="1"/>
    <x v="0"/>
  </r>
  <r>
    <x v="0"/>
    <m/>
    <n v="56"/>
    <s v="F"/>
    <s v="Insomnia, anxiety"/>
    <n v="0"/>
    <n v="0"/>
    <n v="1"/>
    <n v="0.5"/>
    <s v="Clinic - Clean Data"/>
    <n v="1"/>
    <n v="0"/>
    <n v="0"/>
    <n v="1"/>
    <n v="0"/>
    <b v="0"/>
    <n v="0"/>
    <b v="0"/>
    <n v="0"/>
    <b v="0"/>
    <n v="0"/>
    <b v="0"/>
    <b v="0"/>
    <b v="0"/>
    <b v="0"/>
    <b v="0"/>
    <b v="0"/>
    <b v="1"/>
    <b v="0"/>
    <b v="1"/>
    <b v="0"/>
    <b v="0"/>
    <b v="0"/>
    <b v="1"/>
    <x v="0"/>
  </r>
  <r>
    <x v="0"/>
    <m/>
    <n v="87"/>
    <s v="F"/>
    <s v="OSA, RLS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m/>
    <n v="48"/>
    <s v="M"/>
    <s v="OSA, insomnia, distal sensory neuropathy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m/>
    <n v="78"/>
    <s v="M"/>
    <s v="Hypersomnia, OSA"/>
    <n v="0"/>
    <n v="0"/>
    <n v="0"/>
    <n v="0.5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m/>
    <n v="72"/>
    <s v="F"/>
    <s v="Insomnia"/>
    <n v="0"/>
    <n v="0.5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m/>
    <n v="63"/>
    <s v="F"/>
    <s v="MCl, althdileale, LVPPA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m/>
    <n v="51"/>
    <s v="F"/>
    <s v="OSA, RLS, excessive daytime sleepiness, lupus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m/>
    <n v="78"/>
    <s v="M"/>
    <s v="RBD mimic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m/>
    <n v="48"/>
    <s v="M"/>
    <s v="Spinal cerebellar ataxia 2, nocturia"/>
    <n v="0"/>
    <n v="0"/>
    <n v="1"/>
    <n v="0.5"/>
    <s v="Clinic - Clean Data"/>
    <n v="1"/>
    <n v="0"/>
    <n v="0"/>
    <n v="1"/>
    <n v="0"/>
    <b v="0"/>
    <n v="0"/>
    <b v="0"/>
    <n v="0"/>
    <b v="0"/>
    <n v="0"/>
    <b v="0"/>
    <b v="0"/>
    <b v="0"/>
    <b v="0"/>
    <b v="0"/>
    <b v="0"/>
    <b v="1"/>
    <b v="0"/>
    <b v="1"/>
    <b v="0"/>
    <b v="0"/>
    <b v="0"/>
    <b v="1"/>
    <x v="0"/>
  </r>
  <r>
    <x v="0"/>
    <m/>
    <n v="82"/>
    <s v="M"/>
    <s v="OSA"/>
    <n v="0"/>
    <n v="0"/>
    <n v="1"/>
    <n v="0"/>
    <s v="Clinic - Clean Data"/>
    <n v="1"/>
    <n v="0"/>
    <n v="0"/>
    <n v="1"/>
    <n v="0"/>
    <b v="0"/>
    <n v="0"/>
    <b v="0"/>
    <n v="0"/>
    <b v="0"/>
    <n v="0"/>
    <b v="0"/>
    <b v="0"/>
    <b v="0"/>
    <b v="0"/>
    <b v="0"/>
    <b v="0"/>
    <b v="1"/>
    <b v="0"/>
    <b v="1"/>
    <b v="0"/>
    <b v="0"/>
    <b v="0"/>
    <b v="1"/>
    <x v="0"/>
  </r>
  <r>
    <x v="0"/>
    <m/>
    <n v="87"/>
    <s v="M"/>
    <s v="RLS"/>
    <n v="0"/>
    <n v="0"/>
    <n v="1"/>
    <n v="1"/>
    <s v="Clinic - Clean Data"/>
    <n v="1"/>
    <n v="0"/>
    <n v="0"/>
    <n v="1"/>
    <n v="1"/>
    <b v="0"/>
    <n v="0"/>
    <b v="0"/>
    <n v="0"/>
    <b v="0"/>
    <n v="0"/>
    <b v="0"/>
    <b v="0"/>
    <b v="1"/>
    <b v="0"/>
    <b v="0"/>
    <b v="0"/>
    <b v="1"/>
    <b v="1"/>
    <b v="1"/>
    <b v="0"/>
    <b v="1"/>
    <b v="1"/>
    <b v="1"/>
    <x v="1"/>
  </r>
  <r>
    <x v="0"/>
    <m/>
    <n v="76"/>
    <s v="M"/>
    <s v="OSA, sleep maintenance insomnia, nocturia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m/>
    <n v="47"/>
    <s v="M"/>
    <s v="OSA, insomnia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m/>
    <n v="77"/>
    <s v="F"/>
    <s v="OSA, anxiety, depression"/>
    <n v="0"/>
    <n v="1"/>
    <n v="0"/>
    <n v="0"/>
    <s v="Clinic - Clean Data"/>
    <n v="1"/>
    <n v="0"/>
    <n v="1"/>
    <n v="0"/>
    <n v="0"/>
    <b v="0"/>
    <n v="0"/>
    <b v="0"/>
    <n v="0"/>
    <b v="0"/>
    <n v="0"/>
    <b v="0"/>
    <b v="0"/>
    <b v="0"/>
    <b v="0"/>
    <b v="0"/>
    <b v="1"/>
    <b v="0"/>
    <b v="0"/>
    <b v="0"/>
    <b v="0"/>
    <b v="1"/>
    <b v="0"/>
    <b v="1"/>
    <x v="0"/>
  </r>
  <r>
    <x v="0"/>
    <m/>
    <n v="62"/>
    <s v="F"/>
    <s v="Sleep apnea, migraines, I. ica aneurysm, s/p embolization (2020)"/>
    <n v="0"/>
    <n v="0"/>
    <n v="0"/>
    <n v="0.5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m/>
    <n v="73"/>
    <s v="M"/>
    <s v="RLS, OSA, depression"/>
    <n v="0"/>
    <n v="1"/>
    <n v="0"/>
    <n v="0"/>
    <s v="Clinic - Clean Data"/>
    <n v="1"/>
    <n v="0"/>
    <n v="1"/>
    <n v="0"/>
    <n v="0"/>
    <b v="0"/>
    <n v="0"/>
    <b v="0"/>
    <n v="0"/>
    <b v="0"/>
    <n v="0"/>
    <b v="0"/>
    <b v="0"/>
    <b v="0"/>
    <b v="0"/>
    <b v="0"/>
    <b v="1"/>
    <b v="0"/>
    <b v="0"/>
    <b v="0"/>
    <b v="0"/>
    <b v="1"/>
    <b v="0"/>
    <b v="1"/>
    <x v="0"/>
  </r>
  <r>
    <x v="0"/>
    <m/>
    <n v="71"/>
    <s v="M"/>
    <s v="OSA, depression, nocturia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m/>
    <n v="61"/>
    <s v="F"/>
    <s v="OSA, cognitive concerns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m/>
    <n v="84"/>
    <s v="M"/>
    <s v="OSA"/>
    <n v="0"/>
    <n v="1"/>
    <n v="1"/>
    <n v="0"/>
    <s v="Clinic - Clean Data"/>
    <n v="1"/>
    <n v="0"/>
    <n v="1"/>
    <n v="1"/>
    <n v="0"/>
    <b v="0"/>
    <n v="0"/>
    <b v="0"/>
    <n v="0"/>
    <b v="0"/>
    <n v="0"/>
    <b v="0"/>
    <b v="0"/>
    <b v="0"/>
    <b v="0"/>
    <b v="0"/>
    <b v="1"/>
    <b v="1"/>
    <b v="0"/>
    <b v="1"/>
    <b v="1"/>
    <b v="1"/>
    <b v="1"/>
    <b v="1"/>
    <x v="0"/>
  </r>
  <r>
    <x v="0"/>
    <m/>
    <n v="75"/>
    <s v="M"/>
    <s v="PLMD, RLS, depression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m/>
    <n v="56"/>
    <s v="M"/>
    <s v="OSA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m/>
    <n v="45"/>
    <s v="M"/>
    <s v="OSA, insomnia, chronic fatigue"/>
    <n v="0"/>
    <n v="0"/>
    <n v="1"/>
    <n v="0"/>
    <s v="Clinic - Clean Data"/>
    <n v="1"/>
    <n v="0"/>
    <n v="0"/>
    <n v="1"/>
    <n v="0"/>
    <b v="0"/>
    <n v="0"/>
    <b v="0"/>
    <n v="0"/>
    <b v="0"/>
    <n v="0"/>
    <b v="0"/>
    <b v="0"/>
    <b v="0"/>
    <b v="0"/>
    <b v="0"/>
    <b v="0"/>
    <b v="1"/>
    <b v="0"/>
    <b v="1"/>
    <b v="0"/>
    <b v="0"/>
    <b v="0"/>
    <b v="1"/>
    <x v="0"/>
  </r>
  <r>
    <x v="0"/>
    <m/>
    <n v="72"/>
    <s v="M"/>
    <s v="Severe depression, OSA"/>
    <n v="0"/>
    <n v="0"/>
    <n v="1"/>
    <n v="0"/>
    <s v="Clinic - Clean Data"/>
    <n v="1"/>
    <n v="0"/>
    <n v="0"/>
    <n v="1"/>
    <n v="0"/>
    <b v="0"/>
    <n v="0"/>
    <b v="0"/>
    <n v="0"/>
    <b v="0"/>
    <n v="0"/>
    <b v="0"/>
    <b v="0"/>
    <b v="0"/>
    <b v="0"/>
    <b v="0"/>
    <b v="0"/>
    <b v="1"/>
    <b v="0"/>
    <b v="1"/>
    <b v="0"/>
    <b v="0"/>
    <b v="0"/>
    <b v="1"/>
    <x v="0"/>
  </r>
  <r>
    <x v="0"/>
    <m/>
    <n v="40"/>
    <s v="F"/>
    <s v="OSA"/>
    <n v="0"/>
    <n v="0"/>
    <n v="0"/>
    <n v="1"/>
    <s v="Clinic - Clean Data"/>
    <n v="1"/>
    <n v="0"/>
    <n v="0"/>
    <n v="0"/>
    <n v="1"/>
    <b v="0"/>
    <n v="0"/>
    <b v="0"/>
    <n v="0"/>
    <b v="0"/>
    <n v="0"/>
    <b v="0"/>
    <b v="0"/>
    <b v="0"/>
    <b v="0"/>
    <b v="0"/>
    <b v="0"/>
    <b v="0"/>
    <b v="1"/>
    <b v="1"/>
    <b v="0"/>
    <b v="1"/>
    <b v="0"/>
    <b v="0"/>
    <x v="0"/>
  </r>
  <r>
    <x v="0"/>
    <m/>
    <n v="50"/>
    <s v="M"/>
    <s v="OSA"/>
    <n v="0"/>
    <n v="0"/>
    <n v="0"/>
    <n v="1"/>
    <s v="Clinic - Clean Data"/>
    <n v="1"/>
    <n v="0"/>
    <n v="0"/>
    <n v="0"/>
    <n v="1"/>
    <b v="0"/>
    <n v="0"/>
    <b v="0"/>
    <n v="0"/>
    <b v="0"/>
    <n v="0"/>
    <b v="0"/>
    <b v="0"/>
    <b v="0"/>
    <b v="0"/>
    <b v="0"/>
    <b v="0"/>
    <b v="0"/>
    <b v="1"/>
    <b v="1"/>
    <b v="0"/>
    <b v="1"/>
    <b v="0"/>
    <b v="0"/>
    <x v="0"/>
  </r>
  <r>
    <x v="0"/>
    <m/>
    <n v="57"/>
    <s v="F"/>
    <s v="RLS"/>
    <n v="0"/>
    <n v="0"/>
    <n v="0"/>
    <n v="0"/>
    <s v="Clinic - Clean Data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m/>
    <n v="68"/>
    <s v="M"/>
    <s v="RLS"/>
    <n v="0"/>
    <n v="0"/>
    <n v="0"/>
    <n v="1"/>
    <s v="Clinic - Clean Data"/>
    <n v="1"/>
    <n v="0"/>
    <n v="0"/>
    <n v="0"/>
    <n v="1"/>
    <b v="0"/>
    <n v="0"/>
    <b v="0"/>
    <n v="0"/>
    <b v="0"/>
    <n v="0"/>
    <b v="0"/>
    <b v="0"/>
    <b v="0"/>
    <b v="0"/>
    <b v="0"/>
    <b v="0"/>
    <b v="0"/>
    <b v="1"/>
    <b v="1"/>
    <b v="0"/>
    <b v="1"/>
    <b v="0"/>
    <b v="0"/>
    <x v="0"/>
  </r>
  <r>
    <x v="0"/>
    <m/>
    <n v="51"/>
    <s v="F"/>
    <s v="Lupus, sleep apnea, RLS"/>
    <n v="0"/>
    <n v="0"/>
    <n v="0"/>
    <n v="1"/>
    <s v="Clinic - Clean Data"/>
    <n v="1"/>
    <n v="0"/>
    <n v="0"/>
    <n v="0"/>
    <n v="1"/>
    <b v="0"/>
    <n v="0"/>
    <b v="0"/>
    <n v="0"/>
    <b v="0"/>
    <n v="0"/>
    <b v="0"/>
    <b v="0"/>
    <b v="0"/>
    <b v="0"/>
    <b v="0"/>
    <b v="0"/>
    <b v="0"/>
    <b v="1"/>
    <b v="1"/>
    <b v="0"/>
    <b v="1"/>
    <b v="0"/>
    <b v="0"/>
    <x v="0"/>
  </r>
  <r>
    <x v="0"/>
    <m/>
    <n v="54"/>
    <s v="F"/>
    <s v="RLS, insomnia"/>
    <n v="0"/>
    <n v="0"/>
    <n v="0"/>
    <n v="1"/>
    <s v="Clinic - Clean Data"/>
    <n v="1"/>
    <n v="0"/>
    <n v="0"/>
    <n v="0"/>
    <n v="1"/>
    <b v="0"/>
    <n v="0"/>
    <b v="0"/>
    <n v="0"/>
    <b v="0"/>
    <n v="0"/>
    <b v="0"/>
    <b v="0"/>
    <b v="0"/>
    <b v="0"/>
    <b v="0"/>
    <b v="0"/>
    <b v="0"/>
    <b v="1"/>
    <b v="1"/>
    <b v="0"/>
    <b v="1"/>
    <b v="0"/>
    <b v="0"/>
    <x v="0"/>
  </r>
  <r>
    <x v="1"/>
    <m/>
    <n v="73"/>
    <s v="M"/>
    <m/>
    <n v="1"/>
    <n v="0"/>
    <n v="0"/>
    <n v="0"/>
    <s v="Clinic - Clean Data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1"/>
    <m/>
    <n v="79"/>
    <s v="M"/>
    <s v="Insomnia, nocturia (no PSG)"/>
    <n v="1"/>
    <n v="1"/>
    <n v="1"/>
    <n v="0"/>
    <s v="Clinic - Clean Data"/>
    <n v="1"/>
    <n v="1"/>
    <n v="1"/>
    <n v="1"/>
    <n v="0"/>
    <b v="1"/>
    <n v="1"/>
    <b v="1"/>
    <n v="1"/>
    <b v="0"/>
    <n v="0"/>
    <b v="1"/>
    <b v="0"/>
    <b v="0"/>
    <b v="0"/>
    <b v="0"/>
    <b v="1"/>
    <b v="1"/>
    <b v="0"/>
    <b v="1"/>
    <b v="1"/>
    <b v="1"/>
    <b v="1"/>
    <b v="1"/>
    <x v="0"/>
  </r>
  <r>
    <x v="1"/>
    <m/>
    <n v="70"/>
    <s v="M"/>
    <s v="OSA, depression, anxiety"/>
    <n v="1"/>
    <n v="0"/>
    <n v="0"/>
    <n v="0"/>
    <s v="Clinic - Clean Data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1"/>
    <m/>
    <n v="75"/>
    <s v="F"/>
    <s v="OSA"/>
    <n v="1"/>
    <n v="1"/>
    <n v="0"/>
    <n v="0"/>
    <s v="Clinic - Clean Data"/>
    <n v="1"/>
    <n v="1"/>
    <n v="1"/>
    <n v="0"/>
    <n v="0"/>
    <b v="1"/>
    <n v="1"/>
    <b v="0"/>
    <n v="0"/>
    <b v="0"/>
    <n v="0"/>
    <b v="0"/>
    <b v="0"/>
    <b v="0"/>
    <b v="0"/>
    <b v="0"/>
    <b v="1"/>
    <b v="0"/>
    <b v="0"/>
    <b v="0"/>
    <b v="0"/>
    <b v="1"/>
    <b v="0"/>
    <b v="1"/>
    <x v="0"/>
  </r>
  <r>
    <x v="0"/>
    <m/>
    <n v="46"/>
    <s v="F"/>
    <s v="Exessive daytime sleepiness, insomnia, OSA"/>
    <n v="1"/>
    <n v="0.5"/>
    <n v="0"/>
    <n v="1"/>
    <s v="Clinic - Clean Data"/>
    <n v="1"/>
    <n v="1"/>
    <n v="0"/>
    <n v="0"/>
    <n v="1"/>
    <b v="0"/>
    <n v="0"/>
    <b v="0"/>
    <n v="0"/>
    <b v="1"/>
    <n v="1"/>
    <b v="0"/>
    <b v="0"/>
    <b v="0"/>
    <b v="0"/>
    <b v="0"/>
    <b v="0"/>
    <b v="0"/>
    <b v="1"/>
    <b v="1"/>
    <b v="0"/>
    <b v="1"/>
    <b v="0"/>
    <b v="0"/>
    <x v="0"/>
  </r>
  <r>
    <x v="1"/>
    <m/>
    <n v="79"/>
    <s v="M"/>
    <m/>
    <n v="1"/>
    <n v="0"/>
    <n v="1"/>
    <n v="0"/>
    <s v="Clinic - Clean Data"/>
    <n v="1"/>
    <n v="1"/>
    <n v="0"/>
    <n v="1"/>
    <n v="0"/>
    <b v="0"/>
    <n v="0"/>
    <b v="1"/>
    <n v="1"/>
    <b v="0"/>
    <n v="0"/>
    <b v="0"/>
    <b v="0"/>
    <b v="0"/>
    <b v="0"/>
    <b v="0"/>
    <b v="0"/>
    <b v="1"/>
    <b v="0"/>
    <b v="1"/>
    <b v="0"/>
    <b v="0"/>
    <b v="0"/>
    <b v="1"/>
    <x v="0"/>
  </r>
  <r>
    <x v="1"/>
    <m/>
    <n v="78"/>
    <s v="M"/>
    <m/>
    <n v="1"/>
    <n v="1"/>
    <n v="1"/>
    <n v="0"/>
    <s v="Clinic - Clean Data"/>
    <n v="1"/>
    <n v="1"/>
    <n v="1"/>
    <n v="1"/>
    <n v="0"/>
    <b v="1"/>
    <n v="1"/>
    <b v="1"/>
    <n v="1"/>
    <b v="0"/>
    <n v="0"/>
    <b v="1"/>
    <b v="0"/>
    <b v="0"/>
    <b v="0"/>
    <b v="0"/>
    <b v="1"/>
    <b v="1"/>
    <b v="0"/>
    <b v="1"/>
    <b v="1"/>
    <b v="1"/>
    <b v="1"/>
    <b v="1"/>
    <x v="0"/>
  </r>
  <r>
    <x v="1"/>
    <m/>
    <n v="70"/>
    <s v="F"/>
    <s v="RLS, depression, OSA"/>
    <n v="0"/>
    <n v="0"/>
    <n v="1"/>
    <n v="1"/>
    <s v="Clinic - Clean Data"/>
    <n v="1"/>
    <n v="0"/>
    <n v="0"/>
    <n v="1"/>
    <n v="1"/>
    <b v="0"/>
    <n v="0"/>
    <b v="0"/>
    <n v="0"/>
    <b v="0"/>
    <n v="0"/>
    <b v="0"/>
    <b v="0"/>
    <b v="1"/>
    <b v="0"/>
    <b v="0"/>
    <b v="0"/>
    <b v="1"/>
    <b v="1"/>
    <b v="1"/>
    <b v="0"/>
    <b v="1"/>
    <b v="1"/>
    <b v="1"/>
    <x v="1"/>
  </r>
  <r>
    <x v="1"/>
    <m/>
    <n v="82"/>
    <s v="M"/>
    <s v="Positional OSA"/>
    <n v="1"/>
    <n v="0"/>
    <n v="0"/>
    <n v="0"/>
    <s v="Clinic - Clean Data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1"/>
    <m/>
    <n v="70"/>
    <s v="F"/>
    <s v="Maintenance insomnia, depression"/>
    <n v="0"/>
    <n v="0"/>
    <n v="1"/>
    <n v="0"/>
    <s v="Clinic - Clean Data"/>
    <n v="1"/>
    <n v="0"/>
    <n v="0"/>
    <n v="1"/>
    <n v="0"/>
    <b v="0"/>
    <n v="0"/>
    <b v="0"/>
    <n v="0"/>
    <b v="0"/>
    <n v="0"/>
    <b v="0"/>
    <b v="0"/>
    <b v="0"/>
    <b v="0"/>
    <b v="0"/>
    <b v="0"/>
    <b v="1"/>
    <b v="0"/>
    <b v="1"/>
    <b v="0"/>
    <b v="0"/>
    <b v="0"/>
    <b v="1"/>
    <x v="0"/>
  </r>
  <r>
    <x v="1"/>
    <m/>
    <n v="71"/>
    <s v="F"/>
    <s v="Depression"/>
    <n v="0.5"/>
    <n v="1"/>
    <n v="1"/>
    <n v="0.5"/>
    <s v="Clinic - Clean Data"/>
    <n v="1"/>
    <n v="0"/>
    <n v="1"/>
    <n v="1"/>
    <n v="0"/>
    <b v="0"/>
    <n v="0"/>
    <b v="0"/>
    <n v="0"/>
    <b v="0"/>
    <n v="0"/>
    <b v="0"/>
    <b v="0"/>
    <b v="0"/>
    <b v="0"/>
    <b v="0"/>
    <b v="1"/>
    <b v="1"/>
    <b v="0"/>
    <b v="1"/>
    <b v="1"/>
    <b v="1"/>
    <b v="1"/>
    <b v="1"/>
    <x v="0"/>
  </r>
  <r>
    <x v="1"/>
    <m/>
    <n v="85"/>
    <s v="M"/>
    <s v="pRBD, depression"/>
    <n v="1"/>
    <n v="0"/>
    <n v="0"/>
    <n v="0.5"/>
    <s v="Clinic - Clean Data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1"/>
    <m/>
    <n v="74"/>
    <s v="F"/>
    <m/>
    <n v="1"/>
    <n v="0"/>
    <n v="0.5"/>
    <n v="0"/>
    <s v="Clinic - Clean Data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1"/>
    <m/>
    <n v="73"/>
    <s v="F"/>
    <s v="OSA, RLS, insomnia"/>
    <n v="1"/>
    <n v="0"/>
    <n v="0"/>
    <n v="1"/>
    <s v="Clinic - Clean Data"/>
    <n v="1"/>
    <n v="1"/>
    <n v="0"/>
    <n v="0"/>
    <n v="1"/>
    <b v="0"/>
    <n v="0"/>
    <b v="0"/>
    <n v="0"/>
    <b v="1"/>
    <n v="1"/>
    <b v="0"/>
    <b v="0"/>
    <b v="0"/>
    <b v="0"/>
    <b v="0"/>
    <b v="0"/>
    <b v="0"/>
    <b v="1"/>
    <b v="1"/>
    <b v="0"/>
    <b v="1"/>
    <b v="0"/>
    <b v="0"/>
    <x v="0"/>
  </r>
  <r>
    <x v="1"/>
    <m/>
    <n v="77"/>
    <s v="F"/>
    <s v="OSA, cognitive impairment"/>
    <n v="1"/>
    <n v="1"/>
    <n v="1"/>
    <n v="1"/>
    <s v="Clinic - Clean Data"/>
    <n v="1"/>
    <n v="1"/>
    <n v="1"/>
    <n v="1"/>
    <n v="1"/>
    <b v="1"/>
    <n v="1"/>
    <b v="1"/>
    <n v="1"/>
    <b v="1"/>
    <n v="1"/>
    <b v="1"/>
    <b v="1"/>
    <b v="1"/>
    <b v="1"/>
    <b v="1"/>
    <b v="1"/>
    <b v="1"/>
    <b v="1"/>
    <b v="1"/>
    <b v="1"/>
    <b v="1"/>
    <b v="1"/>
    <b v="1"/>
    <x v="1"/>
  </r>
  <r>
    <x v="1"/>
    <m/>
    <n v="72"/>
    <s v="M"/>
    <s v="OSA"/>
    <n v="1"/>
    <n v="1"/>
    <n v="0"/>
    <n v="0"/>
    <s v="Clinic - Clean Data"/>
    <n v="1"/>
    <n v="1"/>
    <n v="1"/>
    <n v="0"/>
    <n v="0"/>
    <b v="1"/>
    <n v="1"/>
    <b v="0"/>
    <n v="0"/>
    <b v="0"/>
    <n v="0"/>
    <b v="0"/>
    <b v="0"/>
    <b v="0"/>
    <b v="0"/>
    <b v="0"/>
    <b v="1"/>
    <b v="0"/>
    <b v="0"/>
    <b v="0"/>
    <b v="0"/>
    <b v="1"/>
    <b v="0"/>
    <b v="1"/>
    <x v="0"/>
  </r>
  <r>
    <x v="1"/>
    <m/>
    <n v="63"/>
    <s v="F"/>
    <m/>
    <n v="1"/>
    <n v="0.5"/>
    <n v="1"/>
    <n v="1"/>
    <s v="Clinic - Clean Data"/>
    <n v="1"/>
    <n v="1"/>
    <n v="0"/>
    <n v="1"/>
    <n v="1"/>
    <b v="0"/>
    <n v="0"/>
    <b v="1"/>
    <n v="1"/>
    <b v="1"/>
    <n v="1"/>
    <b v="0"/>
    <b v="0"/>
    <b v="1"/>
    <b v="1"/>
    <b v="0"/>
    <b v="0"/>
    <b v="1"/>
    <b v="1"/>
    <b v="1"/>
    <b v="0"/>
    <b v="1"/>
    <b v="1"/>
    <b v="1"/>
    <x v="1"/>
  </r>
  <r>
    <x v="1"/>
    <m/>
    <n v="79"/>
    <s v="M"/>
    <s v="OSA"/>
    <n v="1"/>
    <n v="1"/>
    <n v="1"/>
    <n v="0"/>
    <s v="Clinic - Clean Data"/>
    <n v="1"/>
    <n v="1"/>
    <n v="1"/>
    <n v="1"/>
    <n v="0"/>
    <b v="1"/>
    <n v="1"/>
    <b v="1"/>
    <n v="1"/>
    <b v="0"/>
    <n v="0"/>
    <b v="1"/>
    <b v="0"/>
    <b v="0"/>
    <b v="0"/>
    <b v="0"/>
    <b v="1"/>
    <b v="1"/>
    <b v="0"/>
    <b v="1"/>
    <b v="1"/>
    <b v="1"/>
    <b v="1"/>
    <b v="1"/>
    <x v="0"/>
  </r>
  <r>
    <x v="0"/>
    <n v="5.1647340570000004"/>
    <n v="54"/>
    <s v="M"/>
    <s v="nREM parasomnias"/>
    <n v="0.5"/>
    <n v="0"/>
    <n v="0"/>
    <n v="1"/>
    <s v="SHAS"/>
    <n v="1"/>
    <n v="0"/>
    <n v="0"/>
    <n v="0"/>
    <n v="1"/>
    <b v="0"/>
    <n v="0"/>
    <b v="0"/>
    <n v="0"/>
    <b v="0"/>
    <n v="0"/>
    <b v="0"/>
    <b v="0"/>
    <b v="0"/>
    <b v="0"/>
    <b v="0"/>
    <b v="0"/>
    <b v="0"/>
    <b v="1"/>
    <b v="1"/>
    <b v="0"/>
    <b v="1"/>
    <b v="0"/>
    <b v="0"/>
    <x v="0"/>
  </r>
  <r>
    <x v="0"/>
    <n v="-2.3457297750000001"/>
    <n v="53"/>
    <s v="M"/>
    <s v="RLS, PLM"/>
    <n v="0.5"/>
    <n v="1"/>
    <n v="0"/>
    <n v="0"/>
    <s v="SHAS"/>
    <n v="1"/>
    <n v="0"/>
    <n v="1"/>
    <n v="0"/>
    <n v="0"/>
    <b v="0"/>
    <n v="0"/>
    <b v="0"/>
    <n v="0"/>
    <b v="0"/>
    <n v="0"/>
    <b v="0"/>
    <b v="0"/>
    <b v="0"/>
    <b v="0"/>
    <b v="0"/>
    <b v="1"/>
    <b v="0"/>
    <b v="0"/>
    <b v="0"/>
    <b v="0"/>
    <b v="1"/>
    <b v="0"/>
    <b v="1"/>
    <x v="0"/>
  </r>
  <r>
    <x v="0"/>
    <m/>
    <n v="62"/>
    <s v="F"/>
    <s v="Insomnia"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n v="-2.700108095"/>
    <n v="55"/>
    <s v="M"/>
    <s v="OSA, other parasomnias (no RSWA)"/>
    <n v="1"/>
    <n v="0"/>
    <n v="0"/>
    <n v="1"/>
    <s v="SHAS"/>
    <n v="1"/>
    <n v="1"/>
    <n v="0"/>
    <n v="0"/>
    <n v="1"/>
    <b v="0"/>
    <n v="0"/>
    <b v="0"/>
    <n v="0"/>
    <b v="1"/>
    <n v="1"/>
    <b v="0"/>
    <b v="0"/>
    <b v="0"/>
    <b v="0"/>
    <b v="0"/>
    <b v="0"/>
    <b v="0"/>
    <b v="1"/>
    <b v="1"/>
    <b v="0"/>
    <b v="1"/>
    <b v="0"/>
    <b v="0"/>
    <x v="0"/>
  </r>
  <r>
    <x v="0"/>
    <n v="7.0801831970000002"/>
    <n v="85"/>
    <s v="F"/>
    <m/>
    <n v="0"/>
    <n v="1"/>
    <n v="0"/>
    <n v="0"/>
    <s v="SHAS"/>
    <n v="1"/>
    <n v="0"/>
    <n v="1"/>
    <n v="0"/>
    <n v="0"/>
    <b v="0"/>
    <n v="0"/>
    <b v="0"/>
    <n v="0"/>
    <b v="0"/>
    <n v="0"/>
    <b v="0"/>
    <b v="0"/>
    <b v="0"/>
    <b v="0"/>
    <b v="0"/>
    <b v="1"/>
    <b v="0"/>
    <b v="0"/>
    <b v="0"/>
    <b v="0"/>
    <b v="1"/>
    <b v="0"/>
    <b v="1"/>
    <x v="0"/>
  </r>
  <r>
    <x v="0"/>
    <n v="-1.1691594750000001"/>
    <n v="75"/>
    <s v="M"/>
    <s v="OSA, no RSWA"/>
    <n v="1"/>
    <n v="0"/>
    <n v="0"/>
    <n v="0"/>
    <s v="SHAS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m/>
    <n v="60"/>
    <s v="M"/>
    <s v="OSA"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n v="-3.4536265410000002"/>
    <n v="55"/>
    <s v="F"/>
    <m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n v="1.123105215"/>
    <n v="63"/>
    <s v="M"/>
    <s v="OSA, insomnia"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m/>
    <n v="67"/>
    <s v="F"/>
    <m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m/>
    <n v="78"/>
    <s v="F"/>
    <s v="OSA"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n v="-5.3426761110000003"/>
    <n v="68"/>
    <s v="M"/>
    <s v="OSA"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n v="4.1871186180000004"/>
    <n v="81"/>
    <s v="F"/>
    <s v="RLS, sleepwalks, anxiety, depression"/>
    <n v="0"/>
    <n v="1"/>
    <n v="0.5"/>
    <n v="1"/>
    <s v="SHAS"/>
    <n v="1"/>
    <n v="0"/>
    <n v="1"/>
    <n v="0"/>
    <n v="1"/>
    <b v="0"/>
    <n v="0"/>
    <b v="0"/>
    <n v="0"/>
    <b v="0"/>
    <n v="0"/>
    <b v="0"/>
    <b v="0"/>
    <b v="0"/>
    <b v="0"/>
    <b v="0"/>
    <b v="1"/>
    <b v="0"/>
    <b v="1"/>
    <b v="1"/>
    <b v="1"/>
    <b v="1"/>
    <b v="0"/>
    <b v="1"/>
    <x v="1"/>
  </r>
  <r>
    <x v="0"/>
    <n v="-0.40979335099999997"/>
    <n v="57"/>
    <s v="F"/>
    <s v="RLS, anxiety, depression, migraines"/>
    <n v="0"/>
    <n v="0"/>
    <n v="0.5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m/>
    <n v="75"/>
    <s v="M"/>
    <s v="RLS"/>
    <n v="0.5"/>
    <n v="0"/>
    <n v="0.5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m/>
    <n v="54"/>
    <s v="F"/>
    <m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n v="-1.760162252"/>
    <n v="82"/>
    <s v="F"/>
    <s v="Insomnia"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n v="3.7033907999999997E-2"/>
    <n v="72"/>
    <s v="F"/>
    <m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m/>
    <n v="79"/>
    <s v="M"/>
    <s v="Insomnia, OSA"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1"/>
    <n v="-0.90226366999999996"/>
    <n v="68"/>
    <s v="M"/>
    <s v="Depression, mild sleep apnea"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1"/>
    <m/>
    <n v="74"/>
    <s v="F"/>
    <m/>
    <n v="1"/>
    <n v="0"/>
    <n v="0"/>
    <n v="0"/>
    <s v="SHAS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1"/>
    <n v="1.3878249060000001"/>
    <n v="80"/>
    <s v="M"/>
    <m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1"/>
    <n v="4.5387679140000001"/>
    <n v="80"/>
    <s v="M"/>
    <s v="OSA, anxiety"/>
    <n v="1"/>
    <n v="0"/>
    <n v="0"/>
    <n v="0"/>
    <s v="SHAS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1"/>
    <n v="5.0120282610000002"/>
    <n v="72"/>
    <s v="F"/>
    <s v="Borderline to mild OSA"/>
    <n v="0.5"/>
    <n v="1"/>
    <n v="0"/>
    <n v="0"/>
    <s v="SHAS"/>
    <n v="1"/>
    <n v="0"/>
    <n v="1"/>
    <n v="0"/>
    <n v="0"/>
    <b v="0"/>
    <n v="0"/>
    <b v="0"/>
    <n v="0"/>
    <b v="0"/>
    <n v="0"/>
    <b v="0"/>
    <b v="0"/>
    <b v="0"/>
    <b v="0"/>
    <b v="0"/>
    <b v="1"/>
    <b v="0"/>
    <b v="0"/>
    <b v="0"/>
    <b v="0"/>
    <b v="1"/>
    <b v="0"/>
    <b v="1"/>
    <x v="0"/>
  </r>
  <r>
    <x v="1"/>
    <n v="-3.407220857"/>
    <n v="67"/>
    <s v="F"/>
    <m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1"/>
    <n v="5.694318312"/>
    <n v="70"/>
    <s v="M"/>
    <m/>
    <n v="1"/>
    <n v="1"/>
    <n v="0"/>
    <n v="0"/>
    <s v="SHAS"/>
    <n v="1"/>
    <n v="1"/>
    <n v="1"/>
    <n v="0"/>
    <n v="0"/>
    <b v="1"/>
    <n v="1"/>
    <b v="0"/>
    <n v="0"/>
    <b v="0"/>
    <n v="0"/>
    <b v="0"/>
    <b v="0"/>
    <b v="0"/>
    <b v="0"/>
    <b v="0"/>
    <b v="1"/>
    <b v="0"/>
    <b v="0"/>
    <b v="0"/>
    <b v="0"/>
    <b v="1"/>
    <b v="0"/>
    <b v="1"/>
    <x v="0"/>
  </r>
  <r>
    <x v="1"/>
    <m/>
    <n v="67"/>
    <s v="M"/>
    <s v="OSA, depression"/>
    <n v="1"/>
    <n v="0"/>
    <n v="0"/>
    <n v="0"/>
    <s v="SHAS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1"/>
    <m/>
    <n v="67"/>
    <s v="M"/>
    <m/>
    <n v="1"/>
    <n v="1"/>
    <n v="0"/>
    <n v="1"/>
    <s v="SHAS"/>
    <n v="1"/>
    <n v="1"/>
    <n v="1"/>
    <n v="0"/>
    <n v="1"/>
    <b v="1"/>
    <n v="1"/>
    <b v="0"/>
    <n v="0"/>
    <b v="1"/>
    <n v="1"/>
    <b v="0"/>
    <b v="1"/>
    <b v="0"/>
    <b v="0"/>
    <b v="0"/>
    <b v="1"/>
    <b v="0"/>
    <b v="1"/>
    <b v="1"/>
    <b v="1"/>
    <b v="1"/>
    <b v="0"/>
    <b v="1"/>
    <x v="1"/>
  </r>
  <r>
    <x v="1"/>
    <n v="5.5261576589999999"/>
    <n v="70"/>
    <s v="M"/>
    <s v="Mild depression, RLS"/>
    <n v="0"/>
    <n v="0.5"/>
    <n v="0"/>
    <n v="1"/>
    <s v="SHAS"/>
    <n v="1"/>
    <n v="0"/>
    <n v="0"/>
    <n v="0"/>
    <n v="1"/>
    <b v="0"/>
    <n v="0"/>
    <b v="0"/>
    <n v="0"/>
    <b v="0"/>
    <n v="0"/>
    <b v="0"/>
    <b v="0"/>
    <b v="0"/>
    <b v="0"/>
    <b v="0"/>
    <b v="0"/>
    <b v="0"/>
    <b v="1"/>
    <b v="1"/>
    <b v="0"/>
    <b v="1"/>
    <b v="0"/>
    <b v="0"/>
    <x v="0"/>
  </r>
  <r>
    <x v="1"/>
    <m/>
    <n v="81"/>
    <s v="F"/>
    <s v="Depression, anxiety, insomnia"/>
    <n v="0"/>
    <n v="1"/>
    <n v="0.5"/>
    <n v="1"/>
    <s v="SHAS"/>
    <n v="1"/>
    <n v="0"/>
    <n v="1"/>
    <n v="0"/>
    <n v="1"/>
    <b v="0"/>
    <n v="0"/>
    <b v="0"/>
    <n v="0"/>
    <b v="0"/>
    <n v="0"/>
    <b v="0"/>
    <b v="0"/>
    <b v="0"/>
    <b v="0"/>
    <b v="0"/>
    <b v="1"/>
    <b v="0"/>
    <b v="1"/>
    <b v="1"/>
    <b v="1"/>
    <b v="1"/>
    <b v="0"/>
    <b v="1"/>
    <x v="1"/>
  </r>
  <r>
    <x v="1"/>
    <n v="4.3556225550000001"/>
    <n v="72"/>
    <s v="F"/>
    <m/>
    <n v="1"/>
    <n v="0"/>
    <n v="1"/>
    <n v="0"/>
    <s v="SHAS"/>
    <n v="1"/>
    <n v="1"/>
    <n v="0"/>
    <n v="1"/>
    <n v="0"/>
    <b v="0"/>
    <n v="0"/>
    <b v="1"/>
    <n v="1"/>
    <b v="0"/>
    <n v="0"/>
    <b v="0"/>
    <b v="0"/>
    <b v="0"/>
    <b v="0"/>
    <b v="0"/>
    <b v="0"/>
    <b v="1"/>
    <b v="0"/>
    <b v="1"/>
    <b v="0"/>
    <b v="0"/>
    <b v="0"/>
    <b v="1"/>
    <x v="0"/>
  </r>
  <r>
    <x v="1"/>
    <n v="5.2547727159999997"/>
    <n v="67"/>
    <s v="M"/>
    <s v="Depression, anxiety, PTSD"/>
    <n v="1"/>
    <n v="1"/>
    <n v="1"/>
    <n v="0"/>
    <s v="SHAS"/>
    <n v="1"/>
    <n v="1"/>
    <n v="1"/>
    <n v="1"/>
    <n v="0"/>
    <b v="1"/>
    <n v="1"/>
    <b v="1"/>
    <n v="1"/>
    <b v="0"/>
    <n v="0"/>
    <b v="1"/>
    <b v="0"/>
    <b v="0"/>
    <b v="0"/>
    <b v="0"/>
    <b v="1"/>
    <b v="1"/>
    <b v="0"/>
    <b v="1"/>
    <b v="1"/>
    <b v="1"/>
    <b v="1"/>
    <b v="1"/>
    <x v="0"/>
  </r>
  <r>
    <x v="1"/>
    <n v="5.8859385939999997"/>
    <n v="69"/>
    <s v="M"/>
    <m/>
    <n v="1"/>
    <n v="1"/>
    <n v="0.5"/>
    <n v="0"/>
    <s v="SHAS"/>
    <n v="1"/>
    <n v="1"/>
    <n v="1"/>
    <n v="0"/>
    <n v="0"/>
    <b v="1"/>
    <n v="1"/>
    <b v="0"/>
    <n v="0"/>
    <b v="0"/>
    <n v="0"/>
    <b v="0"/>
    <b v="0"/>
    <b v="0"/>
    <b v="0"/>
    <b v="0"/>
    <b v="1"/>
    <b v="0"/>
    <b v="0"/>
    <b v="0"/>
    <b v="0"/>
    <b v="1"/>
    <b v="0"/>
    <b v="1"/>
    <x v="0"/>
  </r>
  <r>
    <x v="1"/>
    <n v="4.1546924509999998"/>
    <n v="72"/>
    <s v="M"/>
    <s v="Mild-moderate OSA, insomnia, nocturia"/>
    <n v="1"/>
    <n v="0"/>
    <n v="0.5"/>
    <n v="1"/>
    <s v="SHAS"/>
    <n v="1"/>
    <n v="1"/>
    <n v="0"/>
    <n v="0"/>
    <n v="1"/>
    <b v="0"/>
    <n v="0"/>
    <b v="0"/>
    <n v="0"/>
    <b v="1"/>
    <n v="1"/>
    <b v="0"/>
    <b v="0"/>
    <b v="0"/>
    <b v="0"/>
    <b v="0"/>
    <b v="0"/>
    <b v="0"/>
    <b v="1"/>
    <b v="1"/>
    <b v="0"/>
    <b v="1"/>
    <b v="0"/>
    <b v="0"/>
    <x v="0"/>
  </r>
  <r>
    <x v="1"/>
    <n v="-3.9642169869999999"/>
    <n v="61"/>
    <s v="F"/>
    <s v="Depression, migraines"/>
    <n v="1"/>
    <n v="0.5"/>
    <n v="1"/>
    <n v="0"/>
    <s v="SHAS"/>
    <n v="1"/>
    <n v="1"/>
    <n v="0"/>
    <n v="1"/>
    <n v="0"/>
    <b v="0"/>
    <n v="0"/>
    <b v="1"/>
    <n v="1"/>
    <b v="0"/>
    <n v="0"/>
    <b v="0"/>
    <b v="0"/>
    <b v="0"/>
    <b v="0"/>
    <b v="0"/>
    <b v="0"/>
    <b v="1"/>
    <b v="0"/>
    <b v="1"/>
    <b v="0"/>
    <b v="0"/>
    <b v="0"/>
    <b v="1"/>
    <x v="0"/>
  </r>
  <r>
    <x v="1"/>
    <n v="5.3135809820000004"/>
    <n v="76"/>
    <s v="F"/>
    <s v="Depression, anxiety"/>
    <n v="1"/>
    <n v="1"/>
    <n v="1"/>
    <n v="1"/>
    <s v="SHAS"/>
    <n v="1"/>
    <n v="1"/>
    <n v="1"/>
    <n v="1"/>
    <n v="1"/>
    <b v="1"/>
    <n v="1"/>
    <b v="1"/>
    <n v="1"/>
    <b v="1"/>
    <n v="1"/>
    <b v="1"/>
    <b v="1"/>
    <b v="1"/>
    <b v="1"/>
    <b v="1"/>
    <b v="1"/>
    <b v="1"/>
    <b v="1"/>
    <b v="1"/>
    <b v="1"/>
    <b v="1"/>
    <b v="1"/>
    <b v="1"/>
    <x v="1"/>
  </r>
  <r>
    <x v="1"/>
    <n v="-1.274989098"/>
    <n v="65"/>
    <s v="F"/>
    <s v="Insomnia, anxiety"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1"/>
    <n v="6.8392871980000001"/>
    <n v="73"/>
    <s v="F"/>
    <s v="OSA, MCI, depression"/>
    <n v="0"/>
    <n v="0"/>
    <n v="0"/>
    <n v="0"/>
    <s v="SHAS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1"/>
    <n v="1.0274295120000001"/>
    <n v="53"/>
    <s v="M"/>
    <s v="OSA"/>
    <n v="1"/>
    <n v="0.5"/>
    <n v="0.5"/>
    <n v="1"/>
    <s v="SHAS"/>
    <n v="1"/>
    <n v="1"/>
    <n v="0"/>
    <n v="0"/>
    <n v="1"/>
    <b v="0"/>
    <n v="0"/>
    <b v="0"/>
    <n v="0"/>
    <b v="1"/>
    <n v="1"/>
    <b v="0"/>
    <b v="0"/>
    <b v="0"/>
    <b v="0"/>
    <b v="0"/>
    <b v="0"/>
    <b v="0"/>
    <b v="1"/>
    <b v="1"/>
    <b v="0"/>
    <b v="1"/>
    <b v="0"/>
    <b v="0"/>
    <x v="0"/>
  </r>
  <r>
    <x v="1"/>
    <n v="0.45891792199999998"/>
    <n v="68"/>
    <s v="M"/>
    <s v="Nightmare disorder, OSA, CSA, RLS, depression"/>
    <n v="0.5"/>
    <n v="1"/>
    <n v="0.5"/>
    <n v="1"/>
    <s v="SHAS"/>
    <n v="1"/>
    <n v="0"/>
    <n v="1"/>
    <n v="0"/>
    <n v="1"/>
    <b v="0"/>
    <n v="0"/>
    <b v="0"/>
    <n v="0"/>
    <b v="0"/>
    <n v="0"/>
    <b v="0"/>
    <b v="0"/>
    <b v="0"/>
    <b v="0"/>
    <b v="0"/>
    <b v="1"/>
    <b v="0"/>
    <b v="1"/>
    <b v="1"/>
    <b v="1"/>
    <b v="1"/>
    <b v="0"/>
    <b v="1"/>
    <x v="1"/>
  </r>
  <r>
    <x v="1"/>
    <m/>
    <n v="70"/>
    <s v="F"/>
    <m/>
    <n v="1"/>
    <n v="1"/>
    <n v="1"/>
    <n v="0"/>
    <s v="SHAS"/>
    <n v="1"/>
    <n v="1"/>
    <n v="1"/>
    <n v="1"/>
    <n v="0"/>
    <b v="1"/>
    <n v="1"/>
    <b v="1"/>
    <n v="1"/>
    <b v="0"/>
    <n v="0"/>
    <b v="1"/>
    <b v="0"/>
    <b v="0"/>
    <b v="0"/>
    <b v="0"/>
    <b v="1"/>
    <b v="1"/>
    <b v="0"/>
    <b v="1"/>
    <b v="1"/>
    <b v="1"/>
    <b v="1"/>
    <b v="1"/>
    <x v="0"/>
  </r>
  <r>
    <x v="1"/>
    <n v="0.66475001899999997"/>
    <n v="79"/>
    <s v="M"/>
    <s v="OSA"/>
    <n v="1"/>
    <n v="0"/>
    <n v="1"/>
    <n v="0"/>
    <s v="SHAS"/>
    <n v="1"/>
    <n v="1"/>
    <n v="0"/>
    <n v="1"/>
    <n v="0"/>
    <b v="0"/>
    <n v="0"/>
    <b v="1"/>
    <n v="1"/>
    <b v="0"/>
    <n v="0"/>
    <b v="0"/>
    <b v="0"/>
    <b v="0"/>
    <b v="0"/>
    <b v="0"/>
    <b v="0"/>
    <b v="1"/>
    <b v="0"/>
    <b v="1"/>
    <b v="0"/>
    <b v="0"/>
    <b v="0"/>
    <b v="1"/>
    <x v="0"/>
  </r>
  <r>
    <x v="1"/>
    <n v="6.3362845170000002"/>
    <n v="64"/>
    <s v="M"/>
    <m/>
    <n v="1"/>
    <n v="0.5"/>
    <n v="1"/>
    <n v="0"/>
    <s v="SHAS"/>
    <n v="1"/>
    <n v="1"/>
    <n v="0"/>
    <n v="1"/>
    <n v="0"/>
    <b v="0"/>
    <n v="0"/>
    <b v="1"/>
    <n v="1"/>
    <b v="0"/>
    <n v="0"/>
    <b v="0"/>
    <b v="0"/>
    <b v="0"/>
    <b v="0"/>
    <b v="0"/>
    <b v="0"/>
    <b v="1"/>
    <b v="0"/>
    <b v="1"/>
    <b v="0"/>
    <b v="0"/>
    <b v="0"/>
    <b v="1"/>
    <x v="0"/>
  </r>
  <r>
    <x v="1"/>
    <m/>
    <n v="55"/>
    <s v="M"/>
    <m/>
    <n v="1"/>
    <n v="1"/>
    <n v="0"/>
    <n v="0"/>
    <s v="SHAS"/>
    <n v="1"/>
    <n v="1"/>
    <n v="1"/>
    <n v="0"/>
    <n v="0"/>
    <b v="1"/>
    <n v="1"/>
    <b v="0"/>
    <n v="0"/>
    <b v="0"/>
    <n v="0"/>
    <b v="0"/>
    <b v="0"/>
    <b v="0"/>
    <b v="0"/>
    <b v="0"/>
    <b v="1"/>
    <b v="0"/>
    <b v="0"/>
    <b v="0"/>
    <b v="0"/>
    <b v="1"/>
    <b v="0"/>
    <b v="1"/>
    <x v="0"/>
  </r>
  <r>
    <x v="1"/>
    <n v="2.0803639129999998"/>
    <n v="76"/>
    <s v="F"/>
    <m/>
    <n v="1"/>
    <n v="1"/>
    <n v="1"/>
    <n v="0"/>
    <s v="Stanford"/>
    <n v="1"/>
    <n v="1"/>
    <n v="1"/>
    <n v="1"/>
    <n v="0"/>
    <b v="1"/>
    <n v="1"/>
    <b v="1"/>
    <n v="1"/>
    <b v="0"/>
    <n v="0"/>
    <b v="1"/>
    <b v="0"/>
    <b v="0"/>
    <b v="0"/>
    <b v="0"/>
    <b v="1"/>
    <b v="1"/>
    <b v="0"/>
    <b v="1"/>
    <b v="1"/>
    <b v="1"/>
    <b v="1"/>
    <b v="1"/>
    <x v="0"/>
  </r>
  <r>
    <x v="1"/>
    <n v="0.737372896"/>
    <n v="63"/>
    <s v="M"/>
    <m/>
    <n v="1"/>
    <n v="0"/>
    <n v="0"/>
    <n v="0"/>
    <s v="Stanford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1"/>
    <n v="4.5332755569999996"/>
    <n v="59"/>
    <s v="M"/>
    <m/>
    <n v="1"/>
    <n v="0"/>
    <n v="1"/>
    <n v="1"/>
    <s v="Stanford"/>
    <n v="1"/>
    <n v="1"/>
    <n v="0"/>
    <n v="1"/>
    <n v="1"/>
    <b v="0"/>
    <n v="0"/>
    <b v="1"/>
    <n v="1"/>
    <b v="1"/>
    <n v="1"/>
    <b v="0"/>
    <b v="0"/>
    <b v="1"/>
    <b v="1"/>
    <b v="0"/>
    <b v="0"/>
    <b v="1"/>
    <b v="1"/>
    <b v="1"/>
    <b v="0"/>
    <b v="1"/>
    <b v="1"/>
    <b v="1"/>
    <x v="1"/>
  </r>
  <r>
    <x v="1"/>
    <n v="-4.9148882719999998"/>
    <n v="65"/>
    <s v="F"/>
    <m/>
    <n v="1"/>
    <n v="0"/>
    <n v="0"/>
    <n v="0"/>
    <s v="Stanford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1"/>
    <n v="6.1564291280000001"/>
    <n v="63"/>
    <s v="M"/>
    <m/>
    <n v="1"/>
    <n v="0"/>
    <n v="0"/>
    <n v="0"/>
    <s v="Stanford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1"/>
    <n v="-0.96570313910000005"/>
    <n v="74"/>
    <s v="M"/>
    <m/>
    <n v="1"/>
    <n v="1"/>
    <n v="0"/>
    <n v="0"/>
    <s v="Stanford"/>
    <n v="1"/>
    <n v="1"/>
    <n v="1"/>
    <n v="0"/>
    <n v="0"/>
    <b v="1"/>
    <n v="1"/>
    <b v="0"/>
    <n v="0"/>
    <b v="0"/>
    <n v="0"/>
    <b v="0"/>
    <b v="0"/>
    <b v="0"/>
    <b v="0"/>
    <b v="0"/>
    <b v="1"/>
    <b v="0"/>
    <b v="0"/>
    <b v="0"/>
    <b v="0"/>
    <b v="1"/>
    <b v="0"/>
    <b v="1"/>
    <x v="0"/>
  </r>
  <r>
    <x v="1"/>
    <n v="7.6217001560000002"/>
    <n v="75"/>
    <s v="M"/>
    <m/>
    <n v="1"/>
    <n v="0.5"/>
    <n v="0"/>
    <n v="0.5"/>
    <s v="Stanford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1"/>
    <n v="4.2917910519999998"/>
    <n v="62"/>
    <s v="F"/>
    <m/>
    <n v="1"/>
    <n v="0"/>
    <n v="0"/>
    <n v="1"/>
    <s v="Stanford"/>
    <n v="1"/>
    <n v="1"/>
    <n v="0"/>
    <n v="0"/>
    <n v="1"/>
    <b v="0"/>
    <n v="0"/>
    <b v="0"/>
    <n v="0"/>
    <b v="1"/>
    <n v="1"/>
    <b v="0"/>
    <b v="0"/>
    <b v="0"/>
    <b v="0"/>
    <b v="0"/>
    <b v="0"/>
    <b v="0"/>
    <b v="1"/>
    <b v="1"/>
    <b v="0"/>
    <b v="1"/>
    <b v="0"/>
    <b v="0"/>
    <x v="0"/>
  </r>
  <r>
    <x v="1"/>
    <n v="7.2552489189999996"/>
    <n v="62"/>
    <s v="M"/>
    <m/>
    <n v="1"/>
    <n v="0"/>
    <n v="0"/>
    <n v="0"/>
    <s v="Stanford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1"/>
    <n v="4.4798871480000004"/>
    <n v="60"/>
    <s v="M"/>
    <m/>
    <n v="1"/>
    <n v="1"/>
    <n v="0"/>
    <n v="1"/>
    <s v="Stanford"/>
    <n v="1"/>
    <n v="1"/>
    <n v="1"/>
    <n v="0"/>
    <n v="1"/>
    <b v="1"/>
    <n v="1"/>
    <b v="0"/>
    <n v="0"/>
    <b v="1"/>
    <n v="1"/>
    <b v="0"/>
    <b v="1"/>
    <b v="0"/>
    <b v="0"/>
    <b v="0"/>
    <b v="1"/>
    <b v="0"/>
    <b v="1"/>
    <b v="1"/>
    <b v="1"/>
    <b v="1"/>
    <b v="0"/>
    <b v="1"/>
    <x v="1"/>
  </r>
  <r>
    <x v="1"/>
    <n v="4.4268055569999998"/>
    <n v="78"/>
    <s v="M"/>
    <m/>
    <n v="1"/>
    <n v="1"/>
    <n v="0"/>
    <n v="1"/>
    <s v="Stanford"/>
    <n v="1"/>
    <n v="1"/>
    <n v="1"/>
    <n v="0"/>
    <n v="1"/>
    <b v="1"/>
    <n v="1"/>
    <b v="0"/>
    <n v="0"/>
    <b v="1"/>
    <n v="1"/>
    <b v="0"/>
    <b v="1"/>
    <b v="0"/>
    <b v="0"/>
    <b v="0"/>
    <b v="1"/>
    <b v="0"/>
    <b v="1"/>
    <b v="1"/>
    <b v="1"/>
    <b v="1"/>
    <b v="0"/>
    <b v="1"/>
    <x v="1"/>
  </r>
  <r>
    <x v="1"/>
    <n v="4.9676454559999996"/>
    <n v="67"/>
    <s v="M"/>
    <m/>
    <n v="1"/>
    <n v="0"/>
    <n v="1"/>
    <n v="1"/>
    <s v="Stanford"/>
    <n v="1"/>
    <n v="1"/>
    <n v="0"/>
    <n v="1"/>
    <n v="1"/>
    <b v="0"/>
    <n v="0"/>
    <b v="1"/>
    <n v="1"/>
    <b v="1"/>
    <n v="1"/>
    <b v="0"/>
    <b v="0"/>
    <b v="1"/>
    <b v="1"/>
    <b v="0"/>
    <b v="0"/>
    <b v="1"/>
    <b v="1"/>
    <b v="1"/>
    <b v="0"/>
    <b v="1"/>
    <b v="1"/>
    <b v="1"/>
    <x v="1"/>
  </r>
  <r>
    <x v="1"/>
    <n v="7.4490138779999997"/>
    <n v="66"/>
    <s v="M"/>
    <m/>
    <n v="1"/>
    <n v="0"/>
    <n v="1"/>
    <n v="1"/>
    <s v="Stanford"/>
    <n v="1"/>
    <n v="1"/>
    <n v="0"/>
    <n v="1"/>
    <n v="1"/>
    <b v="0"/>
    <n v="0"/>
    <b v="1"/>
    <n v="1"/>
    <b v="1"/>
    <n v="1"/>
    <b v="0"/>
    <b v="0"/>
    <b v="1"/>
    <b v="1"/>
    <b v="0"/>
    <b v="0"/>
    <b v="1"/>
    <b v="1"/>
    <b v="1"/>
    <b v="0"/>
    <b v="1"/>
    <b v="1"/>
    <b v="1"/>
    <x v="1"/>
  </r>
  <r>
    <x v="1"/>
    <n v="4.0073969509999996"/>
    <n v="75"/>
    <s v="M"/>
    <m/>
    <n v="1"/>
    <n v="0"/>
    <n v="1"/>
    <n v="1"/>
    <s v="Stanford"/>
    <n v="1"/>
    <n v="1"/>
    <n v="0"/>
    <n v="1"/>
    <n v="1"/>
    <b v="0"/>
    <n v="0"/>
    <b v="1"/>
    <n v="1"/>
    <b v="1"/>
    <n v="1"/>
    <b v="0"/>
    <b v="0"/>
    <b v="1"/>
    <b v="1"/>
    <b v="0"/>
    <b v="0"/>
    <b v="1"/>
    <b v="1"/>
    <b v="1"/>
    <b v="0"/>
    <b v="1"/>
    <b v="1"/>
    <b v="1"/>
    <x v="1"/>
  </r>
  <r>
    <x v="1"/>
    <n v="10.04713289"/>
    <n v="67"/>
    <s v="M"/>
    <m/>
    <n v="1"/>
    <n v="1"/>
    <n v="1"/>
    <n v="1"/>
    <s v="Stanford"/>
    <n v="1"/>
    <n v="1"/>
    <n v="1"/>
    <n v="1"/>
    <n v="1"/>
    <b v="1"/>
    <n v="1"/>
    <b v="1"/>
    <n v="1"/>
    <b v="1"/>
    <n v="1"/>
    <b v="1"/>
    <b v="1"/>
    <b v="1"/>
    <b v="1"/>
    <b v="1"/>
    <b v="1"/>
    <b v="1"/>
    <b v="1"/>
    <b v="1"/>
    <b v="1"/>
    <b v="1"/>
    <b v="1"/>
    <b v="1"/>
    <x v="1"/>
  </r>
  <r>
    <x v="1"/>
    <n v="6.5036704729999997"/>
    <n v="77"/>
    <s v="M"/>
    <m/>
    <n v="1"/>
    <n v="1"/>
    <n v="1"/>
    <n v="1"/>
    <s v="Stanford"/>
    <n v="1"/>
    <n v="1"/>
    <n v="1"/>
    <n v="1"/>
    <n v="1"/>
    <b v="1"/>
    <n v="1"/>
    <b v="1"/>
    <n v="1"/>
    <b v="1"/>
    <n v="1"/>
    <b v="1"/>
    <b v="1"/>
    <b v="1"/>
    <b v="1"/>
    <b v="1"/>
    <b v="1"/>
    <b v="1"/>
    <b v="1"/>
    <b v="1"/>
    <b v="1"/>
    <b v="1"/>
    <b v="1"/>
    <b v="1"/>
    <x v="1"/>
  </r>
  <r>
    <x v="1"/>
    <n v="3.3723491669999999"/>
    <n v="73"/>
    <s v="M"/>
    <m/>
    <n v="1"/>
    <n v="1"/>
    <n v="1"/>
    <n v="1"/>
    <s v="Stanford"/>
    <n v="1"/>
    <n v="1"/>
    <n v="1"/>
    <n v="1"/>
    <n v="1"/>
    <b v="1"/>
    <n v="1"/>
    <b v="1"/>
    <n v="1"/>
    <b v="1"/>
    <n v="1"/>
    <b v="1"/>
    <b v="1"/>
    <b v="1"/>
    <b v="1"/>
    <b v="1"/>
    <b v="1"/>
    <b v="1"/>
    <b v="1"/>
    <b v="1"/>
    <b v="1"/>
    <b v="1"/>
    <b v="1"/>
    <b v="1"/>
    <x v="1"/>
  </r>
  <r>
    <x v="1"/>
    <n v="4.2871140130000001"/>
    <n v="63"/>
    <s v="M"/>
    <m/>
    <n v="1"/>
    <n v="1"/>
    <n v="1"/>
    <n v="1"/>
    <s v="Stanford"/>
    <n v="1"/>
    <n v="1"/>
    <n v="1"/>
    <n v="1"/>
    <n v="1"/>
    <b v="1"/>
    <n v="1"/>
    <b v="1"/>
    <n v="1"/>
    <b v="1"/>
    <n v="1"/>
    <b v="1"/>
    <b v="1"/>
    <b v="1"/>
    <b v="1"/>
    <b v="1"/>
    <b v="1"/>
    <b v="1"/>
    <b v="1"/>
    <b v="1"/>
    <b v="1"/>
    <b v="1"/>
    <b v="1"/>
    <b v="1"/>
    <x v="1"/>
  </r>
  <r>
    <x v="1"/>
    <n v="8.4718958880000006"/>
    <n v="69"/>
    <s v="M"/>
    <m/>
    <n v="1"/>
    <n v="1"/>
    <n v="1"/>
    <n v="1"/>
    <s v="Stanford"/>
    <n v="1"/>
    <n v="1"/>
    <n v="1"/>
    <n v="1"/>
    <n v="1"/>
    <b v="1"/>
    <n v="1"/>
    <b v="1"/>
    <n v="1"/>
    <b v="1"/>
    <n v="1"/>
    <b v="1"/>
    <b v="1"/>
    <b v="1"/>
    <b v="1"/>
    <b v="1"/>
    <b v="1"/>
    <b v="1"/>
    <b v="1"/>
    <b v="1"/>
    <b v="1"/>
    <b v="1"/>
    <b v="1"/>
    <b v="1"/>
    <x v="1"/>
  </r>
  <r>
    <x v="1"/>
    <n v="6.7906220670000002"/>
    <n v="70"/>
    <s v="M"/>
    <m/>
    <n v="1"/>
    <n v="1"/>
    <n v="1"/>
    <n v="1"/>
    <s v="Stanford"/>
    <n v="1"/>
    <n v="1"/>
    <n v="1"/>
    <n v="1"/>
    <n v="1"/>
    <b v="1"/>
    <n v="1"/>
    <b v="1"/>
    <n v="1"/>
    <b v="1"/>
    <n v="1"/>
    <b v="1"/>
    <b v="1"/>
    <b v="1"/>
    <b v="1"/>
    <b v="1"/>
    <b v="1"/>
    <b v="1"/>
    <b v="1"/>
    <b v="1"/>
    <b v="1"/>
    <b v="1"/>
    <b v="1"/>
    <b v="1"/>
    <x v="1"/>
  </r>
  <r>
    <x v="1"/>
    <n v="4.6497392319999999"/>
    <n v="60"/>
    <s v="M"/>
    <m/>
    <n v="1"/>
    <n v="0"/>
    <n v="0"/>
    <n v="0"/>
    <s v="Stanford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1"/>
    <n v="4.461746335"/>
    <n v="60"/>
    <s v="F"/>
    <m/>
    <n v="1"/>
    <n v="0"/>
    <n v="0"/>
    <n v="0"/>
    <s v="Stanford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1"/>
    <n v="3.8612132610000001"/>
    <n v="70"/>
    <s v="F"/>
    <m/>
    <n v="1"/>
    <n v="0"/>
    <n v="0"/>
    <n v="0"/>
    <s v="Stanford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1"/>
    <n v="8.2499133800000006"/>
    <n v="61"/>
    <s v="M"/>
    <m/>
    <n v="1"/>
    <n v="0"/>
    <n v="0"/>
    <n v="0"/>
    <s v="Stanford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1"/>
    <n v="10.48810585"/>
    <n v="77"/>
    <s v="M"/>
    <m/>
    <n v="1"/>
    <n v="0"/>
    <n v="0"/>
    <n v="0"/>
    <s v="Stanford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1"/>
    <n v="3.9732898780000001"/>
    <n v="71"/>
    <s v="M"/>
    <m/>
    <n v="1"/>
    <n v="1"/>
    <n v="0"/>
    <n v="0"/>
    <s v="Stanford"/>
    <n v="1"/>
    <n v="1"/>
    <n v="1"/>
    <n v="0"/>
    <n v="0"/>
    <b v="1"/>
    <n v="1"/>
    <b v="0"/>
    <n v="0"/>
    <b v="0"/>
    <n v="0"/>
    <b v="0"/>
    <b v="0"/>
    <b v="0"/>
    <b v="0"/>
    <b v="0"/>
    <b v="1"/>
    <b v="0"/>
    <b v="0"/>
    <b v="0"/>
    <b v="0"/>
    <b v="1"/>
    <b v="0"/>
    <b v="1"/>
    <x v="0"/>
  </r>
  <r>
    <x v="1"/>
    <n v="7.9504351340000001"/>
    <n v="67"/>
    <s v="M"/>
    <m/>
    <n v="1"/>
    <n v="1"/>
    <n v="0"/>
    <n v="0"/>
    <s v="Stanford"/>
    <n v="1"/>
    <n v="1"/>
    <n v="1"/>
    <n v="0"/>
    <n v="0"/>
    <b v="1"/>
    <n v="1"/>
    <b v="0"/>
    <n v="0"/>
    <b v="0"/>
    <n v="0"/>
    <b v="0"/>
    <b v="0"/>
    <b v="0"/>
    <b v="0"/>
    <b v="0"/>
    <b v="1"/>
    <b v="0"/>
    <b v="0"/>
    <b v="0"/>
    <b v="0"/>
    <b v="1"/>
    <b v="0"/>
    <b v="1"/>
    <x v="0"/>
  </r>
  <r>
    <x v="1"/>
    <n v="7.7607998289999998"/>
    <n v="70"/>
    <s v="M"/>
    <m/>
    <n v="1"/>
    <n v="0"/>
    <n v="1"/>
    <n v="0"/>
    <s v="Stanford"/>
    <n v="1"/>
    <n v="1"/>
    <n v="0"/>
    <n v="1"/>
    <n v="0"/>
    <b v="0"/>
    <n v="0"/>
    <b v="1"/>
    <n v="1"/>
    <b v="0"/>
    <n v="0"/>
    <b v="0"/>
    <b v="0"/>
    <b v="0"/>
    <b v="0"/>
    <b v="0"/>
    <b v="0"/>
    <b v="1"/>
    <b v="0"/>
    <b v="1"/>
    <b v="0"/>
    <b v="0"/>
    <b v="0"/>
    <b v="1"/>
    <x v="0"/>
  </r>
  <r>
    <x v="1"/>
    <n v="8.1570566610000004"/>
    <n v="56"/>
    <s v="M"/>
    <m/>
    <n v="1"/>
    <n v="0"/>
    <n v="1"/>
    <n v="0"/>
    <s v="Stanford"/>
    <n v="1"/>
    <n v="1"/>
    <n v="0"/>
    <n v="1"/>
    <n v="0"/>
    <b v="0"/>
    <n v="0"/>
    <b v="1"/>
    <n v="1"/>
    <b v="0"/>
    <n v="0"/>
    <b v="0"/>
    <b v="0"/>
    <b v="0"/>
    <b v="0"/>
    <b v="0"/>
    <b v="0"/>
    <b v="1"/>
    <b v="0"/>
    <b v="1"/>
    <b v="0"/>
    <b v="0"/>
    <b v="0"/>
    <b v="1"/>
    <x v="0"/>
  </r>
  <r>
    <x v="1"/>
    <n v="8.5528064770000007"/>
    <n v="71"/>
    <s v="M"/>
    <m/>
    <n v="1"/>
    <n v="0"/>
    <n v="1"/>
    <n v="0"/>
    <s v="Stanford"/>
    <n v="1"/>
    <n v="1"/>
    <n v="0"/>
    <n v="1"/>
    <n v="0"/>
    <b v="0"/>
    <n v="0"/>
    <b v="1"/>
    <n v="1"/>
    <b v="0"/>
    <n v="0"/>
    <b v="0"/>
    <b v="0"/>
    <b v="0"/>
    <b v="0"/>
    <b v="0"/>
    <b v="0"/>
    <b v="1"/>
    <b v="0"/>
    <b v="1"/>
    <b v="0"/>
    <b v="0"/>
    <b v="0"/>
    <b v="1"/>
    <x v="0"/>
  </r>
  <r>
    <x v="1"/>
    <n v="1.4660633679999999"/>
    <n v="69"/>
    <s v="M"/>
    <m/>
    <n v="1"/>
    <n v="1"/>
    <n v="1"/>
    <n v="0"/>
    <s v="Stanford"/>
    <n v="1"/>
    <n v="1"/>
    <n v="1"/>
    <n v="1"/>
    <n v="0"/>
    <b v="1"/>
    <n v="1"/>
    <b v="1"/>
    <n v="1"/>
    <b v="0"/>
    <n v="0"/>
    <b v="1"/>
    <b v="0"/>
    <b v="0"/>
    <b v="0"/>
    <b v="0"/>
    <b v="1"/>
    <b v="1"/>
    <b v="0"/>
    <b v="1"/>
    <b v="1"/>
    <b v="1"/>
    <b v="1"/>
    <b v="1"/>
    <x v="0"/>
  </r>
  <r>
    <x v="1"/>
    <n v="6.4650967499999998"/>
    <n v="71"/>
    <s v="M"/>
    <m/>
    <n v="1"/>
    <n v="1"/>
    <n v="1"/>
    <n v="0"/>
    <s v="Stanford"/>
    <n v="1"/>
    <n v="1"/>
    <n v="1"/>
    <n v="1"/>
    <n v="0"/>
    <b v="1"/>
    <n v="1"/>
    <b v="1"/>
    <n v="1"/>
    <b v="0"/>
    <n v="0"/>
    <b v="1"/>
    <b v="0"/>
    <b v="0"/>
    <b v="0"/>
    <b v="0"/>
    <b v="1"/>
    <b v="1"/>
    <b v="0"/>
    <b v="1"/>
    <b v="1"/>
    <b v="1"/>
    <b v="1"/>
    <b v="1"/>
    <x v="0"/>
  </r>
  <r>
    <x v="1"/>
    <n v="5.9654922040000002"/>
    <n v="56"/>
    <s v="F"/>
    <m/>
    <n v="1"/>
    <n v="1"/>
    <n v="1"/>
    <n v="0"/>
    <s v="Stanford"/>
    <n v="1"/>
    <n v="1"/>
    <n v="1"/>
    <n v="1"/>
    <n v="0"/>
    <b v="1"/>
    <n v="1"/>
    <b v="1"/>
    <n v="1"/>
    <b v="0"/>
    <n v="0"/>
    <b v="1"/>
    <b v="0"/>
    <b v="0"/>
    <b v="0"/>
    <b v="0"/>
    <b v="1"/>
    <b v="1"/>
    <b v="0"/>
    <b v="1"/>
    <b v="1"/>
    <b v="1"/>
    <b v="1"/>
    <b v="1"/>
    <x v="0"/>
  </r>
  <r>
    <x v="1"/>
    <n v="6.6762195039999996"/>
    <n v="65"/>
    <s v="F"/>
    <s v="Parasomnia"/>
    <n v="1"/>
    <n v="1"/>
    <n v="1"/>
    <n v="0"/>
    <s v="Stanford"/>
    <n v="1"/>
    <n v="1"/>
    <n v="1"/>
    <n v="1"/>
    <n v="0"/>
    <b v="1"/>
    <n v="1"/>
    <b v="1"/>
    <n v="1"/>
    <b v="0"/>
    <n v="0"/>
    <b v="1"/>
    <b v="0"/>
    <b v="0"/>
    <b v="0"/>
    <b v="0"/>
    <b v="1"/>
    <b v="1"/>
    <b v="0"/>
    <b v="1"/>
    <b v="1"/>
    <b v="1"/>
    <b v="1"/>
    <b v="1"/>
    <x v="0"/>
  </r>
  <r>
    <x v="1"/>
    <n v="6.7622398209999997"/>
    <n v="74"/>
    <s v="F"/>
    <m/>
    <n v="1"/>
    <n v="1"/>
    <n v="1"/>
    <n v="0"/>
    <s v="Stanford"/>
    <n v="1"/>
    <n v="1"/>
    <n v="1"/>
    <n v="1"/>
    <n v="0"/>
    <b v="1"/>
    <n v="1"/>
    <b v="1"/>
    <n v="1"/>
    <b v="0"/>
    <n v="0"/>
    <b v="1"/>
    <b v="0"/>
    <b v="0"/>
    <b v="0"/>
    <b v="0"/>
    <b v="1"/>
    <b v="1"/>
    <b v="0"/>
    <b v="1"/>
    <b v="1"/>
    <b v="1"/>
    <b v="1"/>
    <b v="1"/>
    <x v="0"/>
  </r>
  <r>
    <x v="1"/>
    <n v="7.0950900639999999"/>
    <n v="59"/>
    <s v="M"/>
    <m/>
    <n v="1"/>
    <n v="1"/>
    <n v="1"/>
    <n v="0"/>
    <s v="Stanford"/>
    <n v="1"/>
    <n v="1"/>
    <n v="1"/>
    <n v="1"/>
    <n v="0"/>
    <b v="1"/>
    <n v="1"/>
    <b v="1"/>
    <n v="1"/>
    <b v="0"/>
    <n v="0"/>
    <b v="1"/>
    <b v="0"/>
    <b v="0"/>
    <b v="0"/>
    <b v="0"/>
    <b v="1"/>
    <b v="1"/>
    <b v="0"/>
    <b v="1"/>
    <b v="1"/>
    <b v="1"/>
    <b v="1"/>
    <b v="1"/>
    <x v="0"/>
  </r>
  <r>
    <x v="1"/>
    <n v="10.709139990000001"/>
    <n v="76"/>
    <s v="M"/>
    <m/>
    <n v="1"/>
    <n v="1"/>
    <n v="1"/>
    <n v="0"/>
    <s v="Stanford"/>
    <n v="1"/>
    <n v="1"/>
    <n v="1"/>
    <n v="1"/>
    <n v="0"/>
    <b v="1"/>
    <n v="1"/>
    <b v="1"/>
    <n v="1"/>
    <b v="0"/>
    <n v="0"/>
    <b v="1"/>
    <b v="0"/>
    <b v="0"/>
    <b v="0"/>
    <b v="0"/>
    <b v="1"/>
    <b v="1"/>
    <b v="0"/>
    <b v="1"/>
    <b v="1"/>
    <b v="1"/>
    <b v="1"/>
    <b v="1"/>
    <x v="0"/>
  </r>
  <r>
    <x v="1"/>
    <n v="5.5567184239999996"/>
    <n v="62"/>
    <s v="M"/>
    <m/>
    <n v="1"/>
    <n v="1"/>
    <n v="1"/>
    <n v="0"/>
    <s v="Stanford"/>
    <n v="1"/>
    <n v="1"/>
    <n v="1"/>
    <n v="1"/>
    <n v="0"/>
    <b v="1"/>
    <n v="1"/>
    <b v="1"/>
    <n v="1"/>
    <b v="0"/>
    <n v="0"/>
    <b v="1"/>
    <b v="0"/>
    <b v="0"/>
    <b v="0"/>
    <b v="0"/>
    <b v="1"/>
    <b v="1"/>
    <b v="0"/>
    <b v="1"/>
    <b v="1"/>
    <b v="1"/>
    <b v="1"/>
    <b v="1"/>
    <x v="0"/>
  </r>
  <r>
    <x v="1"/>
    <n v="8.1022803109999995"/>
    <n v="68"/>
    <s v="F"/>
    <m/>
    <n v="1"/>
    <n v="1"/>
    <n v="1"/>
    <n v="0"/>
    <s v="Stanford"/>
    <n v="1"/>
    <n v="1"/>
    <n v="1"/>
    <n v="1"/>
    <n v="0"/>
    <b v="1"/>
    <n v="1"/>
    <b v="1"/>
    <n v="1"/>
    <b v="0"/>
    <n v="0"/>
    <b v="1"/>
    <b v="0"/>
    <b v="0"/>
    <b v="0"/>
    <b v="0"/>
    <b v="1"/>
    <b v="1"/>
    <b v="0"/>
    <b v="1"/>
    <b v="1"/>
    <b v="1"/>
    <b v="1"/>
    <b v="1"/>
    <x v="0"/>
  </r>
  <r>
    <x v="1"/>
    <n v="5.0905679749999999"/>
    <n v="76"/>
    <s v="M"/>
    <m/>
    <n v="1"/>
    <n v="1"/>
    <n v="1"/>
    <n v="0"/>
    <s v="Stanford"/>
    <n v="1"/>
    <n v="1"/>
    <n v="1"/>
    <n v="1"/>
    <n v="0"/>
    <b v="1"/>
    <n v="1"/>
    <b v="1"/>
    <n v="1"/>
    <b v="0"/>
    <n v="0"/>
    <b v="1"/>
    <b v="0"/>
    <b v="0"/>
    <b v="0"/>
    <b v="0"/>
    <b v="1"/>
    <b v="1"/>
    <b v="0"/>
    <b v="1"/>
    <b v="1"/>
    <b v="1"/>
    <b v="1"/>
    <b v="1"/>
    <x v="0"/>
  </r>
  <r>
    <x v="1"/>
    <n v="4.3324332099999996"/>
    <n v="52"/>
    <s v="M"/>
    <m/>
    <n v="1"/>
    <n v="0.5"/>
    <n v="1"/>
    <n v="0"/>
    <s v="Stanford"/>
    <n v="1"/>
    <n v="1"/>
    <n v="0"/>
    <n v="1"/>
    <n v="0"/>
    <b v="0"/>
    <n v="0"/>
    <b v="1"/>
    <n v="1"/>
    <b v="0"/>
    <n v="0"/>
    <b v="0"/>
    <b v="0"/>
    <b v="0"/>
    <b v="0"/>
    <b v="0"/>
    <b v="0"/>
    <b v="1"/>
    <b v="0"/>
    <b v="1"/>
    <b v="0"/>
    <b v="0"/>
    <b v="0"/>
    <b v="1"/>
    <x v="0"/>
  </r>
  <r>
    <x v="1"/>
    <n v="2.9167801550000001"/>
    <n v="71"/>
    <s v="M"/>
    <m/>
    <n v="1"/>
    <n v="0.5"/>
    <n v="1"/>
    <n v="1"/>
    <s v="Stanford"/>
    <n v="1"/>
    <n v="1"/>
    <n v="0"/>
    <n v="1"/>
    <n v="1"/>
    <b v="0"/>
    <n v="0"/>
    <b v="1"/>
    <n v="1"/>
    <b v="1"/>
    <n v="1"/>
    <b v="0"/>
    <b v="0"/>
    <b v="1"/>
    <b v="1"/>
    <b v="0"/>
    <b v="0"/>
    <b v="1"/>
    <b v="1"/>
    <b v="1"/>
    <b v="0"/>
    <b v="1"/>
    <b v="1"/>
    <b v="1"/>
    <x v="1"/>
  </r>
  <r>
    <x v="0"/>
    <n v="-8.0569572209999993"/>
    <n v="45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n v="-7.1855940269999996"/>
    <n v="65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n v="-7.161543633"/>
    <n v="70"/>
    <s v="F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n v="-7.0927508330000002"/>
    <n v="58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n v="-6.7442457180000002"/>
    <n v="66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n v="-6.0728324950000001"/>
    <n v="53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n v="-5.8477109399999998"/>
    <n v="72"/>
    <s v="F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n v="-5.6646109559999998"/>
    <n v="61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n v="-5.4816198849999997"/>
    <n v="80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n v="-5.3751686689999998"/>
    <n v="62"/>
    <s v="F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n v="-5.3183706559999999"/>
    <n v="60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n v="-4.9671237980000003"/>
    <n v="64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n v="-4.8526087950000001"/>
    <n v="77"/>
    <s v="F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n v="-4.5812398910000001"/>
    <n v="74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n v="-4.4213471929999999"/>
    <n v="66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n v="-4.3677041909999996"/>
    <n v="68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n v="-4.3485170799999997"/>
    <n v="74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n v="-3.7640566149999999"/>
    <n v="62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n v="-3.5628620519999998"/>
    <n v="73"/>
    <s v="F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n v="-3.0625151339999999"/>
    <n v="74"/>
    <s v="F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n v="-2.9571440099999999"/>
    <n v="76"/>
    <s v="F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n v="-2.5948541490000001"/>
    <n v="65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n v="-2.14175468"/>
    <n v="71"/>
    <s v="F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n v="-1.7900054729999999"/>
    <n v="79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n v="-1.459569605"/>
    <n v="57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n v="-5.1303870600000002E-2"/>
    <n v="72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n v="6.9434791679999996E-2"/>
    <n v="61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n v="0.91961745130000005"/>
    <n v="60"/>
    <s v="M"/>
    <s v="REM-related OSA"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n v="2.1386801129999999"/>
    <n v="71"/>
    <s v="F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n v="-5.9610876189999997"/>
    <n v="60"/>
    <s v="F"/>
    <m/>
    <n v="0"/>
    <n v="0"/>
    <n v="1"/>
    <n v="0"/>
    <s v="Stanford"/>
    <n v="1"/>
    <n v="0"/>
    <n v="0"/>
    <n v="1"/>
    <n v="0"/>
    <b v="0"/>
    <n v="0"/>
    <b v="0"/>
    <n v="0"/>
    <b v="0"/>
    <n v="0"/>
    <b v="0"/>
    <b v="0"/>
    <b v="0"/>
    <b v="0"/>
    <b v="0"/>
    <b v="0"/>
    <b v="1"/>
    <b v="0"/>
    <b v="1"/>
    <b v="0"/>
    <b v="0"/>
    <b v="0"/>
    <b v="1"/>
    <x v="0"/>
  </r>
  <r>
    <x v="0"/>
    <n v="-1.679247124"/>
    <n v="70"/>
    <s v="M"/>
    <m/>
    <n v="0"/>
    <n v="1"/>
    <n v="1"/>
    <n v="0"/>
    <s v="Stanford"/>
    <n v="1"/>
    <n v="0"/>
    <n v="1"/>
    <n v="1"/>
    <n v="0"/>
    <b v="0"/>
    <n v="0"/>
    <b v="0"/>
    <n v="0"/>
    <b v="0"/>
    <n v="0"/>
    <b v="0"/>
    <b v="0"/>
    <b v="0"/>
    <b v="0"/>
    <b v="0"/>
    <b v="1"/>
    <b v="1"/>
    <b v="0"/>
    <b v="1"/>
    <b v="1"/>
    <b v="1"/>
    <b v="1"/>
    <b v="1"/>
    <x v="0"/>
  </r>
  <r>
    <x v="0"/>
    <n v="-7.7915592770000002"/>
    <n v="62"/>
    <s v="M"/>
    <m/>
    <n v="0"/>
    <n v="0"/>
    <n v="0"/>
    <n v="1"/>
    <s v="Stanford"/>
    <n v="1"/>
    <n v="0"/>
    <n v="0"/>
    <n v="0"/>
    <n v="1"/>
    <b v="0"/>
    <n v="0"/>
    <b v="0"/>
    <n v="0"/>
    <b v="0"/>
    <n v="0"/>
    <b v="0"/>
    <b v="0"/>
    <b v="0"/>
    <b v="0"/>
    <b v="0"/>
    <b v="0"/>
    <b v="0"/>
    <b v="1"/>
    <b v="1"/>
    <b v="0"/>
    <b v="1"/>
    <b v="0"/>
    <b v="0"/>
    <x v="0"/>
  </r>
  <r>
    <x v="0"/>
    <n v="-7.2821115900000004"/>
    <n v="76"/>
    <s v="M"/>
    <m/>
    <n v="0"/>
    <n v="0"/>
    <n v="0"/>
    <n v="1"/>
    <s v="Stanford"/>
    <n v="1"/>
    <n v="0"/>
    <n v="0"/>
    <n v="0"/>
    <n v="1"/>
    <b v="0"/>
    <n v="0"/>
    <b v="0"/>
    <n v="0"/>
    <b v="0"/>
    <n v="0"/>
    <b v="0"/>
    <b v="0"/>
    <b v="0"/>
    <b v="0"/>
    <b v="0"/>
    <b v="0"/>
    <b v="0"/>
    <b v="1"/>
    <b v="1"/>
    <b v="0"/>
    <b v="1"/>
    <b v="0"/>
    <b v="0"/>
    <x v="0"/>
  </r>
  <r>
    <x v="0"/>
    <n v="-2.5812651959999999"/>
    <n v="74"/>
    <s v="F"/>
    <s v="REM-related OSA"/>
    <n v="0"/>
    <n v="0"/>
    <n v="0"/>
    <n v="1"/>
    <s v="Stanford"/>
    <n v="1"/>
    <n v="0"/>
    <n v="0"/>
    <n v="0"/>
    <n v="1"/>
    <b v="0"/>
    <n v="0"/>
    <b v="0"/>
    <n v="0"/>
    <b v="0"/>
    <n v="0"/>
    <b v="0"/>
    <b v="0"/>
    <b v="0"/>
    <b v="0"/>
    <b v="0"/>
    <b v="0"/>
    <b v="0"/>
    <b v="1"/>
    <b v="1"/>
    <b v="0"/>
    <b v="1"/>
    <b v="0"/>
    <b v="0"/>
    <x v="0"/>
  </r>
  <r>
    <x v="0"/>
    <n v="3.9730297220000002"/>
    <n v="73"/>
    <s v="M"/>
    <m/>
    <n v="0"/>
    <n v="0"/>
    <n v="0"/>
    <n v="1"/>
    <s v="Stanford"/>
    <n v="1"/>
    <n v="0"/>
    <n v="0"/>
    <n v="0"/>
    <n v="1"/>
    <b v="0"/>
    <n v="0"/>
    <b v="0"/>
    <n v="0"/>
    <b v="0"/>
    <n v="0"/>
    <b v="0"/>
    <b v="0"/>
    <b v="0"/>
    <b v="0"/>
    <b v="0"/>
    <b v="0"/>
    <b v="0"/>
    <b v="1"/>
    <b v="1"/>
    <b v="0"/>
    <b v="1"/>
    <b v="0"/>
    <b v="0"/>
    <x v="0"/>
  </r>
  <r>
    <x v="0"/>
    <n v="-3.7593996189999999"/>
    <n v="60"/>
    <s v="F"/>
    <m/>
    <n v="0"/>
    <n v="1"/>
    <n v="1"/>
    <n v="1"/>
    <s v="Stanford"/>
    <n v="1"/>
    <n v="0"/>
    <n v="1"/>
    <n v="1"/>
    <n v="1"/>
    <b v="0"/>
    <n v="0"/>
    <b v="0"/>
    <n v="0"/>
    <b v="0"/>
    <n v="0"/>
    <b v="0"/>
    <b v="0"/>
    <b v="1"/>
    <b v="0"/>
    <b v="0"/>
    <b v="1"/>
    <b v="1"/>
    <b v="1"/>
    <b v="1"/>
    <b v="1"/>
    <b v="1"/>
    <b v="1"/>
    <b v="1"/>
    <x v="1"/>
  </r>
  <r>
    <x v="0"/>
    <n v="-5.7719640390000002"/>
    <n v="51"/>
    <s v="F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n v="-2.495419778"/>
    <n v="52"/>
    <s v="M"/>
    <m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n v="-1.575004608"/>
    <n v="62"/>
    <s v="M"/>
    <s v="Pseudo-RBD"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n v="-0.23647876609999999"/>
    <n v="41"/>
    <s v="M"/>
    <s v="Delayed PLMs"/>
    <n v="0"/>
    <n v="0"/>
    <n v="0"/>
    <n v="0"/>
    <s v="Stanford"/>
    <n v="1"/>
    <n v="0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  <r>
    <x v="0"/>
    <n v="-6.9253468600000003"/>
    <n v="43"/>
    <s v="M"/>
    <m/>
    <n v="0"/>
    <n v="0"/>
    <n v="1"/>
    <n v="0"/>
    <s v="Stanford"/>
    <n v="1"/>
    <n v="0"/>
    <n v="0"/>
    <n v="1"/>
    <n v="0"/>
    <b v="0"/>
    <n v="0"/>
    <b v="0"/>
    <n v="0"/>
    <b v="0"/>
    <n v="0"/>
    <b v="0"/>
    <b v="0"/>
    <b v="0"/>
    <b v="0"/>
    <b v="0"/>
    <b v="0"/>
    <b v="1"/>
    <b v="0"/>
    <b v="1"/>
    <b v="0"/>
    <b v="0"/>
    <b v="0"/>
    <b v="1"/>
    <x v="0"/>
  </r>
  <r>
    <x v="0"/>
    <n v="-3.858069446"/>
    <n v="40"/>
    <s v="M"/>
    <m/>
    <n v="0"/>
    <n v="1"/>
    <n v="1"/>
    <n v="0"/>
    <s v="Stanford"/>
    <n v="1"/>
    <n v="0"/>
    <n v="1"/>
    <n v="1"/>
    <n v="0"/>
    <b v="0"/>
    <n v="0"/>
    <b v="0"/>
    <n v="0"/>
    <b v="0"/>
    <n v="0"/>
    <b v="0"/>
    <b v="0"/>
    <b v="0"/>
    <b v="0"/>
    <b v="0"/>
    <b v="1"/>
    <b v="1"/>
    <b v="0"/>
    <b v="1"/>
    <b v="1"/>
    <b v="1"/>
    <b v="1"/>
    <b v="1"/>
    <x v="0"/>
  </r>
  <r>
    <x v="1"/>
    <m/>
    <n v="42"/>
    <s v="M"/>
    <m/>
    <n v="1"/>
    <n v="0"/>
    <n v="0"/>
    <n v="0"/>
    <s v="SHAS"/>
    <n v="1"/>
    <n v="1"/>
    <n v="0"/>
    <n v="0"/>
    <n v="0"/>
    <b v="0"/>
    <n v="0"/>
    <b v="0"/>
    <n v="0"/>
    <b v="0"/>
    <n v="0"/>
    <b v="0"/>
    <b v="0"/>
    <b v="0"/>
    <b v="0"/>
    <b v="0"/>
    <b v="0"/>
    <b v="0"/>
    <b v="0"/>
    <b v="0"/>
    <b v="0"/>
    <b v="0"/>
    <b v="0"/>
    <b v="0"/>
    <x v="0"/>
  </r>
</pivotCacheRecords>
</file>

<file path=xl/pivotCache/pivotCacheRecords2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5">
  <r>
    <x v="0"/>
    <n v="5.1647340570000004"/>
    <n v="54"/>
    <s v="M"/>
    <s v="nREM parasomnias"/>
    <n v="0.5"/>
    <n v="0"/>
    <n v="0"/>
    <n v="1"/>
    <s v="SHAS"/>
    <n v="1"/>
    <b v="1"/>
    <b v="0"/>
    <b v="0"/>
    <b v="0"/>
    <b v="1"/>
    <b v="1"/>
    <b v="0"/>
    <b v="0"/>
    <b v="1"/>
    <b v="0"/>
    <b v="0"/>
    <b v="0"/>
    <b v="0"/>
    <x v="0"/>
  </r>
  <r>
    <x v="0"/>
    <n v="-2.3457297750000001"/>
    <n v="53"/>
    <s v="M"/>
    <s v="RLS, PLM"/>
    <n v="0.5"/>
    <n v="1"/>
    <n v="0"/>
    <n v="0"/>
    <s v="SHAS"/>
    <n v="1"/>
    <b v="0"/>
    <b v="0"/>
    <b v="1"/>
    <b v="0"/>
    <b v="0"/>
    <b v="1"/>
    <b v="0"/>
    <b v="0"/>
    <b v="1"/>
    <b v="0"/>
    <b v="0"/>
    <b v="0"/>
    <b v="1"/>
    <x v="0"/>
  </r>
  <r>
    <x v="0"/>
    <n v="-2.700108095"/>
    <n v="55"/>
    <s v="M"/>
    <s v="OSA, other parasomnias (no RSWA)"/>
    <n v="1"/>
    <n v="0"/>
    <n v="0"/>
    <n v="1"/>
    <s v="SHAS"/>
    <n v="1"/>
    <b v="0"/>
    <b v="1"/>
    <b v="0"/>
    <b v="0"/>
    <b v="1"/>
    <b v="1"/>
    <b v="1"/>
    <b v="0"/>
    <b v="0"/>
    <b v="0"/>
    <b v="0"/>
    <b v="0"/>
    <b v="0"/>
    <x v="0"/>
  </r>
  <r>
    <x v="0"/>
    <n v="7.0801831970000002"/>
    <n v="85"/>
    <s v="F"/>
    <m/>
    <n v="0"/>
    <n v="1"/>
    <n v="0"/>
    <n v="0"/>
    <s v="SHAS"/>
    <n v="1"/>
    <b v="1"/>
    <b v="0"/>
    <b v="1"/>
    <b v="0"/>
    <b v="0"/>
    <b v="1"/>
    <b v="0"/>
    <b v="0"/>
    <b v="0"/>
    <b v="0"/>
    <b v="0"/>
    <b v="0"/>
    <b v="0"/>
    <x v="0"/>
  </r>
  <r>
    <x v="0"/>
    <n v="-1.1691594750000001"/>
    <n v="75"/>
    <s v="M"/>
    <s v="OSA, no RSWA"/>
    <n v="1"/>
    <n v="0"/>
    <n v="0"/>
    <n v="0"/>
    <s v="SHAS"/>
    <n v="1"/>
    <b v="0"/>
    <b v="1"/>
    <b v="0"/>
    <b v="0"/>
    <b v="0"/>
    <b v="0"/>
    <b v="0"/>
    <b v="0"/>
    <b v="0"/>
    <b v="0"/>
    <b v="0"/>
    <b v="0"/>
    <b v="0"/>
    <x v="0"/>
  </r>
  <r>
    <x v="0"/>
    <n v="-3.4536265410000002"/>
    <n v="55"/>
    <s v="F"/>
    <m/>
    <n v="0"/>
    <n v="0"/>
    <n v="0"/>
    <n v="0"/>
    <s v="SHAS"/>
    <n v="1"/>
    <b v="0"/>
    <b v="0"/>
    <b v="0"/>
    <b v="0"/>
    <b v="0"/>
    <b v="0"/>
    <b v="0"/>
    <b v="0"/>
    <b v="0"/>
    <b v="0"/>
    <b v="0"/>
    <b v="0"/>
    <b v="0"/>
    <x v="0"/>
  </r>
  <r>
    <x v="0"/>
    <n v="1.123105215"/>
    <n v="63"/>
    <s v="M"/>
    <s v="OSA, insomnia"/>
    <n v="0"/>
    <n v="0"/>
    <n v="0"/>
    <n v="0"/>
    <s v="SHAS"/>
    <n v="1"/>
    <b v="1"/>
    <b v="0"/>
    <b v="0"/>
    <b v="0"/>
    <b v="0"/>
    <b v="0"/>
    <b v="0"/>
    <b v="0"/>
    <b v="0"/>
    <b v="0"/>
    <b v="0"/>
    <b v="0"/>
    <b v="0"/>
    <x v="0"/>
  </r>
  <r>
    <x v="0"/>
    <n v="-5.3426761110000003"/>
    <n v="68"/>
    <s v="M"/>
    <s v="OSA"/>
    <n v="0"/>
    <n v="0"/>
    <n v="0"/>
    <n v="0"/>
    <s v="SHAS"/>
    <n v="1"/>
    <b v="0"/>
    <b v="0"/>
    <b v="0"/>
    <b v="0"/>
    <b v="0"/>
    <b v="0"/>
    <b v="0"/>
    <b v="0"/>
    <b v="0"/>
    <b v="0"/>
    <b v="0"/>
    <b v="0"/>
    <b v="0"/>
    <x v="0"/>
  </r>
  <r>
    <x v="0"/>
    <n v="4.1871186180000004"/>
    <n v="81"/>
    <s v="F"/>
    <s v="RLS, sleepwalks, anxiety, depression"/>
    <n v="0"/>
    <n v="1"/>
    <n v="0.5"/>
    <n v="1"/>
    <s v="SHAS"/>
    <n v="1"/>
    <b v="1"/>
    <b v="0"/>
    <b v="1"/>
    <b v="0"/>
    <b v="1"/>
    <b v="1"/>
    <b v="0"/>
    <b v="0"/>
    <b v="0"/>
    <b v="0"/>
    <b v="0"/>
    <b v="0"/>
    <b v="0"/>
    <x v="0"/>
  </r>
  <r>
    <x v="0"/>
    <n v="-0.40979335099999997"/>
    <n v="57"/>
    <s v="F"/>
    <s v="RLS, anxiety, depression, migraines"/>
    <n v="0"/>
    <n v="0"/>
    <n v="0.5"/>
    <n v="0"/>
    <s v="SHAS"/>
    <n v="1"/>
    <b v="0"/>
    <b v="0"/>
    <b v="0"/>
    <b v="0"/>
    <b v="0"/>
    <b v="0"/>
    <b v="0"/>
    <b v="0"/>
    <b v="0"/>
    <b v="0"/>
    <b v="0"/>
    <b v="0"/>
    <b v="0"/>
    <x v="0"/>
  </r>
  <r>
    <x v="0"/>
    <n v="-1.760162252"/>
    <n v="82"/>
    <s v="F"/>
    <s v="Insomnia"/>
    <n v="0"/>
    <n v="0"/>
    <n v="0"/>
    <n v="0"/>
    <s v="SHAS"/>
    <n v="1"/>
    <b v="0"/>
    <b v="0"/>
    <b v="0"/>
    <b v="0"/>
    <b v="0"/>
    <b v="0"/>
    <b v="0"/>
    <b v="0"/>
    <b v="0"/>
    <b v="0"/>
    <b v="0"/>
    <b v="0"/>
    <b v="0"/>
    <x v="0"/>
  </r>
  <r>
    <x v="0"/>
    <n v="3.7033907999999997E-2"/>
    <n v="72"/>
    <s v="F"/>
    <m/>
    <n v="0"/>
    <n v="0"/>
    <n v="0"/>
    <n v="0"/>
    <s v="SHAS"/>
    <n v="1"/>
    <b v="1"/>
    <b v="0"/>
    <b v="0"/>
    <b v="0"/>
    <b v="0"/>
    <b v="0"/>
    <b v="0"/>
    <b v="0"/>
    <b v="0"/>
    <b v="0"/>
    <b v="0"/>
    <b v="0"/>
    <b v="0"/>
    <x v="0"/>
  </r>
  <r>
    <x v="1"/>
    <n v="-0.90226366999999996"/>
    <n v="68"/>
    <s v="M"/>
    <s v="Depression, mild sleep apnea"/>
    <n v="0"/>
    <n v="0"/>
    <n v="0"/>
    <n v="0"/>
    <s v="SHAS"/>
    <n v="1"/>
    <b v="0"/>
    <b v="0"/>
    <b v="0"/>
    <b v="0"/>
    <b v="0"/>
    <b v="0"/>
    <b v="0"/>
    <b v="0"/>
    <b v="0"/>
    <b v="0"/>
    <b v="0"/>
    <b v="0"/>
    <b v="0"/>
    <x v="0"/>
  </r>
  <r>
    <x v="1"/>
    <n v="1.3878249060000001"/>
    <n v="80"/>
    <s v="M"/>
    <m/>
    <n v="0"/>
    <n v="0"/>
    <n v="0"/>
    <n v="0"/>
    <s v="SHAS"/>
    <n v="1"/>
    <b v="1"/>
    <b v="0"/>
    <b v="0"/>
    <b v="0"/>
    <b v="0"/>
    <b v="0"/>
    <b v="0"/>
    <b v="0"/>
    <b v="0"/>
    <b v="0"/>
    <b v="0"/>
    <b v="0"/>
    <b v="0"/>
    <x v="0"/>
  </r>
  <r>
    <x v="1"/>
    <n v="4.5387679140000001"/>
    <n v="80"/>
    <s v="M"/>
    <s v="OSA, anxiety"/>
    <n v="1"/>
    <n v="0"/>
    <n v="0"/>
    <n v="0"/>
    <s v="SHAS"/>
    <n v="1"/>
    <b v="1"/>
    <b v="1"/>
    <b v="0"/>
    <b v="0"/>
    <b v="0"/>
    <b v="0"/>
    <b v="0"/>
    <b v="0"/>
    <b v="0"/>
    <b v="0"/>
    <b v="0"/>
    <b v="0"/>
    <b v="0"/>
    <x v="0"/>
  </r>
  <r>
    <x v="1"/>
    <n v="5.0120282610000002"/>
    <n v="72"/>
    <s v="F"/>
    <s v="Borderline to mild OSA"/>
    <n v="0.5"/>
    <n v="1"/>
    <n v="0"/>
    <n v="0"/>
    <s v="SHAS"/>
    <n v="1"/>
    <b v="1"/>
    <b v="0"/>
    <b v="1"/>
    <b v="0"/>
    <b v="0"/>
    <b v="1"/>
    <b v="0"/>
    <b v="0"/>
    <b v="1"/>
    <b v="0"/>
    <b v="0"/>
    <b v="0"/>
    <b v="1"/>
    <x v="1"/>
  </r>
  <r>
    <x v="1"/>
    <n v="-3.407220857"/>
    <n v="67"/>
    <s v="F"/>
    <m/>
    <n v="0"/>
    <n v="0"/>
    <n v="0"/>
    <n v="0"/>
    <s v="SHAS"/>
    <n v="1"/>
    <b v="0"/>
    <b v="0"/>
    <b v="0"/>
    <b v="0"/>
    <b v="0"/>
    <b v="0"/>
    <b v="0"/>
    <b v="0"/>
    <b v="0"/>
    <b v="0"/>
    <b v="0"/>
    <b v="0"/>
    <b v="0"/>
    <x v="0"/>
  </r>
  <r>
    <x v="1"/>
    <n v="5.694318312"/>
    <n v="70"/>
    <s v="M"/>
    <m/>
    <n v="1"/>
    <n v="1"/>
    <n v="0"/>
    <n v="0"/>
    <s v="SHAS"/>
    <n v="1"/>
    <b v="1"/>
    <b v="1"/>
    <b v="1"/>
    <b v="0"/>
    <b v="0"/>
    <b v="1"/>
    <b v="1"/>
    <b v="1"/>
    <b v="0"/>
    <b v="0"/>
    <b v="0"/>
    <b v="0"/>
    <b v="0"/>
    <x v="0"/>
  </r>
  <r>
    <x v="1"/>
    <n v="5.5261576589999999"/>
    <n v="70"/>
    <s v="M"/>
    <s v="Mild depression, RLS"/>
    <n v="0"/>
    <n v="0.5"/>
    <n v="0"/>
    <n v="1"/>
    <s v="SHAS"/>
    <n v="1"/>
    <b v="1"/>
    <b v="0"/>
    <b v="0"/>
    <b v="0"/>
    <b v="1"/>
    <b v="1"/>
    <b v="0"/>
    <b v="0"/>
    <b v="0"/>
    <b v="0"/>
    <b v="0"/>
    <b v="0"/>
    <b v="0"/>
    <x v="0"/>
  </r>
  <r>
    <x v="1"/>
    <n v="4.3556225550000001"/>
    <n v="72"/>
    <s v="F"/>
    <m/>
    <n v="1"/>
    <n v="0"/>
    <n v="1"/>
    <n v="0"/>
    <s v="SHAS"/>
    <n v="1"/>
    <b v="1"/>
    <b v="1"/>
    <b v="0"/>
    <b v="1"/>
    <b v="0"/>
    <b v="1"/>
    <b v="1"/>
    <b v="1"/>
    <b v="0"/>
    <b v="0"/>
    <b v="0"/>
    <b v="0"/>
    <b v="0"/>
    <x v="0"/>
  </r>
  <r>
    <x v="1"/>
    <n v="5.2547727159999997"/>
    <n v="67"/>
    <s v="M"/>
    <s v="Depression, anxiety, PTSD"/>
    <n v="1"/>
    <n v="1"/>
    <n v="1"/>
    <n v="0"/>
    <s v="SHAS"/>
    <n v="1"/>
    <b v="1"/>
    <b v="1"/>
    <b v="1"/>
    <b v="1"/>
    <b v="0"/>
    <b v="1"/>
    <b v="1"/>
    <b v="1"/>
    <b v="0"/>
    <b v="1"/>
    <b v="0"/>
    <b v="0"/>
    <b v="0"/>
    <x v="0"/>
  </r>
  <r>
    <x v="1"/>
    <n v="5.8859385939999997"/>
    <n v="69"/>
    <s v="M"/>
    <m/>
    <n v="1"/>
    <n v="1"/>
    <n v="0.5"/>
    <n v="0"/>
    <s v="SHAS"/>
    <n v="1"/>
    <b v="1"/>
    <b v="1"/>
    <b v="1"/>
    <b v="0"/>
    <b v="0"/>
    <b v="1"/>
    <b v="1"/>
    <b v="1"/>
    <b v="0"/>
    <b v="0"/>
    <b v="0"/>
    <b v="0"/>
    <b v="0"/>
    <x v="0"/>
  </r>
  <r>
    <x v="1"/>
    <n v="4.1546924509999998"/>
    <n v="72"/>
    <s v="M"/>
    <s v="Mild-moderate OSA, insomnia, nocturia"/>
    <n v="1"/>
    <n v="0"/>
    <n v="0.5"/>
    <n v="1"/>
    <s v="SHAS"/>
    <n v="1"/>
    <b v="1"/>
    <b v="1"/>
    <b v="0"/>
    <b v="0"/>
    <b v="1"/>
    <b v="1"/>
    <b v="1"/>
    <b v="1"/>
    <b v="0"/>
    <b v="0"/>
    <b v="0"/>
    <b v="0"/>
    <b v="0"/>
    <x v="0"/>
  </r>
  <r>
    <x v="1"/>
    <n v="-3.9642169869999999"/>
    <n v="61"/>
    <s v="F"/>
    <s v="Depression, migraines"/>
    <n v="1"/>
    <n v="0.5"/>
    <n v="1"/>
    <n v="0"/>
    <s v="SHAS"/>
    <n v="1"/>
    <b v="0"/>
    <b v="1"/>
    <b v="0"/>
    <b v="1"/>
    <b v="0"/>
    <b v="1"/>
    <b v="1"/>
    <b v="0"/>
    <b v="0"/>
    <b v="0"/>
    <b v="0"/>
    <b v="0"/>
    <b v="0"/>
    <x v="0"/>
  </r>
  <r>
    <x v="1"/>
    <n v="5.3135809820000004"/>
    <n v="76"/>
    <s v="F"/>
    <s v="Depression, anxiety"/>
    <n v="1"/>
    <n v="1"/>
    <n v="1"/>
    <n v="1"/>
    <s v="SHAS"/>
    <n v="1"/>
    <b v="1"/>
    <b v="1"/>
    <b v="1"/>
    <b v="1"/>
    <b v="1"/>
    <b v="1"/>
    <b v="1"/>
    <b v="1"/>
    <b v="0"/>
    <b v="1"/>
    <b v="0"/>
    <b v="0"/>
    <b v="0"/>
    <x v="0"/>
  </r>
  <r>
    <x v="1"/>
    <n v="-1.274989098"/>
    <n v="65"/>
    <s v="F"/>
    <s v="Insomnia, anxiety"/>
    <n v="0"/>
    <n v="0"/>
    <n v="0"/>
    <n v="0"/>
    <s v="SHAS"/>
    <n v="1"/>
    <b v="0"/>
    <b v="0"/>
    <b v="0"/>
    <b v="0"/>
    <b v="0"/>
    <b v="0"/>
    <b v="0"/>
    <b v="0"/>
    <b v="0"/>
    <b v="0"/>
    <b v="0"/>
    <b v="0"/>
    <b v="0"/>
    <x v="0"/>
  </r>
  <r>
    <x v="1"/>
    <n v="6.8392871980000001"/>
    <n v="73"/>
    <s v="F"/>
    <s v="OSA, MCI, depression"/>
    <n v="0"/>
    <n v="0"/>
    <n v="0"/>
    <n v="0"/>
    <s v="SHAS"/>
    <n v="1"/>
    <b v="1"/>
    <b v="0"/>
    <b v="0"/>
    <b v="0"/>
    <b v="0"/>
    <b v="0"/>
    <b v="0"/>
    <b v="0"/>
    <b v="0"/>
    <b v="0"/>
    <b v="0"/>
    <b v="0"/>
    <b v="0"/>
    <x v="0"/>
  </r>
  <r>
    <x v="1"/>
    <n v="1.0274295120000001"/>
    <n v="53"/>
    <s v="M"/>
    <s v="OSA"/>
    <n v="1"/>
    <n v="0.5"/>
    <n v="0.5"/>
    <n v="1"/>
    <s v="SHAS"/>
    <n v="1"/>
    <b v="1"/>
    <b v="1"/>
    <b v="0"/>
    <b v="0"/>
    <b v="1"/>
    <b v="1"/>
    <b v="1"/>
    <b v="1"/>
    <b v="0"/>
    <b v="0"/>
    <b v="0"/>
    <b v="0"/>
    <b v="0"/>
    <x v="0"/>
  </r>
  <r>
    <x v="1"/>
    <n v="0.45891792199999998"/>
    <n v="68"/>
    <s v="M"/>
    <s v="Nightmare disorder, OSA, CSA, RLS, depression"/>
    <n v="0.5"/>
    <n v="1"/>
    <n v="0.5"/>
    <n v="1"/>
    <s v="SHAS"/>
    <n v="1"/>
    <b v="1"/>
    <b v="0"/>
    <b v="1"/>
    <b v="0"/>
    <b v="1"/>
    <b v="1"/>
    <b v="0"/>
    <b v="0"/>
    <b v="1"/>
    <b v="0"/>
    <b v="0"/>
    <b v="0"/>
    <b v="1"/>
    <x v="1"/>
  </r>
  <r>
    <x v="1"/>
    <n v="0.66475001899999997"/>
    <n v="79"/>
    <s v="M"/>
    <s v="OSA"/>
    <n v="1"/>
    <n v="0"/>
    <n v="1"/>
    <n v="0"/>
    <s v="SHAS"/>
    <n v="1"/>
    <b v="1"/>
    <b v="1"/>
    <b v="0"/>
    <b v="1"/>
    <b v="0"/>
    <b v="1"/>
    <b v="1"/>
    <b v="1"/>
    <b v="0"/>
    <b v="0"/>
    <b v="0"/>
    <b v="0"/>
    <b v="0"/>
    <x v="0"/>
  </r>
  <r>
    <x v="1"/>
    <n v="6.3362845170000002"/>
    <n v="64"/>
    <s v="M"/>
    <m/>
    <n v="1"/>
    <n v="0.5"/>
    <n v="1"/>
    <n v="0"/>
    <s v="SHAS"/>
    <n v="1"/>
    <b v="1"/>
    <b v="1"/>
    <b v="0"/>
    <b v="1"/>
    <b v="0"/>
    <b v="1"/>
    <b v="1"/>
    <b v="1"/>
    <b v="0"/>
    <b v="0"/>
    <b v="0"/>
    <b v="0"/>
    <b v="0"/>
    <x v="0"/>
  </r>
  <r>
    <x v="1"/>
    <n v="2.0803639129999998"/>
    <n v="76"/>
    <s v="F"/>
    <m/>
    <n v="1"/>
    <n v="1"/>
    <n v="1"/>
    <n v="0"/>
    <s v="Stanford"/>
    <n v="1"/>
    <b v="1"/>
    <b v="1"/>
    <b v="1"/>
    <b v="1"/>
    <b v="0"/>
    <b v="1"/>
    <b v="1"/>
    <b v="1"/>
    <b v="0"/>
    <b v="1"/>
    <b v="0"/>
    <b v="0"/>
    <b v="0"/>
    <x v="0"/>
  </r>
  <r>
    <x v="1"/>
    <n v="0.737372896"/>
    <n v="63"/>
    <s v="M"/>
    <m/>
    <n v="1"/>
    <n v="0"/>
    <n v="0"/>
    <n v="0"/>
    <s v="Stanford"/>
    <n v="1"/>
    <b v="1"/>
    <b v="1"/>
    <b v="0"/>
    <b v="0"/>
    <b v="0"/>
    <b v="0"/>
    <b v="0"/>
    <b v="0"/>
    <b v="0"/>
    <b v="0"/>
    <b v="0"/>
    <b v="0"/>
    <b v="0"/>
    <x v="0"/>
  </r>
  <r>
    <x v="1"/>
    <n v="4.5332755569999996"/>
    <n v="59"/>
    <s v="M"/>
    <m/>
    <n v="1"/>
    <n v="0"/>
    <n v="1"/>
    <n v="1"/>
    <s v="Stanford"/>
    <n v="1"/>
    <b v="1"/>
    <b v="1"/>
    <b v="0"/>
    <b v="1"/>
    <b v="1"/>
    <b v="1"/>
    <b v="1"/>
    <b v="1"/>
    <b v="0"/>
    <b v="0"/>
    <b v="0"/>
    <b v="0"/>
    <b v="0"/>
    <x v="0"/>
  </r>
  <r>
    <x v="1"/>
    <n v="-4.9148882719999998"/>
    <n v="65"/>
    <s v="F"/>
    <m/>
    <n v="1"/>
    <n v="0"/>
    <n v="0"/>
    <n v="0"/>
    <s v="Stanford"/>
    <n v="1"/>
    <b v="0"/>
    <b v="1"/>
    <b v="0"/>
    <b v="0"/>
    <b v="0"/>
    <b v="0"/>
    <b v="0"/>
    <b v="0"/>
    <b v="0"/>
    <b v="0"/>
    <b v="0"/>
    <b v="0"/>
    <b v="0"/>
    <x v="0"/>
  </r>
  <r>
    <x v="1"/>
    <n v="6.1564291280000001"/>
    <n v="63"/>
    <s v="M"/>
    <m/>
    <n v="1"/>
    <n v="0"/>
    <n v="0"/>
    <n v="0"/>
    <s v="Stanford"/>
    <n v="1"/>
    <b v="1"/>
    <b v="1"/>
    <b v="0"/>
    <b v="0"/>
    <b v="0"/>
    <b v="0"/>
    <b v="0"/>
    <b v="0"/>
    <b v="0"/>
    <b v="0"/>
    <b v="0"/>
    <b v="0"/>
    <b v="0"/>
    <x v="0"/>
  </r>
  <r>
    <x v="1"/>
    <n v="-0.96570313910000005"/>
    <n v="74"/>
    <s v="M"/>
    <m/>
    <n v="1"/>
    <n v="1"/>
    <n v="0"/>
    <n v="0"/>
    <s v="Stanford"/>
    <n v="1"/>
    <b v="0"/>
    <b v="1"/>
    <b v="1"/>
    <b v="0"/>
    <b v="0"/>
    <b v="1"/>
    <b v="1"/>
    <b v="0"/>
    <b v="0"/>
    <b v="0"/>
    <b v="0"/>
    <b v="0"/>
    <b v="0"/>
    <x v="0"/>
  </r>
  <r>
    <x v="1"/>
    <n v="7.6217001560000002"/>
    <n v="75"/>
    <s v="M"/>
    <m/>
    <n v="1"/>
    <n v="0.5"/>
    <n v="0"/>
    <n v="0.5"/>
    <s v="Stanford"/>
    <n v="1"/>
    <b v="1"/>
    <b v="1"/>
    <b v="0"/>
    <b v="0"/>
    <b v="0"/>
    <b v="0"/>
    <b v="0"/>
    <b v="0"/>
    <b v="0"/>
    <b v="0"/>
    <b v="0"/>
    <b v="0"/>
    <b v="0"/>
    <x v="0"/>
  </r>
  <r>
    <x v="1"/>
    <n v="4.2917910519999998"/>
    <n v="62"/>
    <s v="F"/>
    <m/>
    <n v="1"/>
    <n v="0"/>
    <n v="0"/>
    <n v="1"/>
    <s v="Stanford"/>
    <n v="1"/>
    <b v="1"/>
    <b v="1"/>
    <b v="0"/>
    <b v="0"/>
    <b v="1"/>
    <b v="1"/>
    <b v="1"/>
    <b v="1"/>
    <b v="0"/>
    <b v="0"/>
    <b v="0"/>
    <b v="0"/>
    <b v="0"/>
    <x v="0"/>
  </r>
  <r>
    <x v="1"/>
    <n v="7.2552489189999996"/>
    <n v="62"/>
    <s v="M"/>
    <m/>
    <n v="1"/>
    <n v="0"/>
    <n v="0"/>
    <n v="0"/>
    <s v="Stanford"/>
    <n v="1"/>
    <b v="1"/>
    <b v="1"/>
    <b v="0"/>
    <b v="0"/>
    <b v="0"/>
    <b v="0"/>
    <b v="0"/>
    <b v="0"/>
    <b v="0"/>
    <b v="0"/>
    <b v="0"/>
    <b v="0"/>
    <b v="0"/>
    <x v="0"/>
  </r>
  <r>
    <x v="1"/>
    <n v="4.4798871480000004"/>
    <n v="60"/>
    <s v="M"/>
    <m/>
    <n v="1"/>
    <n v="1"/>
    <n v="0"/>
    <n v="1"/>
    <s v="Stanford"/>
    <n v="1"/>
    <b v="1"/>
    <b v="1"/>
    <b v="1"/>
    <b v="0"/>
    <b v="1"/>
    <b v="1"/>
    <b v="1"/>
    <b v="1"/>
    <b v="0"/>
    <b v="0"/>
    <b v="0"/>
    <b v="0"/>
    <b v="0"/>
    <x v="0"/>
  </r>
  <r>
    <x v="1"/>
    <n v="4.4268055569999998"/>
    <n v="78"/>
    <s v="M"/>
    <m/>
    <n v="1"/>
    <n v="1"/>
    <n v="0"/>
    <n v="1"/>
    <s v="Stanford"/>
    <n v="1"/>
    <b v="1"/>
    <b v="1"/>
    <b v="1"/>
    <b v="0"/>
    <b v="1"/>
    <b v="1"/>
    <b v="1"/>
    <b v="1"/>
    <b v="0"/>
    <b v="0"/>
    <b v="0"/>
    <b v="0"/>
    <b v="0"/>
    <x v="0"/>
  </r>
  <r>
    <x v="1"/>
    <n v="4.9676454559999996"/>
    <n v="67"/>
    <s v="M"/>
    <m/>
    <n v="1"/>
    <n v="0"/>
    <n v="1"/>
    <n v="1"/>
    <s v="Stanford"/>
    <n v="1"/>
    <b v="1"/>
    <b v="1"/>
    <b v="0"/>
    <b v="1"/>
    <b v="1"/>
    <b v="1"/>
    <b v="1"/>
    <b v="1"/>
    <b v="0"/>
    <b v="0"/>
    <b v="0"/>
    <b v="0"/>
    <b v="0"/>
    <x v="0"/>
  </r>
  <r>
    <x v="1"/>
    <n v="7.4490138779999997"/>
    <n v="66"/>
    <s v="M"/>
    <m/>
    <n v="1"/>
    <n v="0"/>
    <n v="1"/>
    <n v="1"/>
    <s v="Stanford"/>
    <n v="1"/>
    <b v="1"/>
    <b v="1"/>
    <b v="0"/>
    <b v="1"/>
    <b v="1"/>
    <b v="1"/>
    <b v="1"/>
    <b v="1"/>
    <b v="0"/>
    <b v="0"/>
    <b v="0"/>
    <b v="0"/>
    <b v="0"/>
    <x v="0"/>
  </r>
  <r>
    <x v="1"/>
    <n v="4.0073969509999996"/>
    <n v="75"/>
    <s v="M"/>
    <m/>
    <n v="1"/>
    <n v="0"/>
    <n v="1"/>
    <n v="1"/>
    <s v="Stanford"/>
    <n v="1"/>
    <b v="1"/>
    <b v="1"/>
    <b v="0"/>
    <b v="1"/>
    <b v="1"/>
    <b v="1"/>
    <b v="1"/>
    <b v="1"/>
    <b v="0"/>
    <b v="0"/>
    <b v="0"/>
    <b v="0"/>
    <b v="0"/>
    <x v="0"/>
  </r>
  <r>
    <x v="1"/>
    <n v="10.04713289"/>
    <n v="67"/>
    <s v="M"/>
    <m/>
    <n v="1"/>
    <n v="1"/>
    <n v="1"/>
    <n v="1"/>
    <s v="Stanford"/>
    <n v="1"/>
    <b v="1"/>
    <b v="1"/>
    <b v="1"/>
    <b v="1"/>
    <b v="1"/>
    <b v="1"/>
    <b v="1"/>
    <b v="1"/>
    <b v="0"/>
    <b v="1"/>
    <b v="0"/>
    <b v="0"/>
    <b v="0"/>
    <x v="0"/>
  </r>
  <r>
    <x v="1"/>
    <n v="6.5036704729999997"/>
    <n v="77"/>
    <s v="M"/>
    <m/>
    <n v="1"/>
    <n v="1"/>
    <n v="1"/>
    <n v="1"/>
    <s v="Stanford"/>
    <n v="1"/>
    <b v="1"/>
    <b v="1"/>
    <b v="1"/>
    <b v="1"/>
    <b v="1"/>
    <b v="1"/>
    <b v="1"/>
    <b v="1"/>
    <b v="0"/>
    <b v="1"/>
    <b v="0"/>
    <b v="0"/>
    <b v="0"/>
    <x v="0"/>
  </r>
  <r>
    <x v="1"/>
    <n v="3.3723491669999999"/>
    <n v="73"/>
    <s v="M"/>
    <m/>
    <n v="1"/>
    <n v="1"/>
    <n v="1"/>
    <n v="1"/>
    <s v="Stanford"/>
    <n v="1"/>
    <b v="1"/>
    <b v="1"/>
    <b v="1"/>
    <b v="1"/>
    <b v="1"/>
    <b v="1"/>
    <b v="1"/>
    <b v="1"/>
    <b v="0"/>
    <b v="1"/>
    <b v="0"/>
    <b v="0"/>
    <b v="0"/>
    <x v="0"/>
  </r>
  <r>
    <x v="1"/>
    <n v="4.2871140130000001"/>
    <n v="63"/>
    <s v="M"/>
    <m/>
    <n v="1"/>
    <n v="1"/>
    <n v="1"/>
    <n v="1"/>
    <s v="Stanford"/>
    <n v="1"/>
    <b v="1"/>
    <b v="1"/>
    <b v="1"/>
    <b v="1"/>
    <b v="1"/>
    <b v="1"/>
    <b v="1"/>
    <b v="1"/>
    <b v="0"/>
    <b v="1"/>
    <b v="0"/>
    <b v="0"/>
    <b v="0"/>
    <x v="0"/>
  </r>
  <r>
    <x v="1"/>
    <n v="8.4718958880000006"/>
    <n v="69"/>
    <s v="M"/>
    <m/>
    <n v="1"/>
    <n v="1"/>
    <n v="1"/>
    <n v="1"/>
    <s v="Stanford"/>
    <n v="1"/>
    <b v="1"/>
    <b v="1"/>
    <b v="1"/>
    <b v="1"/>
    <b v="1"/>
    <b v="1"/>
    <b v="1"/>
    <b v="1"/>
    <b v="0"/>
    <b v="1"/>
    <b v="0"/>
    <b v="0"/>
    <b v="0"/>
    <x v="0"/>
  </r>
  <r>
    <x v="1"/>
    <n v="6.7906220670000002"/>
    <n v="70"/>
    <s v="M"/>
    <m/>
    <n v="1"/>
    <n v="1"/>
    <n v="1"/>
    <n v="1"/>
    <s v="Stanford"/>
    <n v="1"/>
    <b v="1"/>
    <b v="1"/>
    <b v="1"/>
    <b v="1"/>
    <b v="1"/>
    <b v="1"/>
    <b v="1"/>
    <b v="1"/>
    <b v="0"/>
    <b v="1"/>
    <b v="0"/>
    <b v="0"/>
    <b v="0"/>
    <x v="0"/>
  </r>
  <r>
    <x v="1"/>
    <n v="4.6497392319999999"/>
    <n v="60"/>
    <s v="M"/>
    <m/>
    <n v="1"/>
    <n v="0"/>
    <n v="0"/>
    <n v="0"/>
    <s v="Stanford"/>
    <n v="1"/>
    <b v="1"/>
    <b v="1"/>
    <b v="0"/>
    <b v="0"/>
    <b v="0"/>
    <b v="0"/>
    <b v="0"/>
    <b v="0"/>
    <b v="0"/>
    <b v="0"/>
    <b v="0"/>
    <b v="0"/>
    <b v="0"/>
    <x v="0"/>
  </r>
  <r>
    <x v="1"/>
    <n v="4.461746335"/>
    <n v="60"/>
    <s v="F"/>
    <m/>
    <n v="1"/>
    <n v="0"/>
    <n v="0"/>
    <n v="0"/>
    <s v="Stanford"/>
    <n v="1"/>
    <b v="1"/>
    <b v="1"/>
    <b v="0"/>
    <b v="0"/>
    <b v="0"/>
    <b v="0"/>
    <b v="0"/>
    <b v="0"/>
    <b v="0"/>
    <b v="0"/>
    <b v="0"/>
    <b v="0"/>
    <b v="0"/>
    <x v="0"/>
  </r>
  <r>
    <x v="1"/>
    <n v="3.8612132610000001"/>
    <n v="70"/>
    <s v="F"/>
    <m/>
    <n v="1"/>
    <n v="0"/>
    <n v="0"/>
    <n v="0"/>
    <s v="Stanford"/>
    <n v="1"/>
    <b v="1"/>
    <b v="1"/>
    <b v="0"/>
    <b v="0"/>
    <b v="0"/>
    <b v="0"/>
    <b v="0"/>
    <b v="0"/>
    <b v="0"/>
    <b v="0"/>
    <b v="0"/>
    <b v="0"/>
    <b v="0"/>
    <x v="0"/>
  </r>
  <r>
    <x v="1"/>
    <n v="8.2499133800000006"/>
    <n v="61"/>
    <s v="M"/>
    <m/>
    <n v="1"/>
    <n v="0"/>
    <n v="0"/>
    <n v="0"/>
    <s v="Stanford"/>
    <n v="1"/>
    <b v="1"/>
    <b v="1"/>
    <b v="0"/>
    <b v="0"/>
    <b v="0"/>
    <b v="0"/>
    <b v="0"/>
    <b v="0"/>
    <b v="0"/>
    <b v="0"/>
    <b v="0"/>
    <b v="0"/>
    <b v="0"/>
    <x v="0"/>
  </r>
  <r>
    <x v="1"/>
    <n v="10.48810585"/>
    <n v="77"/>
    <s v="M"/>
    <m/>
    <n v="1"/>
    <n v="0"/>
    <n v="0"/>
    <n v="0"/>
    <s v="Stanford"/>
    <n v="1"/>
    <b v="1"/>
    <b v="1"/>
    <b v="0"/>
    <b v="0"/>
    <b v="0"/>
    <b v="0"/>
    <b v="0"/>
    <b v="0"/>
    <b v="0"/>
    <b v="0"/>
    <b v="0"/>
    <b v="0"/>
    <b v="0"/>
    <x v="0"/>
  </r>
  <r>
    <x v="1"/>
    <n v="3.9732898780000001"/>
    <n v="71"/>
    <s v="M"/>
    <m/>
    <n v="1"/>
    <n v="1"/>
    <n v="0"/>
    <n v="0"/>
    <s v="Stanford"/>
    <n v="1"/>
    <b v="1"/>
    <b v="1"/>
    <b v="1"/>
    <b v="0"/>
    <b v="0"/>
    <b v="1"/>
    <b v="1"/>
    <b v="1"/>
    <b v="0"/>
    <b v="0"/>
    <b v="0"/>
    <b v="0"/>
    <b v="0"/>
    <x v="0"/>
  </r>
  <r>
    <x v="1"/>
    <n v="7.9504351340000001"/>
    <n v="67"/>
    <s v="M"/>
    <m/>
    <n v="1"/>
    <n v="1"/>
    <n v="0"/>
    <n v="0"/>
    <s v="Stanford"/>
    <n v="1"/>
    <b v="1"/>
    <b v="1"/>
    <b v="1"/>
    <b v="0"/>
    <b v="0"/>
    <b v="1"/>
    <b v="1"/>
    <b v="1"/>
    <b v="0"/>
    <b v="0"/>
    <b v="0"/>
    <b v="0"/>
    <b v="0"/>
    <x v="0"/>
  </r>
  <r>
    <x v="1"/>
    <n v="7.7607998289999998"/>
    <n v="70"/>
    <s v="M"/>
    <m/>
    <n v="1"/>
    <n v="0"/>
    <n v="1"/>
    <n v="0"/>
    <s v="Stanford"/>
    <n v="1"/>
    <b v="1"/>
    <b v="1"/>
    <b v="0"/>
    <b v="1"/>
    <b v="0"/>
    <b v="1"/>
    <b v="1"/>
    <b v="1"/>
    <b v="0"/>
    <b v="0"/>
    <b v="0"/>
    <b v="0"/>
    <b v="0"/>
    <x v="0"/>
  </r>
  <r>
    <x v="1"/>
    <n v="8.1570566610000004"/>
    <n v="56"/>
    <s v="M"/>
    <m/>
    <n v="1"/>
    <n v="0"/>
    <n v="1"/>
    <n v="0"/>
    <s v="Stanford"/>
    <n v="1"/>
    <b v="1"/>
    <b v="1"/>
    <b v="0"/>
    <b v="1"/>
    <b v="0"/>
    <b v="1"/>
    <b v="1"/>
    <b v="1"/>
    <b v="0"/>
    <b v="0"/>
    <b v="0"/>
    <b v="0"/>
    <b v="0"/>
    <x v="0"/>
  </r>
  <r>
    <x v="1"/>
    <n v="8.5528064770000007"/>
    <n v="71"/>
    <s v="M"/>
    <m/>
    <n v="1"/>
    <n v="0"/>
    <n v="1"/>
    <n v="0"/>
    <s v="Stanford"/>
    <n v="1"/>
    <b v="1"/>
    <b v="1"/>
    <b v="0"/>
    <b v="1"/>
    <b v="0"/>
    <b v="1"/>
    <b v="1"/>
    <b v="1"/>
    <b v="0"/>
    <b v="0"/>
    <b v="0"/>
    <b v="0"/>
    <b v="0"/>
    <x v="0"/>
  </r>
  <r>
    <x v="1"/>
    <n v="1.4660633679999999"/>
    <n v="69"/>
    <s v="M"/>
    <m/>
    <n v="1"/>
    <n v="1"/>
    <n v="1"/>
    <n v="0"/>
    <s v="Stanford"/>
    <n v="1"/>
    <b v="1"/>
    <b v="1"/>
    <b v="1"/>
    <b v="1"/>
    <b v="0"/>
    <b v="1"/>
    <b v="1"/>
    <b v="1"/>
    <b v="0"/>
    <b v="1"/>
    <b v="0"/>
    <b v="0"/>
    <b v="0"/>
    <x v="0"/>
  </r>
  <r>
    <x v="1"/>
    <n v="6.4650967499999998"/>
    <n v="71"/>
    <s v="M"/>
    <m/>
    <n v="1"/>
    <n v="1"/>
    <n v="1"/>
    <n v="0"/>
    <s v="Stanford"/>
    <n v="1"/>
    <b v="1"/>
    <b v="1"/>
    <b v="1"/>
    <b v="1"/>
    <b v="0"/>
    <b v="1"/>
    <b v="1"/>
    <b v="1"/>
    <b v="0"/>
    <b v="1"/>
    <b v="0"/>
    <b v="0"/>
    <b v="0"/>
    <x v="0"/>
  </r>
  <r>
    <x v="1"/>
    <n v="5.9654922040000002"/>
    <n v="56"/>
    <s v="F"/>
    <m/>
    <n v="1"/>
    <n v="1"/>
    <n v="1"/>
    <n v="0"/>
    <s v="Stanford"/>
    <n v="1"/>
    <b v="1"/>
    <b v="1"/>
    <b v="1"/>
    <b v="1"/>
    <b v="0"/>
    <b v="1"/>
    <b v="1"/>
    <b v="1"/>
    <b v="0"/>
    <b v="1"/>
    <b v="0"/>
    <b v="0"/>
    <b v="0"/>
    <x v="0"/>
  </r>
  <r>
    <x v="1"/>
    <n v="6.6762195039999996"/>
    <n v="65"/>
    <s v="F"/>
    <s v="Parasomnia"/>
    <n v="1"/>
    <n v="1"/>
    <n v="1"/>
    <n v="0"/>
    <s v="Stanford"/>
    <n v="1"/>
    <b v="1"/>
    <b v="1"/>
    <b v="1"/>
    <b v="1"/>
    <b v="0"/>
    <b v="1"/>
    <b v="1"/>
    <b v="1"/>
    <b v="0"/>
    <b v="1"/>
    <b v="0"/>
    <b v="0"/>
    <b v="0"/>
    <x v="0"/>
  </r>
  <r>
    <x v="1"/>
    <n v="6.7622398209999997"/>
    <n v="74"/>
    <s v="F"/>
    <m/>
    <n v="1"/>
    <n v="1"/>
    <n v="1"/>
    <n v="0"/>
    <s v="Stanford"/>
    <n v="1"/>
    <b v="1"/>
    <b v="1"/>
    <b v="1"/>
    <b v="1"/>
    <b v="0"/>
    <b v="1"/>
    <b v="1"/>
    <b v="1"/>
    <b v="0"/>
    <b v="1"/>
    <b v="0"/>
    <b v="0"/>
    <b v="0"/>
    <x v="0"/>
  </r>
  <r>
    <x v="1"/>
    <n v="7.0950900639999999"/>
    <n v="59"/>
    <s v="M"/>
    <m/>
    <n v="1"/>
    <n v="1"/>
    <n v="1"/>
    <n v="0"/>
    <s v="Stanford"/>
    <n v="1"/>
    <b v="1"/>
    <b v="1"/>
    <b v="1"/>
    <b v="1"/>
    <b v="0"/>
    <b v="1"/>
    <b v="1"/>
    <b v="1"/>
    <b v="0"/>
    <b v="1"/>
    <b v="0"/>
    <b v="0"/>
    <b v="0"/>
    <x v="0"/>
  </r>
  <r>
    <x v="1"/>
    <n v="10.709139990000001"/>
    <n v="76"/>
    <s v="M"/>
    <m/>
    <n v="1"/>
    <n v="1"/>
    <n v="1"/>
    <n v="0"/>
    <s v="Stanford"/>
    <n v="1"/>
    <b v="1"/>
    <b v="1"/>
    <b v="1"/>
    <b v="1"/>
    <b v="0"/>
    <b v="1"/>
    <b v="1"/>
    <b v="1"/>
    <b v="0"/>
    <b v="1"/>
    <b v="0"/>
    <b v="0"/>
    <b v="0"/>
    <x v="0"/>
  </r>
  <r>
    <x v="1"/>
    <n v="5.5567184239999996"/>
    <n v="62"/>
    <s v="M"/>
    <m/>
    <n v="1"/>
    <n v="1"/>
    <n v="1"/>
    <n v="0"/>
    <s v="Stanford"/>
    <n v="1"/>
    <b v="1"/>
    <b v="1"/>
    <b v="1"/>
    <b v="1"/>
    <b v="0"/>
    <b v="1"/>
    <b v="1"/>
    <b v="1"/>
    <b v="0"/>
    <b v="1"/>
    <b v="0"/>
    <b v="0"/>
    <b v="0"/>
    <x v="0"/>
  </r>
  <r>
    <x v="1"/>
    <n v="8.1022803109999995"/>
    <n v="68"/>
    <s v="F"/>
    <m/>
    <n v="1"/>
    <n v="1"/>
    <n v="1"/>
    <n v="0"/>
    <s v="Stanford"/>
    <n v="1"/>
    <b v="1"/>
    <b v="1"/>
    <b v="1"/>
    <b v="1"/>
    <b v="0"/>
    <b v="1"/>
    <b v="1"/>
    <b v="1"/>
    <b v="0"/>
    <b v="1"/>
    <b v="0"/>
    <b v="0"/>
    <b v="0"/>
    <x v="0"/>
  </r>
  <r>
    <x v="1"/>
    <n v="5.0905679749999999"/>
    <n v="76"/>
    <s v="M"/>
    <m/>
    <n v="1"/>
    <n v="1"/>
    <n v="1"/>
    <n v="0"/>
    <s v="Stanford"/>
    <n v="1"/>
    <b v="1"/>
    <b v="1"/>
    <b v="1"/>
    <b v="1"/>
    <b v="0"/>
    <b v="1"/>
    <b v="1"/>
    <b v="1"/>
    <b v="0"/>
    <b v="1"/>
    <b v="0"/>
    <b v="0"/>
    <b v="0"/>
    <x v="0"/>
  </r>
  <r>
    <x v="1"/>
    <n v="4.3324332099999996"/>
    <n v="52"/>
    <s v="M"/>
    <m/>
    <n v="1"/>
    <n v="0.5"/>
    <n v="1"/>
    <n v="0"/>
    <s v="Stanford"/>
    <n v="1"/>
    <b v="1"/>
    <b v="1"/>
    <b v="0"/>
    <b v="1"/>
    <b v="0"/>
    <b v="1"/>
    <b v="1"/>
    <b v="1"/>
    <b v="0"/>
    <b v="0"/>
    <b v="0"/>
    <b v="0"/>
    <b v="0"/>
    <x v="0"/>
  </r>
  <r>
    <x v="1"/>
    <n v="2.9167801550000001"/>
    <n v="71"/>
    <s v="M"/>
    <m/>
    <n v="1"/>
    <n v="0.5"/>
    <n v="1"/>
    <n v="1"/>
    <s v="Stanford"/>
    <n v="1"/>
    <b v="1"/>
    <b v="1"/>
    <b v="0"/>
    <b v="1"/>
    <b v="1"/>
    <b v="1"/>
    <b v="1"/>
    <b v="1"/>
    <b v="0"/>
    <b v="0"/>
    <b v="0"/>
    <b v="0"/>
    <b v="0"/>
    <x v="0"/>
  </r>
  <r>
    <x v="0"/>
    <n v="-8.0569572209999993"/>
    <n v="45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x v="0"/>
  </r>
  <r>
    <x v="0"/>
    <n v="-7.1855940269999996"/>
    <n v="65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x v="0"/>
  </r>
  <r>
    <x v="0"/>
    <n v="-7.161543633"/>
    <n v="70"/>
    <s v="F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x v="0"/>
  </r>
  <r>
    <x v="0"/>
    <n v="-7.0927508330000002"/>
    <n v="58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x v="0"/>
  </r>
  <r>
    <x v="0"/>
    <n v="-6.7442457180000002"/>
    <n v="66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x v="0"/>
  </r>
  <r>
    <x v="0"/>
    <n v="-6.0728324950000001"/>
    <n v="53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x v="0"/>
  </r>
  <r>
    <x v="0"/>
    <n v="-5.8477109399999998"/>
    <n v="72"/>
    <s v="F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x v="0"/>
  </r>
  <r>
    <x v="0"/>
    <n v="-5.6646109559999998"/>
    <n v="61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x v="0"/>
  </r>
  <r>
    <x v="0"/>
    <n v="-5.4816198849999997"/>
    <n v="80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x v="0"/>
  </r>
  <r>
    <x v="0"/>
    <n v="-5.3751686689999998"/>
    <n v="62"/>
    <s v="F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x v="0"/>
  </r>
  <r>
    <x v="0"/>
    <n v="-5.3183706559999999"/>
    <n v="60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x v="0"/>
  </r>
  <r>
    <x v="0"/>
    <n v="-4.9671237980000003"/>
    <n v="64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x v="0"/>
  </r>
  <r>
    <x v="0"/>
    <n v="-4.8526087950000001"/>
    <n v="77"/>
    <s v="F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x v="0"/>
  </r>
  <r>
    <x v="0"/>
    <n v="-4.5812398910000001"/>
    <n v="74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x v="0"/>
  </r>
  <r>
    <x v="0"/>
    <n v="-4.4213471929999999"/>
    <n v="66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x v="0"/>
  </r>
  <r>
    <x v="0"/>
    <n v="-4.3677041909999996"/>
    <n v="68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x v="0"/>
  </r>
  <r>
    <x v="0"/>
    <n v="-4.3485170799999997"/>
    <n v="74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x v="0"/>
  </r>
  <r>
    <x v="0"/>
    <n v="-3.7640566149999999"/>
    <n v="62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x v="0"/>
  </r>
  <r>
    <x v="0"/>
    <n v="-3.5628620519999998"/>
    <n v="73"/>
    <s v="F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x v="0"/>
  </r>
  <r>
    <x v="0"/>
    <n v="-3.0625151339999999"/>
    <n v="74"/>
    <s v="F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x v="0"/>
  </r>
  <r>
    <x v="0"/>
    <n v="-2.9571440099999999"/>
    <n v="76"/>
    <s v="F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x v="0"/>
  </r>
  <r>
    <x v="0"/>
    <n v="-2.5948541490000001"/>
    <n v="65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x v="0"/>
  </r>
  <r>
    <x v="0"/>
    <n v="-2.14175468"/>
    <n v="71"/>
    <s v="F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x v="0"/>
  </r>
  <r>
    <x v="0"/>
    <n v="-1.7900054729999999"/>
    <n v="79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x v="0"/>
  </r>
  <r>
    <x v="0"/>
    <n v="-1.459569605"/>
    <n v="57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x v="0"/>
  </r>
  <r>
    <x v="0"/>
    <n v="-5.1303870600000002E-2"/>
    <n v="72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x v="0"/>
  </r>
  <r>
    <x v="0"/>
    <n v="6.9434791679999996E-2"/>
    <n v="61"/>
    <s v="M"/>
    <m/>
    <n v="0"/>
    <n v="0"/>
    <n v="0"/>
    <n v="0"/>
    <s v="Stanford"/>
    <n v="1"/>
    <b v="1"/>
    <b v="0"/>
    <b v="0"/>
    <b v="0"/>
    <b v="0"/>
    <b v="0"/>
    <b v="0"/>
    <b v="0"/>
    <b v="0"/>
    <b v="0"/>
    <b v="0"/>
    <b v="0"/>
    <b v="0"/>
    <x v="0"/>
  </r>
  <r>
    <x v="0"/>
    <n v="0.91961745130000005"/>
    <n v="60"/>
    <s v="M"/>
    <s v="REM-related OSA"/>
    <n v="0"/>
    <n v="0"/>
    <n v="0"/>
    <n v="0"/>
    <s v="Stanford"/>
    <n v="1"/>
    <b v="1"/>
    <b v="0"/>
    <b v="0"/>
    <b v="0"/>
    <b v="0"/>
    <b v="0"/>
    <b v="0"/>
    <b v="0"/>
    <b v="0"/>
    <b v="0"/>
    <b v="0"/>
    <b v="0"/>
    <b v="0"/>
    <x v="0"/>
  </r>
  <r>
    <x v="0"/>
    <n v="2.1386801129999999"/>
    <n v="71"/>
    <s v="F"/>
    <m/>
    <n v="0"/>
    <n v="0"/>
    <n v="0"/>
    <n v="0"/>
    <s v="Stanford"/>
    <n v="1"/>
    <b v="1"/>
    <b v="0"/>
    <b v="0"/>
    <b v="0"/>
    <b v="0"/>
    <b v="0"/>
    <b v="0"/>
    <b v="0"/>
    <b v="0"/>
    <b v="0"/>
    <b v="0"/>
    <b v="0"/>
    <b v="0"/>
    <x v="0"/>
  </r>
  <r>
    <x v="0"/>
    <n v="-5.9610876189999997"/>
    <n v="60"/>
    <s v="F"/>
    <m/>
    <n v="0"/>
    <n v="0"/>
    <n v="1"/>
    <n v="0"/>
    <s v="Stanford"/>
    <n v="1"/>
    <b v="0"/>
    <b v="0"/>
    <b v="0"/>
    <b v="1"/>
    <b v="0"/>
    <b v="1"/>
    <b v="0"/>
    <b v="0"/>
    <b v="0"/>
    <b v="0"/>
    <b v="0"/>
    <b v="0"/>
    <b v="0"/>
    <x v="0"/>
  </r>
  <r>
    <x v="0"/>
    <n v="-1.679247124"/>
    <n v="70"/>
    <s v="M"/>
    <m/>
    <n v="0"/>
    <n v="1"/>
    <n v="1"/>
    <n v="0"/>
    <s v="Stanford"/>
    <n v="1"/>
    <b v="0"/>
    <b v="0"/>
    <b v="1"/>
    <b v="1"/>
    <b v="0"/>
    <b v="1"/>
    <b v="0"/>
    <b v="0"/>
    <b v="0"/>
    <b v="1"/>
    <b v="0"/>
    <b v="0"/>
    <b v="0"/>
    <x v="0"/>
  </r>
  <r>
    <x v="0"/>
    <n v="-7.7915592770000002"/>
    <n v="62"/>
    <s v="M"/>
    <m/>
    <n v="0"/>
    <n v="0"/>
    <n v="0"/>
    <n v="1"/>
    <s v="Stanford"/>
    <n v="1"/>
    <b v="0"/>
    <b v="0"/>
    <b v="0"/>
    <b v="0"/>
    <b v="1"/>
    <b v="1"/>
    <b v="0"/>
    <b v="0"/>
    <b v="0"/>
    <b v="0"/>
    <b v="0"/>
    <b v="0"/>
    <b v="0"/>
    <x v="0"/>
  </r>
  <r>
    <x v="0"/>
    <n v="-7.2821115900000004"/>
    <n v="76"/>
    <s v="M"/>
    <m/>
    <n v="0"/>
    <n v="0"/>
    <n v="0"/>
    <n v="1"/>
    <s v="Stanford"/>
    <n v="1"/>
    <b v="0"/>
    <b v="0"/>
    <b v="0"/>
    <b v="0"/>
    <b v="1"/>
    <b v="1"/>
    <b v="0"/>
    <b v="0"/>
    <b v="0"/>
    <b v="0"/>
    <b v="0"/>
    <b v="0"/>
    <b v="0"/>
    <x v="0"/>
  </r>
  <r>
    <x v="0"/>
    <n v="-2.5812651959999999"/>
    <n v="74"/>
    <s v="F"/>
    <s v="REM-related OSA"/>
    <n v="0"/>
    <n v="0"/>
    <n v="0"/>
    <n v="1"/>
    <s v="Stanford"/>
    <n v="1"/>
    <b v="0"/>
    <b v="0"/>
    <b v="0"/>
    <b v="0"/>
    <b v="1"/>
    <b v="1"/>
    <b v="0"/>
    <b v="0"/>
    <b v="0"/>
    <b v="0"/>
    <b v="0"/>
    <b v="0"/>
    <b v="0"/>
    <x v="0"/>
  </r>
  <r>
    <x v="0"/>
    <n v="3.9730297220000002"/>
    <n v="73"/>
    <s v="M"/>
    <m/>
    <n v="0"/>
    <n v="0"/>
    <n v="0"/>
    <n v="1"/>
    <s v="Stanford"/>
    <n v="1"/>
    <b v="1"/>
    <b v="0"/>
    <b v="0"/>
    <b v="0"/>
    <b v="1"/>
    <b v="1"/>
    <b v="0"/>
    <b v="0"/>
    <b v="0"/>
    <b v="0"/>
    <b v="0"/>
    <b v="0"/>
    <b v="0"/>
    <x v="0"/>
  </r>
  <r>
    <x v="0"/>
    <n v="-3.7593996189999999"/>
    <n v="60"/>
    <s v="F"/>
    <m/>
    <n v="0"/>
    <n v="1"/>
    <n v="1"/>
    <n v="1"/>
    <s v="Stanford"/>
    <n v="1"/>
    <b v="0"/>
    <b v="0"/>
    <b v="1"/>
    <b v="1"/>
    <b v="1"/>
    <b v="1"/>
    <b v="0"/>
    <b v="0"/>
    <b v="0"/>
    <b v="1"/>
    <b v="0"/>
    <b v="0"/>
    <b v="0"/>
    <x v="0"/>
  </r>
  <r>
    <x v="0"/>
    <n v="-5.7719640390000002"/>
    <n v="51"/>
    <s v="F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x v="0"/>
  </r>
  <r>
    <x v="0"/>
    <n v="-2.495419778"/>
    <n v="52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x v="0"/>
  </r>
  <r>
    <x v="0"/>
    <n v="-1.575004608"/>
    <n v="62"/>
    <s v="M"/>
    <s v="Pseudo-RBD"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x v="0"/>
  </r>
  <r>
    <x v="0"/>
    <n v="-0.23647876609999999"/>
    <n v="41"/>
    <s v="M"/>
    <s v="Delayed PLMs"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x v="0"/>
  </r>
  <r>
    <x v="0"/>
    <n v="-6.9253468600000003"/>
    <n v="43"/>
    <s v="M"/>
    <m/>
    <n v="0"/>
    <n v="0"/>
    <n v="1"/>
    <n v="0"/>
    <s v="Stanford"/>
    <n v="1"/>
    <b v="0"/>
    <b v="0"/>
    <b v="0"/>
    <b v="1"/>
    <b v="0"/>
    <b v="1"/>
    <b v="0"/>
    <b v="0"/>
    <b v="0"/>
    <b v="0"/>
    <b v="0"/>
    <b v="0"/>
    <b v="0"/>
    <x v="0"/>
  </r>
  <r>
    <x v="0"/>
    <n v="-3.858069446"/>
    <n v="40"/>
    <s v="M"/>
    <m/>
    <n v="0"/>
    <n v="1"/>
    <n v="1"/>
    <n v="0"/>
    <s v="Stanford"/>
    <n v="1"/>
    <b v="0"/>
    <b v="0"/>
    <b v="1"/>
    <b v="1"/>
    <b v="0"/>
    <b v="1"/>
    <b v="0"/>
    <b v="0"/>
    <b v="0"/>
    <b v="1"/>
    <b v="0"/>
    <b v="0"/>
    <b v="0"/>
    <x v="0"/>
  </r>
</pivotCacheRecords>
</file>

<file path=xl/pivotCache/pivotCacheRecords3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5">
  <r>
    <x v="0"/>
    <n v="5.1647340570000004"/>
    <n v="54"/>
    <s v="M"/>
    <s v="nREM parasomnias"/>
    <n v="0.5"/>
    <n v="0"/>
    <n v="0"/>
    <n v="1"/>
    <s v="SHAS"/>
    <n v="1"/>
    <b v="1"/>
    <b v="0"/>
    <b v="0"/>
    <b v="0"/>
    <b v="1"/>
    <b v="1"/>
    <b v="0"/>
    <b v="0"/>
    <b v="1"/>
    <b v="0"/>
    <b v="0"/>
    <b v="0"/>
    <b v="0"/>
    <b v="0"/>
    <b v="0"/>
    <b v="0"/>
    <x v="0"/>
  </r>
  <r>
    <x v="0"/>
    <n v="-2.3457297750000001"/>
    <n v="53"/>
    <s v="M"/>
    <s v="RLS, PLM"/>
    <n v="0.5"/>
    <n v="1"/>
    <n v="0"/>
    <n v="0"/>
    <s v="SHAS"/>
    <n v="1"/>
    <b v="0"/>
    <b v="0"/>
    <b v="1"/>
    <b v="0"/>
    <b v="0"/>
    <b v="1"/>
    <b v="0"/>
    <b v="0"/>
    <b v="1"/>
    <b v="0"/>
    <b v="0"/>
    <b v="0"/>
    <b v="1"/>
    <b v="0"/>
    <b v="0"/>
    <b v="0"/>
    <x v="0"/>
  </r>
  <r>
    <x v="0"/>
    <n v="-2.700108095"/>
    <n v="55"/>
    <s v="M"/>
    <s v="OSA, other parasomnias (no RSWA)"/>
    <n v="1"/>
    <n v="0"/>
    <n v="0"/>
    <n v="1"/>
    <s v="SHAS"/>
    <n v="1"/>
    <b v="0"/>
    <b v="1"/>
    <b v="0"/>
    <b v="0"/>
    <b v="1"/>
    <b v="1"/>
    <b v="1"/>
    <b v="0"/>
    <b v="0"/>
    <b v="0"/>
    <b v="0"/>
    <b v="0"/>
    <b v="0"/>
    <b v="0"/>
    <b v="0"/>
    <b v="1"/>
    <x v="0"/>
  </r>
  <r>
    <x v="0"/>
    <n v="7.0801831970000002"/>
    <n v="85"/>
    <s v="F"/>
    <m/>
    <n v="0"/>
    <n v="1"/>
    <n v="0"/>
    <n v="0"/>
    <s v="SHAS"/>
    <n v="1"/>
    <b v="1"/>
    <b v="0"/>
    <b v="1"/>
    <b v="0"/>
    <b v="0"/>
    <b v="1"/>
    <b v="0"/>
    <b v="0"/>
    <b v="0"/>
    <b v="0"/>
    <b v="0"/>
    <b v="0"/>
    <b v="0"/>
    <b v="0"/>
    <b v="0"/>
    <b v="0"/>
    <x v="0"/>
  </r>
  <r>
    <x v="0"/>
    <n v="-1.1691594750000001"/>
    <n v="75"/>
    <s v="M"/>
    <s v="OSA, no RSWA"/>
    <n v="1"/>
    <n v="0"/>
    <n v="0"/>
    <n v="0"/>
    <s v="SHAS"/>
    <n v="1"/>
    <b v="0"/>
    <b v="1"/>
    <b v="0"/>
    <b v="0"/>
    <b v="0"/>
    <b v="0"/>
    <b v="0"/>
    <b v="0"/>
    <b v="0"/>
    <b v="0"/>
    <b v="0"/>
    <b v="0"/>
    <b v="0"/>
    <b v="0"/>
    <b v="0"/>
    <b v="0"/>
    <x v="0"/>
  </r>
  <r>
    <x v="0"/>
    <n v="-3.4536265410000002"/>
    <n v="55"/>
    <s v="F"/>
    <m/>
    <n v="0"/>
    <n v="0"/>
    <n v="0"/>
    <n v="0"/>
    <s v="SHAS"/>
    <n v="1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1.123105215"/>
    <n v="63"/>
    <s v="M"/>
    <s v="OSA, insomnia"/>
    <n v="0"/>
    <n v="0"/>
    <n v="0"/>
    <n v="0"/>
    <s v="SHAS"/>
    <n v="1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5.3426761110000003"/>
    <n v="68"/>
    <s v="M"/>
    <s v="OSA"/>
    <n v="0"/>
    <n v="0"/>
    <n v="0"/>
    <n v="0"/>
    <s v="SHAS"/>
    <n v="1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4.1871186180000004"/>
    <n v="81"/>
    <s v="F"/>
    <s v="RLS, sleepwalks, anxiety, depression"/>
    <n v="0"/>
    <n v="1"/>
    <n v="0.5"/>
    <n v="1"/>
    <s v="SHAS"/>
    <n v="1"/>
    <b v="1"/>
    <b v="0"/>
    <b v="1"/>
    <b v="0"/>
    <b v="1"/>
    <b v="1"/>
    <b v="0"/>
    <b v="0"/>
    <b v="0"/>
    <b v="0"/>
    <b v="0"/>
    <b v="0"/>
    <b v="0"/>
    <b v="0"/>
    <b v="0"/>
    <b v="0"/>
    <x v="0"/>
  </r>
  <r>
    <x v="0"/>
    <n v="-0.40979335099999997"/>
    <n v="57"/>
    <s v="F"/>
    <s v="RLS, anxiety, depression, migraines"/>
    <n v="0"/>
    <n v="0"/>
    <n v="0.5"/>
    <n v="0"/>
    <s v="SHAS"/>
    <n v="1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1.760162252"/>
    <n v="82"/>
    <s v="F"/>
    <s v="Insomnia"/>
    <n v="0"/>
    <n v="0"/>
    <n v="0"/>
    <n v="0"/>
    <s v="SHAS"/>
    <n v="1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3.7033907999999997E-2"/>
    <n v="72"/>
    <s v="F"/>
    <m/>
    <n v="0"/>
    <n v="0"/>
    <n v="0"/>
    <n v="0"/>
    <s v="SHAS"/>
    <n v="1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1"/>
    <n v="-0.90226366999999996"/>
    <n v="68"/>
    <s v="M"/>
    <s v="Depression, mild sleep apnea"/>
    <n v="0"/>
    <n v="0"/>
    <n v="0"/>
    <n v="0"/>
    <s v="SHAS"/>
    <n v="1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1"/>
    <n v="1.3878249060000001"/>
    <n v="80"/>
    <s v="M"/>
    <m/>
    <n v="0"/>
    <n v="0"/>
    <n v="0"/>
    <n v="0"/>
    <s v="SHAS"/>
    <n v="1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1"/>
    <n v="4.5387679140000001"/>
    <n v="80"/>
    <s v="M"/>
    <s v="OSA, anxiety"/>
    <n v="1"/>
    <n v="0"/>
    <n v="0"/>
    <n v="0"/>
    <s v="SHAS"/>
    <n v="1"/>
    <b v="1"/>
    <b v="1"/>
    <b v="0"/>
    <b v="0"/>
    <b v="0"/>
    <b v="0"/>
    <b v="0"/>
    <b v="0"/>
    <b v="0"/>
    <b v="0"/>
    <b v="0"/>
    <b v="0"/>
    <b v="0"/>
    <b v="0"/>
    <b v="0"/>
    <b v="0"/>
    <x v="0"/>
  </r>
  <r>
    <x v="1"/>
    <n v="5.0120282610000002"/>
    <n v="72"/>
    <s v="F"/>
    <s v="Borderline to mild OSA"/>
    <n v="0.5"/>
    <n v="1"/>
    <n v="0"/>
    <n v="0"/>
    <s v="SHAS"/>
    <n v="1"/>
    <b v="1"/>
    <b v="0"/>
    <b v="1"/>
    <b v="0"/>
    <b v="0"/>
    <b v="1"/>
    <b v="0"/>
    <b v="0"/>
    <b v="1"/>
    <b v="0"/>
    <b v="0"/>
    <b v="0"/>
    <b v="1"/>
    <b v="1"/>
    <b v="0"/>
    <b v="0"/>
    <x v="0"/>
  </r>
  <r>
    <x v="1"/>
    <n v="-3.407220857"/>
    <n v="67"/>
    <s v="F"/>
    <m/>
    <n v="0"/>
    <n v="0"/>
    <n v="0"/>
    <n v="0"/>
    <s v="SHAS"/>
    <n v="1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1"/>
    <n v="5.694318312"/>
    <n v="70"/>
    <s v="M"/>
    <m/>
    <n v="1"/>
    <n v="1"/>
    <n v="0"/>
    <n v="0"/>
    <s v="SHAS"/>
    <n v="1"/>
    <b v="1"/>
    <b v="1"/>
    <b v="1"/>
    <b v="0"/>
    <b v="0"/>
    <b v="1"/>
    <b v="1"/>
    <b v="1"/>
    <b v="0"/>
    <b v="0"/>
    <b v="0"/>
    <b v="0"/>
    <b v="0"/>
    <b v="0"/>
    <b v="0"/>
    <b v="0"/>
    <x v="0"/>
  </r>
  <r>
    <x v="1"/>
    <n v="5.5261576589999999"/>
    <n v="70"/>
    <s v="M"/>
    <s v="Mild depression, RLS"/>
    <n v="0"/>
    <n v="0.5"/>
    <n v="0"/>
    <n v="1"/>
    <s v="SHAS"/>
    <n v="1"/>
    <b v="1"/>
    <b v="0"/>
    <b v="0"/>
    <b v="0"/>
    <b v="1"/>
    <b v="1"/>
    <b v="0"/>
    <b v="0"/>
    <b v="0"/>
    <b v="0"/>
    <b v="0"/>
    <b v="0"/>
    <b v="0"/>
    <b v="0"/>
    <b v="0"/>
    <b v="0"/>
    <x v="0"/>
  </r>
  <r>
    <x v="1"/>
    <n v="4.3556225550000001"/>
    <n v="72"/>
    <s v="F"/>
    <m/>
    <n v="1"/>
    <n v="0"/>
    <n v="1"/>
    <n v="0"/>
    <s v="SHAS"/>
    <n v="1"/>
    <b v="1"/>
    <b v="1"/>
    <b v="0"/>
    <b v="1"/>
    <b v="0"/>
    <b v="1"/>
    <b v="1"/>
    <b v="1"/>
    <b v="0"/>
    <b v="0"/>
    <b v="0"/>
    <b v="0"/>
    <b v="0"/>
    <b v="0"/>
    <b v="0"/>
    <b v="0"/>
    <x v="0"/>
  </r>
  <r>
    <x v="1"/>
    <n v="5.2547727159999997"/>
    <n v="67"/>
    <s v="M"/>
    <s v="Depression, anxiety, PTSD"/>
    <n v="1"/>
    <n v="1"/>
    <n v="1"/>
    <n v="0"/>
    <s v="SHAS"/>
    <n v="1"/>
    <b v="1"/>
    <b v="1"/>
    <b v="1"/>
    <b v="1"/>
    <b v="0"/>
    <b v="1"/>
    <b v="1"/>
    <b v="1"/>
    <b v="0"/>
    <b v="1"/>
    <b v="0"/>
    <b v="0"/>
    <b v="0"/>
    <b v="0"/>
    <b v="0"/>
    <b v="0"/>
    <x v="0"/>
  </r>
  <r>
    <x v="1"/>
    <n v="5.8859385939999997"/>
    <n v="69"/>
    <s v="M"/>
    <m/>
    <n v="1"/>
    <n v="1"/>
    <n v="0.5"/>
    <n v="0"/>
    <s v="SHAS"/>
    <n v="1"/>
    <b v="1"/>
    <b v="1"/>
    <b v="1"/>
    <b v="0"/>
    <b v="0"/>
    <b v="1"/>
    <b v="1"/>
    <b v="1"/>
    <b v="0"/>
    <b v="0"/>
    <b v="0"/>
    <b v="0"/>
    <b v="0"/>
    <b v="0"/>
    <b v="0"/>
    <b v="0"/>
    <x v="0"/>
  </r>
  <r>
    <x v="1"/>
    <n v="4.1546924509999998"/>
    <n v="72"/>
    <s v="M"/>
    <s v="Mild-moderate OSA, insomnia, nocturia"/>
    <n v="1"/>
    <n v="0"/>
    <n v="0.5"/>
    <n v="1"/>
    <s v="SHAS"/>
    <n v="1"/>
    <b v="1"/>
    <b v="1"/>
    <b v="0"/>
    <b v="0"/>
    <b v="1"/>
    <b v="1"/>
    <b v="1"/>
    <b v="1"/>
    <b v="0"/>
    <b v="0"/>
    <b v="0"/>
    <b v="0"/>
    <b v="0"/>
    <b v="0"/>
    <b v="0"/>
    <b v="1"/>
    <x v="1"/>
  </r>
  <r>
    <x v="1"/>
    <n v="-3.9642169869999999"/>
    <n v="61"/>
    <s v="F"/>
    <s v="Depression, migraines"/>
    <n v="1"/>
    <n v="0.5"/>
    <n v="1"/>
    <n v="0"/>
    <s v="SHAS"/>
    <n v="1"/>
    <b v="0"/>
    <b v="1"/>
    <b v="0"/>
    <b v="1"/>
    <b v="0"/>
    <b v="1"/>
    <b v="1"/>
    <b v="0"/>
    <b v="0"/>
    <b v="0"/>
    <b v="0"/>
    <b v="0"/>
    <b v="0"/>
    <b v="0"/>
    <b v="0"/>
    <b v="0"/>
    <x v="0"/>
  </r>
  <r>
    <x v="1"/>
    <n v="5.3135809820000004"/>
    <n v="76"/>
    <s v="F"/>
    <s v="Depression, anxiety"/>
    <n v="1"/>
    <n v="1"/>
    <n v="1"/>
    <n v="1"/>
    <s v="SHAS"/>
    <n v="1"/>
    <b v="1"/>
    <b v="1"/>
    <b v="1"/>
    <b v="1"/>
    <b v="1"/>
    <b v="1"/>
    <b v="1"/>
    <b v="1"/>
    <b v="0"/>
    <b v="1"/>
    <b v="0"/>
    <b v="0"/>
    <b v="0"/>
    <b v="0"/>
    <b v="0"/>
    <b v="1"/>
    <x v="1"/>
  </r>
  <r>
    <x v="1"/>
    <n v="-1.274989098"/>
    <n v="65"/>
    <s v="F"/>
    <s v="Insomnia, anxiety"/>
    <n v="0"/>
    <n v="0"/>
    <n v="0"/>
    <n v="0"/>
    <s v="SHAS"/>
    <n v="1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1"/>
    <n v="6.8392871980000001"/>
    <n v="73"/>
    <s v="F"/>
    <s v="OSA, MCI, depression"/>
    <n v="0"/>
    <n v="0"/>
    <n v="0"/>
    <n v="0"/>
    <s v="SHAS"/>
    <n v="1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1"/>
    <n v="1.0274295120000001"/>
    <n v="53"/>
    <s v="M"/>
    <s v="OSA"/>
    <n v="1"/>
    <n v="0.5"/>
    <n v="0.5"/>
    <n v="1"/>
    <s v="SHAS"/>
    <n v="1"/>
    <b v="1"/>
    <b v="1"/>
    <b v="0"/>
    <b v="0"/>
    <b v="1"/>
    <b v="1"/>
    <b v="1"/>
    <b v="1"/>
    <b v="0"/>
    <b v="0"/>
    <b v="0"/>
    <b v="0"/>
    <b v="0"/>
    <b v="0"/>
    <b v="0"/>
    <b v="1"/>
    <x v="1"/>
  </r>
  <r>
    <x v="1"/>
    <n v="0.45891792199999998"/>
    <n v="68"/>
    <s v="M"/>
    <s v="Nightmare disorder, OSA, CSA, RLS, depression"/>
    <n v="0.5"/>
    <n v="1"/>
    <n v="0.5"/>
    <n v="1"/>
    <s v="SHAS"/>
    <n v="1"/>
    <b v="1"/>
    <b v="0"/>
    <b v="1"/>
    <b v="0"/>
    <b v="1"/>
    <b v="1"/>
    <b v="0"/>
    <b v="0"/>
    <b v="1"/>
    <b v="0"/>
    <b v="0"/>
    <b v="0"/>
    <b v="1"/>
    <b v="1"/>
    <b v="0"/>
    <b v="0"/>
    <x v="0"/>
  </r>
  <r>
    <x v="1"/>
    <n v="0.66475001899999997"/>
    <n v="79"/>
    <s v="M"/>
    <s v="OSA"/>
    <n v="1"/>
    <n v="0"/>
    <n v="1"/>
    <n v="0"/>
    <s v="SHAS"/>
    <n v="1"/>
    <b v="1"/>
    <b v="1"/>
    <b v="0"/>
    <b v="1"/>
    <b v="0"/>
    <b v="1"/>
    <b v="1"/>
    <b v="1"/>
    <b v="0"/>
    <b v="0"/>
    <b v="0"/>
    <b v="0"/>
    <b v="0"/>
    <b v="0"/>
    <b v="0"/>
    <b v="0"/>
    <x v="0"/>
  </r>
  <r>
    <x v="1"/>
    <n v="6.3362845170000002"/>
    <n v="64"/>
    <s v="M"/>
    <m/>
    <n v="1"/>
    <n v="0.5"/>
    <n v="1"/>
    <n v="0"/>
    <s v="SHAS"/>
    <n v="1"/>
    <b v="1"/>
    <b v="1"/>
    <b v="0"/>
    <b v="1"/>
    <b v="0"/>
    <b v="1"/>
    <b v="1"/>
    <b v="1"/>
    <b v="0"/>
    <b v="0"/>
    <b v="0"/>
    <b v="0"/>
    <b v="0"/>
    <b v="0"/>
    <b v="0"/>
    <b v="0"/>
    <x v="0"/>
  </r>
  <r>
    <x v="1"/>
    <n v="2.0803639129999998"/>
    <n v="76"/>
    <s v="F"/>
    <m/>
    <n v="1"/>
    <n v="1"/>
    <n v="1"/>
    <n v="0"/>
    <s v="Stanford"/>
    <n v="1"/>
    <b v="1"/>
    <b v="1"/>
    <b v="1"/>
    <b v="1"/>
    <b v="0"/>
    <b v="1"/>
    <b v="1"/>
    <b v="1"/>
    <b v="0"/>
    <b v="1"/>
    <b v="0"/>
    <b v="0"/>
    <b v="0"/>
    <b v="0"/>
    <b v="0"/>
    <b v="0"/>
    <x v="0"/>
  </r>
  <r>
    <x v="1"/>
    <n v="0.737372896"/>
    <n v="63"/>
    <s v="M"/>
    <m/>
    <n v="1"/>
    <n v="0"/>
    <n v="0"/>
    <n v="0"/>
    <s v="Stanford"/>
    <n v="1"/>
    <b v="1"/>
    <b v="1"/>
    <b v="0"/>
    <b v="0"/>
    <b v="0"/>
    <b v="0"/>
    <b v="0"/>
    <b v="0"/>
    <b v="0"/>
    <b v="0"/>
    <b v="0"/>
    <b v="0"/>
    <b v="0"/>
    <b v="0"/>
    <b v="0"/>
    <b v="0"/>
    <x v="0"/>
  </r>
  <r>
    <x v="1"/>
    <n v="4.5332755569999996"/>
    <n v="59"/>
    <s v="M"/>
    <m/>
    <n v="1"/>
    <n v="0"/>
    <n v="1"/>
    <n v="1"/>
    <s v="Stanford"/>
    <n v="1"/>
    <b v="1"/>
    <b v="1"/>
    <b v="0"/>
    <b v="1"/>
    <b v="1"/>
    <b v="1"/>
    <b v="1"/>
    <b v="1"/>
    <b v="0"/>
    <b v="0"/>
    <b v="0"/>
    <b v="0"/>
    <b v="0"/>
    <b v="0"/>
    <b v="0"/>
    <b v="1"/>
    <x v="1"/>
  </r>
  <r>
    <x v="1"/>
    <n v="-4.9148882719999998"/>
    <n v="65"/>
    <s v="F"/>
    <m/>
    <n v="1"/>
    <n v="0"/>
    <n v="0"/>
    <n v="0"/>
    <s v="Stanford"/>
    <n v="1"/>
    <b v="0"/>
    <b v="1"/>
    <b v="0"/>
    <b v="0"/>
    <b v="0"/>
    <b v="0"/>
    <b v="0"/>
    <b v="0"/>
    <b v="0"/>
    <b v="0"/>
    <b v="0"/>
    <b v="0"/>
    <b v="0"/>
    <b v="0"/>
    <b v="0"/>
    <b v="0"/>
    <x v="0"/>
  </r>
  <r>
    <x v="1"/>
    <n v="6.1564291280000001"/>
    <n v="63"/>
    <s v="M"/>
    <m/>
    <n v="1"/>
    <n v="0"/>
    <n v="0"/>
    <n v="0"/>
    <s v="Stanford"/>
    <n v="1"/>
    <b v="1"/>
    <b v="1"/>
    <b v="0"/>
    <b v="0"/>
    <b v="0"/>
    <b v="0"/>
    <b v="0"/>
    <b v="0"/>
    <b v="0"/>
    <b v="0"/>
    <b v="0"/>
    <b v="0"/>
    <b v="0"/>
    <b v="0"/>
    <b v="0"/>
    <b v="0"/>
    <x v="0"/>
  </r>
  <r>
    <x v="1"/>
    <n v="-0.96570313910000005"/>
    <n v="74"/>
    <s v="M"/>
    <m/>
    <n v="1"/>
    <n v="1"/>
    <n v="0"/>
    <n v="0"/>
    <s v="Stanford"/>
    <n v="1"/>
    <b v="0"/>
    <b v="1"/>
    <b v="1"/>
    <b v="0"/>
    <b v="0"/>
    <b v="1"/>
    <b v="1"/>
    <b v="0"/>
    <b v="0"/>
    <b v="0"/>
    <b v="0"/>
    <b v="0"/>
    <b v="0"/>
    <b v="0"/>
    <b v="0"/>
    <b v="0"/>
    <x v="0"/>
  </r>
  <r>
    <x v="1"/>
    <n v="7.6217001560000002"/>
    <n v="75"/>
    <s v="M"/>
    <m/>
    <n v="1"/>
    <n v="0.5"/>
    <n v="0"/>
    <n v="0.5"/>
    <s v="Stanford"/>
    <n v="1"/>
    <b v="1"/>
    <b v="1"/>
    <b v="0"/>
    <b v="0"/>
    <b v="0"/>
    <b v="0"/>
    <b v="0"/>
    <b v="0"/>
    <b v="0"/>
    <b v="0"/>
    <b v="0"/>
    <b v="0"/>
    <b v="0"/>
    <b v="0"/>
    <b v="0"/>
    <b v="0"/>
    <x v="0"/>
  </r>
  <r>
    <x v="1"/>
    <n v="4.2917910519999998"/>
    <n v="62"/>
    <s v="F"/>
    <m/>
    <n v="1"/>
    <n v="0"/>
    <n v="0"/>
    <n v="1"/>
    <s v="Stanford"/>
    <n v="1"/>
    <b v="1"/>
    <b v="1"/>
    <b v="0"/>
    <b v="0"/>
    <b v="1"/>
    <b v="1"/>
    <b v="1"/>
    <b v="1"/>
    <b v="0"/>
    <b v="0"/>
    <b v="0"/>
    <b v="0"/>
    <b v="0"/>
    <b v="0"/>
    <b v="0"/>
    <b v="1"/>
    <x v="1"/>
  </r>
  <r>
    <x v="1"/>
    <n v="7.2552489189999996"/>
    <n v="62"/>
    <s v="M"/>
    <m/>
    <n v="1"/>
    <n v="0"/>
    <n v="0"/>
    <n v="0"/>
    <s v="Stanford"/>
    <n v="1"/>
    <b v="1"/>
    <b v="1"/>
    <b v="0"/>
    <b v="0"/>
    <b v="0"/>
    <b v="0"/>
    <b v="0"/>
    <b v="0"/>
    <b v="0"/>
    <b v="0"/>
    <b v="0"/>
    <b v="0"/>
    <b v="0"/>
    <b v="0"/>
    <b v="0"/>
    <b v="0"/>
    <x v="0"/>
  </r>
  <r>
    <x v="1"/>
    <n v="4.4798871480000004"/>
    <n v="60"/>
    <s v="M"/>
    <m/>
    <n v="1"/>
    <n v="1"/>
    <n v="0"/>
    <n v="1"/>
    <s v="Stanford"/>
    <n v="1"/>
    <b v="1"/>
    <b v="1"/>
    <b v="1"/>
    <b v="0"/>
    <b v="1"/>
    <b v="1"/>
    <b v="1"/>
    <b v="1"/>
    <b v="0"/>
    <b v="0"/>
    <b v="0"/>
    <b v="0"/>
    <b v="0"/>
    <b v="0"/>
    <b v="0"/>
    <b v="1"/>
    <x v="1"/>
  </r>
  <r>
    <x v="1"/>
    <n v="4.4268055569999998"/>
    <n v="78"/>
    <s v="M"/>
    <m/>
    <n v="1"/>
    <n v="1"/>
    <n v="0"/>
    <n v="1"/>
    <s v="Stanford"/>
    <n v="1"/>
    <b v="1"/>
    <b v="1"/>
    <b v="1"/>
    <b v="0"/>
    <b v="1"/>
    <b v="1"/>
    <b v="1"/>
    <b v="1"/>
    <b v="0"/>
    <b v="0"/>
    <b v="0"/>
    <b v="0"/>
    <b v="0"/>
    <b v="0"/>
    <b v="0"/>
    <b v="1"/>
    <x v="1"/>
  </r>
  <r>
    <x v="1"/>
    <n v="4.9676454559999996"/>
    <n v="67"/>
    <s v="M"/>
    <m/>
    <n v="1"/>
    <n v="0"/>
    <n v="1"/>
    <n v="1"/>
    <s v="Stanford"/>
    <n v="1"/>
    <b v="1"/>
    <b v="1"/>
    <b v="0"/>
    <b v="1"/>
    <b v="1"/>
    <b v="1"/>
    <b v="1"/>
    <b v="1"/>
    <b v="0"/>
    <b v="0"/>
    <b v="0"/>
    <b v="0"/>
    <b v="0"/>
    <b v="0"/>
    <b v="0"/>
    <b v="1"/>
    <x v="1"/>
  </r>
  <r>
    <x v="1"/>
    <n v="7.4490138779999997"/>
    <n v="66"/>
    <s v="M"/>
    <m/>
    <n v="1"/>
    <n v="0"/>
    <n v="1"/>
    <n v="1"/>
    <s v="Stanford"/>
    <n v="1"/>
    <b v="1"/>
    <b v="1"/>
    <b v="0"/>
    <b v="1"/>
    <b v="1"/>
    <b v="1"/>
    <b v="1"/>
    <b v="1"/>
    <b v="0"/>
    <b v="0"/>
    <b v="0"/>
    <b v="0"/>
    <b v="0"/>
    <b v="0"/>
    <b v="0"/>
    <b v="1"/>
    <x v="1"/>
  </r>
  <r>
    <x v="1"/>
    <n v="4.0073969509999996"/>
    <n v="75"/>
    <s v="M"/>
    <m/>
    <n v="1"/>
    <n v="0"/>
    <n v="1"/>
    <n v="1"/>
    <s v="Stanford"/>
    <n v="1"/>
    <b v="1"/>
    <b v="1"/>
    <b v="0"/>
    <b v="1"/>
    <b v="1"/>
    <b v="1"/>
    <b v="1"/>
    <b v="1"/>
    <b v="0"/>
    <b v="0"/>
    <b v="0"/>
    <b v="0"/>
    <b v="0"/>
    <b v="0"/>
    <b v="0"/>
    <b v="1"/>
    <x v="1"/>
  </r>
  <r>
    <x v="1"/>
    <n v="10.04713289"/>
    <n v="67"/>
    <s v="M"/>
    <m/>
    <n v="1"/>
    <n v="1"/>
    <n v="1"/>
    <n v="1"/>
    <s v="Stanford"/>
    <n v="1"/>
    <b v="1"/>
    <b v="1"/>
    <b v="1"/>
    <b v="1"/>
    <b v="1"/>
    <b v="1"/>
    <b v="1"/>
    <b v="1"/>
    <b v="0"/>
    <b v="1"/>
    <b v="0"/>
    <b v="0"/>
    <b v="0"/>
    <b v="0"/>
    <b v="0"/>
    <b v="1"/>
    <x v="1"/>
  </r>
  <r>
    <x v="1"/>
    <n v="6.5036704729999997"/>
    <n v="77"/>
    <s v="M"/>
    <m/>
    <n v="1"/>
    <n v="1"/>
    <n v="1"/>
    <n v="1"/>
    <s v="Stanford"/>
    <n v="1"/>
    <b v="1"/>
    <b v="1"/>
    <b v="1"/>
    <b v="1"/>
    <b v="1"/>
    <b v="1"/>
    <b v="1"/>
    <b v="1"/>
    <b v="0"/>
    <b v="1"/>
    <b v="0"/>
    <b v="0"/>
    <b v="0"/>
    <b v="0"/>
    <b v="0"/>
    <b v="1"/>
    <x v="1"/>
  </r>
  <r>
    <x v="1"/>
    <n v="3.3723491669999999"/>
    <n v="73"/>
    <s v="M"/>
    <m/>
    <n v="1"/>
    <n v="1"/>
    <n v="1"/>
    <n v="1"/>
    <s v="Stanford"/>
    <n v="1"/>
    <b v="1"/>
    <b v="1"/>
    <b v="1"/>
    <b v="1"/>
    <b v="1"/>
    <b v="1"/>
    <b v="1"/>
    <b v="1"/>
    <b v="0"/>
    <b v="1"/>
    <b v="0"/>
    <b v="0"/>
    <b v="0"/>
    <b v="0"/>
    <b v="0"/>
    <b v="1"/>
    <x v="1"/>
  </r>
  <r>
    <x v="1"/>
    <n v="4.2871140130000001"/>
    <n v="63"/>
    <s v="M"/>
    <m/>
    <n v="1"/>
    <n v="1"/>
    <n v="1"/>
    <n v="1"/>
    <s v="Stanford"/>
    <n v="1"/>
    <b v="1"/>
    <b v="1"/>
    <b v="1"/>
    <b v="1"/>
    <b v="1"/>
    <b v="1"/>
    <b v="1"/>
    <b v="1"/>
    <b v="0"/>
    <b v="1"/>
    <b v="0"/>
    <b v="0"/>
    <b v="0"/>
    <b v="0"/>
    <b v="0"/>
    <b v="1"/>
    <x v="1"/>
  </r>
  <r>
    <x v="1"/>
    <n v="8.4718958880000006"/>
    <n v="69"/>
    <s v="M"/>
    <m/>
    <n v="1"/>
    <n v="1"/>
    <n v="1"/>
    <n v="1"/>
    <s v="Stanford"/>
    <n v="1"/>
    <b v="1"/>
    <b v="1"/>
    <b v="1"/>
    <b v="1"/>
    <b v="1"/>
    <b v="1"/>
    <b v="1"/>
    <b v="1"/>
    <b v="0"/>
    <b v="1"/>
    <b v="0"/>
    <b v="0"/>
    <b v="0"/>
    <b v="0"/>
    <b v="0"/>
    <b v="1"/>
    <x v="1"/>
  </r>
  <r>
    <x v="1"/>
    <n v="6.7906220670000002"/>
    <n v="70"/>
    <s v="M"/>
    <m/>
    <n v="1"/>
    <n v="1"/>
    <n v="1"/>
    <n v="1"/>
    <s v="Stanford"/>
    <n v="1"/>
    <b v="1"/>
    <b v="1"/>
    <b v="1"/>
    <b v="1"/>
    <b v="1"/>
    <b v="1"/>
    <b v="1"/>
    <b v="1"/>
    <b v="0"/>
    <b v="1"/>
    <b v="0"/>
    <b v="0"/>
    <b v="0"/>
    <b v="0"/>
    <b v="0"/>
    <b v="1"/>
    <x v="1"/>
  </r>
  <r>
    <x v="1"/>
    <n v="4.6497392319999999"/>
    <n v="60"/>
    <s v="M"/>
    <m/>
    <n v="1"/>
    <n v="0"/>
    <n v="0"/>
    <n v="0"/>
    <s v="Stanford"/>
    <n v="1"/>
    <b v="1"/>
    <b v="1"/>
    <b v="0"/>
    <b v="0"/>
    <b v="0"/>
    <b v="0"/>
    <b v="0"/>
    <b v="0"/>
    <b v="0"/>
    <b v="0"/>
    <b v="0"/>
    <b v="0"/>
    <b v="0"/>
    <b v="0"/>
    <b v="0"/>
    <b v="0"/>
    <x v="0"/>
  </r>
  <r>
    <x v="1"/>
    <n v="4.461746335"/>
    <n v="60"/>
    <s v="F"/>
    <m/>
    <n v="1"/>
    <n v="0"/>
    <n v="0"/>
    <n v="0"/>
    <s v="Stanford"/>
    <n v="1"/>
    <b v="1"/>
    <b v="1"/>
    <b v="0"/>
    <b v="0"/>
    <b v="0"/>
    <b v="0"/>
    <b v="0"/>
    <b v="0"/>
    <b v="0"/>
    <b v="0"/>
    <b v="0"/>
    <b v="0"/>
    <b v="0"/>
    <b v="0"/>
    <b v="0"/>
    <b v="0"/>
    <x v="0"/>
  </r>
  <r>
    <x v="1"/>
    <n v="3.8612132610000001"/>
    <n v="70"/>
    <s v="F"/>
    <m/>
    <n v="1"/>
    <n v="0"/>
    <n v="0"/>
    <n v="0"/>
    <s v="Stanford"/>
    <n v="1"/>
    <b v="1"/>
    <b v="1"/>
    <b v="0"/>
    <b v="0"/>
    <b v="0"/>
    <b v="0"/>
    <b v="0"/>
    <b v="0"/>
    <b v="0"/>
    <b v="0"/>
    <b v="0"/>
    <b v="0"/>
    <b v="0"/>
    <b v="0"/>
    <b v="0"/>
    <b v="0"/>
    <x v="0"/>
  </r>
  <r>
    <x v="1"/>
    <n v="8.2499133800000006"/>
    <n v="61"/>
    <s v="M"/>
    <m/>
    <n v="1"/>
    <n v="0"/>
    <n v="0"/>
    <n v="0"/>
    <s v="Stanford"/>
    <n v="1"/>
    <b v="1"/>
    <b v="1"/>
    <b v="0"/>
    <b v="0"/>
    <b v="0"/>
    <b v="0"/>
    <b v="0"/>
    <b v="0"/>
    <b v="0"/>
    <b v="0"/>
    <b v="0"/>
    <b v="0"/>
    <b v="0"/>
    <b v="0"/>
    <b v="0"/>
    <b v="0"/>
    <x v="0"/>
  </r>
  <r>
    <x v="1"/>
    <n v="10.48810585"/>
    <n v="77"/>
    <s v="M"/>
    <m/>
    <n v="1"/>
    <n v="0"/>
    <n v="0"/>
    <n v="0"/>
    <s v="Stanford"/>
    <n v="1"/>
    <b v="1"/>
    <b v="1"/>
    <b v="0"/>
    <b v="0"/>
    <b v="0"/>
    <b v="0"/>
    <b v="0"/>
    <b v="0"/>
    <b v="0"/>
    <b v="0"/>
    <b v="0"/>
    <b v="0"/>
    <b v="0"/>
    <b v="0"/>
    <b v="0"/>
    <b v="0"/>
    <x v="0"/>
  </r>
  <r>
    <x v="1"/>
    <n v="3.9732898780000001"/>
    <n v="71"/>
    <s v="M"/>
    <m/>
    <n v="1"/>
    <n v="1"/>
    <n v="0"/>
    <n v="0"/>
    <s v="Stanford"/>
    <n v="1"/>
    <b v="1"/>
    <b v="1"/>
    <b v="1"/>
    <b v="0"/>
    <b v="0"/>
    <b v="1"/>
    <b v="1"/>
    <b v="1"/>
    <b v="0"/>
    <b v="0"/>
    <b v="0"/>
    <b v="0"/>
    <b v="0"/>
    <b v="0"/>
    <b v="0"/>
    <b v="0"/>
    <x v="0"/>
  </r>
  <r>
    <x v="1"/>
    <n v="7.9504351340000001"/>
    <n v="67"/>
    <s v="M"/>
    <m/>
    <n v="1"/>
    <n v="1"/>
    <n v="0"/>
    <n v="0"/>
    <s v="Stanford"/>
    <n v="1"/>
    <b v="1"/>
    <b v="1"/>
    <b v="1"/>
    <b v="0"/>
    <b v="0"/>
    <b v="1"/>
    <b v="1"/>
    <b v="1"/>
    <b v="0"/>
    <b v="0"/>
    <b v="0"/>
    <b v="0"/>
    <b v="0"/>
    <b v="0"/>
    <b v="0"/>
    <b v="0"/>
    <x v="0"/>
  </r>
  <r>
    <x v="1"/>
    <n v="7.7607998289999998"/>
    <n v="70"/>
    <s v="M"/>
    <m/>
    <n v="1"/>
    <n v="0"/>
    <n v="1"/>
    <n v="0"/>
    <s v="Stanford"/>
    <n v="1"/>
    <b v="1"/>
    <b v="1"/>
    <b v="0"/>
    <b v="1"/>
    <b v="0"/>
    <b v="1"/>
    <b v="1"/>
    <b v="1"/>
    <b v="0"/>
    <b v="0"/>
    <b v="0"/>
    <b v="0"/>
    <b v="0"/>
    <b v="0"/>
    <b v="0"/>
    <b v="0"/>
    <x v="0"/>
  </r>
  <r>
    <x v="1"/>
    <n v="8.1570566610000004"/>
    <n v="56"/>
    <s v="M"/>
    <m/>
    <n v="1"/>
    <n v="0"/>
    <n v="1"/>
    <n v="0"/>
    <s v="Stanford"/>
    <n v="1"/>
    <b v="1"/>
    <b v="1"/>
    <b v="0"/>
    <b v="1"/>
    <b v="0"/>
    <b v="1"/>
    <b v="1"/>
    <b v="1"/>
    <b v="0"/>
    <b v="0"/>
    <b v="0"/>
    <b v="0"/>
    <b v="0"/>
    <b v="0"/>
    <b v="0"/>
    <b v="0"/>
    <x v="0"/>
  </r>
  <r>
    <x v="1"/>
    <n v="8.5528064770000007"/>
    <n v="71"/>
    <s v="M"/>
    <m/>
    <n v="1"/>
    <n v="0"/>
    <n v="1"/>
    <n v="0"/>
    <s v="Stanford"/>
    <n v="1"/>
    <b v="1"/>
    <b v="1"/>
    <b v="0"/>
    <b v="1"/>
    <b v="0"/>
    <b v="1"/>
    <b v="1"/>
    <b v="1"/>
    <b v="0"/>
    <b v="0"/>
    <b v="0"/>
    <b v="0"/>
    <b v="0"/>
    <b v="0"/>
    <b v="0"/>
    <b v="0"/>
    <x v="0"/>
  </r>
  <r>
    <x v="1"/>
    <n v="1.4660633679999999"/>
    <n v="69"/>
    <s v="M"/>
    <m/>
    <n v="1"/>
    <n v="1"/>
    <n v="1"/>
    <n v="0"/>
    <s v="Stanford"/>
    <n v="1"/>
    <b v="1"/>
    <b v="1"/>
    <b v="1"/>
    <b v="1"/>
    <b v="0"/>
    <b v="1"/>
    <b v="1"/>
    <b v="1"/>
    <b v="0"/>
    <b v="1"/>
    <b v="0"/>
    <b v="0"/>
    <b v="0"/>
    <b v="0"/>
    <b v="0"/>
    <b v="0"/>
    <x v="0"/>
  </r>
  <r>
    <x v="1"/>
    <n v="6.4650967499999998"/>
    <n v="71"/>
    <s v="M"/>
    <m/>
    <n v="1"/>
    <n v="1"/>
    <n v="1"/>
    <n v="0"/>
    <s v="Stanford"/>
    <n v="1"/>
    <b v="1"/>
    <b v="1"/>
    <b v="1"/>
    <b v="1"/>
    <b v="0"/>
    <b v="1"/>
    <b v="1"/>
    <b v="1"/>
    <b v="0"/>
    <b v="1"/>
    <b v="0"/>
    <b v="0"/>
    <b v="0"/>
    <b v="0"/>
    <b v="0"/>
    <b v="0"/>
    <x v="0"/>
  </r>
  <r>
    <x v="1"/>
    <n v="5.9654922040000002"/>
    <n v="56"/>
    <s v="F"/>
    <m/>
    <n v="1"/>
    <n v="1"/>
    <n v="1"/>
    <n v="0"/>
    <s v="Stanford"/>
    <n v="1"/>
    <b v="1"/>
    <b v="1"/>
    <b v="1"/>
    <b v="1"/>
    <b v="0"/>
    <b v="1"/>
    <b v="1"/>
    <b v="1"/>
    <b v="0"/>
    <b v="1"/>
    <b v="0"/>
    <b v="0"/>
    <b v="0"/>
    <b v="0"/>
    <b v="0"/>
    <b v="0"/>
    <x v="0"/>
  </r>
  <r>
    <x v="1"/>
    <n v="6.6762195039999996"/>
    <n v="65"/>
    <s v="F"/>
    <s v="Parasomnia"/>
    <n v="1"/>
    <n v="1"/>
    <n v="1"/>
    <n v="0"/>
    <s v="Stanford"/>
    <n v="1"/>
    <b v="1"/>
    <b v="1"/>
    <b v="1"/>
    <b v="1"/>
    <b v="0"/>
    <b v="1"/>
    <b v="1"/>
    <b v="1"/>
    <b v="0"/>
    <b v="1"/>
    <b v="0"/>
    <b v="0"/>
    <b v="0"/>
    <b v="0"/>
    <b v="0"/>
    <b v="0"/>
    <x v="0"/>
  </r>
  <r>
    <x v="1"/>
    <n v="6.7622398209999997"/>
    <n v="74"/>
    <s v="F"/>
    <m/>
    <n v="1"/>
    <n v="1"/>
    <n v="1"/>
    <n v="0"/>
    <s v="Stanford"/>
    <n v="1"/>
    <b v="1"/>
    <b v="1"/>
    <b v="1"/>
    <b v="1"/>
    <b v="0"/>
    <b v="1"/>
    <b v="1"/>
    <b v="1"/>
    <b v="0"/>
    <b v="1"/>
    <b v="0"/>
    <b v="0"/>
    <b v="0"/>
    <b v="0"/>
    <b v="0"/>
    <b v="0"/>
    <x v="0"/>
  </r>
  <r>
    <x v="1"/>
    <n v="7.0950900639999999"/>
    <n v="59"/>
    <s v="M"/>
    <m/>
    <n v="1"/>
    <n v="1"/>
    <n v="1"/>
    <n v="0"/>
    <s v="Stanford"/>
    <n v="1"/>
    <b v="1"/>
    <b v="1"/>
    <b v="1"/>
    <b v="1"/>
    <b v="0"/>
    <b v="1"/>
    <b v="1"/>
    <b v="1"/>
    <b v="0"/>
    <b v="1"/>
    <b v="0"/>
    <b v="0"/>
    <b v="0"/>
    <b v="0"/>
    <b v="0"/>
    <b v="0"/>
    <x v="0"/>
  </r>
  <r>
    <x v="1"/>
    <n v="10.709139990000001"/>
    <n v="76"/>
    <s v="M"/>
    <m/>
    <n v="1"/>
    <n v="1"/>
    <n v="1"/>
    <n v="0"/>
    <s v="Stanford"/>
    <n v="1"/>
    <b v="1"/>
    <b v="1"/>
    <b v="1"/>
    <b v="1"/>
    <b v="0"/>
    <b v="1"/>
    <b v="1"/>
    <b v="1"/>
    <b v="0"/>
    <b v="1"/>
    <b v="0"/>
    <b v="0"/>
    <b v="0"/>
    <b v="0"/>
    <b v="0"/>
    <b v="0"/>
    <x v="0"/>
  </r>
  <r>
    <x v="1"/>
    <n v="5.5567184239999996"/>
    <n v="62"/>
    <s v="M"/>
    <m/>
    <n v="1"/>
    <n v="1"/>
    <n v="1"/>
    <n v="0"/>
    <s v="Stanford"/>
    <n v="1"/>
    <b v="1"/>
    <b v="1"/>
    <b v="1"/>
    <b v="1"/>
    <b v="0"/>
    <b v="1"/>
    <b v="1"/>
    <b v="1"/>
    <b v="0"/>
    <b v="1"/>
    <b v="0"/>
    <b v="0"/>
    <b v="0"/>
    <b v="0"/>
    <b v="0"/>
    <b v="0"/>
    <x v="0"/>
  </r>
  <r>
    <x v="1"/>
    <n v="8.1022803109999995"/>
    <n v="68"/>
    <s v="F"/>
    <m/>
    <n v="1"/>
    <n v="1"/>
    <n v="1"/>
    <n v="0"/>
    <s v="Stanford"/>
    <n v="1"/>
    <b v="1"/>
    <b v="1"/>
    <b v="1"/>
    <b v="1"/>
    <b v="0"/>
    <b v="1"/>
    <b v="1"/>
    <b v="1"/>
    <b v="0"/>
    <b v="1"/>
    <b v="0"/>
    <b v="0"/>
    <b v="0"/>
    <b v="0"/>
    <b v="0"/>
    <b v="0"/>
    <x v="0"/>
  </r>
  <r>
    <x v="1"/>
    <n v="5.0905679749999999"/>
    <n v="76"/>
    <s v="M"/>
    <m/>
    <n v="1"/>
    <n v="1"/>
    <n v="1"/>
    <n v="0"/>
    <s v="Stanford"/>
    <n v="1"/>
    <b v="1"/>
    <b v="1"/>
    <b v="1"/>
    <b v="1"/>
    <b v="0"/>
    <b v="1"/>
    <b v="1"/>
    <b v="1"/>
    <b v="0"/>
    <b v="1"/>
    <b v="0"/>
    <b v="0"/>
    <b v="0"/>
    <b v="0"/>
    <b v="0"/>
    <b v="0"/>
    <x v="0"/>
  </r>
  <r>
    <x v="1"/>
    <n v="4.3324332099999996"/>
    <n v="52"/>
    <s v="M"/>
    <m/>
    <n v="1"/>
    <n v="0.5"/>
    <n v="1"/>
    <n v="0"/>
    <s v="Stanford"/>
    <n v="1"/>
    <b v="1"/>
    <b v="1"/>
    <b v="0"/>
    <b v="1"/>
    <b v="0"/>
    <b v="1"/>
    <b v="1"/>
    <b v="1"/>
    <b v="0"/>
    <b v="0"/>
    <b v="0"/>
    <b v="0"/>
    <b v="0"/>
    <b v="0"/>
    <b v="0"/>
    <b v="0"/>
    <x v="0"/>
  </r>
  <r>
    <x v="1"/>
    <n v="2.9167801550000001"/>
    <n v="71"/>
    <s v="M"/>
    <m/>
    <n v="1"/>
    <n v="0.5"/>
    <n v="1"/>
    <n v="1"/>
    <s v="Stanford"/>
    <n v="1"/>
    <b v="1"/>
    <b v="1"/>
    <b v="0"/>
    <b v="1"/>
    <b v="1"/>
    <b v="1"/>
    <b v="1"/>
    <b v="1"/>
    <b v="0"/>
    <b v="0"/>
    <b v="0"/>
    <b v="0"/>
    <b v="0"/>
    <b v="0"/>
    <b v="0"/>
    <b v="1"/>
    <x v="1"/>
  </r>
  <r>
    <x v="0"/>
    <n v="-8.0569572209999993"/>
    <n v="45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7.1855940269999996"/>
    <n v="65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7.161543633"/>
    <n v="70"/>
    <s v="F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7.0927508330000002"/>
    <n v="58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6.7442457180000002"/>
    <n v="66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6.0728324950000001"/>
    <n v="53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5.8477109399999998"/>
    <n v="72"/>
    <s v="F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5.6646109559999998"/>
    <n v="61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5.4816198849999997"/>
    <n v="80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5.3751686689999998"/>
    <n v="62"/>
    <s v="F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5.3183706559999999"/>
    <n v="60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4.9671237980000003"/>
    <n v="64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4.8526087950000001"/>
    <n v="77"/>
    <s v="F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4.5812398910000001"/>
    <n v="74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4.4213471929999999"/>
    <n v="66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4.3677041909999996"/>
    <n v="68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4.3485170799999997"/>
    <n v="74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3.7640566149999999"/>
    <n v="62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3.5628620519999998"/>
    <n v="73"/>
    <s v="F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3.0625151339999999"/>
    <n v="74"/>
    <s v="F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2.9571440099999999"/>
    <n v="76"/>
    <s v="F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2.5948541490000001"/>
    <n v="65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2.14175468"/>
    <n v="71"/>
    <s v="F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1.7900054729999999"/>
    <n v="79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1.459569605"/>
    <n v="57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5.1303870600000002E-2"/>
    <n v="72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6.9434791679999996E-2"/>
    <n v="61"/>
    <s v="M"/>
    <m/>
    <n v="0"/>
    <n v="0"/>
    <n v="0"/>
    <n v="0"/>
    <s v="Stanford"/>
    <n v="1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0.91961745130000005"/>
    <n v="60"/>
    <s v="M"/>
    <s v="REM-related OSA"/>
    <n v="0"/>
    <n v="0"/>
    <n v="0"/>
    <n v="0"/>
    <s v="Stanford"/>
    <n v="1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2.1386801129999999"/>
    <n v="71"/>
    <s v="F"/>
    <m/>
    <n v="0"/>
    <n v="0"/>
    <n v="0"/>
    <n v="0"/>
    <s v="Stanford"/>
    <n v="1"/>
    <b v="1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5.9610876189999997"/>
    <n v="60"/>
    <s v="F"/>
    <m/>
    <n v="0"/>
    <n v="0"/>
    <n v="1"/>
    <n v="0"/>
    <s v="Stanford"/>
    <n v="1"/>
    <b v="0"/>
    <b v="0"/>
    <b v="0"/>
    <b v="1"/>
    <b v="0"/>
    <b v="1"/>
    <b v="0"/>
    <b v="0"/>
    <b v="0"/>
    <b v="0"/>
    <b v="0"/>
    <b v="0"/>
    <b v="0"/>
    <b v="0"/>
    <b v="0"/>
    <b v="0"/>
    <x v="0"/>
  </r>
  <r>
    <x v="0"/>
    <n v="-1.679247124"/>
    <n v="70"/>
    <s v="M"/>
    <m/>
    <n v="0"/>
    <n v="1"/>
    <n v="1"/>
    <n v="0"/>
    <s v="Stanford"/>
    <n v="1"/>
    <b v="0"/>
    <b v="0"/>
    <b v="1"/>
    <b v="1"/>
    <b v="0"/>
    <b v="1"/>
    <b v="0"/>
    <b v="0"/>
    <b v="0"/>
    <b v="1"/>
    <b v="0"/>
    <b v="0"/>
    <b v="0"/>
    <b v="0"/>
    <b v="0"/>
    <b v="0"/>
    <x v="0"/>
  </r>
  <r>
    <x v="0"/>
    <n v="-7.7915592770000002"/>
    <n v="62"/>
    <s v="M"/>
    <m/>
    <n v="0"/>
    <n v="0"/>
    <n v="0"/>
    <n v="1"/>
    <s v="Stanford"/>
    <n v="1"/>
    <b v="0"/>
    <b v="0"/>
    <b v="0"/>
    <b v="0"/>
    <b v="1"/>
    <b v="1"/>
    <b v="0"/>
    <b v="0"/>
    <b v="0"/>
    <b v="0"/>
    <b v="0"/>
    <b v="0"/>
    <b v="0"/>
    <b v="0"/>
    <b v="0"/>
    <b v="0"/>
    <x v="0"/>
  </r>
  <r>
    <x v="0"/>
    <n v="-7.2821115900000004"/>
    <n v="76"/>
    <s v="M"/>
    <m/>
    <n v="0"/>
    <n v="0"/>
    <n v="0"/>
    <n v="1"/>
    <s v="Stanford"/>
    <n v="1"/>
    <b v="0"/>
    <b v="0"/>
    <b v="0"/>
    <b v="0"/>
    <b v="1"/>
    <b v="1"/>
    <b v="0"/>
    <b v="0"/>
    <b v="0"/>
    <b v="0"/>
    <b v="0"/>
    <b v="0"/>
    <b v="0"/>
    <b v="0"/>
    <b v="0"/>
    <b v="0"/>
    <x v="0"/>
  </r>
  <r>
    <x v="0"/>
    <n v="-2.5812651959999999"/>
    <n v="74"/>
    <s v="F"/>
    <s v="REM-related OSA"/>
    <n v="0"/>
    <n v="0"/>
    <n v="0"/>
    <n v="1"/>
    <s v="Stanford"/>
    <n v="1"/>
    <b v="0"/>
    <b v="0"/>
    <b v="0"/>
    <b v="0"/>
    <b v="1"/>
    <b v="1"/>
    <b v="0"/>
    <b v="0"/>
    <b v="0"/>
    <b v="0"/>
    <b v="0"/>
    <b v="0"/>
    <b v="0"/>
    <b v="0"/>
    <b v="0"/>
    <b v="0"/>
    <x v="0"/>
  </r>
  <r>
    <x v="0"/>
    <n v="3.9730297220000002"/>
    <n v="73"/>
    <s v="M"/>
    <m/>
    <n v="0"/>
    <n v="0"/>
    <n v="0"/>
    <n v="1"/>
    <s v="Stanford"/>
    <n v="1"/>
    <b v="1"/>
    <b v="0"/>
    <b v="0"/>
    <b v="0"/>
    <b v="1"/>
    <b v="1"/>
    <b v="0"/>
    <b v="0"/>
    <b v="0"/>
    <b v="0"/>
    <b v="0"/>
    <b v="0"/>
    <b v="0"/>
    <b v="0"/>
    <b v="0"/>
    <b v="0"/>
    <x v="0"/>
  </r>
  <r>
    <x v="0"/>
    <n v="-3.7593996189999999"/>
    <n v="60"/>
    <s v="F"/>
    <m/>
    <n v="0"/>
    <n v="1"/>
    <n v="1"/>
    <n v="1"/>
    <s v="Stanford"/>
    <n v="1"/>
    <b v="0"/>
    <b v="0"/>
    <b v="1"/>
    <b v="1"/>
    <b v="1"/>
    <b v="1"/>
    <b v="0"/>
    <b v="0"/>
    <b v="0"/>
    <b v="1"/>
    <b v="0"/>
    <b v="0"/>
    <b v="0"/>
    <b v="0"/>
    <b v="0"/>
    <b v="0"/>
    <x v="0"/>
  </r>
  <r>
    <x v="0"/>
    <n v="-5.7719640390000002"/>
    <n v="51"/>
    <s v="F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2.495419778"/>
    <n v="52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1.575004608"/>
    <n v="62"/>
    <s v="M"/>
    <s v="Pseudo-RBD"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0.23647876609999999"/>
    <n v="41"/>
    <s v="M"/>
    <s v="Delayed PLMs"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6.9253468600000003"/>
    <n v="43"/>
    <s v="M"/>
    <m/>
    <n v="0"/>
    <n v="0"/>
    <n v="1"/>
    <n v="0"/>
    <s v="Stanford"/>
    <n v="1"/>
    <b v="0"/>
    <b v="0"/>
    <b v="0"/>
    <b v="1"/>
    <b v="0"/>
    <b v="1"/>
    <b v="0"/>
    <b v="0"/>
    <b v="0"/>
    <b v="0"/>
    <b v="0"/>
    <b v="0"/>
    <b v="0"/>
    <b v="0"/>
    <b v="0"/>
    <b v="0"/>
    <x v="0"/>
  </r>
  <r>
    <x v="0"/>
    <n v="-3.858069446"/>
    <n v="40"/>
    <s v="M"/>
    <m/>
    <n v="0"/>
    <n v="1"/>
    <n v="1"/>
    <n v="0"/>
    <s v="Stanford"/>
    <n v="1"/>
    <b v="0"/>
    <b v="0"/>
    <b v="1"/>
    <b v="1"/>
    <b v="0"/>
    <b v="1"/>
    <b v="0"/>
    <b v="0"/>
    <b v="0"/>
    <b v="1"/>
    <b v="0"/>
    <b v="0"/>
    <b v="0"/>
    <b v="0"/>
    <b v="0"/>
    <b v="0"/>
    <x v="0"/>
  </r>
</pivotCacheRecords>
</file>

<file path=xl/pivotCache/pivotCacheRecords3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5">
  <r>
    <x v="0"/>
    <n v="5.1647340570000004"/>
    <n v="54"/>
    <s v="M"/>
    <s v="nREM parasomnias"/>
    <n v="0.5"/>
    <n v="0"/>
    <n v="0"/>
    <n v="1"/>
    <s v="SHAS"/>
    <n v="1"/>
    <b v="1"/>
    <b v="0"/>
    <b v="0"/>
    <b v="0"/>
    <b v="1"/>
    <b v="1"/>
    <b v="0"/>
    <b v="0"/>
    <b v="1"/>
    <b v="0"/>
    <b v="0"/>
    <b v="0"/>
    <b v="0"/>
    <b v="0"/>
    <b v="0"/>
    <b v="0"/>
    <b v="0"/>
    <b v="0"/>
    <b v="0"/>
    <x v="0"/>
  </r>
  <r>
    <x v="0"/>
    <n v="-2.3457297750000001"/>
    <n v="53"/>
    <s v="M"/>
    <s v="RLS, PLM"/>
    <n v="0.5"/>
    <n v="1"/>
    <n v="0"/>
    <n v="0"/>
    <s v="SHAS"/>
    <n v="1"/>
    <b v="0"/>
    <b v="0"/>
    <b v="1"/>
    <b v="0"/>
    <b v="0"/>
    <b v="1"/>
    <b v="0"/>
    <b v="0"/>
    <b v="1"/>
    <b v="0"/>
    <b v="0"/>
    <b v="0"/>
    <b v="1"/>
    <b v="0"/>
    <b v="0"/>
    <b v="0"/>
    <b v="0"/>
    <b v="0"/>
    <b v="0"/>
    <x v="0"/>
  </r>
  <r>
    <x v="0"/>
    <n v="-2.700108095"/>
    <n v="55"/>
    <s v="M"/>
    <s v="OSA, other parasomnias (no RSWA)"/>
    <n v="1"/>
    <n v="0"/>
    <n v="0"/>
    <n v="1"/>
    <s v="SHAS"/>
    <n v="1"/>
    <b v="0"/>
    <b v="1"/>
    <b v="0"/>
    <b v="0"/>
    <b v="1"/>
    <b v="1"/>
    <b v="1"/>
    <b v="0"/>
    <b v="0"/>
    <b v="0"/>
    <b v="0"/>
    <b v="0"/>
    <b v="0"/>
    <b v="0"/>
    <b v="0"/>
    <b v="1"/>
    <b v="0"/>
    <b v="0"/>
    <b v="0"/>
    <x v="0"/>
  </r>
  <r>
    <x v="0"/>
    <n v="7.0801831970000002"/>
    <n v="85"/>
    <s v="F"/>
    <m/>
    <n v="0"/>
    <n v="1"/>
    <n v="0"/>
    <n v="0"/>
    <s v="SHAS"/>
    <n v="1"/>
    <b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x v="0"/>
  </r>
  <r>
    <x v="0"/>
    <n v="-1.1691594750000001"/>
    <n v="75"/>
    <s v="M"/>
    <s v="OSA, no RSWA"/>
    <n v="1"/>
    <n v="0"/>
    <n v="0"/>
    <n v="0"/>
    <s v="SHAS"/>
    <n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3.4536265410000002"/>
    <n v="55"/>
    <s v="F"/>
    <m/>
    <n v="0"/>
    <n v="0"/>
    <n v="0"/>
    <n v="0"/>
    <s v="SHAS"/>
    <n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1.123105215"/>
    <n v="63"/>
    <s v="M"/>
    <s v="OSA, insomnia"/>
    <n v="0"/>
    <n v="0"/>
    <n v="0"/>
    <n v="0"/>
    <s v="SHAS"/>
    <n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5.3426761110000003"/>
    <n v="68"/>
    <s v="M"/>
    <s v="OSA"/>
    <n v="0"/>
    <n v="0"/>
    <n v="0"/>
    <n v="0"/>
    <s v="SHAS"/>
    <n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4.1871186180000004"/>
    <n v="81"/>
    <s v="F"/>
    <s v="RLS, sleepwalks, anxiety, depression"/>
    <n v="0"/>
    <n v="1"/>
    <n v="0.5"/>
    <n v="1"/>
    <s v="SHAS"/>
    <n v="1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x v="0"/>
  </r>
  <r>
    <x v="0"/>
    <n v="-0.40979335099999997"/>
    <n v="57"/>
    <s v="F"/>
    <s v="RLS, anxiety, depression, migraines"/>
    <n v="0"/>
    <n v="0"/>
    <n v="0.5"/>
    <n v="0"/>
    <s v="SHAS"/>
    <n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1.760162252"/>
    <n v="82"/>
    <s v="F"/>
    <s v="Insomnia"/>
    <n v="0"/>
    <n v="0"/>
    <n v="0"/>
    <n v="0"/>
    <s v="SHAS"/>
    <n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3.7033907999999997E-2"/>
    <n v="72"/>
    <s v="F"/>
    <m/>
    <n v="0"/>
    <n v="0"/>
    <n v="0"/>
    <n v="0"/>
    <s v="SHAS"/>
    <n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1"/>
    <n v="-0.90226366999999996"/>
    <n v="68"/>
    <s v="M"/>
    <s v="Depression, mild sleep apnea"/>
    <n v="0"/>
    <n v="0"/>
    <n v="0"/>
    <n v="0"/>
    <s v="SHAS"/>
    <n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1"/>
    <n v="1.3878249060000001"/>
    <n v="80"/>
    <s v="M"/>
    <m/>
    <n v="0"/>
    <n v="0"/>
    <n v="0"/>
    <n v="0"/>
    <s v="SHAS"/>
    <n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1"/>
    <n v="4.5387679140000001"/>
    <n v="80"/>
    <s v="M"/>
    <s v="OSA, anxiety"/>
    <n v="1"/>
    <n v="0"/>
    <n v="0"/>
    <n v="0"/>
    <s v="SHAS"/>
    <n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1"/>
    <n v="5.0120282610000002"/>
    <n v="72"/>
    <s v="F"/>
    <s v="Borderline to mild OSA"/>
    <n v="0.5"/>
    <n v="1"/>
    <n v="0"/>
    <n v="0"/>
    <s v="SHAS"/>
    <n v="1"/>
    <b v="1"/>
    <b v="0"/>
    <b v="1"/>
    <b v="0"/>
    <b v="0"/>
    <b v="1"/>
    <b v="0"/>
    <b v="0"/>
    <b v="1"/>
    <b v="0"/>
    <b v="0"/>
    <b v="0"/>
    <b v="1"/>
    <b v="1"/>
    <b v="0"/>
    <b v="0"/>
    <b v="0"/>
    <b v="0"/>
    <b v="0"/>
    <x v="0"/>
  </r>
  <r>
    <x v="1"/>
    <n v="-3.407220857"/>
    <n v="67"/>
    <s v="F"/>
    <m/>
    <n v="0"/>
    <n v="0"/>
    <n v="0"/>
    <n v="0"/>
    <s v="SHAS"/>
    <n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1"/>
    <n v="5.694318312"/>
    <n v="70"/>
    <s v="M"/>
    <m/>
    <n v="1"/>
    <n v="1"/>
    <n v="0"/>
    <n v="0"/>
    <s v="SHAS"/>
    <n v="1"/>
    <b v="1"/>
    <b v="1"/>
    <b v="1"/>
    <b v="0"/>
    <b v="0"/>
    <b v="1"/>
    <b v="1"/>
    <b v="1"/>
    <b v="0"/>
    <b v="0"/>
    <b v="0"/>
    <b v="0"/>
    <b v="0"/>
    <b v="0"/>
    <b v="0"/>
    <b v="0"/>
    <b v="0"/>
    <b v="0"/>
    <b v="0"/>
    <x v="0"/>
  </r>
  <r>
    <x v="1"/>
    <n v="5.5261576589999999"/>
    <n v="70"/>
    <s v="M"/>
    <s v="Mild depression, RLS"/>
    <n v="0"/>
    <n v="0.5"/>
    <n v="0"/>
    <n v="1"/>
    <s v="SHAS"/>
    <n v="1"/>
    <b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x v="0"/>
  </r>
  <r>
    <x v="1"/>
    <n v="4.3556225550000001"/>
    <n v="72"/>
    <s v="F"/>
    <m/>
    <n v="1"/>
    <n v="0"/>
    <n v="1"/>
    <n v="0"/>
    <s v="SHAS"/>
    <n v="1"/>
    <b v="1"/>
    <b v="1"/>
    <b v="0"/>
    <b v="1"/>
    <b v="0"/>
    <b v="1"/>
    <b v="1"/>
    <b v="1"/>
    <b v="0"/>
    <b v="0"/>
    <b v="0"/>
    <b v="0"/>
    <b v="0"/>
    <b v="0"/>
    <b v="0"/>
    <b v="0"/>
    <b v="0"/>
    <b v="0"/>
    <b v="0"/>
    <x v="0"/>
  </r>
  <r>
    <x v="1"/>
    <n v="5.2547727159999997"/>
    <n v="67"/>
    <s v="M"/>
    <s v="Depression, anxiety, PTSD"/>
    <n v="1"/>
    <n v="1"/>
    <n v="1"/>
    <n v="0"/>
    <s v="SHAS"/>
    <n v="1"/>
    <b v="1"/>
    <b v="1"/>
    <b v="1"/>
    <b v="1"/>
    <b v="0"/>
    <b v="1"/>
    <b v="1"/>
    <b v="1"/>
    <b v="0"/>
    <b v="1"/>
    <b v="0"/>
    <b v="0"/>
    <b v="0"/>
    <b v="0"/>
    <b v="0"/>
    <b v="0"/>
    <b v="0"/>
    <b v="0"/>
    <b v="0"/>
    <x v="0"/>
  </r>
  <r>
    <x v="1"/>
    <n v="5.8859385939999997"/>
    <n v="69"/>
    <s v="M"/>
    <m/>
    <n v="1"/>
    <n v="1"/>
    <n v="0.5"/>
    <n v="0"/>
    <s v="SHAS"/>
    <n v="1"/>
    <b v="1"/>
    <b v="1"/>
    <b v="1"/>
    <b v="0"/>
    <b v="0"/>
    <b v="1"/>
    <b v="1"/>
    <b v="1"/>
    <b v="0"/>
    <b v="0"/>
    <b v="0"/>
    <b v="0"/>
    <b v="0"/>
    <b v="0"/>
    <b v="0"/>
    <b v="0"/>
    <b v="0"/>
    <b v="0"/>
    <b v="0"/>
    <x v="0"/>
  </r>
  <r>
    <x v="1"/>
    <n v="4.1546924509999998"/>
    <n v="72"/>
    <s v="M"/>
    <s v="Mild-moderate OSA, insomnia, nocturia"/>
    <n v="1"/>
    <n v="0"/>
    <n v="0.5"/>
    <n v="1"/>
    <s v="SHAS"/>
    <n v="1"/>
    <b v="1"/>
    <b v="1"/>
    <b v="0"/>
    <b v="0"/>
    <b v="1"/>
    <b v="1"/>
    <b v="1"/>
    <b v="1"/>
    <b v="0"/>
    <b v="0"/>
    <b v="0"/>
    <b v="0"/>
    <b v="0"/>
    <b v="0"/>
    <b v="0"/>
    <b v="1"/>
    <b v="1"/>
    <b v="0"/>
    <b v="0"/>
    <x v="0"/>
  </r>
  <r>
    <x v="1"/>
    <n v="-3.9642169869999999"/>
    <n v="61"/>
    <s v="F"/>
    <s v="Depression, migraines"/>
    <n v="1"/>
    <n v="0.5"/>
    <n v="1"/>
    <n v="0"/>
    <s v="SHAS"/>
    <n v="1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x v="0"/>
  </r>
  <r>
    <x v="1"/>
    <n v="5.3135809820000004"/>
    <n v="76"/>
    <s v="F"/>
    <s v="Depression, anxiety"/>
    <n v="1"/>
    <n v="1"/>
    <n v="1"/>
    <n v="1"/>
    <s v="SHAS"/>
    <n v="1"/>
    <b v="1"/>
    <b v="1"/>
    <b v="1"/>
    <b v="1"/>
    <b v="1"/>
    <b v="1"/>
    <b v="1"/>
    <b v="1"/>
    <b v="0"/>
    <b v="1"/>
    <b v="0"/>
    <b v="0"/>
    <b v="0"/>
    <b v="0"/>
    <b v="0"/>
    <b v="1"/>
    <b v="1"/>
    <b v="1"/>
    <b v="0"/>
    <x v="0"/>
  </r>
  <r>
    <x v="1"/>
    <n v="-1.274989098"/>
    <n v="65"/>
    <s v="F"/>
    <s v="Insomnia, anxiety"/>
    <n v="0"/>
    <n v="0"/>
    <n v="0"/>
    <n v="0"/>
    <s v="SHAS"/>
    <n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1"/>
    <n v="6.8392871980000001"/>
    <n v="73"/>
    <s v="F"/>
    <s v="OSA, MCI, depression"/>
    <n v="0"/>
    <n v="0"/>
    <n v="0"/>
    <n v="0"/>
    <s v="SHAS"/>
    <n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1"/>
    <n v="1.0274295120000001"/>
    <n v="53"/>
    <s v="M"/>
    <s v="OSA"/>
    <n v="1"/>
    <n v="0.5"/>
    <n v="0.5"/>
    <n v="1"/>
    <s v="SHAS"/>
    <n v="1"/>
    <b v="1"/>
    <b v="1"/>
    <b v="0"/>
    <b v="0"/>
    <b v="1"/>
    <b v="1"/>
    <b v="1"/>
    <b v="1"/>
    <b v="0"/>
    <b v="0"/>
    <b v="0"/>
    <b v="0"/>
    <b v="0"/>
    <b v="0"/>
    <b v="0"/>
    <b v="1"/>
    <b v="1"/>
    <b v="0"/>
    <b v="0"/>
    <x v="0"/>
  </r>
  <r>
    <x v="1"/>
    <n v="0.45891792199999998"/>
    <n v="68"/>
    <s v="M"/>
    <s v="Nightmare disorder, OSA, CSA, RLS, depression"/>
    <n v="0.5"/>
    <n v="1"/>
    <n v="0.5"/>
    <n v="1"/>
    <s v="SHAS"/>
    <n v="1"/>
    <b v="1"/>
    <b v="0"/>
    <b v="1"/>
    <b v="0"/>
    <b v="1"/>
    <b v="1"/>
    <b v="0"/>
    <b v="0"/>
    <b v="1"/>
    <b v="0"/>
    <b v="0"/>
    <b v="0"/>
    <b v="1"/>
    <b v="1"/>
    <b v="0"/>
    <b v="0"/>
    <b v="0"/>
    <b v="1"/>
    <b v="1"/>
    <x v="1"/>
  </r>
  <r>
    <x v="1"/>
    <n v="0.66475001899999997"/>
    <n v="79"/>
    <s v="M"/>
    <s v="OSA"/>
    <n v="1"/>
    <n v="0"/>
    <n v="1"/>
    <n v="0"/>
    <s v="SHAS"/>
    <n v="1"/>
    <b v="1"/>
    <b v="1"/>
    <b v="0"/>
    <b v="1"/>
    <b v="0"/>
    <b v="1"/>
    <b v="1"/>
    <b v="1"/>
    <b v="0"/>
    <b v="0"/>
    <b v="0"/>
    <b v="0"/>
    <b v="0"/>
    <b v="0"/>
    <b v="0"/>
    <b v="0"/>
    <b v="0"/>
    <b v="0"/>
    <b v="0"/>
    <x v="0"/>
  </r>
  <r>
    <x v="1"/>
    <n v="6.3362845170000002"/>
    <n v="64"/>
    <s v="M"/>
    <m/>
    <n v="1"/>
    <n v="0.5"/>
    <n v="1"/>
    <n v="0"/>
    <s v="SHAS"/>
    <n v="1"/>
    <b v="1"/>
    <b v="1"/>
    <b v="0"/>
    <b v="1"/>
    <b v="0"/>
    <b v="1"/>
    <b v="1"/>
    <b v="1"/>
    <b v="0"/>
    <b v="0"/>
    <b v="0"/>
    <b v="0"/>
    <b v="0"/>
    <b v="0"/>
    <b v="0"/>
    <b v="0"/>
    <b v="0"/>
    <b v="0"/>
    <b v="0"/>
    <x v="0"/>
  </r>
  <r>
    <x v="1"/>
    <n v="2.0803639129999998"/>
    <n v="76"/>
    <s v="F"/>
    <m/>
    <n v="1"/>
    <n v="1"/>
    <n v="1"/>
    <n v="0"/>
    <s v="Stanford"/>
    <n v="1"/>
    <b v="1"/>
    <b v="1"/>
    <b v="1"/>
    <b v="1"/>
    <b v="0"/>
    <b v="1"/>
    <b v="1"/>
    <b v="1"/>
    <b v="0"/>
    <b v="1"/>
    <b v="0"/>
    <b v="0"/>
    <b v="0"/>
    <b v="0"/>
    <b v="0"/>
    <b v="0"/>
    <b v="0"/>
    <b v="0"/>
    <b v="0"/>
    <x v="0"/>
  </r>
  <r>
    <x v="1"/>
    <n v="0.737372896"/>
    <n v="63"/>
    <s v="M"/>
    <m/>
    <n v="1"/>
    <n v="0"/>
    <n v="0"/>
    <n v="0"/>
    <s v="Stanford"/>
    <n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1"/>
    <n v="4.5332755569999996"/>
    <n v="59"/>
    <s v="M"/>
    <m/>
    <n v="1"/>
    <n v="0"/>
    <n v="1"/>
    <n v="1"/>
    <s v="Stanford"/>
    <n v="1"/>
    <b v="1"/>
    <b v="1"/>
    <b v="0"/>
    <b v="1"/>
    <b v="1"/>
    <b v="1"/>
    <b v="1"/>
    <b v="1"/>
    <b v="0"/>
    <b v="0"/>
    <b v="0"/>
    <b v="0"/>
    <b v="0"/>
    <b v="0"/>
    <b v="0"/>
    <b v="1"/>
    <b v="1"/>
    <b v="0"/>
    <b v="0"/>
    <x v="0"/>
  </r>
  <r>
    <x v="1"/>
    <n v="-4.9148882719999998"/>
    <n v="65"/>
    <s v="F"/>
    <m/>
    <n v="1"/>
    <n v="0"/>
    <n v="0"/>
    <n v="0"/>
    <s v="Stanford"/>
    <n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1"/>
    <n v="6.1564291280000001"/>
    <n v="63"/>
    <s v="M"/>
    <m/>
    <n v="1"/>
    <n v="0"/>
    <n v="0"/>
    <n v="0"/>
    <s v="Stanford"/>
    <n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1"/>
    <n v="-0.96570313910000005"/>
    <n v="74"/>
    <s v="M"/>
    <m/>
    <n v="1"/>
    <n v="1"/>
    <n v="0"/>
    <n v="0"/>
    <s v="Stanford"/>
    <n v="1"/>
    <b v="0"/>
    <b v="1"/>
    <b v="1"/>
    <b v="0"/>
    <b v="0"/>
    <b v="1"/>
    <b v="1"/>
    <b v="0"/>
    <b v="0"/>
    <b v="0"/>
    <b v="0"/>
    <b v="0"/>
    <b v="0"/>
    <b v="0"/>
    <b v="0"/>
    <b v="0"/>
    <b v="0"/>
    <b v="0"/>
    <b v="0"/>
    <x v="0"/>
  </r>
  <r>
    <x v="1"/>
    <n v="7.6217001560000002"/>
    <n v="75"/>
    <s v="M"/>
    <m/>
    <n v="1"/>
    <n v="0.5"/>
    <n v="0"/>
    <n v="0.5"/>
    <s v="Stanford"/>
    <n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1"/>
    <n v="4.2917910519999998"/>
    <n v="62"/>
    <s v="F"/>
    <m/>
    <n v="1"/>
    <n v="0"/>
    <n v="0"/>
    <n v="1"/>
    <s v="Stanford"/>
    <n v="1"/>
    <b v="1"/>
    <b v="1"/>
    <b v="0"/>
    <b v="0"/>
    <b v="1"/>
    <b v="1"/>
    <b v="1"/>
    <b v="1"/>
    <b v="0"/>
    <b v="0"/>
    <b v="0"/>
    <b v="0"/>
    <b v="0"/>
    <b v="0"/>
    <b v="0"/>
    <b v="1"/>
    <b v="1"/>
    <b v="0"/>
    <b v="0"/>
    <x v="0"/>
  </r>
  <r>
    <x v="1"/>
    <n v="7.2552489189999996"/>
    <n v="62"/>
    <s v="M"/>
    <m/>
    <n v="1"/>
    <n v="0"/>
    <n v="0"/>
    <n v="0"/>
    <s v="Stanford"/>
    <n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1"/>
    <n v="4.4798871480000004"/>
    <n v="60"/>
    <s v="M"/>
    <m/>
    <n v="1"/>
    <n v="1"/>
    <n v="0"/>
    <n v="1"/>
    <s v="Stanford"/>
    <n v="1"/>
    <b v="1"/>
    <b v="1"/>
    <b v="1"/>
    <b v="0"/>
    <b v="1"/>
    <b v="1"/>
    <b v="1"/>
    <b v="1"/>
    <b v="0"/>
    <b v="0"/>
    <b v="0"/>
    <b v="0"/>
    <b v="0"/>
    <b v="0"/>
    <b v="0"/>
    <b v="1"/>
    <b v="1"/>
    <b v="1"/>
    <b v="0"/>
    <x v="0"/>
  </r>
  <r>
    <x v="1"/>
    <n v="4.4268055569999998"/>
    <n v="78"/>
    <s v="M"/>
    <m/>
    <n v="1"/>
    <n v="1"/>
    <n v="0"/>
    <n v="1"/>
    <s v="Stanford"/>
    <n v="1"/>
    <b v="1"/>
    <b v="1"/>
    <b v="1"/>
    <b v="0"/>
    <b v="1"/>
    <b v="1"/>
    <b v="1"/>
    <b v="1"/>
    <b v="0"/>
    <b v="0"/>
    <b v="0"/>
    <b v="0"/>
    <b v="0"/>
    <b v="0"/>
    <b v="0"/>
    <b v="1"/>
    <b v="1"/>
    <b v="1"/>
    <b v="0"/>
    <x v="0"/>
  </r>
  <r>
    <x v="1"/>
    <n v="4.9676454559999996"/>
    <n v="67"/>
    <s v="M"/>
    <m/>
    <n v="1"/>
    <n v="0"/>
    <n v="1"/>
    <n v="1"/>
    <s v="Stanford"/>
    <n v="1"/>
    <b v="1"/>
    <b v="1"/>
    <b v="0"/>
    <b v="1"/>
    <b v="1"/>
    <b v="1"/>
    <b v="1"/>
    <b v="1"/>
    <b v="0"/>
    <b v="0"/>
    <b v="0"/>
    <b v="0"/>
    <b v="0"/>
    <b v="0"/>
    <b v="0"/>
    <b v="1"/>
    <b v="1"/>
    <b v="0"/>
    <b v="0"/>
    <x v="0"/>
  </r>
  <r>
    <x v="1"/>
    <n v="7.4490138779999997"/>
    <n v="66"/>
    <s v="M"/>
    <m/>
    <n v="1"/>
    <n v="0"/>
    <n v="1"/>
    <n v="1"/>
    <s v="Stanford"/>
    <n v="1"/>
    <b v="1"/>
    <b v="1"/>
    <b v="0"/>
    <b v="1"/>
    <b v="1"/>
    <b v="1"/>
    <b v="1"/>
    <b v="1"/>
    <b v="0"/>
    <b v="0"/>
    <b v="0"/>
    <b v="0"/>
    <b v="0"/>
    <b v="0"/>
    <b v="0"/>
    <b v="1"/>
    <b v="1"/>
    <b v="0"/>
    <b v="0"/>
    <x v="0"/>
  </r>
  <r>
    <x v="1"/>
    <n v="4.0073969509999996"/>
    <n v="75"/>
    <s v="M"/>
    <m/>
    <n v="1"/>
    <n v="0"/>
    <n v="1"/>
    <n v="1"/>
    <s v="Stanford"/>
    <n v="1"/>
    <b v="1"/>
    <b v="1"/>
    <b v="0"/>
    <b v="1"/>
    <b v="1"/>
    <b v="1"/>
    <b v="1"/>
    <b v="1"/>
    <b v="0"/>
    <b v="0"/>
    <b v="0"/>
    <b v="0"/>
    <b v="0"/>
    <b v="0"/>
    <b v="0"/>
    <b v="1"/>
    <b v="1"/>
    <b v="0"/>
    <b v="0"/>
    <x v="0"/>
  </r>
  <r>
    <x v="1"/>
    <n v="10.04713289"/>
    <n v="67"/>
    <s v="M"/>
    <m/>
    <n v="1"/>
    <n v="1"/>
    <n v="1"/>
    <n v="1"/>
    <s v="Stanford"/>
    <n v="1"/>
    <b v="1"/>
    <b v="1"/>
    <b v="1"/>
    <b v="1"/>
    <b v="1"/>
    <b v="1"/>
    <b v="1"/>
    <b v="1"/>
    <b v="0"/>
    <b v="1"/>
    <b v="0"/>
    <b v="0"/>
    <b v="0"/>
    <b v="0"/>
    <b v="0"/>
    <b v="1"/>
    <b v="1"/>
    <b v="1"/>
    <b v="0"/>
    <x v="0"/>
  </r>
  <r>
    <x v="1"/>
    <n v="6.5036704729999997"/>
    <n v="77"/>
    <s v="M"/>
    <m/>
    <n v="1"/>
    <n v="1"/>
    <n v="1"/>
    <n v="1"/>
    <s v="Stanford"/>
    <n v="1"/>
    <b v="1"/>
    <b v="1"/>
    <b v="1"/>
    <b v="1"/>
    <b v="1"/>
    <b v="1"/>
    <b v="1"/>
    <b v="1"/>
    <b v="0"/>
    <b v="1"/>
    <b v="0"/>
    <b v="0"/>
    <b v="0"/>
    <b v="0"/>
    <b v="0"/>
    <b v="1"/>
    <b v="1"/>
    <b v="1"/>
    <b v="0"/>
    <x v="0"/>
  </r>
  <r>
    <x v="1"/>
    <n v="3.3723491669999999"/>
    <n v="73"/>
    <s v="M"/>
    <m/>
    <n v="1"/>
    <n v="1"/>
    <n v="1"/>
    <n v="1"/>
    <s v="Stanford"/>
    <n v="1"/>
    <b v="1"/>
    <b v="1"/>
    <b v="1"/>
    <b v="1"/>
    <b v="1"/>
    <b v="1"/>
    <b v="1"/>
    <b v="1"/>
    <b v="0"/>
    <b v="1"/>
    <b v="0"/>
    <b v="0"/>
    <b v="0"/>
    <b v="0"/>
    <b v="0"/>
    <b v="1"/>
    <b v="1"/>
    <b v="1"/>
    <b v="0"/>
    <x v="0"/>
  </r>
  <r>
    <x v="1"/>
    <n v="4.2871140130000001"/>
    <n v="63"/>
    <s v="M"/>
    <m/>
    <n v="1"/>
    <n v="1"/>
    <n v="1"/>
    <n v="1"/>
    <s v="Stanford"/>
    <n v="1"/>
    <b v="1"/>
    <b v="1"/>
    <b v="1"/>
    <b v="1"/>
    <b v="1"/>
    <b v="1"/>
    <b v="1"/>
    <b v="1"/>
    <b v="0"/>
    <b v="1"/>
    <b v="0"/>
    <b v="0"/>
    <b v="0"/>
    <b v="0"/>
    <b v="0"/>
    <b v="1"/>
    <b v="1"/>
    <b v="1"/>
    <b v="0"/>
    <x v="0"/>
  </r>
  <r>
    <x v="1"/>
    <n v="8.4718958880000006"/>
    <n v="69"/>
    <s v="M"/>
    <m/>
    <n v="1"/>
    <n v="1"/>
    <n v="1"/>
    <n v="1"/>
    <s v="Stanford"/>
    <n v="1"/>
    <b v="1"/>
    <b v="1"/>
    <b v="1"/>
    <b v="1"/>
    <b v="1"/>
    <b v="1"/>
    <b v="1"/>
    <b v="1"/>
    <b v="0"/>
    <b v="1"/>
    <b v="0"/>
    <b v="0"/>
    <b v="0"/>
    <b v="0"/>
    <b v="0"/>
    <b v="1"/>
    <b v="1"/>
    <b v="1"/>
    <b v="0"/>
    <x v="0"/>
  </r>
  <r>
    <x v="1"/>
    <n v="6.7906220670000002"/>
    <n v="70"/>
    <s v="M"/>
    <m/>
    <n v="1"/>
    <n v="1"/>
    <n v="1"/>
    <n v="1"/>
    <s v="Stanford"/>
    <n v="1"/>
    <b v="1"/>
    <b v="1"/>
    <b v="1"/>
    <b v="1"/>
    <b v="1"/>
    <b v="1"/>
    <b v="1"/>
    <b v="1"/>
    <b v="0"/>
    <b v="1"/>
    <b v="0"/>
    <b v="0"/>
    <b v="0"/>
    <b v="0"/>
    <b v="0"/>
    <b v="1"/>
    <b v="1"/>
    <b v="1"/>
    <b v="0"/>
    <x v="0"/>
  </r>
  <r>
    <x v="1"/>
    <n v="4.6497392319999999"/>
    <n v="60"/>
    <s v="M"/>
    <m/>
    <n v="1"/>
    <n v="0"/>
    <n v="0"/>
    <n v="0"/>
    <s v="Stanford"/>
    <n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1"/>
    <n v="4.461746335"/>
    <n v="60"/>
    <s v="F"/>
    <m/>
    <n v="1"/>
    <n v="0"/>
    <n v="0"/>
    <n v="0"/>
    <s v="Stanford"/>
    <n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1"/>
    <n v="3.8612132610000001"/>
    <n v="70"/>
    <s v="F"/>
    <m/>
    <n v="1"/>
    <n v="0"/>
    <n v="0"/>
    <n v="0"/>
    <s v="Stanford"/>
    <n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1"/>
    <n v="8.2499133800000006"/>
    <n v="61"/>
    <s v="M"/>
    <m/>
    <n v="1"/>
    <n v="0"/>
    <n v="0"/>
    <n v="0"/>
    <s v="Stanford"/>
    <n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1"/>
    <n v="10.48810585"/>
    <n v="77"/>
    <s v="M"/>
    <m/>
    <n v="1"/>
    <n v="0"/>
    <n v="0"/>
    <n v="0"/>
    <s v="Stanford"/>
    <n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1"/>
    <n v="3.9732898780000001"/>
    <n v="71"/>
    <s v="M"/>
    <m/>
    <n v="1"/>
    <n v="1"/>
    <n v="0"/>
    <n v="0"/>
    <s v="Stanford"/>
    <n v="1"/>
    <b v="1"/>
    <b v="1"/>
    <b v="1"/>
    <b v="0"/>
    <b v="0"/>
    <b v="1"/>
    <b v="1"/>
    <b v="1"/>
    <b v="0"/>
    <b v="0"/>
    <b v="0"/>
    <b v="0"/>
    <b v="0"/>
    <b v="0"/>
    <b v="0"/>
    <b v="0"/>
    <b v="0"/>
    <b v="0"/>
    <b v="0"/>
    <x v="0"/>
  </r>
  <r>
    <x v="1"/>
    <n v="7.9504351340000001"/>
    <n v="67"/>
    <s v="M"/>
    <m/>
    <n v="1"/>
    <n v="1"/>
    <n v="0"/>
    <n v="0"/>
    <s v="Stanford"/>
    <n v="1"/>
    <b v="1"/>
    <b v="1"/>
    <b v="1"/>
    <b v="0"/>
    <b v="0"/>
    <b v="1"/>
    <b v="1"/>
    <b v="1"/>
    <b v="0"/>
    <b v="0"/>
    <b v="0"/>
    <b v="0"/>
    <b v="0"/>
    <b v="0"/>
    <b v="0"/>
    <b v="0"/>
    <b v="0"/>
    <b v="0"/>
    <b v="0"/>
    <x v="0"/>
  </r>
  <r>
    <x v="1"/>
    <n v="7.7607998289999998"/>
    <n v="70"/>
    <s v="M"/>
    <m/>
    <n v="1"/>
    <n v="0"/>
    <n v="1"/>
    <n v="0"/>
    <s v="Stanford"/>
    <n v="1"/>
    <b v="1"/>
    <b v="1"/>
    <b v="0"/>
    <b v="1"/>
    <b v="0"/>
    <b v="1"/>
    <b v="1"/>
    <b v="1"/>
    <b v="0"/>
    <b v="0"/>
    <b v="0"/>
    <b v="0"/>
    <b v="0"/>
    <b v="0"/>
    <b v="0"/>
    <b v="0"/>
    <b v="0"/>
    <b v="0"/>
    <b v="0"/>
    <x v="0"/>
  </r>
  <r>
    <x v="1"/>
    <n v="8.1570566610000004"/>
    <n v="56"/>
    <s v="M"/>
    <m/>
    <n v="1"/>
    <n v="0"/>
    <n v="1"/>
    <n v="0"/>
    <s v="Stanford"/>
    <n v="1"/>
    <b v="1"/>
    <b v="1"/>
    <b v="0"/>
    <b v="1"/>
    <b v="0"/>
    <b v="1"/>
    <b v="1"/>
    <b v="1"/>
    <b v="0"/>
    <b v="0"/>
    <b v="0"/>
    <b v="0"/>
    <b v="0"/>
    <b v="0"/>
    <b v="0"/>
    <b v="0"/>
    <b v="0"/>
    <b v="0"/>
    <b v="0"/>
    <x v="0"/>
  </r>
  <r>
    <x v="1"/>
    <n v="8.5528064770000007"/>
    <n v="71"/>
    <s v="M"/>
    <m/>
    <n v="1"/>
    <n v="0"/>
    <n v="1"/>
    <n v="0"/>
    <s v="Stanford"/>
    <n v="1"/>
    <b v="1"/>
    <b v="1"/>
    <b v="0"/>
    <b v="1"/>
    <b v="0"/>
    <b v="1"/>
    <b v="1"/>
    <b v="1"/>
    <b v="0"/>
    <b v="0"/>
    <b v="0"/>
    <b v="0"/>
    <b v="0"/>
    <b v="0"/>
    <b v="0"/>
    <b v="0"/>
    <b v="0"/>
    <b v="0"/>
    <b v="0"/>
    <x v="0"/>
  </r>
  <r>
    <x v="1"/>
    <n v="1.4660633679999999"/>
    <n v="69"/>
    <s v="M"/>
    <m/>
    <n v="1"/>
    <n v="1"/>
    <n v="1"/>
    <n v="0"/>
    <s v="Stanford"/>
    <n v="1"/>
    <b v="1"/>
    <b v="1"/>
    <b v="1"/>
    <b v="1"/>
    <b v="0"/>
    <b v="1"/>
    <b v="1"/>
    <b v="1"/>
    <b v="0"/>
    <b v="1"/>
    <b v="0"/>
    <b v="0"/>
    <b v="0"/>
    <b v="0"/>
    <b v="0"/>
    <b v="0"/>
    <b v="0"/>
    <b v="0"/>
    <b v="0"/>
    <x v="0"/>
  </r>
  <r>
    <x v="1"/>
    <n v="6.4650967499999998"/>
    <n v="71"/>
    <s v="M"/>
    <m/>
    <n v="1"/>
    <n v="1"/>
    <n v="1"/>
    <n v="0"/>
    <s v="Stanford"/>
    <n v="1"/>
    <b v="1"/>
    <b v="1"/>
    <b v="1"/>
    <b v="1"/>
    <b v="0"/>
    <b v="1"/>
    <b v="1"/>
    <b v="1"/>
    <b v="0"/>
    <b v="1"/>
    <b v="0"/>
    <b v="0"/>
    <b v="0"/>
    <b v="0"/>
    <b v="0"/>
    <b v="0"/>
    <b v="0"/>
    <b v="0"/>
    <b v="0"/>
    <x v="0"/>
  </r>
  <r>
    <x v="1"/>
    <n v="5.9654922040000002"/>
    <n v="56"/>
    <s v="F"/>
    <m/>
    <n v="1"/>
    <n v="1"/>
    <n v="1"/>
    <n v="0"/>
    <s v="Stanford"/>
    <n v="1"/>
    <b v="1"/>
    <b v="1"/>
    <b v="1"/>
    <b v="1"/>
    <b v="0"/>
    <b v="1"/>
    <b v="1"/>
    <b v="1"/>
    <b v="0"/>
    <b v="1"/>
    <b v="0"/>
    <b v="0"/>
    <b v="0"/>
    <b v="0"/>
    <b v="0"/>
    <b v="0"/>
    <b v="0"/>
    <b v="0"/>
    <b v="0"/>
    <x v="0"/>
  </r>
  <r>
    <x v="1"/>
    <n v="6.6762195039999996"/>
    <n v="65"/>
    <s v="F"/>
    <s v="Parasomnia"/>
    <n v="1"/>
    <n v="1"/>
    <n v="1"/>
    <n v="0"/>
    <s v="Stanford"/>
    <n v="1"/>
    <b v="1"/>
    <b v="1"/>
    <b v="1"/>
    <b v="1"/>
    <b v="0"/>
    <b v="1"/>
    <b v="1"/>
    <b v="1"/>
    <b v="0"/>
    <b v="1"/>
    <b v="0"/>
    <b v="0"/>
    <b v="0"/>
    <b v="0"/>
    <b v="0"/>
    <b v="0"/>
    <b v="0"/>
    <b v="0"/>
    <b v="0"/>
    <x v="0"/>
  </r>
  <r>
    <x v="1"/>
    <n v="6.7622398209999997"/>
    <n v="74"/>
    <s v="F"/>
    <m/>
    <n v="1"/>
    <n v="1"/>
    <n v="1"/>
    <n v="0"/>
    <s v="Stanford"/>
    <n v="1"/>
    <b v="1"/>
    <b v="1"/>
    <b v="1"/>
    <b v="1"/>
    <b v="0"/>
    <b v="1"/>
    <b v="1"/>
    <b v="1"/>
    <b v="0"/>
    <b v="1"/>
    <b v="0"/>
    <b v="0"/>
    <b v="0"/>
    <b v="0"/>
    <b v="0"/>
    <b v="0"/>
    <b v="0"/>
    <b v="0"/>
    <b v="0"/>
    <x v="0"/>
  </r>
  <r>
    <x v="1"/>
    <n v="7.0950900639999999"/>
    <n v="59"/>
    <s v="M"/>
    <m/>
    <n v="1"/>
    <n v="1"/>
    <n v="1"/>
    <n v="0"/>
    <s v="Stanford"/>
    <n v="1"/>
    <b v="1"/>
    <b v="1"/>
    <b v="1"/>
    <b v="1"/>
    <b v="0"/>
    <b v="1"/>
    <b v="1"/>
    <b v="1"/>
    <b v="0"/>
    <b v="1"/>
    <b v="0"/>
    <b v="0"/>
    <b v="0"/>
    <b v="0"/>
    <b v="0"/>
    <b v="0"/>
    <b v="0"/>
    <b v="0"/>
    <b v="0"/>
    <x v="0"/>
  </r>
  <r>
    <x v="1"/>
    <n v="10.709139990000001"/>
    <n v="76"/>
    <s v="M"/>
    <m/>
    <n v="1"/>
    <n v="1"/>
    <n v="1"/>
    <n v="0"/>
    <s v="Stanford"/>
    <n v="1"/>
    <b v="1"/>
    <b v="1"/>
    <b v="1"/>
    <b v="1"/>
    <b v="0"/>
    <b v="1"/>
    <b v="1"/>
    <b v="1"/>
    <b v="0"/>
    <b v="1"/>
    <b v="0"/>
    <b v="0"/>
    <b v="0"/>
    <b v="0"/>
    <b v="0"/>
    <b v="0"/>
    <b v="0"/>
    <b v="0"/>
    <b v="0"/>
    <x v="0"/>
  </r>
  <r>
    <x v="1"/>
    <n v="5.5567184239999996"/>
    <n v="62"/>
    <s v="M"/>
    <m/>
    <n v="1"/>
    <n v="1"/>
    <n v="1"/>
    <n v="0"/>
    <s v="Stanford"/>
    <n v="1"/>
    <b v="1"/>
    <b v="1"/>
    <b v="1"/>
    <b v="1"/>
    <b v="0"/>
    <b v="1"/>
    <b v="1"/>
    <b v="1"/>
    <b v="0"/>
    <b v="1"/>
    <b v="0"/>
    <b v="0"/>
    <b v="0"/>
    <b v="0"/>
    <b v="0"/>
    <b v="0"/>
    <b v="0"/>
    <b v="0"/>
    <b v="0"/>
    <x v="0"/>
  </r>
  <r>
    <x v="1"/>
    <n v="8.1022803109999995"/>
    <n v="68"/>
    <s v="F"/>
    <m/>
    <n v="1"/>
    <n v="1"/>
    <n v="1"/>
    <n v="0"/>
    <s v="Stanford"/>
    <n v="1"/>
    <b v="1"/>
    <b v="1"/>
    <b v="1"/>
    <b v="1"/>
    <b v="0"/>
    <b v="1"/>
    <b v="1"/>
    <b v="1"/>
    <b v="0"/>
    <b v="1"/>
    <b v="0"/>
    <b v="0"/>
    <b v="0"/>
    <b v="0"/>
    <b v="0"/>
    <b v="0"/>
    <b v="0"/>
    <b v="0"/>
    <b v="0"/>
    <x v="0"/>
  </r>
  <r>
    <x v="1"/>
    <n v="5.0905679749999999"/>
    <n v="76"/>
    <s v="M"/>
    <m/>
    <n v="1"/>
    <n v="1"/>
    <n v="1"/>
    <n v="0"/>
    <s v="Stanford"/>
    <n v="1"/>
    <b v="1"/>
    <b v="1"/>
    <b v="1"/>
    <b v="1"/>
    <b v="0"/>
    <b v="1"/>
    <b v="1"/>
    <b v="1"/>
    <b v="0"/>
    <b v="1"/>
    <b v="0"/>
    <b v="0"/>
    <b v="0"/>
    <b v="0"/>
    <b v="0"/>
    <b v="0"/>
    <b v="0"/>
    <b v="0"/>
    <b v="0"/>
    <x v="0"/>
  </r>
  <r>
    <x v="1"/>
    <n v="4.3324332099999996"/>
    <n v="52"/>
    <s v="M"/>
    <m/>
    <n v="1"/>
    <n v="0.5"/>
    <n v="1"/>
    <n v="0"/>
    <s v="Stanford"/>
    <n v="1"/>
    <b v="1"/>
    <b v="1"/>
    <b v="0"/>
    <b v="1"/>
    <b v="0"/>
    <b v="1"/>
    <b v="1"/>
    <b v="1"/>
    <b v="0"/>
    <b v="0"/>
    <b v="0"/>
    <b v="0"/>
    <b v="0"/>
    <b v="0"/>
    <b v="0"/>
    <b v="0"/>
    <b v="0"/>
    <b v="0"/>
    <b v="0"/>
    <x v="0"/>
  </r>
  <r>
    <x v="1"/>
    <n v="2.9167801550000001"/>
    <n v="71"/>
    <s v="M"/>
    <m/>
    <n v="1"/>
    <n v="0.5"/>
    <n v="1"/>
    <n v="1"/>
    <s v="Stanford"/>
    <n v="1"/>
    <b v="1"/>
    <b v="1"/>
    <b v="0"/>
    <b v="1"/>
    <b v="1"/>
    <b v="1"/>
    <b v="1"/>
    <b v="1"/>
    <b v="0"/>
    <b v="0"/>
    <b v="0"/>
    <b v="0"/>
    <b v="0"/>
    <b v="0"/>
    <b v="0"/>
    <b v="1"/>
    <b v="1"/>
    <b v="0"/>
    <b v="0"/>
    <x v="0"/>
  </r>
  <r>
    <x v="0"/>
    <n v="-8.0569572209999993"/>
    <n v="45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7.1855940269999996"/>
    <n v="65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7.161543633"/>
    <n v="70"/>
    <s v="F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7.0927508330000002"/>
    <n v="58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6.7442457180000002"/>
    <n v="66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6.0728324950000001"/>
    <n v="53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5.8477109399999998"/>
    <n v="72"/>
    <s v="F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5.6646109559999998"/>
    <n v="61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5.4816198849999997"/>
    <n v="80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5.3751686689999998"/>
    <n v="62"/>
    <s v="F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5.3183706559999999"/>
    <n v="60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4.9671237980000003"/>
    <n v="64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4.8526087950000001"/>
    <n v="77"/>
    <s v="F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4.5812398910000001"/>
    <n v="74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4.4213471929999999"/>
    <n v="66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4.3677041909999996"/>
    <n v="68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4.3485170799999997"/>
    <n v="74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3.7640566149999999"/>
    <n v="62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3.5628620519999998"/>
    <n v="73"/>
    <s v="F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3.0625151339999999"/>
    <n v="74"/>
    <s v="F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2.9571440099999999"/>
    <n v="76"/>
    <s v="F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2.5948541490000001"/>
    <n v="65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2.14175468"/>
    <n v="71"/>
    <s v="F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1.7900054729999999"/>
    <n v="79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1.459569605"/>
    <n v="57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5.1303870600000002E-2"/>
    <n v="72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6.9434791679999996E-2"/>
    <n v="61"/>
    <s v="M"/>
    <m/>
    <n v="0"/>
    <n v="0"/>
    <n v="0"/>
    <n v="0"/>
    <s v="Stanford"/>
    <n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0.91961745130000005"/>
    <n v="60"/>
    <s v="M"/>
    <s v="REM-related OSA"/>
    <n v="0"/>
    <n v="0"/>
    <n v="0"/>
    <n v="0"/>
    <s v="Stanford"/>
    <n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2.1386801129999999"/>
    <n v="71"/>
    <s v="F"/>
    <m/>
    <n v="0"/>
    <n v="0"/>
    <n v="0"/>
    <n v="0"/>
    <s v="Stanford"/>
    <n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5.9610876189999997"/>
    <n v="60"/>
    <s v="F"/>
    <m/>
    <n v="0"/>
    <n v="0"/>
    <n v="1"/>
    <n v="0"/>
    <s v="Stanford"/>
    <n v="1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x v="0"/>
  </r>
  <r>
    <x v="0"/>
    <n v="-1.679247124"/>
    <n v="70"/>
    <s v="M"/>
    <m/>
    <n v="0"/>
    <n v="1"/>
    <n v="1"/>
    <n v="0"/>
    <s v="Stanford"/>
    <n v="1"/>
    <b v="0"/>
    <b v="0"/>
    <b v="1"/>
    <b v="1"/>
    <b v="0"/>
    <b v="1"/>
    <b v="0"/>
    <b v="0"/>
    <b v="0"/>
    <b v="1"/>
    <b v="0"/>
    <b v="0"/>
    <b v="0"/>
    <b v="0"/>
    <b v="0"/>
    <b v="0"/>
    <b v="0"/>
    <b v="0"/>
    <b v="0"/>
    <x v="0"/>
  </r>
  <r>
    <x v="0"/>
    <n v="-7.7915592770000002"/>
    <n v="62"/>
    <s v="M"/>
    <m/>
    <n v="0"/>
    <n v="0"/>
    <n v="0"/>
    <n v="1"/>
    <s v="Stanford"/>
    <n v="1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x v="0"/>
  </r>
  <r>
    <x v="0"/>
    <n v="-7.2821115900000004"/>
    <n v="76"/>
    <s v="M"/>
    <m/>
    <n v="0"/>
    <n v="0"/>
    <n v="0"/>
    <n v="1"/>
    <s v="Stanford"/>
    <n v="1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x v="0"/>
  </r>
  <r>
    <x v="0"/>
    <n v="-2.5812651959999999"/>
    <n v="74"/>
    <s v="F"/>
    <s v="REM-related OSA"/>
    <n v="0"/>
    <n v="0"/>
    <n v="0"/>
    <n v="1"/>
    <s v="Stanford"/>
    <n v="1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x v="0"/>
  </r>
  <r>
    <x v="0"/>
    <n v="3.9730297220000002"/>
    <n v="73"/>
    <s v="M"/>
    <m/>
    <n v="0"/>
    <n v="0"/>
    <n v="0"/>
    <n v="1"/>
    <s v="Stanford"/>
    <n v="1"/>
    <b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x v="0"/>
  </r>
  <r>
    <x v="0"/>
    <n v="-3.7593996189999999"/>
    <n v="60"/>
    <s v="F"/>
    <m/>
    <n v="0"/>
    <n v="1"/>
    <n v="1"/>
    <n v="1"/>
    <s v="Stanford"/>
    <n v="1"/>
    <b v="0"/>
    <b v="0"/>
    <b v="1"/>
    <b v="1"/>
    <b v="1"/>
    <b v="1"/>
    <b v="0"/>
    <b v="0"/>
    <b v="0"/>
    <b v="1"/>
    <b v="0"/>
    <b v="0"/>
    <b v="0"/>
    <b v="0"/>
    <b v="0"/>
    <b v="0"/>
    <b v="0"/>
    <b v="1"/>
    <b v="0"/>
    <x v="0"/>
  </r>
  <r>
    <x v="0"/>
    <n v="-5.7719640390000002"/>
    <n v="51"/>
    <s v="F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2.495419778"/>
    <n v="52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1.575004608"/>
    <n v="62"/>
    <s v="M"/>
    <s v="Pseudo-RBD"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0.23647876609999999"/>
    <n v="41"/>
    <s v="M"/>
    <s v="Delayed PLMs"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</r>
  <r>
    <x v="0"/>
    <n v="-6.9253468600000003"/>
    <n v="43"/>
    <s v="M"/>
    <m/>
    <n v="0"/>
    <n v="0"/>
    <n v="1"/>
    <n v="0"/>
    <s v="Stanford"/>
    <n v="1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x v="0"/>
  </r>
  <r>
    <x v="0"/>
    <n v="-3.858069446"/>
    <n v="40"/>
    <s v="M"/>
    <m/>
    <n v="0"/>
    <n v="1"/>
    <n v="1"/>
    <n v="0"/>
    <s v="Stanford"/>
    <n v="1"/>
    <b v="0"/>
    <b v="0"/>
    <b v="1"/>
    <b v="1"/>
    <b v="0"/>
    <b v="1"/>
    <b v="0"/>
    <b v="0"/>
    <b v="0"/>
    <b v="1"/>
    <b v="0"/>
    <b v="0"/>
    <b v="0"/>
    <b v="0"/>
    <b v="0"/>
    <b v="0"/>
    <b v="0"/>
    <b v="0"/>
    <b v="0"/>
    <x v="0"/>
  </r>
</pivotCacheRecords>
</file>

<file path=xl/pivotCache/pivotCacheRecords3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5">
  <r>
    <x v="0"/>
    <n v="5.1647340570000004"/>
    <n v="54"/>
    <s v="M"/>
    <s v="nREM parasomnias"/>
    <n v="0.5"/>
    <n v="0"/>
    <n v="0"/>
    <n v="1"/>
    <s v="SHAS"/>
    <n v="1"/>
    <b v="1"/>
    <b v="0"/>
    <b v="0"/>
    <b v="0"/>
    <b v="1"/>
    <b v="1"/>
    <b v="0"/>
    <b v="0"/>
    <b v="1"/>
    <b v="0"/>
    <b v="0"/>
    <b v="0"/>
    <b v="0"/>
    <b v="0"/>
    <b v="0"/>
    <x v="0"/>
    <x v="0"/>
    <b v="0"/>
    <b v="0"/>
    <b v="0"/>
    <b v="0"/>
    <b v="0"/>
    <x v="0"/>
  </r>
  <r>
    <x v="0"/>
    <n v="-2.3457297750000001"/>
    <n v="53"/>
    <s v="M"/>
    <s v="RLS, PLM"/>
    <n v="0.5"/>
    <n v="1"/>
    <n v="0"/>
    <n v="0"/>
    <s v="SHAS"/>
    <n v="1"/>
    <b v="0"/>
    <b v="0"/>
    <b v="1"/>
    <b v="0"/>
    <b v="0"/>
    <b v="1"/>
    <b v="0"/>
    <b v="0"/>
    <b v="1"/>
    <b v="0"/>
    <b v="0"/>
    <b v="0"/>
    <b v="1"/>
    <b v="0"/>
    <b v="0"/>
    <x v="0"/>
    <x v="0"/>
    <b v="0"/>
    <b v="0"/>
    <b v="0"/>
    <b v="0"/>
    <b v="0"/>
    <x v="0"/>
  </r>
  <r>
    <x v="0"/>
    <n v="-2.700108095"/>
    <n v="55"/>
    <s v="M"/>
    <s v="OSA, other parasomnias (no RSWA)"/>
    <n v="1"/>
    <n v="0"/>
    <n v="0"/>
    <n v="1"/>
    <s v="SHAS"/>
    <n v="1"/>
    <b v="0"/>
    <b v="1"/>
    <b v="0"/>
    <b v="0"/>
    <b v="1"/>
    <b v="1"/>
    <b v="1"/>
    <b v="0"/>
    <b v="0"/>
    <b v="0"/>
    <b v="0"/>
    <b v="0"/>
    <b v="0"/>
    <b v="0"/>
    <b v="0"/>
    <x v="1"/>
    <x v="0"/>
    <b v="0"/>
    <b v="0"/>
    <b v="0"/>
    <b v="0"/>
    <b v="0"/>
    <x v="0"/>
  </r>
  <r>
    <x v="0"/>
    <n v="7.0801831970000002"/>
    <n v="85"/>
    <s v="F"/>
    <m/>
    <n v="0"/>
    <n v="1"/>
    <n v="0"/>
    <n v="0"/>
    <s v="SHAS"/>
    <n v="1"/>
    <b v="1"/>
    <b v="0"/>
    <b v="1"/>
    <b v="0"/>
    <b v="0"/>
    <b v="1"/>
    <b v="0"/>
    <b v="0"/>
    <b v="0"/>
    <b v="0"/>
    <b v="0"/>
    <b v="0"/>
    <b v="0"/>
    <b v="0"/>
    <b v="0"/>
    <x v="0"/>
    <x v="0"/>
    <b v="0"/>
    <b v="0"/>
    <b v="0"/>
    <b v="0"/>
    <b v="0"/>
    <x v="0"/>
  </r>
  <r>
    <x v="0"/>
    <n v="-1.1691594750000001"/>
    <n v="75"/>
    <s v="M"/>
    <s v="OSA, no RSWA"/>
    <n v="1"/>
    <n v="0"/>
    <n v="0"/>
    <n v="0"/>
    <s v="SHAS"/>
    <n v="1"/>
    <b v="0"/>
    <b v="1"/>
    <b v="0"/>
    <b v="0"/>
    <b v="0"/>
    <b v="0"/>
    <b v="0"/>
    <b v="0"/>
    <b v="0"/>
    <b v="0"/>
    <b v="0"/>
    <b v="0"/>
    <b v="0"/>
    <b v="0"/>
    <b v="0"/>
    <x v="0"/>
    <x v="0"/>
    <b v="0"/>
    <b v="0"/>
    <b v="0"/>
    <b v="0"/>
    <b v="0"/>
    <x v="0"/>
  </r>
  <r>
    <x v="0"/>
    <n v="-3.4536265410000002"/>
    <n v="55"/>
    <s v="F"/>
    <m/>
    <n v="0"/>
    <n v="0"/>
    <n v="0"/>
    <n v="0"/>
    <s v="SHAS"/>
    <n v="1"/>
    <b v="0"/>
    <b v="0"/>
    <b v="0"/>
    <b v="0"/>
    <b v="0"/>
    <b v="0"/>
    <b v="0"/>
    <b v="0"/>
    <b v="0"/>
    <b v="0"/>
    <b v="0"/>
    <b v="0"/>
    <b v="0"/>
    <b v="0"/>
    <b v="0"/>
    <x v="0"/>
    <x v="0"/>
    <b v="0"/>
    <b v="0"/>
    <b v="0"/>
    <b v="0"/>
    <b v="0"/>
    <x v="0"/>
  </r>
  <r>
    <x v="0"/>
    <n v="1.123105215"/>
    <n v="63"/>
    <s v="M"/>
    <s v="OSA, insomnia"/>
    <n v="0"/>
    <n v="0"/>
    <n v="0"/>
    <n v="0"/>
    <s v="SHAS"/>
    <n v="1"/>
    <b v="1"/>
    <b v="0"/>
    <b v="0"/>
    <b v="0"/>
    <b v="0"/>
    <b v="0"/>
    <b v="0"/>
    <b v="0"/>
    <b v="0"/>
    <b v="0"/>
    <b v="0"/>
    <b v="0"/>
    <b v="0"/>
    <b v="0"/>
    <b v="0"/>
    <x v="0"/>
    <x v="0"/>
    <b v="0"/>
    <b v="0"/>
    <b v="0"/>
    <b v="0"/>
    <b v="0"/>
    <x v="0"/>
  </r>
  <r>
    <x v="0"/>
    <n v="-5.3426761110000003"/>
    <n v="68"/>
    <s v="M"/>
    <s v="OSA"/>
    <n v="0"/>
    <n v="0"/>
    <n v="0"/>
    <n v="0"/>
    <s v="SHAS"/>
    <n v="1"/>
    <b v="0"/>
    <b v="0"/>
    <b v="0"/>
    <b v="0"/>
    <b v="0"/>
    <b v="0"/>
    <b v="0"/>
    <b v="0"/>
    <b v="0"/>
    <b v="0"/>
    <b v="0"/>
    <b v="0"/>
    <b v="0"/>
    <b v="0"/>
    <b v="0"/>
    <x v="0"/>
    <x v="0"/>
    <b v="0"/>
    <b v="0"/>
    <b v="0"/>
    <b v="0"/>
    <b v="0"/>
    <x v="0"/>
  </r>
  <r>
    <x v="0"/>
    <n v="4.1871186180000004"/>
    <n v="81"/>
    <s v="F"/>
    <s v="RLS, sleepwalks, anxiety, depression"/>
    <n v="0"/>
    <n v="1"/>
    <n v="0.5"/>
    <n v="1"/>
    <s v="SHAS"/>
    <n v="1"/>
    <b v="1"/>
    <b v="0"/>
    <b v="1"/>
    <b v="0"/>
    <b v="1"/>
    <b v="1"/>
    <b v="0"/>
    <b v="0"/>
    <b v="0"/>
    <b v="0"/>
    <b v="0"/>
    <b v="0"/>
    <b v="0"/>
    <b v="0"/>
    <b v="0"/>
    <x v="0"/>
    <x v="0"/>
    <b v="1"/>
    <b v="0"/>
    <b v="0"/>
    <b v="0"/>
    <b v="0"/>
    <x v="0"/>
  </r>
  <r>
    <x v="0"/>
    <n v="-0.40979335099999997"/>
    <n v="57"/>
    <s v="F"/>
    <s v="RLS, anxiety, depression, migraines"/>
    <n v="0"/>
    <n v="0"/>
    <n v="0.5"/>
    <n v="0"/>
    <s v="SHAS"/>
    <n v="1"/>
    <b v="0"/>
    <b v="0"/>
    <b v="0"/>
    <b v="0"/>
    <b v="0"/>
    <b v="0"/>
    <b v="0"/>
    <b v="0"/>
    <b v="0"/>
    <b v="0"/>
    <b v="0"/>
    <b v="0"/>
    <b v="0"/>
    <b v="0"/>
    <b v="0"/>
    <x v="0"/>
    <x v="0"/>
    <b v="0"/>
    <b v="0"/>
    <b v="0"/>
    <b v="0"/>
    <b v="0"/>
    <x v="0"/>
  </r>
  <r>
    <x v="0"/>
    <n v="-1.760162252"/>
    <n v="82"/>
    <s v="F"/>
    <s v="Insomnia"/>
    <n v="0"/>
    <n v="0"/>
    <n v="0"/>
    <n v="0"/>
    <s v="SHAS"/>
    <n v="1"/>
    <b v="0"/>
    <b v="0"/>
    <b v="0"/>
    <b v="0"/>
    <b v="0"/>
    <b v="0"/>
    <b v="0"/>
    <b v="0"/>
    <b v="0"/>
    <b v="0"/>
    <b v="0"/>
    <b v="0"/>
    <b v="0"/>
    <b v="0"/>
    <b v="0"/>
    <x v="0"/>
    <x v="0"/>
    <b v="0"/>
    <b v="0"/>
    <b v="0"/>
    <b v="0"/>
    <b v="0"/>
    <x v="0"/>
  </r>
  <r>
    <x v="0"/>
    <n v="3.7033907999999997E-2"/>
    <n v="72"/>
    <s v="F"/>
    <m/>
    <n v="0"/>
    <n v="0"/>
    <n v="0"/>
    <n v="0"/>
    <s v="SHAS"/>
    <n v="1"/>
    <b v="1"/>
    <b v="0"/>
    <b v="0"/>
    <b v="0"/>
    <b v="0"/>
    <b v="0"/>
    <b v="0"/>
    <b v="0"/>
    <b v="0"/>
    <b v="0"/>
    <b v="0"/>
    <b v="0"/>
    <b v="0"/>
    <b v="0"/>
    <b v="0"/>
    <x v="0"/>
    <x v="0"/>
    <b v="0"/>
    <b v="0"/>
    <b v="0"/>
    <b v="0"/>
    <b v="0"/>
    <x v="0"/>
  </r>
  <r>
    <x v="1"/>
    <n v="-0.90226366999999996"/>
    <n v="68"/>
    <s v="M"/>
    <s v="Depression, mild sleep apnea"/>
    <n v="0"/>
    <n v="0"/>
    <n v="0"/>
    <n v="0"/>
    <s v="SHAS"/>
    <n v="1"/>
    <b v="0"/>
    <b v="0"/>
    <b v="0"/>
    <b v="0"/>
    <b v="0"/>
    <b v="0"/>
    <b v="0"/>
    <b v="0"/>
    <b v="0"/>
    <b v="0"/>
    <b v="0"/>
    <b v="0"/>
    <b v="0"/>
    <b v="0"/>
    <b v="0"/>
    <x v="0"/>
    <x v="0"/>
    <b v="0"/>
    <b v="0"/>
    <b v="0"/>
    <b v="0"/>
    <b v="0"/>
    <x v="0"/>
  </r>
  <r>
    <x v="1"/>
    <n v="1.3878249060000001"/>
    <n v="80"/>
    <s v="M"/>
    <m/>
    <n v="0"/>
    <n v="0"/>
    <n v="0"/>
    <n v="0"/>
    <s v="SHAS"/>
    <n v="1"/>
    <b v="1"/>
    <b v="0"/>
    <b v="0"/>
    <b v="0"/>
    <b v="0"/>
    <b v="0"/>
    <b v="0"/>
    <b v="0"/>
    <b v="0"/>
    <b v="0"/>
    <b v="0"/>
    <b v="0"/>
    <b v="0"/>
    <b v="0"/>
    <b v="0"/>
    <x v="0"/>
    <x v="0"/>
    <b v="0"/>
    <b v="0"/>
    <b v="0"/>
    <b v="0"/>
    <b v="0"/>
    <x v="0"/>
  </r>
  <r>
    <x v="1"/>
    <n v="4.5387679140000001"/>
    <n v="80"/>
    <s v="M"/>
    <s v="OSA, anxiety"/>
    <n v="1"/>
    <n v="0"/>
    <n v="0"/>
    <n v="0"/>
    <s v="SHAS"/>
    <n v="1"/>
    <b v="1"/>
    <b v="1"/>
    <b v="0"/>
    <b v="0"/>
    <b v="0"/>
    <b v="0"/>
    <b v="0"/>
    <b v="0"/>
    <b v="0"/>
    <b v="0"/>
    <b v="0"/>
    <b v="0"/>
    <b v="0"/>
    <b v="0"/>
    <b v="0"/>
    <x v="0"/>
    <x v="0"/>
    <b v="0"/>
    <b v="0"/>
    <b v="0"/>
    <b v="0"/>
    <b v="0"/>
    <x v="0"/>
  </r>
  <r>
    <x v="1"/>
    <n v="5.0120282610000002"/>
    <n v="72"/>
    <s v="F"/>
    <s v="Borderline to mild OSA"/>
    <n v="0.5"/>
    <n v="1"/>
    <n v="0"/>
    <n v="0"/>
    <s v="SHAS"/>
    <n v="1"/>
    <b v="1"/>
    <b v="0"/>
    <b v="1"/>
    <b v="0"/>
    <b v="0"/>
    <b v="1"/>
    <b v="0"/>
    <b v="0"/>
    <b v="1"/>
    <b v="0"/>
    <b v="0"/>
    <b v="0"/>
    <b v="1"/>
    <b v="1"/>
    <b v="0"/>
    <x v="0"/>
    <x v="0"/>
    <b v="0"/>
    <b v="0"/>
    <b v="0"/>
    <b v="0"/>
    <b v="0"/>
    <x v="0"/>
  </r>
  <r>
    <x v="1"/>
    <n v="-3.407220857"/>
    <n v="67"/>
    <s v="F"/>
    <m/>
    <n v="0"/>
    <n v="0"/>
    <n v="0"/>
    <n v="0"/>
    <s v="SHAS"/>
    <n v="1"/>
    <b v="0"/>
    <b v="0"/>
    <b v="0"/>
    <b v="0"/>
    <b v="0"/>
    <b v="0"/>
    <b v="0"/>
    <b v="0"/>
    <b v="0"/>
    <b v="0"/>
    <b v="0"/>
    <b v="0"/>
    <b v="0"/>
    <b v="0"/>
    <b v="0"/>
    <x v="0"/>
    <x v="0"/>
    <b v="0"/>
    <b v="0"/>
    <b v="0"/>
    <b v="0"/>
    <b v="0"/>
    <x v="0"/>
  </r>
  <r>
    <x v="1"/>
    <n v="5.694318312"/>
    <n v="70"/>
    <s v="M"/>
    <m/>
    <n v="1"/>
    <n v="1"/>
    <n v="0"/>
    <n v="0"/>
    <s v="SHAS"/>
    <n v="1"/>
    <b v="1"/>
    <b v="1"/>
    <b v="1"/>
    <b v="0"/>
    <b v="0"/>
    <b v="1"/>
    <b v="1"/>
    <b v="1"/>
    <b v="0"/>
    <b v="0"/>
    <b v="0"/>
    <b v="0"/>
    <b v="0"/>
    <b v="0"/>
    <b v="0"/>
    <x v="0"/>
    <x v="0"/>
    <b v="0"/>
    <b v="0"/>
    <b v="0"/>
    <b v="0"/>
    <b v="0"/>
    <x v="0"/>
  </r>
  <r>
    <x v="1"/>
    <n v="5.5261576589999999"/>
    <n v="70"/>
    <s v="M"/>
    <s v="Mild depression, RLS"/>
    <n v="0"/>
    <n v="0.5"/>
    <n v="0"/>
    <n v="1"/>
    <s v="SHAS"/>
    <n v="1"/>
    <b v="1"/>
    <b v="0"/>
    <b v="0"/>
    <b v="0"/>
    <b v="1"/>
    <b v="1"/>
    <b v="0"/>
    <b v="0"/>
    <b v="0"/>
    <b v="0"/>
    <b v="0"/>
    <b v="0"/>
    <b v="0"/>
    <b v="0"/>
    <b v="0"/>
    <x v="0"/>
    <x v="0"/>
    <b v="0"/>
    <b v="0"/>
    <b v="0"/>
    <b v="0"/>
    <b v="0"/>
    <x v="0"/>
  </r>
  <r>
    <x v="1"/>
    <n v="4.3556225550000001"/>
    <n v="72"/>
    <s v="F"/>
    <m/>
    <n v="1"/>
    <n v="0"/>
    <n v="1"/>
    <n v="0"/>
    <s v="SHAS"/>
    <n v="1"/>
    <b v="1"/>
    <b v="1"/>
    <b v="0"/>
    <b v="1"/>
    <b v="0"/>
    <b v="1"/>
    <b v="1"/>
    <b v="1"/>
    <b v="0"/>
    <b v="0"/>
    <b v="0"/>
    <b v="0"/>
    <b v="0"/>
    <b v="0"/>
    <b v="0"/>
    <x v="0"/>
    <x v="0"/>
    <b v="0"/>
    <b v="0"/>
    <b v="0"/>
    <b v="0"/>
    <b v="0"/>
    <x v="0"/>
  </r>
  <r>
    <x v="1"/>
    <n v="5.2547727159999997"/>
    <n v="67"/>
    <s v="M"/>
    <s v="Depression, anxiety, PTSD"/>
    <n v="1"/>
    <n v="1"/>
    <n v="1"/>
    <n v="0"/>
    <s v="SHAS"/>
    <n v="1"/>
    <b v="1"/>
    <b v="1"/>
    <b v="1"/>
    <b v="1"/>
    <b v="0"/>
    <b v="1"/>
    <b v="1"/>
    <b v="1"/>
    <b v="0"/>
    <b v="1"/>
    <b v="0"/>
    <b v="0"/>
    <b v="0"/>
    <b v="0"/>
    <b v="0"/>
    <x v="0"/>
    <x v="0"/>
    <b v="0"/>
    <b v="0"/>
    <b v="0"/>
    <b v="0"/>
    <b v="0"/>
    <x v="0"/>
  </r>
  <r>
    <x v="1"/>
    <n v="5.8859385939999997"/>
    <n v="69"/>
    <s v="M"/>
    <m/>
    <n v="1"/>
    <n v="1"/>
    <n v="0.5"/>
    <n v="0"/>
    <s v="SHAS"/>
    <n v="1"/>
    <b v="1"/>
    <b v="1"/>
    <b v="1"/>
    <b v="0"/>
    <b v="0"/>
    <b v="1"/>
    <b v="1"/>
    <b v="1"/>
    <b v="0"/>
    <b v="0"/>
    <b v="0"/>
    <b v="0"/>
    <b v="0"/>
    <b v="0"/>
    <b v="0"/>
    <x v="0"/>
    <x v="0"/>
    <b v="0"/>
    <b v="0"/>
    <b v="0"/>
    <b v="0"/>
    <b v="0"/>
    <x v="0"/>
  </r>
  <r>
    <x v="1"/>
    <n v="4.1546924509999998"/>
    <n v="72"/>
    <s v="M"/>
    <s v="Mild-moderate OSA, insomnia, nocturia"/>
    <n v="1"/>
    <n v="0"/>
    <n v="0.5"/>
    <n v="1"/>
    <s v="SHAS"/>
    <n v="1"/>
    <b v="1"/>
    <b v="1"/>
    <b v="0"/>
    <b v="0"/>
    <b v="1"/>
    <b v="1"/>
    <b v="1"/>
    <b v="1"/>
    <b v="0"/>
    <b v="0"/>
    <b v="0"/>
    <b v="0"/>
    <b v="0"/>
    <b v="0"/>
    <b v="0"/>
    <x v="1"/>
    <x v="1"/>
    <b v="0"/>
    <b v="0"/>
    <b v="0"/>
    <b v="0"/>
    <b v="0"/>
    <x v="0"/>
  </r>
  <r>
    <x v="1"/>
    <n v="-3.9642169869999999"/>
    <n v="61"/>
    <s v="F"/>
    <s v="Depression, migraines"/>
    <n v="1"/>
    <n v="0.5"/>
    <n v="1"/>
    <n v="0"/>
    <s v="SHAS"/>
    <n v="1"/>
    <b v="0"/>
    <b v="1"/>
    <b v="0"/>
    <b v="1"/>
    <b v="0"/>
    <b v="1"/>
    <b v="1"/>
    <b v="0"/>
    <b v="0"/>
    <b v="0"/>
    <b v="0"/>
    <b v="0"/>
    <b v="0"/>
    <b v="0"/>
    <b v="0"/>
    <x v="0"/>
    <x v="0"/>
    <b v="0"/>
    <b v="0"/>
    <b v="0"/>
    <b v="0"/>
    <b v="0"/>
    <x v="0"/>
  </r>
  <r>
    <x v="1"/>
    <n v="5.3135809820000004"/>
    <n v="76"/>
    <s v="F"/>
    <s v="Depression, anxiety"/>
    <n v="1"/>
    <n v="1"/>
    <n v="1"/>
    <n v="1"/>
    <s v="SHAS"/>
    <n v="1"/>
    <b v="1"/>
    <b v="1"/>
    <b v="1"/>
    <b v="1"/>
    <b v="1"/>
    <b v="1"/>
    <b v="1"/>
    <b v="1"/>
    <b v="0"/>
    <b v="1"/>
    <b v="0"/>
    <b v="0"/>
    <b v="0"/>
    <b v="0"/>
    <b v="0"/>
    <x v="1"/>
    <x v="1"/>
    <b v="1"/>
    <b v="0"/>
    <b v="0"/>
    <b v="0"/>
    <b v="0"/>
    <x v="0"/>
  </r>
  <r>
    <x v="1"/>
    <n v="-1.274989098"/>
    <n v="65"/>
    <s v="F"/>
    <s v="Insomnia, anxiety"/>
    <n v="0"/>
    <n v="0"/>
    <n v="0"/>
    <n v="0"/>
    <s v="SHAS"/>
    <n v="1"/>
    <b v="0"/>
    <b v="0"/>
    <b v="0"/>
    <b v="0"/>
    <b v="0"/>
    <b v="0"/>
    <b v="0"/>
    <b v="0"/>
    <b v="0"/>
    <b v="0"/>
    <b v="0"/>
    <b v="0"/>
    <b v="0"/>
    <b v="0"/>
    <b v="0"/>
    <x v="0"/>
    <x v="0"/>
    <b v="0"/>
    <b v="0"/>
    <b v="0"/>
    <b v="0"/>
    <b v="0"/>
    <x v="0"/>
  </r>
  <r>
    <x v="1"/>
    <n v="6.8392871980000001"/>
    <n v="73"/>
    <s v="F"/>
    <s v="OSA, MCI, depression"/>
    <n v="0"/>
    <n v="0"/>
    <n v="0"/>
    <n v="0"/>
    <s v="SHAS"/>
    <n v="1"/>
    <b v="1"/>
    <b v="0"/>
    <b v="0"/>
    <b v="0"/>
    <b v="0"/>
    <b v="0"/>
    <b v="0"/>
    <b v="0"/>
    <b v="0"/>
    <b v="0"/>
    <b v="0"/>
    <b v="0"/>
    <b v="0"/>
    <b v="0"/>
    <b v="0"/>
    <x v="0"/>
    <x v="0"/>
    <b v="0"/>
    <b v="0"/>
    <b v="0"/>
    <b v="0"/>
    <b v="0"/>
    <x v="0"/>
  </r>
  <r>
    <x v="1"/>
    <n v="1.0274295120000001"/>
    <n v="53"/>
    <s v="M"/>
    <s v="OSA"/>
    <n v="1"/>
    <n v="0.5"/>
    <n v="0.5"/>
    <n v="1"/>
    <s v="SHAS"/>
    <n v="1"/>
    <b v="1"/>
    <b v="1"/>
    <b v="0"/>
    <b v="0"/>
    <b v="1"/>
    <b v="1"/>
    <b v="1"/>
    <b v="1"/>
    <b v="0"/>
    <b v="0"/>
    <b v="0"/>
    <b v="0"/>
    <b v="0"/>
    <b v="0"/>
    <b v="0"/>
    <x v="1"/>
    <x v="1"/>
    <b v="0"/>
    <b v="0"/>
    <b v="0"/>
    <b v="0"/>
    <b v="0"/>
    <x v="0"/>
  </r>
  <r>
    <x v="1"/>
    <n v="0.45891792199999998"/>
    <n v="68"/>
    <s v="M"/>
    <s v="Nightmare disorder, OSA, CSA, RLS, depression"/>
    <n v="0.5"/>
    <n v="1"/>
    <n v="0.5"/>
    <n v="1"/>
    <s v="SHAS"/>
    <n v="1"/>
    <b v="1"/>
    <b v="0"/>
    <b v="1"/>
    <b v="0"/>
    <b v="1"/>
    <b v="1"/>
    <b v="0"/>
    <b v="0"/>
    <b v="1"/>
    <b v="0"/>
    <b v="0"/>
    <b v="0"/>
    <b v="1"/>
    <b v="1"/>
    <b v="0"/>
    <x v="0"/>
    <x v="0"/>
    <b v="1"/>
    <b v="1"/>
    <b v="1"/>
    <b v="0"/>
    <b v="0"/>
    <x v="0"/>
  </r>
  <r>
    <x v="1"/>
    <n v="0.66475001899999997"/>
    <n v="79"/>
    <s v="M"/>
    <s v="OSA"/>
    <n v="1"/>
    <n v="0"/>
    <n v="1"/>
    <n v="0"/>
    <s v="SHAS"/>
    <n v="1"/>
    <b v="1"/>
    <b v="1"/>
    <b v="0"/>
    <b v="1"/>
    <b v="0"/>
    <b v="1"/>
    <b v="1"/>
    <b v="1"/>
    <b v="0"/>
    <b v="0"/>
    <b v="0"/>
    <b v="0"/>
    <b v="0"/>
    <b v="0"/>
    <b v="0"/>
    <x v="0"/>
    <x v="0"/>
    <b v="0"/>
    <b v="0"/>
    <b v="0"/>
    <b v="0"/>
    <b v="0"/>
    <x v="0"/>
  </r>
  <r>
    <x v="1"/>
    <n v="6.3362845170000002"/>
    <n v="64"/>
    <s v="M"/>
    <m/>
    <n v="1"/>
    <n v="0.5"/>
    <n v="1"/>
    <n v="0"/>
    <s v="SHAS"/>
    <n v="1"/>
    <b v="1"/>
    <b v="1"/>
    <b v="0"/>
    <b v="1"/>
    <b v="0"/>
    <b v="1"/>
    <b v="1"/>
    <b v="1"/>
    <b v="0"/>
    <b v="0"/>
    <b v="0"/>
    <b v="0"/>
    <b v="0"/>
    <b v="0"/>
    <b v="0"/>
    <x v="0"/>
    <x v="0"/>
    <b v="0"/>
    <b v="0"/>
    <b v="0"/>
    <b v="0"/>
    <b v="0"/>
    <x v="0"/>
  </r>
  <r>
    <x v="1"/>
    <n v="2.0803639129999998"/>
    <n v="76"/>
    <s v="F"/>
    <m/>
    <n v="1"/>
    <n v="1"/>
    <n v="1"/>
    <n v="0"/>
    <s v="Stanford"/>
    <n v="1"/>
    <b v="1"/>
    <b v="1"/>
    <b v="1"/>
    <b v="1"/>
    <b v="0"/>
    <b v="1"/>
    <b v="1"/>
    <b v="1"/>
    <b v="0"/>
    <b v="1"/>
    <b v="0"/>
    <b v="0"/>
    <b v="0"/>
    <b v="0"/>
    <b v="0"/>
    <x v="0"/>
    <x v="0"/>
    <b v="0"/>
    <b v="0"/>
    <b v="0"/>
    <b v="0"/>
    <b v="0"/>
    <x v="0"/>
  </r>
  <r>
    <x v="1"/>
    <n v="0.737372896"/>
    <n v="63"/>
    <s v="M"/>
    <m/>
    <n v="1"/>
    <n v="0"/>
    <n v="0"/>
    <n v="0"/>
    <s v="Stanford"/>
    <n v="1"/>
    <b v="1"/>
    <b v="1"/>
    <b v="0"/>
    <b v="0"/>
    <b v="0"/>
    <b v="0"/>
    <b v="0"/>
    <b v="0"/>
    <b v="0"/>
    <b v="0"/>
    <b v="0"/>
    <b v="0"/>
    <b v="0"/>
    <b v="0"/>
    <b v="0"/>
    <x v="0"/>
    <x v="0"/>
    <b v="0"/>
    <b v="0"/>
    <b v="0"/>
    <b v="0"/>
    <b v="0"/>
    <x v="0"/>
  </r>
  <r>
    <x v="1"/>
    <n v="4.5332755569999996"/>
    <n v="59"/>
    <s v="M"/>
    <m/>
    <n v="1"/>
    <n v="0"/>
    <n v="1"/>
    <n v="1"/>
    <s v="Stanford"/>
    <n v="1"/>
    <b v="1"/>
    <b v="1"/>
    <b v="0"/>
    <b v="1"/>
    <b v="1"/>
    <b v="1"/>
    <b v="1"/>
    <b v="1"/>
    <b v="0"/>
    <b v="0"/>
    <b v="0"/>
    <b v="0"/>
    <b v="0"/>
    <b v="0"/>
    <b v="0"/>
    <x v="1"/>
    <x v="1"/>
    <b v="0"/>
    <b v="0"/>
    <b v="0"/>
    <b v="0"/>
    <b v="0"/>
    <x v="0"/>
  </r>
  <r>
    <x v="1"/>
    <n v="-4.9148882719999998"/>
    <n v="65"/>
    <s v="F"/>
    <m/>
    <n v="1"/>
    <n v="0"/>
    <n v="0"/>
    <n v="0"/>
    <s v="Stanford"/>
    <n v="1"/>
    <b v="0"/>
    <b v="1"/>
    <b v="0"/>
    <b v="0"/>
    <b v="0"/>
    <b v="0"/>
    <b v="0"/>
    <b v="0"/>
    <b v="0"/>
    <b v="0"/>
    <b v="0"/>
    <b v="0"/>
    <b v="0"/>
    <b v="0"/>
    <b v="0"/>
    <x v="0"/>
    <x v="0"/>
    <b v="0"/>
    <b v="0"/>
    <b v="0"/>
    <b v="0"/>
    <b v="0"/>
    <x v="0"/>
  </r>
  <r>
    <x v="1"/>
    <n v="6.1564291280000001"/>
    <n v="63"/>
    <s v="M"/>
    <m/>
    <n v="1"/>
    <n v="0"/>
    <n v="0"/>
    <n v="0"/>
    <s v="Stanford"/>
    <n v="1"/>
    <b v="1"/>
    <b v="1"/>
    <b v="0"/>
    <b v="0"/>
    <b v="0"/>
    <b v="0"/>
    <b v="0"/>
    <b v="0"/>
    <b v="0"/>
    <b v="0"/>
    <b v="0"/>
    <b v="0"/>
    <b v="0"/>
    <b v="0"/>
    <b v="0"/>
    <x v="0"/>
    <x v="0"/>
    <b v="0"/>
    <b v="0"/>
    <b v="0"/>
    <b v="0"/>
    <b v="0"/>
    <x v="0"/>
  </r>
  <r>
    <x v="1"/>
    <n v="-0.96570313910000005"/>
    <n v="74"/>
    <s v="M"/>
    <m/>
    <n v="1"/>
    <n v="1"/>
    <n v="0"/>
    <n v="0"/>
    <s v="Stanford"/>
    <n v="1"/>
    <b v="0"/>
    <b v="1"/>
    <b v="1"/>
    <b v="0"/>
    <b v="0"/>
    <b v="1"/>
    <b v="1"/>
    <b v="0"/>
    <b v="0"/>
    <b v="0"/>
    <b v="0"/>
    <b v="0"/>
    <b v="0"/>
    <b v="0"/>
    <b v="0"/>
    <x v="0"/>
    <x v="0"/>
    <b v="0"/>
    <b v="0"/>
    <b v="0"/>
    <b v="0"/>
    <b v="0"/>
    <x v="0"/>
  </r>
  <r>
    <x v="1"/>
    <n v="7.6217001560000002"/>
    <n v="75"/>
    <s v="M"/>
    <m/>
    <n v="1"/>
    <n v="0.5"/>
    <n v="0"/>
    <n v="0.5"/>
    <s v="Stanford"/>
    <n v="1"/>
    <b v="1"/>
    <b v="1"/>
    <b v="0"/>
    <b v="0"/>
    <b v="0"/>
    <b v="0"/>
    <b v="0"/>
    <b v="0"/>
    <b v="0"/>
    <b v="0"/>
    <b v="0"/>
    <b v="0"/>
    <b v="0"/>
    <b v="0"/>
    <b v="0"/>
    <x v="0"/>
    <x v="0"/>
    <b v="0"/>
    <b v="0"/>
    <b v="0"/>
    <b v="0"/>
    <b v="0"/>
    <x v="0"/>
  </r>
  <r>
    <x v="1"/>
    <n v="4.2917910519999998"/>
    <n v="62"/>
    <s v="F"/>
    <m/>
    <n v="1"/>
    <n v="0"/>
    <n v="0"/>
    <n v="1"/>
    <s v="Stanford"/>
    <n v="1"/>
    <b v="1"/>
    <b v="1"/>
    <b v="0"/>
    <b v="0"/>
    <b v="1"/>
    <b v="1"/>
    <b v="1"/>
    <b v="1"/>
    <b v="0"/>
    <b v="0"/>
    <b v="0"/>
    <b v="0"/>
    <b v="0"/>
    <b v="0"/>
    <b v="0"/>
    <x v="1"/>
    <x v="1"/>
    <b v="0"/>
    <b v="0"/>
    <b v="0"/>
    <b v="0"/>
    <b v="0"/>
    <x v="0"/>
  </r>
  <r>
    <x v="1"/>
    <n v="7.2552489189999996"/>
    <n v="62"/>
    <s v="M"/>
    <m/>
    <n v="1"/>
    <n v="0"/>
    <n v="0"/>
    <n v="0"/>
    <s v="Stanford"/>
    <n v="1"/>
    <b v="1"/>
    <b v="1"/>
    <b v="0"/>
    <b v="0"/>
    <b v="0"/>
    <b v="0"/>
    <b v="0"/>
    <b v="0"/>
    <b v="0"/>
    <b v="0"/>
    <b v="0"/>
    <b v="0"/>
    <b v="0"/>
    <b v="0"/>
    <b v="0"/>
    <x v="0"/>
    <x v="0"/>
    <b v="0"/>
    <b v="0"/>
    <b v="0"/>
    <b v="0"/>
    <b v="0"/>
    <x v="0"/>
  </r>
  <r>
    <x v="1"/>
    <n v="4.4798871480000004"/>
    <n v="60"/>
    <s v="M"/>
    <m/>
    <n v="1"/>
    <n v="1"/>
    <n v="0"/>
    <n v="1"/>
    <s v="Stanford"/>
    <n v="1"/>
    <b v="1"/>
    <b v="1"/>
    <b v="1"/>
    <b v="0"/>
    <b v="1"/>
    <b v="1"/>
    <b v="1"/>
    <b v="1"/>
    <b v="0"/>
    <b v="0"/>
    <b v="0"/>
    <b v="0"/>
    <b v="0"/>
    <b v="0"/>
    <b v="0"/>
    <x v="1"/>
    <x v="1"/>
    <b v="1"/>
    <b v="0"/>
    <b v="0"/>
    <b v="0"/>
    <b v="0"/>
    <x v="0"/>
  </r>
  <r>
    <x v="1"/>
    <n v="4.4268055569999998"/>
    <n v="78"/>
    <s v="M"/>
    <m/>
    <n v="1"/>
    <n v="1"/>
    <n v="0"/>
    <n v="1"/>
    <s v="Stanford"/>
    <n v="1"/>
    <b v="1"/>
    <b v="1"/>
    <b v="1"/>
    <b v="0"/>
    <b v="1"/>
    <b v="1"/>
    <b v="1"/>
    <b v="1"/>
    <b v="0"/>
    <b v="0"/>
    <b v="0"/>
    <b v="0"/>
    <b v="0"/>
    <b v="0"/>
    <b v="0"/>
    <x v="1"/>
    <x v="1"/>
    <b v="1"/>
    <b v="0"/>
    <b v="0"/>
    <b v="0"/>
    <b v="0"/>
    <x v="0"/>
  </r>
  <r>
    <x v="1"/>
    <n v="4.9676454559999996"/>
    <n v="67"/>
    <s v="M"/>
    <m/>
    <n v="1"/>
    <n v="0"/>
    <n v="1"/>
    <n v="1"/>
    <s v="Stanford"/>
    <n v="1"/>
    <b v="1"/>
    <b v="1"/>
    <b v="0"/>
    <b v="1"/>
    <b v="1"/>
    <b v="1"/>
    <b v="1"/>
    <b v="1"/>
    <b v="0"/>
    <b v="0"/>
    <b v="0"/>
    <b v="0"/>
    <b v="0"/>
    <b v="0"/>
    <b v="0"/>
    <x v="1"/>
    <x v="1"/>
    <b v="0"/>
    <b v="0"/>
    <b v="0"/>
    <b v="0"/>
    <b v="0"/>
    <x v="0"/>
  </r>
  <r>
    <x v="1"/>
    <n v="7.4490138779999997"/>
    <n v="66"/>
    <s v="M"/>
    <m/>
    <n v="1"/>
    <n v="0"/>
    <n v="1"/>
    <n v="1"/>
    <s v="Stanford"/>
    <n v="1"/>
    <b v="1"/>
    <b v="1"/>
    <b v="0"/>
    <b v="1"/>
    <b v="1"/>
    <b v="1"/>
    <b v="1"/>
    <b v="1"/>
    <b v="0"/>
    <b v="0"/>
    <b v="0"/>
    <b v="0"/>
    <b v="0"/>
    <b v="0"/>
    <b v="0"/>
    <x v="1"/>
    <x v="1"/>
    <b v="0"/>
    <b v="0"/>
    <b v="0"/>
    <b v="0"/>
    <b v="0"/>
    <x v="0"/>
  </r>
  <r>
    <x v="1"/>
    <n v="4.0073969509999996"/>
    <n v="75"/>
    <s v="M"/>
    <m/>
    <n v="1"/>
    <n v="0"/>
    <n v="1"/>
    <n v="1"/>
    <s v="Stanford"/>
    <n v="1"/>
    <b v="1"/>
    <b v="1"/>
    <b v="0"/>
    <b v="1"/>
    <b v="1"/>
    <b v="1"/>
    <b v="1"/>
    <b v="1"/>
    <b v="0"/>
    <b v="0"/>
    <b v="0"/>
    <b v="0"/>
    <b v="0"/>
    <b v="0"/>
    <b v="0"/>
    <x v="1"/>
    <x v="1"/>
    <b v="0"/>
    <b v="0"/>
    <b v="0"/>
    <b v="0"/>
    <b v="0"/>
    <x v="0"/>
  </r>
  <r>
    <x v="1"/>
    <n v="10.04713289"/>
    <n v="67"/>
    <s v="M"/>
    <m/>
    <n v="1"/>
    <n v="1"/>
    <n v="1"/>
    <n v="1"/>
    <s v="Stanford"/>
    <n v="1"/>
    <b v="1"/>
    <b v="1"/>
    <b v="1"/>
    <b v="1"/>
    <b v="1"/>
    <b v="1"/>
    <b v="1"/>
    <b v="1"/>
    <b v="0"/>
    <b v="1"/>
    <b v="0"/>
    <b v="0"/>
    <b v="0"/>
    <b v="0"/>
    <b v="0"/>
    <x v="1"/>
    <x v="1"/>
    <b v="1"/>
    <b v="0"/>
    <b v="0"/>
    <b v="0"/>
    <b v="0"/>
    <x v="0"/>
  </r>
  <r>
    <x v="1"/>
    <n v="6.5036704729999997"/>
    <n v="77"/>
    <s v="M"/>
    <m/>
    <n v="1"/>
    <n v="1"/>
    <n v="1"/>
    <n v="1"/>
    <s v="Stanford"/>
    <n v="1"/>
    <b v="1"/>
    <b v="1"/>
    <b v="1"/>
    <b v="1"/>
    <b v="1"/>
    <b v="1"/>
    <b v="1"/>
    <b v="1"/>
    <b v="0"/>
    <b v="1"/>
    <b v="0"/>
    <b v="0"/>
    <b v="0"/>
    <b v="0"/>
    <b v="0"/>
    <x v="1"/>
    <x v="1"/>
    <b v="1"/>
    <b v="0"/>
    <b v="0"/>
    <b v="0"/>
    <b v="0"/>
    <x v="0"/>
  </r>
  <r>
    <x v="1"/>
    <n v="3.3723491669999999"/>
    <n v="73"/>
    <s v="M"/>
    <m/>
    <n v="1"/>
    <n v="1"/>
    <n v="1"/>
    <n v="1"/>
    <s v="Stanford"/>
    <n v="1"/>
    <b v="1"/>
    <b v="1"/>
    <b v="1"/>
    <b v="1"/>
    <b v="1"/>
    <b v="1"/>
    <b v="1"/>
    <b v="1"/>
    <b v="0"/>
    <b v="1"/>
    <b v="0"/>
    <b v="0"/>
    <b v="0"/>
    <b v="0"/>
    <b v="0"/>
    <x v="1"/>
    <x v="1"/>
    <b v="1"/>
    <b v="0"/>
    <b v="0"/>
    <b v="0"/>
    <b v="0"/>
    <x v="0"/>
  </r>
  <r>
    <x v="1"/>
    <n v="4.2871140130000001"/>
    <n v="63"/>
    <s v="M"/>
    <m/>
    <n v="1"/>
    <n v="1"/>
    <n v="1"/>
    <n v="1"/>
    <s v="Stanford"/>
    <n v="1"/>
    <b v="1"/>
    <b v="1"/>
    <b v="1"/>
    <b v="1"/>
    <b v="1"/>
    <b v="1"/>
    <b v="1"/>
    <b v="1"/>
    <b v="0"/>
    <b v="1"/>
    <b v="0"/>
    <b v="0"/>
    <b v="0"/>
    <b v="0"/>
    <b v="0"/>
    <x v="1"/>
    <x v="1"/>
    <b v="1"/>
    <b v="0"/>
    <b v="0"/>
    <b v="0"/>
    <b v="0"/>
    <x v="0"/>
  </r>
  <r>
    <x v="1"/>
    <n v="8.4718958880000006"/>
    <n v="69"/>
    <s v="M"/>
    <m/>
    <n v="1"/>
    <n v="1"/>
    <n v="1"/>
    <n v="1"/>
    <s v="Stanford"/>
    <n v="1"/>
    <b v="1"/>
    <b v="1"/>
    <b v="1"/>
    <b v="1"/>
    <b v="1"/>
    <b v="1"/>
    <b v="1"/>
    <b v="1"/>
    <b v="0"/>
    <b v="1"/>
    <b v="0"/>
    <b v="0"/>
    <b v="0"/>
    <b v="0"/>
    <b v="0"/>
    <x v="1"/>
    <x v="1"/>
    <b v="1"/>
    <b v="0"/>
    <b v="0"/>
    <b v="0"/>
    <b v="0"/>
    <x v="0"/>
  </r>
  <r>
    <x v="1"/>
    <n v="6.7906220670000002"/>
    <n v="70"/>
    <s v="M"/>
    <m/>
    <n v="1"/>
    <n v="1"/>
    <n v="1"/>
    <n v="1"/>
    <s v="Stanford"/>
    <n v="1"/>
    <b v="1"/>
    <b v="1"/>
    <b v="1"/>
    <b v="1"/>
    <b v="1"/>
    <b v="1"/>
    <b v="1"/>
    <b v="1"/>
    <b v="0"/>
    <b v="1"/>
    <b v="0"/>
    <b v="0"/>
    <b v="0"/>
    <b v="0"/>
    <b v="0"/>
    <x v="1"/>
    <x v="1"/>
    <b v="1"/>
    <b v="0"/>
    <b v="0"/>
    <b v="0"/>
    <b v="0"/>
    <x v="0"/>
  </r>
  <r>
    <x v="1"/>
    <n v="4.6497392319999999"/>
    <n v="60"/>
    <s v="M"/>
    <m/>
    <n v="1"/>
    <n v="0"/>
    <n v="0"/>
    <n v="0"/>
    <s v="Stanford"/>
    <n v="1"/>
    <b v="1"/>
    <b v="1"/>
    <b v="0"/>
    <b v="0"/>
    <b v="0"/>
    <b v="0"/>
    <b v="0"/>
    <b v="0"/>
    <b v="0"/>
    <b v="0"/>
    <b v="0"/>
    <b v="0"/>
    <b v="0"/>
    <b v="0"/>
    <b v="0"/>
    <x v="0"/>
    <x v="0"/>
    <b v="0"/>
    <b v="0"/>
    <b v="0"/>
    <b v="0"/>
    <b v="0"/>
    <x v="0"/>
  </r>
  <r>
    <x v="1"/>
    <n v="4.461746335"/>
    <n v="60"/>
    <s v="F"/>
    <m/>
    <n v="1"/>
    <n v="0"/>
    <n v="0"/>
    <n v="0"/>
    <s v="Stanford"/>
    <n v="1"/>
    <b v="1"/>
    <b v="1"/>
    <b v="0"/>
    <b v="0"/>
    <b v="0"/>
    <b v="0"/>
    <b v="0"/>
    <b v="0"/>
    <b v="0"/>
    <b v="0"/>
    <b v="0"/>
    <b v="0"/>
    <b v="0"/>
    <b v="0"/>
    <b v="0"/>
    <x v="0"/>
    <x v="0"/>
    <b v="0"/>
    <b v="0"/>
    <b v="0"/>
    <b v="0"/>
    <b v="0"/>
    <x v="0"/>
  </r>
  <r>
    <x v="1"/>
    <n v="3.8612132610000001"/>
    <n v="70"/>
    <s v="F"/>
    <m/>
    <n v="1"/>
    <n v="0"/>
    <n v="0"/>
    <n v="0"/>
    <s v="Stanford"/>
    <n v="1"/>
    <b v="1"/>
    <b v="1"/>
    <b v="0"/>
    <b v="0"/>
    <b v="0"/>
    <b v="0"/>
    <b v="0"/>
    <b v="0"/>
    <b v="0"/>
    <b v="0"/>
    <b v="0"/>
    <b v="0"/>
    <b v="0"/>
    <b v="0"/>
    <b v="0"/>
    <x v="0"/>
    <x v="0"/>
    <b v="0"/>
    <b v="0"/>
    <b v="0"/>
    <b v="0"/>
    <b v="0"/>
    <x v="0"/>
  </r>
  <r>
    <x v="1"/>
    <n v="8.2499133800000006"/>
    <n v="61"/>
    <s v="M"/>
    <m/>
    <n v="1"/>
    <n v="0"/>
    <n v="0"/>
    <n v="0"/>
    <s v="Stanford"/>
    <n v="1"/>
    <b v="1"/>
    <b v="1"/>
    <b v="0"/>
    <b v="0"/>
    <b v="0"/>
    <b v="0"/>
    <b v="0"/>
    <b v="0"/>
    <b v="0"/>
    <b v="0"/>
    <b v="0"/>
    <b v="0"/>
    <b v="0"/>
    <b v="0"/>
    <b v="0"/>
    <x v="0"/>
    <x v="0"/>
    <b v="0"/>
    <b v="0"/>
    <b v="0"/>
    <b v="0"/>
    <b v="0"/>
    <x v="0"/>
  </r>
  <r>
    <x v="1"/>
    <n v="10.48810585"/>
    <n v="77"/>
    <s v="M"/>
    <m/>
    <n v="1"/>
    <n v="0"/>
    <n v="0"/>
    <n v="0"/>
    <s v="Stanford"/>
    <n v="1"/>
    <b v="1"/>
    <b v="1"/>
    <b v="0"/>
    <b v="0"/>
    <b v="0"/>
    <b v="0"/>
    <b v="0"/>
    <b v="0"/>
    <b v="0"/>
    <b v="0"/>
    <b v="0"/>
    <b v="0"/>
    <b v="0"/>
    <b v="0"/>
    <b v="0"/>
    <x v="0"/>
    <x v="0"/>
    <b v="0"/>
    <b v="0"/>
    <b v="0"/>
    <b v="0"/>
    <b v="0"/>
    <x v="0"/>
  </r>
  <r>
    <x v="1"/>
    <n v="3.9732898780000001"/>
    <n v="71"/>
    <s v="M"/>
    <m/>
    <n v="1"/>
    <n v="1"/>
    <n v="0"/>
    <n v="0"/>
    <s v="Stanford"/>
    <n v="1"/>
    <b v="1"/>
    <b v="1"/>
    <b v="1"/>
    <b v="0"/>
    <b v="0"/>
    <b v="1"/>
    <b v="1"/>
    <b v="1"/>
    <b v="0"/>
    <b v="0"/>
    <b v="0"/>
    <b v="0"/>
    <b v="0"/>
    <b v="0"/>
    <b v="0"/>
    <x v="0"/>
    <x v="0"/>
    <b v="0"/>
    <b v="0"/>
    <b v="0"/>
    <b v="0"/>
    <b v="0"/>
    <x v="0"/>
  </r>
  <r>
    <x v="1"/>
    <n v="7.9504351340000001"/>
    <n v="67"/>
    <s v="M"/>
    <m/>
    <n v="1"/>
    <n v="1"/>
    <n v="0"/>
    <n v="0"/>
    <s v="Stanford"/>
    <n v="1"/>
    <b v="1"/>
    <b v="1"/>
    <b v="1"/>
    <b v="0"/>
    <b v="0"/>
    <b v="1"/>
    <b v="1"/>
    <b v="1"/>
    <b v="0"/>
    <b v="0"/>
    <b v="0"/>
    <b v="0"/>
    <b v="0"/>
    <b v="0"/>
    <b v="0"/>
    <x v="0"/>
    <x v="0"/>
    <b v="0"/>
    <b v="0"/>
    <b v="0"/>
    <b v="0"/>
    <b v="0"/>
    <x v="0"/>
  </r>
  <r>
    <x v="1"/>
    <n v="7.7607998289999998"/>
    <n v="70"/>
    <s v="M"/>
    <m/>
    <n v="1"/>
    <n v="0"/>
    <n v="1"/>
    <n v="0"/>
    <s v="Stanford"/>
    <n v="1"/>
    <b v="1"/>
    <b v="1"/>
    <b v="0"/>
    <b v="1"/>
    <b v="0"/>
    <b v="1"/>
    <b v="1"/>
    <b v="1"/>
    <b v="0"/>
    <b v="0"/>
    <b v="0"/>
    <b v="0"/>
    <b v="0"/>
    <b v="0"/>
    <b v="0"/>
    <x v="0"/>
    <x v="0"/>
    <b v="0"/>
    <b v="0"/>
    <b v="0"/>
    <b v="0"/>
    <b v="0"/>
    <x v="0"/>
  </r>
  <r>
    <x v="1"/>
    <n v="8.1570566610000004"/>
    <n v="56"/>
    <s v="M"/>
    <m/>
    <n v="1"/>
    <n v="0"/>
    <n v="1"/>
    <n v="0"/>
    <s v="Stanford"/>
    <n v="1"/>
    <b v="1"/>
    <b v="1"/>
    <b v="0"/>
    <b v="1"/>
    <b v="0"/>
    <b v="1"/>
    <b v="1"/>
    <b v="1"/>
    <b v="0"/>
    <b v="0"/>
    <b v="0"/>
    <b v="0"/>
    <b v="0"/>
    <b v="0"/>
    <b v="0"/>
    <x v="0"/>
    <x v="0"/>
    <b v="0"/>
    <b v="0"/>
    <b v="0"/>
    <b v="0"/>
    <b v="0"/>
    <x v="0"/>
  </r>
  <r>
    <x v="1"/>
    <n v="8.5528064770000007"/>
    <n v="71"/>
    <s v="M"/>
    <m/>
    <n v="1"/>
    <n v="0"/>
    <n v="1"/>
    <n v="0"/>
    <s v="Stanford"/>
    <n v="1"/>
    <b v="1"/>
    <b v="1"/>
    <b v="0"/>
    <b v="1"/>
    <b v="0"/>
    <b v="1"/>
    <b v="1"/>
    <b v="1"/>
    <b v="0"/>
    <b v="0"/>
    <b v="0"/>
    <b v="0"/>
    <b v="0"/>
    <b v="0"/>
    <b v="0"/>
    <x v="0"/>
    <x v="0"/>
    <b v="0"/>
    <b v="0"/>
    <b v="0"/>
    <b v="0"/>
    <b v="0"/>
    <x v="0"/>
  </r>
  <r>
    <x v="1"/>
    <n v="1.4660633679999999"/>
    <n v="69"/>
    <s v="M"/>
    <m/>
    <n v="1"/>
    <n v="1"/>
    <n v="1"/>
    <n v="0"/>
    <s v="Stanford"/>
    <n v="1"/>
    <b v="1"/>
    <b v="1"/>
    <b v="1"/>
    <b v="1"/>
    <b v="0"/>
    <b v="1"/>
    <b v="1"/>
    <b v="1"/>
    <b v="0"/>
    <b v="1"/>
    <b v="0"/>
    <b v="0"/>
    <b v="0"/>
    <b v="0"/>
    <b v="0"/>
    <x v="0"/>
    <x v="0"/>
    <b v="0"/>
    <b v="0"/>
    <b v="0"/>
    <b v="0"/>
    <b v="0"/>
    <x v="0"/>
  </r>
  <r>
    <x v="1"/>
    <n v="6.4650967499999998"/>
    <n v="71"/>
    <s v="M"/>
    <m/>
    <n v="1"/>
    <n v="1"/>
    <n v="1"/>
    <n v="0"/>
    <s v="Stanford"/>
    <n v="1"/>
    <b v="1"/>
    <b v="1"/>
    <b v="1"/>
    <b v="1"/>
    <b v="0"/>
    <b v="1"/>
    <b v="1"/>
    <b v="1"/>
    <b v="0"/>
    <b v="1"/>
    <b v="0"/>
    <b v="0"/>
    <b v="0"/>
    <b v="0"/>
    <b v="0"/>
    <x v="0"/>
    <x v="0"/>
    <b v="0"/>
    <b v="0"/>
    <b v="0"/>
    <b v="0"/>
    <b v="0"/>
    <x v="0"/>
  </r>
  <r>
    <x v="1"/>
    <n v="5.9654922040000002"/>
    <n v="56"/>
    <s v="F"/>
    <m/>
    <n v="1"/>
    <n v="1"/>
    <n v="1"/>
    <n v="0"/>
    <s v="Stanford"/>
    <n v="1"/>
    <b v="1"/>
    <b v="1"/>
    <b v="1"/>
    <b v="1"/>
    <b v="0"/>
    <b v="1"/>
    <b v="1"/>
    <b v="1"/>
    <b v="0"/>
    <b v="1"/>
    <b v="0"/>
    <b v="0"/>
    <b v="0"/>
    <b v="0"/>
    <b v="0"/>
    <x v="0"/>
    <x v="0"/>
    <b v="0"/>
    <b v="0"/>
    <b v="0"/>
    <b v="0"/>
    <b v="0"/>
    <x v="0"/>
  </r>
  <r>
    <x v="1"/>
    <n v="6.6762195039999996"/>
    <n v="65"/>
    <s v="F"/>
    <s v="Parasomnia"/>
    <n v="1"/>
    <n v="1"/>
    <n v="1"/>
    <n v="0"/>
    <s v="Stanford"/>
    <n v="1"/>
    <b v="1"/>
    <b v="1"/>
    <b v="1"/>
    <b v="1"/>
    <b v="0"/>
    <b v="1"/>
    <b v="1"/>
    <b v="1"/>
    <b v="0"/>
    <b v="1"/>
    <b v="0"/>
    <b v="0"/>
    <b v="0"/>
    <b v="0"/>
    <b v="0"/>
    <x v="0"/>
    <x v="0"/>
    <b v="0"/>
    <b v="0"/>
    <b v="0"/>
    <b v="0"/>
    <b v="0"/>
    <x v="0"/>
  </r>
  <r>
    <x v="1"/>
    <n v="6.7622398209999997"/>
    <n v="74"/>
    <s v="F"/>
    <m/>
    <n v="1"/>
    <n v="1"/>
    <n v="1"/>
    <n v="0"/>
    <s v="Stanford"/>
    <n v="1"/>
    <b v="1"/>
    <b v="1"/>
    <b v="1"/>
    <b v="1"/>
    <b v="0"/>
    <b v="1"/>
    <b v="1"/>
    <b v="1"/>
    <b v="0"/>
    <b v="1"/>
    <b v="0"/>
    <b v="0"/>
    <b v="0"/>
    <b v="0"/>
    <b v="0"/>
    <x v="0"/>
    <x v="0"/>
    <b v="0"/>
    <b v="0"/>
    <b v="0"/>
    <b v="0"/>
    <b v="0"/>
    <x v="0"/>
  </r>
  <r>
    <x v="1"/>
    <n v="7.0950900639999999"/>
    <n v="59"/>
    <s v="M"/>
    <m/>
    <n v="1"/>
    <n v="1"/>
    <n v="1"/>
    <n v="0"/>
    <s v="Stanford"/>
    <n v="1"/>
    <b v="1"/>
    <b v="1"/>
    <b v="1"/>
    <b v="1"/>
    <b v="0"/>
    <b v="1"/>
    <b v="1"/>
    <b v="1"/>
    <b v="0"/>
    <b v="1"/>
    <b v="0"/>
    <b v="0"/>
    <b v="0"/>
    <b v="0"/>
    <b v="0"/>
    <x v="0"/>
    <x v="0"/>
    <b v="0"/>
    <b v="0"/>
    <b v="0"/>
    <b v="0"/>
    <b v="0"/>
    <x v="0"/>
  </r>
  <r>
    <x v="1"/>
    <n v="10.709139990000001"/>
    <n v="76"/>
    <s v="M"/>
    <m/>
    <n v="1"/>
    <n v="1"/>
    <n v="1"/>
    <n v="0"/>
    <s v="Stanford"/>
    <n v="1"/>
    <b v="1"/>
    <b v="1"/>
    <b v="1"/>
    <b v="1"/>
    <b v="0"/>
    <b v="1"/>
    <b v="1"/>
    <b v="1"/>
    <b v="0"/>
    <b v="1"/>
    <b v="0"/>
    <b v="0"/>
    <b v="0"/>
    <b v="0"/>
    <b v="0"/>
    <x v="0"/>
    <x v="0"/>
    <b v="0"/>
    <b v="0"/>
    <b v="0"/>
    <b v="0"/>
    <b v="0"/>
    <x v="0"/>
  </r>
  <r>
    <x v="1"/>
    <n v="5.5567184239999996"/>
    <n v="62"/>
    <s v="M"/>
    <m/>
    <n v="1"/>
    <n v="1"/>
    <n v="1"/>
    <n v="0"/>
    <s v="Stanford"/>
    <n v="1"/>
    <b v="1"/>
    <b v="1"/>
    <b v="1"/>
    <b v="1"/>
    <b v="0"/>
    <b v="1"/>
    <b v="1"/>
    <b v="1"/>
    <b v="0"/>
    <b v="1"/>
    <b v="0"/>
    <b v="0"/>
    <b v="0"/>
    <b v="0"/>
    <b v="0"/>
    <x v="0"/>
    <x v="0"/>
    <b v="0"/>
    <b v="0"/>
    <b v="0"/>
    <b v="0"/>
    <b v="0"/>
    <x v="0"/>
  </r>
  <r>
    <x v="1"/>
    <n v="8.1022803109999995"/>
    <n v="68"/>
    <s v="F"/>
    <m/>
    <n v="1"/>
    <n v="1"/>
    <n v="1"/>
    <n v="0"/>
    <s v="Stanford"/>
    <n v="1"/>
    <b v="1"/>
    <b v="1"/>
    <b v="1"/>
    <b v="1"/>
    <b v="0"/>
    <b v="1"/>
    <b v="1"/>
    <b v="1"/>
    <b v="0"/>
    <b v="1"/>
    <b v="0"/>
    <b v="0"/>
    <b v="0"/>
    <b v="0"/>
    <b v="0"/>
    <x v="0"/>
    <x v="0"/>
    <b v="0"/>
    <b v="0"/>
    <b v="0"/>
    <b v="0"/>
    <b v="0"/>
    <x v="0"/>
  </r>
  <r>
    <x v="1"/>
    <n v="5.0905679749999999"/>
    <n v="76"/>
    <s v="M"/>
    <m/>
    <n v="1"/>
    <n v="1"/>
    <n v="1"/>
    <n v="0"/>
    <s v="Stanford"/>
    <n v="1"/>
    <b v="1"/>
    <b v="1"/>
    <b v="1"/>
    <b v="1"/>
    <b v="0"/>
    <b v="1"/>
    <b v="1"/>
    <b v="1"/>
    <b v="0"/>
    <b v="1"/>
    <b v="0"/>
    <b v="0"/>
    <b v="0"/>
    <b v="0"/>
    <b v="0"/>
    <x v="0"/>
    <x v="0"/>
    <b v="0"/>
    <b v="0"/>
    <b v="0"/>
    <b v="0"/>
    <b v="0"/>
    <x v="0"/>
  </r>
  <r>
    <x v="1"/>
    <n v="4.3324332099999996"/>
    <n v="52"/>
    <s v="M"/>
    <m/>
    <n v="1"/>
    <n v="0.5"/>
    <n v="1"/>
    <n v="0"/>
    <s v="Stanford"/>
    <n v="1"/>
    <b v="1"/>
    <b v="1"/>
    <b v="0"/>
    <b v="1"/>
    <b v="0"/>
    <b v="1"/>
    <b v="1"/>
    <b v="1"/>
    <b v="0"/>
    <b v="0"/>
    <b v="0"/>
    <b v="0"/>
    <b v="0"/>
    <b v="0"/>
    <b v="0"/>
    <x v="0"/>
    <x v="0"/>
    <b v="0"/>
    <b v="0"/>
    <b v="0"/>
    <b v="0"/>
    <b v="0"/>
    <x v="0"/>
  </r>
  <r>
    <x v="1"/>
    <n v="2.9167801550000001"/>
    <n v="71"/>
    <s v="M"/>
    <m/>
    <n v="1"/>
    <n v="0.5"/>
    <n v="1"/>
    <n v="1"/>
    <s v="Stanford"/>
    <n v="1"/>
    <b v="1"/>
    <b v="1"/>
    <b v="0"/>
    <b v="1"/>
    <b v="1"/>
    <b v="1"/>
    <b v="1"/>
    <b v="1"/>
    <b v="0"/>
    <b v="0"/>
    <b v="0"/>
    <b v="0"/>
    <b v="0"/>
    <b v="0"/>
    <b v="0"/>
    <x v="1"/>
    <x v="1"/>
    <b v="0"/>
    <b v="0"/>
    <b v="0"/>
    <b v="0"/>
    <b v="0"/>
    <x v="0"/>
  </r>
  <r>
    <x v="0"/>
    <n v="-8.0569572209999993"/>
    <n v="45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x v="0"/>
    <x v="0"/>
    <b v="0"/>
    <b v="0"/>
    <b v="0"/>
    <b v="0"/>
    <b v="0"/>
    <x v="0"/>
  </r>
  <r>
    <x v="0"/>
    <n v="-7.1855940269999996"/>
    <n v="65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x v="0"/>
    <x v="0"/>
    <b v="0"/>
    <b v="0"/>
    <b v="0"/>
    <b v="0"/>
    <b v="0"/>
    <x v="0"/>
  </r>
  <r>
    <x v="0"/>
    <n v="-7.161543633"/>
    <n v="70"/>
    <s v="F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x v="0"/>
    <x v="0"/>
    <b v="0"/>
    <b v="0"/>
    <b v="0"/>
    <b v="0"/>
    <b v="0"/>
    <x v="0"/>
  </r>
  <r>
    <x v="0"/>
    <n v="-7.0927508330000002"/>
    <n v="58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x v="0"/>
    <x v="0"/>
    <b v="0"/>
    <b v="0"/>
    <b v="0"/>
    <b v="0"/>
    <b v="0"/>
    <x v="0"/>
  </r>
  <r>
    <x v="0"/>
    <n v="-6.7442457180000002"/>
    <n v="66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x v="0"/>
    <x v="0"/>
    <b v="0"/>
    <b v="0"/>
    <b v="0"/>
    <b v="0"/>
    <b v="0"/>
    <x v="0"/>
  </r>
  <r>
    <x v="0"/>
    <n v="-6.0728324950000001"/>
    <n v="53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x v="0"/>
    <x v="0"/>
    <b v="0"/>
    <b v="0"/>
    <b v="0"/>
    <b v="0"/>
    <b v="0"/>
    <x v="0"/>
  </r>
  <r>
    <x v="0"/>
    <n v="-5.8477109399999998"/>
    <n v="72"/>
    <s v="F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x v="0"/>
    <x v="0"/>
    <b v="0"/>
    <b v="0"/>
    <b v="0"/>
    <b v="0"/>
    <b v="0"/>
    <x v="0"/>
  </r>
  <r>
    <x v="0"/>
    <n v="-5.6646109559999998"/>
    <n v="61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x v="0"/>
    <x v="0"/>
    <b v="0"/>
    <b v="0"/>
    <b v="0"/>
    <b v="0"/>
    <b v="0"/>
    <x v="0"/>
  </r>
  <r>
    <x v="0"/>
    <n v="-5.4816198849999997"/>
    <n v="80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x v="0"/>
    <x v="0"/>
    <b v="0"/>
    <b v="0"/>
    <b v="0"/>
    <b v="0"/>
    <b v="0"/>
    <x v="0"/>
  </r>
  <r>
    <x v="0"/>
    <n v="-5.3751686689999998"/>
    <n v="62"/>
    <s v="F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x v="0"/>
    <x v="0"/>
    <b v="0"/>
    <b v="0"/>
    <b v="0"/>
    <b v="0"/>
    <b v="0"/>
    <x v="0"/>
  </r>
  <r>
    <x v="0"/>
    <n v="-5.3183706559999999"/>
    <n v="60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x v="0"/>
    <x v="0"/>
    <b v="0"/>
    <b v="0"/>
    <b v="0"/>
    <b v="0"/>
    <b v="0"/>
    <x v="0"/>
  </r>
  <r>
    <x v="0"/>
    <n v="-4.9671237980000003"/>
    <n v="64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x v="0"/>
    <x v="0"/>
    <b v="0"/>
    <b v="0"/>
    <b v="0"/>
    <b v="0"/>
    <b v="0"/>
    <x v="0"/>
  </r>
  <r>
    <x v="0"/>
    <n v="-4.8526087950000001"/>
    <n v="77"/>
    <s v="F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x v="0"/>
    <x v="0"/>
    <b v="0"/>
    <b v="0"/>
    <b v="0"/>
    <b v="0"/>
    <b v="0"/>
    <x v="0"/>
  </r>
  <r>
    <x v="0"/>
    <n v="-4.5812398910000001"/>
    <n v="74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x v="0"/>
    <x v="0"/>
    <b v="0"/>
    <b v="0"/>
    <b v="0"/>
    <b v="0"/>
    <b v="0"/>
    <x v="0"/>
  </r>
  <r>
    <x v="0"/>
    <n v="-4.4213471929999999"/>
    <n v="66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x v="0"/>
    <x v="0"/>
    <b v="0"/>
    <b v="0"/>
    <b v="0"/>
    <b v="0"/>
    <b v="0"/>
    <x v="0"/>
  </r>
  <r>
    <x v="0"/>
    <n v="-4.3677041909999996"/>
    <n v="68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x v="0"/>
    <x v="0"/>
    <b v="0"/>
    <b v="0"/>
    <b v="0"/>
    <b v="0"/>
    <b v="0"/>
    <x v="0"/>
  </r>
  <r>
    <x v="0"/>
    <n v="-4.3485170799999997"/>
    <n v="74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x v="0"/>
    <x v="0"/>
    <b v="0"/>
    <b v="0"/>
    <b v="0"/>
    <b v="0"/>
    <b v="0"/>
    <x v="0"/>
  </r>
  <r>
    <x v="0"/>
    <n v="-3.7640566149999999"/>
    <n v="62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x v="0"/>
    <x v="0"/>
    <b v="0"/>
    <b v="0"/>
    <b v="0"/>
    <b v="0"/>
    <b v="0"/>
    <x v="0"/>
  </r>
  <r>
    <x v="0"/>
    <n v="-3.5628620519999998"/>
    <n v="73"/>
    <s v="F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x v="0"/>
    <x v="0"/>
    <b v="0"/>
    <b v="0"/>
    <b v="0"/>
    <b v="0"/>
    <b v="0"/>
    <x v="0"/>
  </r>
  <r>
    <x v="0"/>
    <n v="-3.0625151339999999"/>
    <n v="74"/>
    <s v="F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x v="0"/>
    <x v="0"/>
    <b v="0"/>
    <b v="0"/>
    <b v="0"/>
    <b v="0"/>
    <b v="0"/>
    <x v="0"/>
  </r>
  <r>
    <x v="0"/>
    <n v="-2.9571440099999999"/>
    <n v="76"/>
    <s v="F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x v="0"/>
    <x v="0"/>
    <b v="0"/>
    <b v="0"/>
    <b v="0"/>
    <b v="0"/>
    <b v="0"/>
    <x v="0"/>
  </r>
  <r>
    <x v="0"/>
    <n v="-2.5948541490000001"/>
    <n v="65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x v="0"/>
    <x v="0"/>
    <b v="0"/>
    <b v="0"/>
    <b v="0"/>
    <b v="0"/>
    <b v="0"/>
    <x v="0"/>
  </r>
  <r>
    <x v="0"/>
    <n v="-2.14175468"/>
    <n v="71"/>
    <s v="F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x v="0"/>
    <x v="0"/>
    <b v="0"/>
    <b v="0"/>
    <b v="0"/>
    <b v="0"/>
    <b v="0"/>
    <x v="0"/>
  </r>
  <r>
    <x v="0"/>
    <n v="-1.7900054729999999"/>
    <n v="79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x v="0"/>
    <x v="0"/>
    <b v="0"/>
    <b v="0"/>
    <b v="0"/>
    <b v="0"/>
    <b v="0"/>
    <x v="0"/>
  </r>
  <r>
    <x v="0"/>
    <n v="-1.459569605"/>
    <n v="57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x v="0"/>
    <x v="0"/>
    <b v="0"/>
    <b v="0"/>
    <b v="0"/>
    <b v="0"/>
    <b v="0"/>
    <x v="0"/>
  </r>
  <r>
    <x v="0"/>
    <n v="-5.1303870600000002E-2"/>
    <n v="72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x v="0"/>
    <x v="0"/>
    <b v="0"/>
    <b v="0"/>
    <b v="0"/>
    <b v="0"/>
    <b v="0"/>
    <x v="0"/>
  </r>
  <r>
    <x v="0"/>
    <n v="6.9434791679999996E-2"/>
    <n v="61"/>
    <s v="M"/>
    <m/>
    <n v="0"/>
    <n v="0"/>
    <n v="0"/>
    <n v="0"/>
    <s v="Stanford"/>
    <n v="1"/>
    <b v="1"/>
    <b v="0"/>
    <b v="0"/>
    <b v="0"/>
    <b v="0"/>
    <b v="0"/>
    <b v="0"/>
    <b v="0"/>
    <b v="0"/>
    <b v="0"/>
    <b v="0"/>
    <b v="0"/>
    <b v="0"/>
    <b v="0"/>
    <b v="0"/>
    <x v="0"/>
    <x v="0"/>
    <b v="0"/>
    <b v="0"/>
    <b v="0"/>
    <b v="0"/>
    <b v="0"/>
    <x v="0"/>
  </r>
  <r>
    <x v="0"/>
    <n v="0.91961745130000005"/>
    <n v="60"/>
    <s v="M"/>
    <s v="REM-related OSA"/>
    <n v="0"/>
    <n v="0"/>
    <n v="0"/>
    <n v="0"/>
    <s v="Stanford"/>
    <n v="1"/>
    <b v="1"/>
    <b v="0"/>
    <b v="0"/>
    <b v="0"/>
    <b v="0"/>
    <b v="0"/>
    <b v="0"/>
    <b v="0"/>
    <b v="0"/>
    <b v="0"/>
    <b v="0"/>
    <b v="0"/>
    <b v="0"/>
    <b v="0"/>
    <b v="0"/>
    <x v="0"/>
    <x v="0"/>
    <b v="0"/>
    <b v="0"/>
    <b v="0"/>
    <b v="0"/>
    <b v="0"/>
    <x v="0"/>
  </r>
  <r>
    <x v="0"/>
    <n v="2.1386801129999999"/>
    <n v="71"/>
    <s v="F"/>
    <m/>
    <n v="0"/>
    <n v="0"/>
    <n v="0"/>
    <n v="0"/>
    <s v="Stanford"/>
    <n v="1"/>
    <b v="1"/>
    <b v="0"/>
    <b v="0"/>
    <b v="0"/>
    <b v="0"/>
    <b v="0"/>
    <b v="0"/>
    <b v="0"/>
    <b v="0"/>
    <b v="0"/>
    <b v="0"/>
    <b v="0"/>
    <b v="0"/>
    <b v="0"/>
    <b v="0"/>
    <x v="0"/>
    <x v="0"/>
    <b v="0"/>
    <b v="0"/>
    <b v="0"/>
    <b v="0"/>
    <b v="0"/>
    <x v="0"/>
  </r>
  <r>
    <x v="0"/>
    <n v="-5.9610876189999997"/>
    <n v="60"/>
    <s v="F"/>
    <m/>
    <n v="0"/>
    <n v="0"/>
    <n v="1"/>
    <n v="0"/>
    <s v="Stanford"/>
    <n v="1"/>
    <b v="0"/>
    <b v="0"/>
    <b v="0"/>
    <b v="1"/>
    <b v="0"/>
    <b v="1"/>
    <b v="0"/>
    <b v="0"/>
    <b v="0"/>
    <b v="0"/>
    <b v="0"/>
    <b v="0"/>
    <b v="0"/>
    <b v="0"/>
    <b v="0"/>
    <x v="0"/>
    <x v="0"/>
    <b v="0"/>
    <b v="0"/>
    <b v="0"/>
    <b v="0"/>
    <b v="0"/>
    <x v="0"/>
  </r>
  <r>
    <x v="0"/>
    <n v="-1.679247124"/>
    <n v="70"/>
    <s v="M"/>
    <m/>
    <n v="0"/>
    <n v="1"/>
    <n v="1"/>
    <n v="0"/>
    <s v="Stanford"/>
    <n v="1"/>
    <b v="0"/>
    <b v="0"/>
    <b v="1"/>
    <b v="1"/>
    <b v="0"/>
    <b v="1"/>
    <b v="0"/>
    <b v="0"/>
    <b v="0"/>
    <b v="1"/>
    <b v="0"/>
    <b v="0"/>
    <b v="0"/>
    <b v="0"/>
    <b v="0"/>
    <x v="0"/>
    <x v="0"/>
    <b v="0"/>
    <b v="0"/>
    <b v="0"/>
    <b v="0"/>
    <b v="0"/>
    <x v="0"/>
  </r>
  <r>
    <x v="0"/>
    <n v="-7.7915592770000002"/>
    <n v="62"/>
    <s v="M"/>
    <m/>
    <n v="0"/>
    <n v="0"/>
    <n v="0"/>
    <n v="1"/>
    <s v="Stanford"/>
    <n v="1"/>
    <b v="0"/>
    <b v="0"/>
    <b v="0"/>
    <b v="0"/>
    <b v="1"/>
    <b v="1"/>
    <b v="0"/>
    <b v="0"/>
    <b v="0"/>
    <b v="0"/>
    <b v="0"/>
    <b v="0"/>
    <b v="0"/>
    <b v="0"/>
    <b v="0"/>
    <x v="0"/>
    <x v="0"/>
    <b v="0"/>
    <b v="0"/>
    <b v="0"/>
    <b v="0"/>
    <b v="0"/>
    <x v="0"/>
  </r>
  <r>
    <x v="0"/>
    <n v="-7.2821115900000004"/>
    <n v="76"/>
    <s v="M"/>
    <m/>
    <n v="0"/>
    <n v="0"/>
    <n v="0"/>
    <n v="1"/>
    <s v="Stanford"/>
    <n v="1"/>
    <b v="0"/>
    <b v="0"/>
    <b v="0"/>
    <b v="0"/>
    <b v="1"/>
    <b v="1"/>
    <b v="0"/>
    <b v="0"/>
    <b v="0"/>
    <b v="0"/>
    <b v="0"/>
    <b v="0"/>
    <b v="0"/>
    <b v="0"/>
    <b v="0"/>
    <x v="0"/>
    <x v="0"/>
    <b v="0"/>
    <b v="0"/>
    <b v="0"/>
    <b v="0"/>
    <b v="0"/>
    <x v="0"/>
  </r>
  <r>
    <x v="0"/>
    <n v="-2.5812651959999999"/>
    <n v="74"/>
    <s v="F"/>
    <s v="REM-related OSA"/>
    <n v="0"/>
    <n v="0"/>
    <n v="0"/>
    <n v="1"/>
    <s v="Stanford"/>
    <n v="1"/>
    <b v="0"/>
    <b v="0"/>
    <b v="0"/>
    <b v="0"/>
    <b v="1"/>
    <b v="1"/>
    <b v="0"/>
    <b v="0"/>
    <b v="0"/>
    <b v="0"/>
    <b v="0"/>
    <b v="0"/>
    <b v="0"/>
    <b v="0"/>
    <b v="0"/>
    <x v="0"/>
    <x v="0"/>
    <b v="0"/>
    <b v="0"/>
    <b v="0"/>
    <b v="0"/>
    <b v="0"/>
    <x v="0"/>
  </r>
  <r>
    <x v="0"/>
    <n v="3.9730297220000002"/>
    <n v="73"/>
    <s v="M"/>
    <m/>
    <n v="0"/>
    <n v="0"/>
    <n v="0"/>
    <n v="1"/>
    <s v="Stanford"/>
    <n v="1"/>
    <b v="1"/>
    <b v="0"/>
    <b v="0"/>
    <b v="0"/>
    <b v="1"/>
    <b v="1"/>
    <b v="0"/>
    <b v="0"/>
    <b v="0"/>
    <b v="0"/>
    <b v="0"/>
    <b v="0"/>
    <b v="0"/>
    <b v="0"/>
    <b v="0"/>
    <x v="0"/>
    <x v="0"/>
    <b v="0"/>
    <b v="0"/>
    <b v="0"/>
    <b v="0"/>
    <b v="0"/>
    <x v="0"/>
  </r>
  <r>
    <x v="0"/>
    <n v="-3.7593996189999999"/>
    <n v="60"/>
    <s v="F"/>
    <m/>
    <n v="0"/>
    <n v="1"/>
    <n v="1"/>
    <n v="1"/>
    <s v="Stanford"/>
    <n v="1"/>
    <b v="0"/>
    <b v="0"/>
    <b v="1"/>
    <b v="1"/>
    <b v="1"/>
    <b v="1"/>
    <b v="0"/>
    <b v="0"/>
    <b v="0"/>
    <b v="1"/>
    <b v="0"/>
    <b v="0"/>
    <b v="0"/>
    <b v="0"/>
    <b v="0"/>
    <x v="0"/>
    <x v="0"/>
    <b v="1"/>
    <b v="0"/>
    <b v="0"/>
    <b v="0"/>
    <b v="0"/>
    <x v="0"/>
  </r>
  <r>
    <x v="0"/>
    <n v="-5.7719640390000002"/>
    <n v="51"/>
    <s v="F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x v="0"/>
    <x v="0"/>
    <b v="0"/>
    <b v="0"/>
    <b v="0"/>
    <b v="0"/>
    <b v="0"/>
    <x v="0"/>
  </r>
  <r>
    <x v="0"/>
    <n v="-2.495419778"/>
    <n v="52"/>
    <s v="M"/>
    <m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x v="0"/>
    <x v="0"/>
    <b v="0"/>
    <b v="0"/>
    <b v="0"/>
    <b v="0"/>
    <b v="0"/>
    <x v="0"/>
  </r>
  <r>
    <x v="0"/>
    <n v="-1.575004608"/>
    <n v="62"/>
    <s v="M"/>
    <s v="Pseudo-RBD"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x v="0"/>
    <x v="0"/>
    <b v="0"/>
    <b v="0"/>
    <b v="0"/>
    <b v="0"/>
    <b v="0"/>
    <x v="0"/>
  </r>
  <r>
    <x v="0"/>
    <n v="-0.23647876609999999"/>
    <n v="41"/>
    <s v="M"/>
    <s v="Delayed PLMs"/>
    <n v="0"/>
    <n v="0"/>
    <n v="0"/>
    <n v="0"/>
    <s v="Stanford"/>
    <n v="1"/>
    <b v="0"/>
    <b v="0"/>
    <b v="0"/>
    <b v="0"/>
    <b v="0"/>
    <b v="0"/>
    <b v="0"/>
    <b v="0"/>
    <b v="0"/>
    <b v="0"/>
    <b v="0"/>
    <b v="0"/>
    <b v="0"/>
    <b v="0"/>
    <b v="0"/>
    <x v="0"/>
    <x v="0"/>
    <b v="0"/>
    <b v="0"/>
    <b v="0"/>
    <b v="0"/>
    <b v="0"/>
    <x v="0"/>
  </r>
  <r>
    <x v="0"/>
    <n v="-6.9253468600000003"/>
    <n v="43"/>
    <s v="M"/>
    <m/>
    <n v="0"/>
    <n v="0"/>
    <n v="1"/>
    <n v="0"/>
    <s v="Stanford"/>
    <n v="1"/>
    <b v="0"/>
    <b v="0"/>
    <b v="0"/>
    <b v="1"/>
    <b v="0"/>
    <b v="1"/>
    <b v="0"/>
    <b v="0"/>
    <b v="0"/>
    <b v="0"/>
    <b v="0"/>
    <b v="0"/>
    <b v="0"/>
    <b v="0"/>
    <b v="0"/>
    <x v="0"/>
    <x v="0"/>
    <b v="0"/>
    <b v="0"/>
    <b v="0"/>
    <b v="0"/>
    <b v="0"/>
    <x v="0"/>
  </r>
  <r>
    <x v="0"/>
    <n v="-3.858069446"/>
    <n v="40"/>
    <s v="M"/>
    <m/>
    <n v="0"/>
    <n v="1"/>
    <n v="1"/>
    <n v="0"/>
    <s v="Stanford"/>
    <n v="1"/>
    <b v="0"/>
    <b v="0"/>
    <b v="1"/>
    <b v="1"/>
    <b v="0"/>
    <b v="1"/>
    <b v="0"/>
    <b v="0"/>
    <b v="0"/>
    <b v="1"/>
    <b v="0"/>
    <b v="0"/>
    <b v="0"/>
    <b v="0"/>
    <b v="0"/>
    <x v="0"/>
    <x v="0"/>
    <b v="0"/>
    <b v="0"/>
    <b v="0"/>
    <b v="0"/>
    <b v="0"/>
    <x v="0"/>
  </r>
</pivotCacheRecords>
</file>

<file path=xl/pivotCache/pivotCacheRecords3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8">
  <r>
    <x v="0"/>
    <m/>
    <n v="72"/>
    <s v="M"/>
    <s v="Sleep apnea"/>
    <n v="0"/>
    <n v="1"/>
    <n v="0"/>
    <n v="0"/>
    <s v="May Clinic Data"/>
    <n v="0"/>
    <n v="1"/>
    <n v="0"/>
    <n v="0"/>
    <b v="1"/>
    <b v="0"/>
    <n v="0"/>
    <n v="0"/>
    <b v="0"/>
    <b v="0"/>
    <n v="0"/>
    <n v="1"/>
    <n v="0"/>
    <b v="0"/>
    <b v="0"/>
    <b v="0"/>
    <b v="0"/>
    <b v="0"/>
    <n v="0"/>
    <x v="0"/>
  </r>
  <r>
    <x v="0"/>
    <m/>
    <n v="79"/>
    <s v="M"/>
    <s v="Insomnia"/>
    <n v="0"/>
    <n v="0"/>
    <n v="0"/>
    <n v="0"/>
    <s v="May Clinic Data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m/>
    <n v="55"/>
    <s v="M"/>
    <s v="Sleep apnea"/>
    <n v="0.5"/>
    <n v="1"/>
    <n v="0"/>
    <n v="1"/>
    <s v="May Clinic Data"/>
    <n v="0"/>
    <n v="1"/>
    <n v="0"/>
    <n v="1"/>
    <b v="1"/>
    <b v="0"/>
    <n v="0"/>
    <n v="1"/>
    <b v="0"/>
    <b v="0"/>
    <n v="0"/>
    <n v="1"/>
    <n v="1"/>
    <b v="0"/>
    <b v="1"/>
    <b v="0"/>
    <b v="1"/>
    <b v="1"/>
    <n v="1"/>
    <x v="1"/>
  </r>
  <r>
    <x v="0"/>
    <m/>
    <n v="61"/>
    <s v="M"/>
    <s v="Sleep apnea"/>
    <n v="0"/>
    <n v="1"/>
    <n v="0"/>
    <n v="1"/>
    <s v="May Clinic Data"/>
    <n v="0"/>
    <n v="1"/>
    <n v="0"/>
    <n v="1"/>
    <b v="1"/>
    <b v="0"/>
    <n v="0"/>
    <n v="0"/>
    <b v="0"/>
    <b v="0"/>
    <n v="0"/>
    <n v="1"/>
    <n v="0"/>
    <b v="0"/>
    <b v="1"/>
    <b v="0"/>
    <b v="1"/>
    <b v="0"/>
    <n v="0"/>
    <x v="0"/>
  </r>
  <r>
    <x v="0"/>
    <m/>
    <n v="46"/>
    <s v="F"/>
    <s v="Chronic fatigue"/>
    <n v="0"/>
    <n v="0"/>
    <n v="0"/>
    <n v="0"/>
    <s v="May Clinic Data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m/>
    <n v="80"/>
    <s v="M"/>
    <s v="OSA"/>
    <n v="0"/>
    <n v="1"/>
    <n v="0"/>
    <n v="0"/>
    <s v="May Clinic Data"/>
    <n v="0"/>
    <n v="1"/>
    <n v="0"/>
    <n v="0"/>
    <b v="1"/>
    <b v="0"/>
    <n v="0"/>
    <n v="0"/>
    <b v="0"/>
    <b v="0"/>
    <n v="0"/>
    <n v="1"/>
    <n v="0"/>
    <b v="0"/>
    <b v="0"/>
    <b v="0"/>
    <b v="0"/>
    <b v="0"/>
    <n v="0"/>
    <x v="0"/>
  </r>
  <r>
    <x v="0"/>
    <m/>
    <n v="70"/>
    <s v="F"/>
    <s v="OSA"/>
    <n v="0"/>
    <n v="0"/>
    <n v="0"/>
    <n v="0"/>
    <s v="May Clinic Data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m/>
    <n v="87"/>
    <s v="F"/>
    <s v="Sleep apnea"/>
    <n v="0"/>
    <n v="1"/>
    <n v="1"/>
    <n v="0"/>
    <s v="May Clinic Data"/>
    <n v="0"/>
    <n v="1"/>
    <n v="1"/>
    <n v="0"/>
    <b v="1"/>
    <b v="0"/>
    <n v="0"/>
    <n v="0"/>
    <b v="1"/>
    <b v="0"/>
    <n v="0"/>
    <n v="1"/>
    <n v="0"/>
    <b v="1"/>
    <b v="0"/>
    <b v="0"/>
    <b v="1"/>
    <b v="0"/>
    <n v="0"/>
    <x v="0"/>
  </r>
  <r>
    <x v="1"/>
    <m/>
    <n v="76"/>
    <s v="M"/>
    <m/>
    <n v="0.5"/>
    <n v="1"/>
    <n v="1"/>
    <n v="0"/>
    <s v="May Clinic Data"/>
    <n v="0"/>
    <n v="1"/>
    <n v="1"/>
    <n v="0"/>
    <b v="1"/>
    <b v="0"/>
    <n v="0"/>
    <n v="1"/>
    <b v="1"/>
    <b v="1"/>
    <n v="1"/>
    <n v="1"/>
    <n v="1"/>
    <b v="1"/>
    <b v="0"/>
    <b v="0"/>
    <b v="1"/>
    <b v="1"/>
    <n v="1"/>
    <x v="0"/>
  </r>
  <r>
    <x v="1"/>
    <m/>
    <n v="67"/>
    <s v="M"/>
    <m/>
    <n v="1"/>
    <n v="0.5"/>
    <n v="0"/>
    <n v="0"/>
    <s v="May Clinic Data"/>
    <n v="1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1"/>
    <m/>
    <n v="67"/>
    <s v="M"/>
    <m/>
    <n v="1"/>
    <n v="0"/>
    <n v="0"/>
    <n v="0"/>
    <s v="May Clinic Data"/>
    <n v="1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1"/>
    <m/>
    <n v="55"/>
    <s v="M"/>
    <m/>
    <n v="1"/>
    <n v="1"/>
    <n v="1"/>
    <n v="1"/>
    <s v="May Clinic Data"/>
    <n v="1"/>
    <n v="1"/>
    <n v="1"/>
    <n v="1"/>
    <b v="1"/>
    <b v="1"/>
    <n v="1"/>
    <n v="0"/>
    <b v="1"/>
    <b v="0"/>
    <n v="0"/>
    <n v="1"/>
    <n v="0"/>
    <b v="1"/>
    <b v="1"/>
    <b v="1"/>
    <b v="1"/>
    <b v="0"/>
    <n v="0"/>
    <x v="0"/>
  </r>
  <r>
    <x v="1"/>
    <m/>
    <n v="67"/>
    <s v="M"/>
    <s v="Depression"/>
    <n v="1"/>
    <n v="0"/>
    <n v="1"/>
    <n v="0"/>
    <s v="May Clinic Data"/>
    <n v="1"/>
    <n v="0"/>
    <n v="1"/>
    <n v="0"/>
    <b v="1"/>
    <b v="1"/>
    <n v="1"/>
    <n v="0"/>
    <b v="0"/>
    <b v="0"/>
    <n v="0"/>
    <n v="1"/>
    <n v="0"/>
    <b v="0"/>
    <b v="0"/>
    <b v="0"/>
    <b v="0"/>
    <b v="0"/>
    <n v="0"/>
    <x v="0"/>
  </r>
  <r>
    <x v="1"/>
    <m/>
    <n v="72"/>
    <s v="M"/>
    <m/>
    <n v="1"/>
    <n v="1"/>
    <n v="1"/>
    <n v="1"/>
    <s v="April Cinic Data"/>
    <n v="1"/>
    <n v="1"/>
    <n v="1"/>
    <n v="1"/>
    <b v="1"/>
    <b v="1"/>
    <n v="1"/>
    <n v="0"/>
    <b v="1"/>
    <b v="0"/>
    <n v="0"/>
    <n v="1"/>
    <n v="0"/>
    <b v="1"/>
    <b v="1"/>
    <b v="1"/>
    <b v="1"/>
    <b v="0"/>
    <n v="0"/>
    <x v="0"/>
  </r>
  <r>
    <x v="0"/>
    <m/>
    <n v="67"/>
    <s v="M"/>
    <s v="RLS"/>
    <n v="0"/>
    <n v="0"/>
    <n v="0"/>
    <n v="0"/>
    <s v="April Cinic Data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m/>
    <n v="74"/>
    <s v="F"/>
    <s v="Insomnia"/>
    <n v="0"/>
    <n v="0"/>
    <n v="0"/>
    <n v="0.5"/>
    <s v="April Cinic Data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1"/>
    <m/>
    <n v="54"/>
    <s v="F"/>
    <s v="DM2, depression"/>
    <n v="1"/>
    <n v="0"/>
    <n v="0"/>
    <n v="0"/>
    <s v="April Cinic Data"/>
    <n v="1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m/>
    <n v="65"/>
    <s v="F"/>
    <s v="Diabetes, heart failure"/>
    <n v="0"/>
    <n v="0"/>
    <n v="1"/>
    <n v="1"/>
    <s v="April Cinic Data"/>
    <n v="0"/>
    <n v="0"/>
    <n v="1"/>
    <n v="1"/>
    <b v="1"/>
    <b v="0"/>
    <n v="0"/>
    <n v="0"/>
    <b v="0"/>
    <b v="0"/>
    <n v="0"/>
    <n v="1"/>
    <n v="0"/>
    <b v="0"/>
    <b v="0"/>
    <b v="1"/>
    <b v="1"/>
    <b v="0"/>
    <n v="0"/>
    <x v="0"/>
  </r>
  <r>
    <x v="0"/>
    <m/>
    <n v="73"/>
    <s v="F"/>
    <s v="Insomnia, anxiety, migraines"/>
    <n v="0"/>
    <n v="0"/>
    <n v="1"/>
    <n v="0"/>
    <s v="April Cinic Data"/>
    <n v="0"/>
    <n v="0"/>
    <n v="1"/>
    <n v="0"/>
    <b v="1"/>
    <b v="0"/>
    <n v="0"/>
    <n v="0"/>
    <b v="0"/>
    <b v="0"/>
    <n v="0"/>
    <n v="1"/>
    <n v="0"/>
    <b v="0"/>
    <b v="0"/>
    <b v="0"/>
    <b v="0"/>
    <b v="0"/>
    <n v="0"/>
    <x v="0"/>
  </r>
  <r>
    <x v="0"/>
    <m/>
    <n v="77"/>
    <s v="F"/>
    <m/>
    <n v="0.5"/>
    <n v="1"/>
    <n v="0"/>
    <n v="0.5"/>
    <s v="April Cinic Data"/>
    <n v="0"/>
    <n v="1"/>
    <n v="0"/>
    <n v="0"/>
    <b v="1"/>
    <b v="0"/>
    <n v="0"/>
    <n v="1"/>
    <b v="0"/>
    <b v="0"/>
    <n v="0"/>
    <n v="1"/>
    <n v="1"/>
    <b v="0"/>
    <b v="0"/>
    <b v="0"/>
    <b v="0"/>
    <b v="0"/>
    <n v="0"/>
    <x v="0"/>
  </r>
  <r>
    <x v="0"/>
    <m/>
    <n v="53"/>
    <s v="F"/>
    <s v="Insomnia"/>
    <n v="0"/>
    <n v="1"/>
    <n v="1"/>
    <n v="0"/>
    <s v="April Cinic Data"/>
    <n v="0"/>
    <n v="1"/>
    <n v="1"/>
    <n v="0"/>
    <b v="1"/>
    <b v="0"/>
    <n v="0"/>
    <n v="0"/>
    <b v="1"/>
    <b v="0"/>
    <n v="0"/>
    <n v="1"/>
    <n v="0"/>
    <b v="1"/>
    <b v="0"/>
    <b v="0"/>
    <b v="1"/>
    <b v="0"/>
    <n v="0"/>
    <x v="0"/>
  </r>
  <r>
    <x v="0"/>
    <m/>
    <n v="76"/>
    <s v="F"/>
    <s v="Hypersomnia"/>
    <n v="0"/>
    <n v="0"/>
    <n v="0"/>
    <n v="0"/>
    <s v="April Cinic Data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1"/>
    <m/>
    <n v="49"/>
    <s v="F"/>
    <s v="Anxiety"/>
    <n v="1"/>
    <n v="0.5"/>
    <n v="1"/>
    <n v="1"/>
    <s v="April Cinic Data"/>
    <n v="1"/>
    <n v="0"/>
    <n v="1"/>
    <n v="1"/>
    <b v="1"/>
    <b v="1"/>
    <n v="1"/>
    <n v="0"/>
    <b v="0"/>
    <b v="0"/>
    <n v="0"/>
    <n v="1"/>
    <n v="0"/>
    <b v="0"/>
    <b v="0"/>
    <b v="1"/>
    <b v="1"/>
    <b v="0"/>
    <n v="0"/>
    <x v="0"/>
  </r>
  <r>
    <x v="0"/>
    <m/>
    <n v="53"/>
    <s v="F"/>
    <s v="Insomnia, depression, sleep apnea"/>
    <n v="0"/>
    <n v="0"/>
    <n v="0"/>
    <n v="1"/>
    <s v="April Cinic Data"/>
    <n v="0"/>
    <n v="0"/>
    <n v="0"/>
    <n v="1"/>
    <b v="1"/>
    <b v="0"/>
    <n v="0"/>
    <n v="0"/>
    <b v="0"/>
    <b v="0"/>
    <n v="0"/>
    <n v="1"/>
    <n v="0"/>
    <b v="0"/>
    <b v="0"/>
    <b v="0"/>
    <b v="0"/>
    <b v="0"/>
    <n v="0"/>
    <x v="0"/>
  </r>
  <r>
    <x v="0"/>
    <m/>
    <n v="83"/>
    <s v="F"/>
    <s v="AD-MCi and OSA"/>
    <n v="0"/>
    <n v="0"/>
    <n v="0"/>
    <n v="0"/>
    <s v="April Cinic Data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m/>
    <n v="65"/>
    <s v="M"/>
    <s v="RLS"/>
    <n v="0.5"/>
    <n v="0"/>
    <n v="0"/>
    <n v="0"/>
    <s v="April Cinic Data"/>
    <n v="0"/>
    <n v="0"/>
    <n v="0"/>
    <n v="0"/>
    <b v="0"/>
    <b v="0"/>
    <n v="0"/>
    <n v="1"/>
    <b v="0"/>
    <b v="0"/>
    <n v="0"/>
    <n v="1"/>
    <n v="1"/>
    <b v="0"/>
    <b v="0"/>
    <b v="0"/>
    <b v="0"/>
    <b v="0"/>
    <n v="0"/>
    <x v="0"/>
  </r>
  <r>
    <x v="0"/>
    <m/>
    <n v="80"/>
    <s v="F"/>
    <s v="RLS"/>
    <n v="0"/>
    <n v="0"/>
    <n v="1"/>
    <n v="0"/>
    <s v="April Cinic Data"/>
    <n v="0"/>
    <n v="0"/>
    <n v="1"/>
    <n v="0"/>
    <b v="1"/>
    <b v="0"/>
    <n v="0"/>
    <n v="0"/>
    <b v="0"/>
    <b v="0"/>
    <n v="0"/>
    <n v="1"/>
    <n v="0"/>
    <b v="0"/>
    <b v="0"/>
    <b v="0"/>
    <b v="0"/>
    <b v="0"/>
    <n v="0"/>
    <x v="0"/>
  </r>
  <r>
    <x v="0"/>
    <m/>
    <n v="67"/>
    <s v="F"/>
    <s v="Migraines, OSA"/>
    <n v="0.5"/>
    <n v="0"/>
    <n v="0"/>
    <n v="0"/>
    <s v="April Cinic Data"/>
    <n v="0"/>
    <n v="0"/>
    <n v="0"/>
    <n v="0"/>
    <b v="0"/>
    <b v="0"/>
    <n v="0"/>
    <n v="1"/>
    <b v="0"/>
    <b v="0"/>
    <n v="0"/>
    <n v="1"/>
    <n v="1"/>
    <b v="0"/>
    <b v="0"/>
    <b v="0"/>
    <b v="0"/>
    <b v="0"/>
    <n v="0"/>
    <x v="0"/>
  </r>
  <r>
    <x v="1"/>
    <m/>
    <n v="80"/>
    <s v="M"/>
    <m/>
    <n v="0"/>
    <n v="1"/>
    <n v="1"/>
    <n v="0"/>
    <s v="April Cinic Data"/>
    <n v="0"/>
    <n v="1"/>
    <n v="1"/>
    <n v="0"/>
    <b v="1"/>
    <b v="0"/>
    <n v="0"/>
    <n v="0"/>
    <b v="1"/>
    <b v="0"/>
    <n v="0"/>
    <n v="1"/>
    <n v="0"/>
    <b v="1"/>
    <b v="0"/>
    <b v="0"/>
    <b v="1"/>
    <b v="0"/>
    <n v="0"/>
    <x v="0"/>
  </r>
  <r>
    <x v="1"/>
    <m/>
    <n v="64"/>
    <s v="M"/>
    <s v="Depression, diabetes"/>
    <n v="1"/>
    <n v="0"/>
    <n v="0"/>
    <n v="0"/>
    <s v="April Cinic Data"/>
    <n v="1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m/>
    <n v="53"/>
    <s v="F"/>
    <s v="OSA, RLS, depression"/>
    <n v="0.5"/>
    <n v="1"/>
    <n v="0"/>
    <n v="0"/>
    <s v="Clinic - Clean Data"/>
    <n v="0"/>
    <n v="1"/>
    <n v="0"/>
    <n v="0"/>
    <b v="1"/>
    <b v="0"/>
    <n v="0"/>
    <n v="1"/>
    <b v="0"/>
    <b v="0"/>
    <n v="0"/>
    <n v="1"/>
    <n v="1"/>
    <b v="0"/>
    <b v="0"/>
    <b v="0"/>
    <b v="0"/>
    <b v="0"/>
    <n v="0"/>
    <x v="0"/>
  </r>
  <r>
    <x v="0"/>
    <m/>
    <n v="64"/>
    <s v="F"/>
    <s v="Central sleep apnea, circadian disorder"/>
    <n v="0.5"/>
    <n v="0"/>
    <n v="1"/>
    <n v="0"/>
    <s v="Clinic - Clean Data"/>
    <n v="0"/>
    <n v="0"/>
    <n v="1"/>
    <n v="0"/>
    <b v="1"/>
    <b v="0"/>
    <n v="0"/>
    <n v="1"/>
    <b v="0"/>
    <b v="0"/>
    <n v="0"/>
    <n v="1"/>
    <n v="1"/>
    <b v="0"/>
    <b v="0"/>
    <b v="0"/>
    <b v="0"/>
    <b v="0"/>
    <n v="0"/>
    <x v="0"/>
  </r>
  <r>
    <x v="0"/>
    <m/>
    <n v="67"/>
    <s v="F"/>
    <s v="OSA"/>
    <n v="0.5"/>
    <n v="1"/>
    <n v="1"/>
    <n v="0"/>
    <s v="Clinic - Clean Data"/>
    <n v="0"/>
    <n v="1"/>
    <n v="1"/>
    <n v="0"/>
    <b v="1"/>
    <b v="0"/>
    <n v="0"/>
    <n v="1"/>
    <b v="1"/>
    <b v="1"/>
    <n v="1"/>
    <n v="1"/>
    <n v="1"/>
    <b v="1"/>
    <b v="0"/>
    <b v="0"/>
    <b v="1"/>
    <b v="1"/>
    <n v="1"/>
    <x v="0"/>
  </r>
  <r>
    <x v="0"/>
    <m/>
    <n v="61"/>
    <s v="M"/>
    <s v="OSA, no RSWA"/>
    <n v="0.5"/>
    <n v="1"/>
    <n v="0"/>
    <n v="1"/>
    <s v="Clinic - Clean Data"/>
    <n v="0"/>
    <n v="1"/>
    <n v="0"/>
    <n v="1"/>
    <b v="1"/>
    <b v="0"/>
    <n v="0"/>
    <n v="1"/>
    <b v="0"/>
    <b v="0"/>
    <n v="0"/>
    <n v="1"/>
    <n v="1"/>
    <b v="0"/>
    <b v="1"/>
    <b v="0"/>
    <b v="1"/>
    <b v="1"/>
    <n v="1"/>
    <x v="1"/>
  </r>
  <r>
    <x v="0"/>
    <m/>
    <n v="53"/>
    <s v="F"/>
    <s v="OSA, anxiety, depression"/>
    <n v="0.5"/>
    <n v="1"/>
    <n v="1"/>
    <n v="1"/>
    <s v="Clinic - Clean Data"/>
    <n v="0"/>
    <n v="1"/>
    <n v="1"/>
    <n v="1"/>
    <b v="1"/>
    <b v="0"/>
    <n v="0"/>
    <n v="1"/>
    <b v="1"/>
    <b v="1"/>
    <n v="1"/>
    <n v="1"/>
    <n v="1"/>
    <b v="1"/>
    <b v="1"/>
    <b v="1"/>
    <b v="1"/>
    <b v="1"/>
    <n v="1"/>
    <x v="1"/>
  </r>
  <r>
    <x v="0"/>
    <m/>
    <n v="43"/>
    <s v="F"/>
    <s v="OSA, shift work disorder"/>
    <n v="0.5"/>
    <n v="0"/>
    <n v="1"/>
    <n v="0"/>
    <s v="Clinic - Clean Data"/>
    <n v="0"/>
    <n v="0"/>
    <n v="1"/>
    <n v="0"/>
    <b v="1"/>
    <b v="0"/>
    <n v="0"/>
    <n v="1"/>
    <b v="0"/>
    <b v="0"/>
    <n v="0"/>
    <n v="1"/>
    <n v="1"/>
    <b v="0"/>
    <b v="0"/>
    <b v="0"/>
    <b v="0"/>
    <b v="0"/>
    <n v="0"/>
    <x v="0"/>
  </r>
  <r>
    <x v="0"/>
    <m/>
    <n v="43"/>
    <s v="M"/>
    <s v="RLS, insomnia, mild OSA"/>
    <n v="0.5"/>
    <n v="0"/>
    <n v="0"/>
    <n v="1"/>
    <s v="Clinic - Clean Data"/>
    <n v="0"/>
    <n v="0"/>
    <n v="0"/>
    <n v="1"/>
    <b v="1"/>
    <b v="0"/>
    <n v="0"/>
    <n v="1"/>
    <b v="0"/>
    <b v="0"/>
    <n v="0"/>
    <n v="1"/>
    <n v="1"/>
    <b v="0"/>
    <b v="0"/>
    <b v="0"/>
    <b v="0"/>
    <b v="0"/>
    <n v="0"/>
    <x v="1"/>
  </r>
  <r>
    <x v="0"/>
    <m/>
    <n v="73"/>
    <s v="F"/>
    <s v="OSA sx, sleeptalking, initiation insomnia, RLS, low Fe"/>
    <n v="0.5"/>
    <n v="0.5"/>
    <n v="1"/>
    <n v="1"/>
    <s v="Clinic - Clean Data"/>
    <n v="0"/>
    <n v="0"/>
    <n v="1"/>
    <n v="1"/>
    <b v="1"/>
    <b v="0"/>
    <n v="0"/>
    <n v="1"/>
    <b v="0"/>
    <b v="0"/>
    <n v="0"/>
    <n v="1"/>
    <n v="1"/>
    <b v="0"/>
    <b v="0"/>
    <b v="1"/>
    <b v="1"/>
    <b v="1"/>
    <n v="1"/>
    <x v="1"/>
  </r>
  <r>
    <x v="0"/>
    <m/>
    <n v="68"/>
    <s v="M"/>
    <s v="Hypersomnia, tachycarida, constipation, l. thalamic lacunar lesion"/>
    <n v="0.5"/>
    <n v="0.5"/>
    <n v="1"/>
    <n v="1"/>
    <s v="Clinic - Clean Data"/>
    <n v="0"/>
    <n v="0"/>
    <n v="1"/>
    <n v="1"/>
    <b v="1"/>
    <b v="0"/>
    <n v="0"/>
    <n v="1"/>
    <b v="0"/>
    <b v="0"/>
    <n v="0"/>
    <n v="1"/>
    <n v="1"/>
    <b v="0"/>
    <b v="0"/>
    <b v="1"/>
    <b v="1"/>
    <b v="1"/>
    <n v="1"/>
    <x v="1"/>
  </r>
  <r>
    <x v="0"/>
    <m/>
    <n v="64"/>
    <s v="F"/>
    <s v="OSA, insomnia, excessive daytime sleepiness, cognitive concerns"/>
    <n v="0.5"/>
    <n v="0.5"/>
    <n v="0"/>
    <n v="1"/>
    <s v="Clinic - Clean Data"/>
    <n v="0"/>
    <n v="0"/>
    <n v="0"/>
    <n v="1"/>
    <b v="1"/>
    <b v="0"/>
    <n v="0"/>
    <n v="1"/>
    <b v="0"/>
    <b v="0"/>
    <n v="0"/>
    <n v="1"/>
    <n v="1"/>
    <b v="0"/>
    <b v="0"/>
    <b v="0"/>
    <b v="0"/>
    <b v="0"/>
    <n v="0"/>
    <x v="1"/>
  </r>
  <r>
    <x v="0"/>
    <m/>
    <n v="41"/>
    <s v="M"/>
    <s v="OSA"/>
    <n v="0.5"/>
    <n v="0"/>
    <n v="0"/>
    <n v="0.5"/>
    <s v="Clinic - Clean Data"/>
    <n v="0"/>
    <n v="0"/>
    <n v="0"/>
    <n v="0"/>
    <b v="0"/>
    <b v="0"/>
    <n v="0"/>
    <n v="1"/>
    <b v="0"/>
    <b v="0"/>
    <n v="0"/>
    <n v="1"/>
    <n v="1"/>
    <b v="0"/>
    <b v="0"/>
    <b v="0"/>
    <b v="0"/>
    <b v="0"/>
    <n v="0"/>
    <x v="0"/>
  </r>
  <r>
    <x v="0"/>
    <m/>
    <n v="68"/>
    <s v="F"/>
    <s v="OSA, migraines"/>
    <n v="0.5"/>
    <n v="0"/>
    <n v="0"/>
    <n v="0"/>
    <s v="Clinic - Clean Data"/>
    <n v="0"/>
    <n v="0"/>
    <n v="0"/>
    <n v="0"/>
    <b v="0"/>
    <b v="0"/>
    <n v="0"/>
    <n v="1"/>
    <b v="0"/>
    <b v="0"/>
    <n v="0"/>
    <n v="1"/>
    <n v="1"/>
    <b v="0"/>
    <b v="0"/>
    <b v="0"/>
    <b v="0"/>
    <b v="0"/>
    <n v="0"/>
    <x v="0"/>
  </r>
  <r>
    <x v="0"/>
    <m/>
    <n v="45"/>
    <s v="M"/>
    <s v="Tbi, sleep apnea, migraines, PTSD + GAD"/>
    <n v="0.5"/>
    <n v="0.5"/>
    <n v="1"/>
    <n v="1"/>
    <s v="Clinic - Clean Data"/>
    <n v="0"/>
    <n v="0"/>
    <n v="1"/>
    <n v="1"/>
    <b v="1"/>
    <b v="0"/>
    <n v="0"/>
    <n v="1"/>
    <b v="0"/>
    <b v="0"/>
    <n v="0"/>
    <n v="1"/>
    <n v="1"/>
    <b v="0"/>
    <b v="0"/>
    <b v="1"/>
    <b v="1"/>
    <b v="1"/>
    <n v="1"/>
    <x v="1"/>
  </r>
  <r>
    <x v="0"/>
    <m/>
    <n v="56"/>
    <s v="M"/>
    <s v="OSA, excessive daytime sleepiness"/>
    <n v="0.5"/>
    <n v="0"/>
    <n v="0"/>
    <n v="1"/>
    <s v="Clinic - Clean Data"/>
    <n v="0"/>
    <n v="0"/>
    <n v="0"/>
    <n v="1"/>
    <b v="1"/>
    <b v="0"/>
    <n v="0"/>
    <n v="1"/>
    <b v="0"/>
    <b v="0"/>
    <n v="0"/>
    <n v="1"/>
    <n v="1"/>
    <b v="0"/>
    <b v="0"/>
    <b v="0"/>
    <b v="0"/>
    <b v="0"/>
    <n v="0"/>
    <x v="1"/>
  </r>
  <r>
    <x v="0"/>
    <m/>
    <n v="45"/>
    <s v="F"/>
    <s v="Lupus, sleep apnea"/>
    <n v="0.5"/>
    <n v="0"/>
    <n v="0.5"/>
    <n v="0"/>
    <s v="Clinic - Clean Data"/>
    <n v="0"/>
    <n v="0"/>
    <n v="0"/>
    <n v="0"/>
    <b v="0"/>
    <b v="0"/>
    <n v="0"/>
    <n v="1"/>
    <b v="0"/>
    <b v="0"/>
    <n v="0"/>
    <n v="1"/>
    <n v="1"/>
    <b v="0"/>
    <b v="0"/>
    <b v="0"/>
    <b v="0"/>
    <b v="0"/>
    <n v="0"/>
    <x v="0"/>
  </r>
  <r>
    <x v="0"/>
    <m/>
    <n v="65"/>
    <s v="M"/>
    <s v="OSA, RLS"/>
    <n v="0.5"/>
    <n v="0"/>
    <n v="1"/>
    <n v="0"/>
    <s v="Clinic - Clean Data"/>
    <n v="0"/>
    <n v="0"/>
    <n v="1"/>
    <n v="0"/>
    <b v="1"/>
    <b v="0"/>
    <n v="0"/>
    <n v="1"/>
    <b v="0"/>
    <b v="0"/>
    <n v="0"/>
    <n v="1"/>
    <n v="1"/>
    <b v="0"/>
    <b v="0"/>
    <b v="0"/>
    <b v="0"/>
    <b v="0"/>
    <n v="0"/>
    <x v="0"/>
  </r>
  <r>
    <x v="0"/>
    <m/>
    <n v="63"/>
    <s v="M"/>
    <s v="OSA"/>
    <n v="0"/>
    <n v="0"/>
    <n v="1"/>
    <n v="0.5"/>
    <s v="Clinic - Clean Data"/>
    <n v="0"/>
    <n v="0"/>
    <n v="1"/>
    <n v="0"/>
    <b v="1"/>
    <b v="0"/>
    <n v="0"/>
    <n v="0"/>
    <b v="0"/>
    <b v="0"/>
    <n v="0"/>
    <n v="1"/>
    <n v="0"/>
    <b v="0"/>
    <b v="0"/>
    <b v="0"/>
    <b v="0"/>
    <b v="0"/>
    <n v="0"/>
    <x v="0"/>
  </r>
  <r>
    <x v="0"/>
    <m/>
    <n v="60"/>
    <s v="M"/>
    <s v="OSA"/>
    <n v="0"/>
    <n v="0"/>
    <n v="0"/>
    <n v="0"/>
    <s v="Clinic - Clean Data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m/>
    <n v="81"/>
    <s v="M"/>
    <s v="OSA"/>
    <n v="0"/>
    <n v="0"/>
    <n v="0"/>
    <n v="0"/>
    <s v="Clinic - Clean Data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m/>
    <n v="66"/>
    <s v="M"/>
    <s v="RLS"/>
    <n v="0"/>
    <n v="0"/>
    <n v="0"/>
    <n v="0"/>
    <s v="Clinic - Clean Data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m/>
    <n v="64"/>
    <s v="F"/>
    <s v="OSA"/>
    <n v="0"/>
    <n v="0"/>
    <n v="1"/>
    <n v="0.5"/>
    <s v="Clinic - Clean Data"/>
    <n v="0"/>
    <n v="0"/>
    <n v="1"/>
    <n v="0"/>
    <b v="1"/>
    <b v="0"/>
    <n v="0"/>
    <n v="0"/>
    <b v="0"/>
    <b v="0"/>
    <n v="0"/>
    <n v="1"/>
    <n v="0"/>
    <b v="0"/>
    <b v="0"/>
    <b v="0"/>
    <b v="0"/>
    <b v="0"/>
    <n v="0"/>
    <x v="0"/>
  </r>
  <r>
    <x v="0"/>
    <m/>
    <n v="68"/>
    <s v="M"/>
    <s v="OSA"/>
    <n v="0"/>
    <n v="1"/>
    <n v="0"/>
    <n v="0"/>
    <s v="Clinic - Clean Data"/>
    <n v="0"/>
    <n v="1"/>
    <n v="0"/>
    <n v="0"/>
    <b v="1"/>
    <b v="0"/>
    <n v="0"/>
    <n v="0"/>
    <b v="0"/>
    <b v="0"/>
    <n v="0"/>
    <n v="1"/>
    <n v="0"/>
    <b v="0"/>
    <b v="0"/>
    <b v="0"/>
    <b v="0"/>
    <b v="0"/>
    <n v="0"/>
    <x v="0"/>
  </r>
  <r>
    <x v="0"/>
    <m/>
    <n v="56"/>
    <s v="F"/>
    <s v="Insomnia, anxiety"/>
    <n v="0"/>
    <n v="0"/>
    <n v="1"/>
    <n v="0.5"/>
    <s v="Clinic - Clean Data"/>
    <n v="0"/>
    <n v="0"/>
    <n v="1"/>
    <n v="0"/>
    <b v="1"/>
    <b v="0"/>
    <n v="0"/>
    <n v="0"/>
    <b v="0"/>
    <b v="0"/>
    <n v="0"/>
    <n v="1"/>
    <n v="0"/>
    <b v="0"/>
    <b v="0"/>
    <b v="0"/>
    <b v="0"/>
    <b v="0"/>
    <n v="0"/>
    <x v="0"/>
  </r>
  <r>
    <x v="0"/>
    <m/>
    <n v="87"/>
    <s v="F"/>
    <s v="OSA, RLS"/>
    <n v="0"/>
    <n v="0"/>
    <n v="0"/>
    <n v="0"/>
    <s v="Clinic - Clean Data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m/>
    <n v="48"/>
    <s v="M"/>
    <s v="OSA, insomnia, distal sensory neuropathy"/>
    <n v="0"/>
    <n v="0"/>
    <n v="0"/>
    <n v="0"/>
    <s v="Clinic - Clean Data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m/>
    <n v="78"/>
    <s v="M"/>
    <s v="Hypersomnia, OSA"/>
    <n v="0"/>
    <n v="0"/>
    <n v="0"/>
    <n v="0.5"/>
    <s v="Clinic - Clean Data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m/>
    <n v="72"/>
    <s v="F"/>
    <s v="Insomnia"/>
    <n v="0"/>
    <n v="0.5"/>
    <n v="0"/>
    <n v="0"/>
    <s v="Clinic - Clean Data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m/>
    <n v="63"/>
    <s v="F"/>
    <s v="MCl, althdileale, LVPPA"/>
    <n v="0"/>
    <n v="0"/>
    <n v="0"/>
    <n v="0"/>
    <s v="Clinic - Clean Data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m/>
    <n v="51"/>
    <s v="F"/>
    <s v="OSA, RLS, excessive daytime sleepiness, lupus"/>
    <n v="0"/>
    <n v="0"/>
    <n v="0"/>
    <n v="0"/>
    <s v="Clinic - Clean Data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m/>
    <n v="78"/>
    <s v="M"/>
    <s v="RBD mimic"/>
    <n v="0"/>
    <n v="0"/>
    <n v="0"/>
    <n v="0"/>
    <s v="Clinic - Clean Data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m/>
    <n v="48"/>
    <s v="M"/>
    <s v="Spinal cerebellar ataxia 2, nocturia"/>
    <n v="0"/>
    <n v="0"/>
    <n v="1"/>
    <n v="0.5"/>
    <s v="Clinic - Clean Data"/>
    <n v="0"/>
    <n v="0"/>
    <n v="1"/>
    <n v="0"/>
    <b v="1"/>
    <b v="0"/>
    <n v="0"/>
    <n v="0"/>
    <b v="0"/>
    <b v="0"/>
    <n v="0"/>
    <n v="1"/>
    <n v="0"/>
    <b v="0"/>
    <b v="0"/>
    <b v="0"/>
    <b v="0"/>
    <b v="0"/>
    <n v="0"/>
    <x v="0"/>
  </r>
  <r>
    <x v="0"/>
    <m/>
    <n v="82"/>
    <s v="M"/>
    <s v="OSA"/>
    <n v="0"/>
    <n v="0"/>
    <n v="1"/>
    <n v="0"/>
    <s v="Clinic - Clean Data"/>
    <n v="0"/>
    <n v="0"/>
    <n v="1"/>
    <n v="0"/>
    <b v="1"/>
    <b v="0"/>
    <n v="0"/>
    <n v="0"/>
    <b v="0"/>
    <b v="0"/>
    <n v="0"/>
    <n v="1"/>
    <n v="0"/>
    <b v="0"/>
    <b v="0"/>
    <b v="0"/>
    <b v="0"/>
    <b v="0"/>
    <n v="0"/>
    <x v="0"/>
  </r>
  <r>
    <x v="0"/>
    <m/>
    <n v="87"/>
    <s v="M"/>
    <s v="RLS"/>
    <n v="0"/>
    <n v="0"/>
    <n v="1"/>
    <n v="1"/>
    <s v="Clinic - Clean Data"/>
    <n v="0"/>
    <n v="0"/>
    <n v="1"/>
    <n v="1"/>
    <b v="1"/>
    <b v="0"/>
    <n v="0"/>
    <n v="0"/>
    <b v="0"/>
    <b v="0"/>
    <n v="0"/>
    <n v="1"/>
    <n v="0"/>
    <b v="0"/>
    <b v="0"/>
    <b v="1"/>
    <b v="1"/>
    <b v="0"/>
    <n v="0"/>
    <x v="0"/>
  </r>
  <r>
    <x v="0"/>
    <m/>
    <n v="76"/>
    <s v="M"/>
    <s v="OSA, sleep maintenance insomnia, nocturia"/>
    <n v="0"/>
    <n v="0"/>
    <n v="0"/>
    <n v="0"/>
    <s v="Clinic - Clean Data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m/>
    <n v="47"/>
    <s v="M"/>
    <s v="OSA, insomnia"/>
    <n v="0"/>
    <n v="0"/>
    <n v="0"/>
    <n v="0"/>
    <s v="Clinic - Clean Data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m/>
    <n v="77"/>
    <s v="F"/>
    <s v="OSA, anxiety, depression"/>
    <n v="0"/>
    <n v="1"/>
    <n v="0"/>
    <n v="0"/>
    <s v="Clinic - Clean Data"/>
    <n v="0"/>
    <n v="1"/>
    <n v="0"/>
    <n v="0"/>
    <b v="1"/>
    <b v="0"/>
    <n v="0"/>
    <n v="0"/>
    <b v="0"/>
    <b v="0"/>
    <n v="0"/>
    <n v="1"/>
    <n v="0"/>
    <b v="0"/>
    <b v="0"/>
    <b v="0"/>
    <b v="0"/>
    <b v="0"/>
    <n v="0"/>
    <x v="0"/>
  </r>
  <r>
    <x v="0"/>
    <m/>
    <n v="62"/>
    <s v="F"/>
    <s v="Sleep apnea, migraines, I. ica aneurysm, s/p embolization (2020)"/>
    <n v="0"/>
    <n v="0"/>
    <n v="0"/>
    <n v="0.5"/>
    <s v="Clinic - Clean Data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m/>
    <n v="73"/>
    <s v="M"/>
    <s v="RLS, OSA, depression"/>
    <n v="0"/>
    <n v="1"/>
    <n v="0"/>
    <n v="0"/>
    <s v="Clinic - Clean Data"/>
    <n v="0"/>
    <n v="1"/>
    <n v="0"/>
    <n v="0"/>
    <b v="1"/>
    <b v="0"/>
    <n v="0"/>
    <n v="0"/>
    <b v="0"/>
    <b v="0"/>
    <n v="0"/>
    <n v="1"/>
    <n v="0"/>
    <b v="0"/>
    <b v="0"/>
    <b v="0"/>
    <b v="0"/>
    <b v="0"/>
    <n v="0"/>
    <x v="0"/>
  </r>
  <r>
    <x v="0"/>
    <m/>
    <n v="71"/>
    <s v="M"/>
    <s v="OSA, depression, nocturia"/>
    <n v="0"/>
    <n v="0"/>
    <n v="0"/>
    <n v="0"/>
    <s v="Clinic - Clean Data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m/>
    <n v="61"/>
    <s v="F"/>
    <s v="OSA, cognitive concerns"/>
    <n v="0"/>
    <n v="0"/>
    <n v="0"/>
    <n v="0"/>
    <s v="Clinic - Clean Data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m/>
    <n v="84"/>
    <s v="M"/>
    <s v="OSA"/>
    <n v="0"/>
    <n v="1"/>
    <n v="1"/>
    <n v="0"/>
    <s v="Clinic - Clean Data"/>
    <n v="0"/>
    <n v="1"/>
    <n v="1"/>
    <n v="0"/>
    <b v="1"/>
    <b v="0"/>
    <n v="0"/>
    <n v="0"/>
    <b v="1"/>
    <b v="0"/>
    <n v="0"/>
    <n v="1"/>
    <n v="0"/>
    <b v="1"/>
    <b v="0"/>
    <b v="0"/>
    <b v="1"/>
    <b v="0"/>
    <n v="0"/>
    <x v="0"/>
  </r>
  <r>
    <x v="0"/>
    <m/>
    <n v="75"/>
    <s v="M"/>
    <s v="PLMD, RLS, depression"/>
    <n v="0"/>
    <n v="0"/>
    <n v="0"/>
    <n v="0"/>
    <s v="Clinic - Clean Data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m/>
    <n v="56"/>
    <s v="M"/>
    <s v="OSA"/>
    <n v="0"/>
    <n v="0"/>
    <n v="0"/>
    <n v="0"/>
    <s v="Clinic - Clean Data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m/>
    <n v="45"/>
    <s v="M"/>
    <s v="OSA, insomnia, chronic fatigue"/>
    <n v="0"/>
    <n v="0"/>
    <n v="1"/>
    <n v="0"/>
    <s v="Clinic - Clean Data"/>
    <n v="0"/>
    <n v="0"/>
    <n v="1"/>
    <n v="0"/>
    <b v="1"/>
    <b v="0"/>
    <n v="0"/>
    <n v="0"/>
    <b v="0"/>
    <b v="0"/>
    <n v="0"/>
    <n v="1"/>
    <n v="0"/>
    <b v="0"/>
    <b v="0"/>
    <b v="0"/>
    <b v="0"/>
    <b v="0"/>
    <n v="0"/>
    <x v="0"/>
  </r>
  <r>
    <x v="0"/>
    <m/>
    <n v="72"/>
    <s v="M"/>
    <s v="Severe depression, OSA"/>
    <n v="0"/>
    <n v="0"/>
    <n v="1"/>
    <n v="0"/>
    <s v="Clinic - Clean Data"/>
    <n v="0"/>
    <n v="0"/>
    <n v="1"/>
    <n v="0"/>
    <b v="1"/>
    <b v="0"/>
    <n v="0"/>
    <n v="0"/>
    <b v="0"/>
    <b v="0"/>
    <n v="0"/>
    <n v="1"/>
    <n v="0"/>
    <b v="0"/>
    <b v="0"/>
    <b v="0"/>
    <b v="0"/>
    <b v="0"/>
    <n v="0"/>
    <x v="0"/>
  </r>
  <r>
    <x v="0"/>
    <m/>
    <n v="40"/>
    <s v="F"/>
    <s v="OSA"/>
    <n v="0"/>
    <n v="0"/>
    <n v="0"/>
    <n v="1"/>
    <s v="Clinic - Clean Data"/>
    <n v="0"/>
    <n v="0"/>
    <n v="0"/>
    <n v="1"/>
    <b v="1"/>
    <b v="0"/>
    <n v="0"/>
    <n v="0"/>
    <b v="0"/>
    <b v="0"/>
    <n v="0"/>
    <n v="1"/>
    <n v="0"/>
    <b v="0"/>
    <b v="0"/>
    <b v="0"/>
    <b v="0"/>
    <b v="0"/>
    <n v="0"/>
    <x v="0"/>
  </r>
  <r>
    <x v="0"/>
    <m/>
    <n v="50"/>
    <s v="M"/>
    <s v="OSA"/>
    <n v="0"/>
    <n v="0"/>
    <n v="0"/>
    <n v="1"/>
    <s v="Clinic - Clean Data"/>
    <n v="0"/>
    <n v="0"/>
    <n v="0"/>
    <n v="1"/>
    <b v="1"/>
    <b v="0"/>
    <n v="0"/>
    <n v="0"/>
    <b v="0"/>
    <b v="0"/>
    <n v="0"/>
    <n v="1"/>
    <n v="0"/>
    <b v="0"/>
    <b v="0"/>
    <b v="0"/>
    <b v="0"/>
    <b v="0"/>
    <n v="0"/>
    <x v="0"/>
  </r>
  <r>
    <x v="0"/>
    <m/>
    <n v="57"/>
    <s v="F"/>
    <s v="RLS"/>
    <n v="0"/>
    <n v="0"/>
    <n v="0"/>
    <n v="0"/>
    <s v="Clinic - Clean Data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m/>
    <n v="68"/>
    <s v="M"/>
    <s v="RLS"/>
    <n v="0"/>
    <n v="0"/>
    <n v="0"/>
    <n v="1"/>
    <s v="Clinic - Clean Data"/>
    <n v="0"/>
    <n v="0"/>
    <n v="0"/>
    <n v="1"/>
    <b v="1"/>
    <b v="0"/>
    <n v="0"/>
    <n v="0"/>
    <b v="0"/>
    <b v="0"/>
    <n v="0"/>
    <n v="1"/>
    <n v="0"/>
    <b v="0"/>
    <b v="0"/>
    <b v="0"/>
    <b v="0"/>
    <b v="0"/>
    <n v="0"/>
    <x v="0"/>
  </r>
  <r>
    <x v="0"/>
    <m/>
    <n v="51"/>
    <s v="F"/>
    <s v="Lupus, sleep apnea, RLS"/>
    <n v="0"/>
    <n v="0"/>
    <n v="0"/>
    <n v="1"/>
    <s v="Clinic - Clean Data"/>
    <n v="0"/>
    <n v="0"/>
    <n v="0"/>
    <n v="1"/>
    <b v="1"/>
    <b v="0"/>
    <n v="0"/>
    <n v="0"/>
    <b v="0"/>
    <b v="0"/>
    <n v="0"/>
    <n v="1"/>
    <n v="0"/>
    <b v="0"/>
    <b v="0"/>
    <b v="0"/>
    <b v="0"/>
    <b v="0"/>
    <n v="0"/>
    <x v="0"/>
  </r>
  <r>
    <x v="0"/>
    <m/>
    <n v="54"/>
    <s v="F"/>
    <s v="RLS, insomnia"/>
    <n v="0"/>
    <n v="0"/>
    <n v="0"/>
    <n v="1"/>
    <s v="Clinic - Clean Data"/>
    <n v="0"/>
    <n v="0"/>
    <n v="0"/>
    <n v="1"/>
    <b v="1"/>
    <b v="0"/>
    <n v="0"/>
    <n v="0"/>
    <b v="0"/>
    <b v="0"/>
    <n v="0"/>
    <n v="1"/>
    <n v="0"/>
    <b v="0"/>
    <b v="0"/>
    <b v="0"/>
    <b v="0"/>
    <b v="0"/>
    <n v="0"/>
    <x v="0"/>
  </r>
  <r>
    <x v="1"/>
    <m/>
    <n v="73"/>
    <s v="M"/>
    <m/>
    <n v="1"/>
    <n v="0"/>
    <n v="0"/>
    <n v="0"/>
    <s v="Clinic - Clean Data"/>
    <n v="1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1"/>
    <m/>
    <n v="79"/>
    <s v="M"/>
    <s v="Insomnia, nocturia (no PSG)"/>
    <n v="1"/>
    <n v="1"/>
    <n v="1"/>
    <n v="0"/>
    <s v="Clinic - Clean Data"/>
    <n v="1"/>
    <n v="1"/>
    <n v="1"/>
    <n v="0"/>
    <b v="1"/>
    <b v="1"/>
    <n v="1"/>
    <n v="0"/>
    <b v="1"/>
    <b v="0"/>
    <n v="0"/>
    <n v="1"/>
    <n v="0"/>
    <b v="1"/>
    <b v="0"/>
    <b v="0"/>
    <b v="1"/>
    <b v="0"/>
    <n v="0"/>
    <x v="0"/>
  </r>
  <r>
    <x v="1"/>
    <m/>
    <n v="70"/>
    <s v="M"/>
    <s v="OSA, depression, anxiety"/>
    <n v="1"/>
    <n v="0"/>
    <n v="0"/>
    <n v="0"/>
    <s v="Clinic - Clean Data"/>
    <n v="1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1"/>
    <m/>
    <n v="75"/>
    <s v="F"/>
    <s v="OSA"/>
    <n v="1"/>
    <n v="1"/>
    <n v="0"/>
    <n v="0"/>
    <s v="Clinic - Clean Data"/>
    <n v="1"/>
    <n v="1"/>
    <n v="0"/>
    <n v="0"/>
    <b v="1"/>
    <b v="1"/>
    <n v="1"/>
    <n v="0"/>
    <b v="0"/>
    <b v="0"/>
    <n v="0"/>
    <n v="1"/>
    <n v="0"/>
    <b v="0"/>
    <b v="0"/>
    <b v="0"/>
    <b v="0"/>
    <b v="0"/>
    <n v="0"/>
    <x v="0"/>
  </r>
  <r>
    <x v="0"/>
    <m/>
    <n v="46"/>
    <s v="F"/>
    <s v="Exessive daytime sleepiness, insomnia, OSA"/>
    <n v="1"/>
    <n v="0.5"/>
    <n v="0"/>
    <n v="1"/>
    <s v="Clinic - Clean Data"/>
    <n v="1"/>
    <n v="0"/>
    <n v="0"/>
    <n v="1"/>
    <b v="1"/>
    <b v="1"/>
    <n v="1"/>
    <n v="0"/>
    <b v="0"/>
    <b v="0"/>
    <n v="0"/>
    <n v="1"/>
    <n v="0"/>
    <b v="0"/>
    <b v="0"/>
    <b v="0"/>
    <b v="0"/>
    <b v="0"/>
    <n v="0"/>
    <x v="0"/>
  </r>
  <r>
    <x v="1"/>
    <m/>
    <n v="79"/>
    <s v="M"/>
    <m/>
    <n v="1"/>
    <n v="0"/>
    <n v="1"/>
    <n v="0"/>
    <s v="Clinic - Clean Data"/>
    <n v="1"/>
    <n v="0"/>
    <n v="1"/>
    <n v="0"/>
    <b v="1"/>
    <b v="1"/>
    <n v="1"/>
    <n v="0"/>
    <b v="0"/>
    <b v="0"/>
    <n v="0"/>
    <n v="1"/>
    <n v="0"/>
    <b v="0"/>
    <b v="0"/>
    <b v="0"/>
    <b v="0"/>
    <b v="0"/>
    <n v="0"/>
    <x v="0"/>
  </r>
  <r>
    <x v="1"/>
    <m/>
    <n v="78"/>
    <s v="M"/>
    <m/>
    <n v="1"/>
    <n v="1"/>
    <n v="1"/>
    <n v="0"/>
    <s v="Clinic - Clean Data"/>
    <n v="1"/>
    <n v="1"/>
    <n v="1"/>
    <n v="0"/>
    <b v="1"/>
    <b v="1"/>
    <n v="1"/>
    <n v="0"/>
    <b v="1"/>
    <b v="0"/>
    <n v="0"/>
    <n v="1"/>
    <n v="0"/>
    <b v="1"/>
    <b v="0"/>
    <b v="0"/>
    <b v="1"/>
    <b v="0"/>
    <n v="0"/>
    <x v="0"/>
  </r>
  <r>
    <x v="1"/>
    <m/>
    <n v="70"/>
    <s v="F"/>
    <s v="RLS, depression, OSA"/>
    <n v="0"/>
    <n v="0"/>
    <n v="1"/>
    <n v="1"/>
    <s v="Clinic - Clean Data"/>
    <n v="0"/>
    <n v="0"/>
    <n v="1"/>
    <n v="1"/>
    <b v="1"/>
    <b v="0"/>
    <n v="0"/>
    <n v="0"/>
    <b v="0"/>
    <b v="0"/>
    <n v="0"/>
    <n v="1"/>
    <n v="0"/>
    <b v="0"/>
    <b v="0"/>
    <b v="1"/>
    <b v="1"/>
    <b v="0"/>
    <n v="0"/>
    <x v="0"/>
  </r>
  <r>
    <x v="1"/>
    <m/>
    <n v="82"/>
    <s v="M"/>
    <s v="Positional OSA"/>
    <n v="1"/>
    <n v="0"/>
    <n v="0"/>
    <n v="0"/>
    <s v="Clinic - Clean Data"/>
    <n v="1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1"/>
    <m/>
    <n v="70"/>
    <s v="F"/>
    <s v="Maintenance insomnia, depression"/>
    <n v="0"/>
    <n v="0"/>
    <n v="1"/>
    <n v="0"/>
    <s v="Clinic - Clean Data"/>
    <n v="0"/>
    <n v="0"/>
    <n v="1"/>
    <n v="0"/>
    <b v="1"/>
    <b v="0"/>
    <n v="0"/>
    <n v="0"/>
    <b v="0"/>
    <b v="0"/>
    <n v="0"/>
    <n v="1"/>
    <n v="0"/>
    <b v="0"/>
    <b v="0"/>
    <b v="0"/>
    <b v="0"/>
    <b v="0"/>
    <n v="0"/>
    <x v="0"/>
  </r>
  <r>
    <x v="1"/>
    <m/>
    <n v="71"/>
    <s v="F"/>
    <s v="Depression"/>
    <n v="0.5"/>
    <n v="1"/>
    <n v="1"/>
    <n v="0.5"/>
    <s v="Clinic - Clean Data"/>
    <n v="0"/>
    <n v="1"/>
    <n v="1"/>
    <n v="0"/>
    <b v="1"/>
    <b v="0"/>
    <n v="0"/>
    <n v="1"/>
    <b v="1"/>
    <b v="1"/>
    <n v="1"/>
    <n v="1"/>
    <n v="1"/>
    <b v="1"/>
    <b v="0"/>
    <b v="0"/>
    <b v="1"/>
    <b v="1"/>
    <n v="1"/>
    <x v="0"/>
  </r>
  <r>
    <x v="1"/>
    <m/>
    <n v="85"/>
    <s v="M"/>
    <s v="pRBD, depression"/>
    <n v="1"/>
    <n v="0"/>
    <n v="0"/>
    <n v="0.5"/>
    <s v="Clinic - Clean Data"/>
    <n v="1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1"/>
    <m/>
    <n v="74"/>
    <s v="F"/>
    <m/>
    <n v="1"/>
    <n v="0"/>
    <n v="0.5"/>
    <n v="0"/>
    <s v="Clinic - Clean Data"/>
    <n v="1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1"/>
    <m/>
    <n v="73"/>
    <s v="F"/>
    <s v="OSA, RLS, insomnia"/>
    <n v="1"/>
    <n v="0"/>
    <n v="0"/>
    <n v="1"/>
    <s v="Clinic - Clean Data"/>
    <n v="1"/>
    <n v="0"/>
    <n v="0"/>
    <n v="1"/>
    <b v="1"/>
    <b v="1"/>
    <n v="1"/>
    <n v="0"/>
    <b v="0"/>
    <b v="0"/>
    <n v="0"/>
    <n v="1"/>
    <n v="0"/>
    <b v="0"/>
    <b v="0"/>
    <b v="0"/>
    <b v="0"/>
    <b v="0"/>
    <n v="0"/>
    <x v="0"/>
  </r>
  <r>
    <x v="1"/>
    <m/>
    <n v="77"/>
    <s v="F"/>
    <s v="OSA, cognitive impairment"/>
    <n v="1"/>
    <n v="1"/>
    <n v="1"/>
    <n v="1"/>
    <s v="Clinic - Clean Data"/>
    <n v="1"/>
    <n v="1"/>
    <n v="1"/>
    <n v="1"/>
    <b v="1"/>
    <b v="1"/>
    <n v="1"/>
    <n v="0"/>
    <b v="1"/>
    <b v="0"/>
    <n v="0"/>
    <n v="1"/>
    <n v="0"/>
    <b v="1"/>
    <b v="1"/>
    <b v="1"/>
    <b v="1"/>
    <b v="0"/>
    <n v="0"/>
    <x v="0"/>
  </r>
  <r>
    <x v="1"/>
    <m/>
    <n v="72"/>
    <s v="M"/>
    <s v="OSA"/>
    <n v="1"/>
    <n v="1"/>
    <n v="0"/>
    <n v="0"/>
    <s v="Clinic - Clean Data"/>
    <n v="1"/>
    <n v="1"/>
    <n v="0"/>
    <n v="0"/>
    <b v="1"/>
    <b v="1"/>
    <n v="1"/>
    <n v="0"/>
    <b v="0"/>
    <b v="0"/>
    <n v="0"/>
    <n v="1"/>
    <n v="0"/>
    <b v="0"/>
    <b v="0"/>
    <b v="0"/>
    <b v="0"/>
    <b v="0"/>
    <n v="0"/>
    <x v="0"/>
  </r>
  <r>
    <x v="1"/>
    <m/>
    <n v="63"/>
    <s v="F"/>
    <m/>
    <n v="1"/>
    <n v="0.5"/>
    <n v="1"/>
    <n v="1"/>
    <s v="Clinic - Clean Data"/>
    <n v="1"/>
    <n v="0"/>
    <n v="1"/>
    <n v="1"/>
    <b v="1"/>
    <b v="1"/>
    <n v="1"/>
    <n v="0"/>
    <b v="0"/>
    <b v="0"/>
    <n v="0"/>
    <n v="1"/>
    <n v="0"/>
    <b v="0"/>
    <b v="0"/>
    <b v="1"/>
    <b v="1"/>
    <b v="0"/>
    <n v="0"/>
    <x v="0"/>
  </r>
  <r>
    <x v="1"/>
    <m/>
    <n v="79"/>
    <s v="M"/>
    <s v="OSA"/>
    <n v="1"/>
    <n v="1"/>
    <n v="1"/>
    <n v="0"/>
    <s v="Clinic - Clean Data"/>
    <n v="1"/>
    <n v="1"/>
    <n v="1"/>
    <n v="0"/>
    <b v="1"/>
    <b v="1"/>
    <n v="1"/>
    <n v="0"/>
    <b v="1"/>
    <b v="0"/>
    <n v="0"/>
    <n v="1"/>
    <n v="0"/>
    <b v="1"/>
    <b v="0"/>
    <b v="0"/>
    <b v="1"/>
    <b v="0"/>
    <n v="0"/>
    <x v="0"/>
  </r>
  <r>
    <x v="0"/>
    <n v="5.1647340570000004"/>
    <n v="54"/>
    <s v="M"/>
    <s v="nREM parasomnias"/>
    <n v="0.5"/>
    <n v="0"/>
    <n v="0"/>
    <n v="1"/>
    <s v="SHAS"/>
    <n v="0"/>
    <n v="0"/>
    <n v="0"/>
    <n v="1"/>
    <b v="1"/>
    <b v="0"/>
    <n v="0"/>
    <n v="1"/>
    <b v="0"/>
    <b v="0"/>
    <n v="0"/>
    <n v="1"/>
    <n v="1"/>
    <b v="0"/>
    <b v="0"/>
    <b v="0"/>
    <b v="0"/>
    <b v="0"/>
    <n v="0"/>
    <x v="1"/>
  </r>
  <r>
    <x v="0"/>
    <n v="-2.3457297750000001"/>
    <n v="53"/>
    <s v="M"/>
    <s v="RLS, PLM"/>
    <n v="0.5"/>
    <n v="1"/>
    <n v="0"/>
    <n v="0"/>
    <s v="SHAS"/>
    <n v="0"/>
    <n v="1"/>
    <n v="0"/>
    <n v="0"/>
    <b v="1"/>
    <b v="0"/>
    <n v="0"/>
    <n v="1"/>
    <b v="0"/>
    <b v="0"/>
    <n v="0"/>
    <n v="1"/>
    <n v="1"/>
    <b v="0"/>
    <b v="0"/>
    <b v="0"/>
    <b v="0"/>
    <b v="0"/>
    <n v="0"/>
    <x v="0"/>
  </r>
  <r>
    <x v="0"/>
    <m/>
    <n v="62"/>
    <s v="F"/>
    <s v="Insomnia"/>
    <n v="0"/>
    <n v="0"/>
    <n v="0"/>
    <n v="0"/>
    <s v="SHAS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n v="-2.700108095"/>
    <n v="55"/>
    <s v="M"/>
    <s v="OSA, other parasomnias (no RSWA)"/>
    <n v="1"/>
    <n v="0"/>
    <n v="0"/>
    <n v="1"/>
    <s v="SHAS"/>
    <n v="1"/>
    <n v="0"/>
    <n v="0"/>
    <n v="1"/>
    <b v="1"/>
    <b v="1"/>
    <n v="1"/>
    <n v="0"/>
    <b v="0"/>
    <b v="0"/>
    <n v="0"/>
    <n v="1"/>
    <n v="0"/>
    <b v="0"/>
    <b v="0"/>
    <b v="0"/>
    <b v="0"/>
    <b v="0"/>
    <n v="0"/>
    <x v="0"/>
  </r>
  <r>
    <x v="0"/>
    <n v="7.0801831970000002"/>
    <n v="85"/>
    <s v="F"/>
    <m/>
    <n v="0"/>
    <n v="1"/>
    <n v="0"/>
    <n v="0"/>
    <s v="SHAS"/>
    <n v="0"/>
    <n v="1"/>
    <n v="0"/>
    <n v="0"/>
    <b v="1"/>
    <b v="0"/>
    <n v="0"/>
    <n v="0"/>
    <b v="0"/>
    <b v="0"/>
    <n v="0"/>
    <n v="1"/>
    <n v="0"/>
    <b v="0"/>
    <b v="0"/>
    <b v="0"/>
    <b v="0"/>
    <b v="0"/>
    <n v="0"/>
    <x v="0"/>
  </r>
  <r>
    <x v="0"/>
    <n v="-1.1691594750000001"/>
    <n v="75"/>
    <s v="M"/>
    <s v="OSA, no RSWA"/>
    <n v="1"/>
    <n v="0"/>
    <n v="0"/>
    <n v="0"/>
    <s v="SHAS"/>
    <n v="1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m/>
    <n v="60"/>
    <s v="M"/>
    <s v="OSA"/>
    <n v="0"/>
    <n v="0"/>
    <n v="0"/>
    <n v="0"/>
    <s v="SHAS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n v="-3.4536265410000002"/>
    <n v="55"/>
    <s v="F"/>
    <m/>
    <n v="0"/>
    <n v="0"/>
    <n v="0"/>
    <n v="0"/>
    <s v="SHAS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n v="1.123105215"/>
    <n v="63"/>
    <s v="M"/>
    <s v="OSA, insomnia"/>
    <n v="0"/>
    <n v="0"/>
    <n v="0"/>
    <n v="0"/>
    <s v="SHAS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m/>
    <n v="67"/>
    <s v="F"/>
    <m/>
    <n v="0"/>
    <n v="0"/>
    <n v="0"/>
    <n v="0"/>
    <s v="SHAS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m/>
    <n v="78"/>
    <s v="F"/>
    <s v="OSA"/>
    <n v="0"/>
    <n v="0"/>
    <n v="0"/>
    <n v="0"/>
    <s v="SHAS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n v="-5.3426761110000003"/>
    <n v="68"/>
    <s v="M"/>
    <s v="OSA"/>
    <n v="0"/>
    <n v="0"/>
    <n v="0"/>
    <n v="0"/>
    <s v="SHAS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n v="4.1871186180000004"/>
    <n v="81"/>
    <s v="F"/>
    <s v="RLS, sleepwalks, anxiety, depression"/>
    <n v="0"/>
    <n v="1"/>
    <n v="0.5"/>
    <n v="1"/>
    <s v="SHAS"/>
    <n v="0"/>
    <n v="1"/>
    <n v="0"/>
    <n v="1"/>
    <b v="1"/>
    <b v="0"/>
    <n v="0"/>
    <n v="0"/>
    <b v="0"/>
    <b v="0"/>
    <n v="0"/>
    <n v="1"/>
    <n v="0"/>
    <b v="0"/>
    <b v="1"/>
    <b v="0"/>
    <b v="1"/>
    <b v="0"/>
    <n v="0"/>
    <x v="0"/>
  </r>
  <r>
    <x v="0"/>
    <n v="-0.40979335099999997"/>
    <n v="57"/>
    <s v="F"/>
    <s v="RLS, anxiety, depression, migraines"/>
    <n v="0"/>
    <n v="0"/>
    <n v="0.5"/>
    <n v="0"/>
    <s v="SHAS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m/>
    <n v="75"/>
    <s v="M"/>
    <s v="RLS"/>
    <n v="0.5"/>
    <n v="0"/>
    <n v="0.5"/>
    <n v="0"/>
    <s v="SHAS"/>
    <n v="0"/>
    <n v="0"/>
    <n v="0"/>
    <n v="0"/>
    <b v="0"/>
    <b v="0"/>
    <n v="0"/>
    <n v="1"/>
    <b v="0"/>
    <b v="0"/>
    <n v="0"/>
    <n v="1"/>
    <n v="1"/>
    <b v="0"/>
    <b v="0"/>
    <b v="0"/>
    <b v="0"/>
    <b v="0"/>
    <n v="0"/>
    <x v="0"/>
  </r>
  <r>
    <x v="0"/>
    <m/>
    <n v="54"/>
    <s v="F"/>
    <m/>
    <n v="0"/>
    <n v="0"/>
    <n v="0"/>
    <n v="0"/>
    <s v="SHAS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n v="-1.760162252"/>
    <n v="82"/>
    <s v="F"/>
    <s v="Insomnia"/>
    <n v="0"/>
    <n v="0"/>
    <n v="0"/>
    <n v="0"/>
    <s v="SHAS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n v="3.7033907999999997E-2"/>
    <n v="72"/>
    <s v="F"/>
    <m/>
    <n v="0"/>
    <n v="0"/>
    <n v="0"/>
    <n v="0"/>
    <s v="SHAS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m/>
    <n v="79"/>
    <s v="M"/>
    <s v="Insomnia, OSA"/>
    <n v="0"/>
    <n v="0"/>
    <n v="0"/>
    <n v="0"/>
    <s v="SHAS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1"/>
    <n v="-0.90226366999999996"/>
    <n v="68"/>
    <s v="M"/>
    <s v="Depression, mild sleep apnea"/>
    <n v="0"/>
    <n v="0"/>
    <n v="0"/>
    <n v="0"/>
    <s v="SHAS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1"/>
    <m/>
    <n v="74"/>
    <s v="F"/>
    <m/>
    <n v="1"/>
    <n v="0"/>
    <n v="0"/>
    <n v="0"/>
    <s v="SHAS"/>
    <n v="1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1"/>
    <n v="1.3878249060000001"/>
    <n v="80"/>
    <s v="M"/>
    <m/>
    <n v="0"/>
    <n v="0"/>
    <n v="0"/>
    <n v="0"/>
    <s v="SHAS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1"/>
    <n v="4.5387679140000001"/>
    <n v="80"/>
    <s v="M"/>
    <s v="OSA, anxiety"/>
    <n v="1"/>
    <n v="0"/>
    <n v="0"/>
    <n v="0"/>
    <s v="SHAS"/>
    <n v="1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1"/>
    <n v="5.0120282610000002"/>
    <n v="72"/>
    <s v="F"/>
    <s v="Borderline to mild OSA"/>
    <n v="0.5"/>
    <n v="1"/>
    <n v="0"/>
    <n v="0"/>
    <s v="SHAS"/>
    <n v="0"/>
    <n v="1"/>
    <n v="0"/>
    <n v="0"/>
    <b v="1"/>
    <b v="0"/>
    <n v="0"/>
    <n v="1"/>
    <b v="0"/>
    <b v="0"/>
    <n v="0"/>
    <n v="1"/>
    <n v="1"/>
    <b v="0"/>
    <b v="0"/>
    <b v="0"/>
    <b v="0"/>
    <b v="0"/>
    <n v="0"/>
    <x v="0"/>
  </r>
  <r>
    <x v="1"/>
    <n v="-3.407220857"/>
    <n v="67"/>
    <s v="F"/>
    <m/>
    <n v="0"/>
    <n v="0"/>
    <n v="0"/>
    <n v="0"/>
    <s v="SHAS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1"/>
    <n v="5.694318312"/>
    <n v="70"/>
    <s v="M"/>
    <m/>
    <n v="1"/>
    <n v="1"/>
    <n v="0"/>
    <n v="0"/>
    <s v="SHAS"/>
    <n v="1"/>
    <n v="1"/>
    <n v="0"/>
    <n v="0"/>
    <b v="1"/>
    <b v="1"/>
    <n v="1"/>
    <n v="0"/>
    <b v="0"/>
    <b v="0"/>
    <n v="0"/>
    <n v="1"/>
    <n v="0"/>
    <b v="0"/>
    <b v="0"/>
    <b v="0"/>
    <b v="0"/>
    <b v="0"/>
    <n v="0"/>
    <x v="0"/>
  </r>
  <r>
    <x v="1"/>
    <m/>
    <n v="67"/>
    <s v="M"/>
    <s v="OSA, depression"/>
    <n v="1"/>
    <n v="0"/>
    <n v="0"/>
    <n v="0"/>
    <s v="SHAS"/>
    <n v="1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1"/>
    <m/>
    <n v="67"/>
    <s v="M"/>
    <m/>
    <n v="1"/>
    <n v="1"/>
    <n v="0"/>
    <n v="1"/>
    <s v="SHAS"/>
    <n v="1"/>
    <n v="1"/>
    <n v="0"/>
    <n v="1"/>
    <b v="1"/>
    <b v="1"/>
    <n v="1"/>
    <n v="0"/>
    <b v="0"/>
    <b v="0"/>
    <n v="0"/>
    <n v="1"/>
    <n v="0"/>
    <b v="0"/>
    <b v="1"/>
    <b v="0"/>
    <b v="1"/>
    <b v="0"/>
    <n v="0"/>
    <x v="0"/>
  </r>
  <r>
    <x v="1"/>
    <n v="5.5261576589999999"/>
    <n v="70"/>
    <s v="M"/>
    <s v="Mild depression, RLS"/>
    <n v="0"/>
    <n v="0.5"/>
    <n v="0"/>
    <n v="1"/>
    <s v="SHAS"/>
    <n v="0"/>
    <n v="0"/>
    <n v="0"/>
    <n v="1"/>
    <b v="1"/>
    <b v="0"/>
    <n v="0"/>
    <n v="0"/>
    <b v="0"/>
    <b v="0"/>
    <n v="0"/>
    <n v="1"/>
    <n v="0"/>
    <b v="0"/>
    <b v="0"/>
    <b v="0"/>
    <b v="0"/>
    <b v="0"/>
    <n v="0"/>
    <x v="0"/>
  </r>
  <r>
    <x v="1"/>
    <m/>
    <n v="81"/>
    <s v="F"/>
    <s v="Depression, anxiety, insomnia"/>
    <n v="0"/>
    <n v="1"/>
    <n v="0.5"/>
    <n v="1"/>
    <s v="SHAS"/>
    <n v="0"/>
    <n v="1"/>
    <n v="0"/>
    <n v="1"/>
    <b v="1"/>
    <b v="0"/>
    <n v="0"/>
    <n v="0"/>
    <b v="0"/>
    <b v="0"/>
    <n v="0"/>
    <n v="1"/>
    <n v="0"/>
    <b v="0"/>
    <b v="1"/>
    <b v="0"/>
    <b v="1"/>
    <b v="0"/>
    <n v="0"/>
    <x v="0"/>
  </r>
  <r>
    <x v="1"/>
    <n v="4.3556225550000001"/>
    <n v="72"/>
    <s v="F"/>
    <m/>
    <n v="1"/>
    <n v="0"/>
    <n v="1"/>
    <n v="0"/>
    <s v="SHAS"/>
    <n v="1"/>
    <n v="0"/>
    <n v="1"/>
    <n v="0"/>
    <b v="1"/>
    <b v="1"/>
    <n v="1"/>
    <n v="0"/>
    <b v="0"/>
    <b v="0"/>
    <n v="0"/>
    <n v="1"/>
    <n v="0"/>
    <b v="0"/>
    <b v="0"/>
    <b v="0"/>
    <b v="0"/>
    <b v="0"/>
    <n v="0"/>
    <x v="0"/>
  </r>
  <r>
    <x v="1"/>
    <n v="5.2547727159999997"/>
    <n v="67"/>
    <s v="M"/>
    <s v="Depression, anxiety, PTSD"/>
    <n v="1"/>
    <n v="1"/>
    <n v="1"/>
    <n v="0"/>
    <s v="SHAS"/>
    <n v="1"/>
    <n v="1"/>
    <n v="1"/>
    <n v="0"/>
    <b v="1"/>
    <b v="1"/>
    <n v="1"/>
    <n v="0"/>
    <b v="1"/>
    <b v="0"/>
    <n v="0"/>
    <n v="1"/>
    <n v="0"/>
    <b v="1"/>
    <b v="0"/>
    <b v="0"/>
    <b v="1"/>
    <b v="0"/>
    <n v="0"/>
    <x v="0"/>
  </r>
  <r>
    <x v="1"/>
    <n v="5.8859385939999997"/>
    <n v="69"/>
    <s v="M"/>
    <m/>
    <n v="1"/>
    <n v="1"/>
    <n v="0.5"/>
    <n v="0"/>
    <s v="SHAS"/>
    <n v="1"/>
    <n v="1"/>
    <n v="0"/>
    <n v="0"/>
    <b v="1"/>
    <b v="1"/>
    <n v="1"/>
    <n v="0"/>
    <b v="0"/>
    <b v="0"/>
    <n v="0"/>
    <n v="1"/>
    <n v="0"/>
    <b v="0"/>
    <b v="0"/>
    <b v="0"/>
    <b v="0"/>
    <b v="0"/>
    <n v="0"/>
    <x v="0"/>
  </r>
  <r>
    <x v="1"/>
    <n v="4.1546924509999998"/>
    <n v="72"/>
    <s v="M"/>
    <s v="Mild-moderate OSA, insomnia, nocturia"/>
    <n v="1"/>
    <n v="0"/>
    <n v="0.5"/>
    <n v="1"/>
    <s v="SHAS"/>
    <n v="1"/>
    <n v="0"/>
    <n v="0"/>
    <n v="1"/>
    <b v="1"/>
    <b v="1"/>
    <n v="1"/>
    <n v="0"/>
    <b v="0"/>
    <b v="0"/>
    <n v="0"/>
    <n v="1"/>
    <n v="0"/>
    <b v="0"/>
    <b v="0"/>
    <b v="0"/>
    <b v="0"/>
    <b v="0"/>
    <n v="0"/>
    <x v="0"/>
  </r>
  <r>
    <x v="1"/>
    <n v="-3.9642169869999999"/>
    <n v="61"/>
    <s v="F"/>
    <s v="Depression, migraines"/>
    <n v="1"/>
    <n v="0.5"/>
    <n v="1"/>
    <n v="0"/>
    <s v="SHAS"/>
    <n v="1"/>
    <n v="0"/>
    <n v="1"/>
    <n v="0"/>
    <b v="1"/>
    <b v="1"/>
    <n v="1"/>
    <n v="0"/>
    <b v="0"/>
    <b v="0"/>
    <n v="0"/>
    <n v="1"/>
    <n v="0"/>
    <b v="0"/>
    <b v="0"/>
    <b v="0"/>
    <b v="0"/>
    <b v="0"/>
    <n v="0"/>
    <x v="0"/>
  </r>
  <r>
    <x v="1"/>
    <n v="5.3135809820000004"/>
    <n v="76"/>
    <s v="F"/>
    <s v="Depression, anxiety"/>
    <n v="1"/>
    <n v="1"/>
    <n v="1"/>
    <n v="1"/>
    <s v="SHAS"/>
    <n v="1"/>
    <n v="1"/>
    <n v="1"/>
    <n v="1"/>
    <b v="1"/>
    <b v="1"/>
    <n v="1"/>
    <n v="0"/>
    <b v="1"/>
    <b v="0"/>
    <n v="0"/>
    <n v="1"/>
    <n v="0"/>
    <b v="1"/>
    <b v="1"/>
    <b v="1"/>
    <b v="1"/>
    <b v="0"/>
    <n v="0"/>
    <x v="0"/>
  </r>
  <r>
    <x v="1"/>
    <n v="-1.274989098"/>
    <n v="65"/>
    <s v="F"/>
    <s v="Insomnia, anxiety"/>
    <n v="0"/>
    <n v="0"/>
    <n v="0"/>
    <n v="0"/>
    <s v="SHAS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1"/>
    <n v="6.8392871980000001"/>
    <n v="73"/>
    <s v="F"/>
    <s v="OSA, MCI, depression"/>
    <n v="0"/>
    <n v="0"/>
    <n v="0"/>
    <n v="0"/>
    <s v="SHAS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1"/>
    <n v="1.0274295120000001"/>
    <n v="53"/>
    <s v="M"/>
    <s v="OSA"/>
    <n v="1"/>
    <n v="0.5"/>
    <n v="0.5"/>
    <n v="1"/>
    <s v="SHAS"/>
    <n v="1"/>
    <n v="0"/>
    <n v="0"/>
    <n v="1"/>
    <b v="1"/>
    <b v="1"/>
    <n v="1"/>
    <n v="0"/>
    <b v="0"/>
    <b v="0"/>
    <n v="0"/>
    <n v="1"/>
    <n v="0"/>
    <b v="0"/>
    <b v="0"/>
    <b v="0"/>
    <b v="0"/>
    <b v="0"/>
    <n v="0"/>
    <x v="0"/>
  </r>
  <r>
    <x v="1"/>
    <n v="0.45891792199999998"/>
    <n v="68"/>
    <s v="M"/>
    <s v="Nightmare disorder, OSA, CSA, RLS, depression"/>
    <n v="0.5"/>
    <n v="1"/>
    <n v="0.5"/>
    <n v="1"/>
    <s v="SHAS"/>
    <n v="0"/>
    <n v="1"/>
    <n v="0"/>
    <n v="1"/>
    <b v="1"/>
    <b v="0"/>
    <n v="0"/>
    <n v="1"/>
    <b v="0"/>
    <b v="0"/>
    <n v="0"/>
    <n v="1"/>
    <n v="1"/>
    <b v="0"/>
    <b v="1"/>
    <b v="0"/>
    <b v="1"/>
    <b v="1"/>
    <n v="1"/>
    <x v="1"/>
  </r>
  <r>
    <x v="1"/>
    <m/>
    <n v="70"/>
    <s v="F"/>
    <m/>
    <n v="1"/>
    <n v="1"/>
    <n v="1"/>
    <n v="0"/>
    <s v="SHAS"/>
    <n v="1"/>
    <n v="1"/>
    <n v="1"/>
    <n v="0"/>
    <b v="1"/>
    <b v="1"/>
    <n v="1"/>
    <n v="0"/>
    <b v="1"/>
    <b v="0"/>
    <n v="0"/>
    <n v="1"/>
    <n v="0"/>
    <b v="1"/>
    <b v="0"/>
    <b v="0"/>
    <b v="1"/>
    <b v="0"/>
    <n v="0"/>
    <x v="0"/>
  </r>
  <r>
    <x v="1"/>
    <n v="0.66475001899999997"/>
    <n v="79"/>
    <s v="M"/>
    <s v="OSA"/>
    <n v="1"/>
    <n v="0"/>
    <n v="1"/>
    <n v="0"/>
    <s v="SHAS"/>
    <n v="1"/>
    <n v="0"/>
    <n v="1"/>
    <n v="0"/>
    <b v="1"/>
    <b v="1"/>
    <n v="1"/>
    <n v="0"/>
    <b v="0"/>
    <b v="0"/>
    <n v="0"/>
    <n v="1"/>
    <n v="0"/>
    <b v="0"/>
    <b v="0"/>
    <b v="0"/>
    <b v="0"/>
    <b v="0"/>
    <n v="0"/>
    <x v="0"/>
  </r>
  <r>
    <x v="1"/>
    <n v="6.3362845170000002"/>
    <n v="64"/>
    <s v="M"/>
    <m/>
    <n v="1"/>
    <n v="0.5"/>
    <n v="1"/>
    <n v="0"/>
    <s v="SHAS"/>
    <n v="1"/>
    <n v="0"/>
    <n v="1"/>
    <n v="0"/>
    <b v="1"/>
    <b v="1"/>
    <n v="1"/>
    <n v="0"/>
    <b v="0"/>
    <b v="0"/>
    <n v="0"/>
    <n v="1"/>
    <n v="0"/>
    <b v="0"/>
    <b v="0"/>
    <b v="0"/>
    <b v="0"/>
    <b v="0"/>
    <n v="0"/>
    <x v="0"/>
  </r>
  <r>
    <x v="1"/>
    <m/>
    <n v="55"/>
    <s v="M"/>
    <m/>
    <n v="1"/>
    <n v="1"/>
    <n v="0"/>
    <n v="0"/>
    <s v="SHAS"/>
    <n v="1"/>
    <n v="1"/>
    <n v="0"/>
    <n v="0"/>
    <b v="1"/>
    <b v="1"/>
    <n v="1"/>
    <n v="0"/>
    <b v="0"/>
    <b v="0"/>
    <n v="0"/>
    <n v="1"/>
    <n v="0"/>
    <b v="0"/>
    <b v="0"/>
    <b v="0"/>
    <b v="0"/>
    <b v="0"/>
    <n v="0"/>
    <x v="0"/>
  </r>
  <r>
    <x v="1"/>
    <n v="2.0803639129999998"/>
    <n v="76"/>
    <s v="F"/>
    <m/>
    <n v="1"/>
    <n v="1"/>
    <n v="1"/>
    <n v="0"/>
    <s v="Stanford"/>
    <n v="1"/>
    <n v="1"/>
    <n v="1"/>
    <n v="0"/>
    <b v="1"/>
    <b v="1"/>
    <n v="1"/>
    <n v="0"/>
    <b v="1"/>
    <b v="0"/>
    <n v="0"/>
    <n v="1"/>
    <n v="0"/>
    <b v="1"/>
    <b v="0"/>
    <b v="0"/>
    <b v="1"/>
    <b v="0"/>
    <n v="0"/>
    <x v="0"/>
  </r>
  <r>
    <x v="1"/>
    <n v="0.737372896"/>
    <n v="63"/>
    <s v="M"/>
    <m/>
    <n v="1"/>
    <n v="0"/>
    <n v="0"/>
    <n v="0"/>
    <s v="Stanford"/>
    <n v="1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1"/>
    <n v="4.5332755569999996"/>
    <n v="59"/>
    <s v="M"/>
    <m/>
    <n v="1"/>
    <n v="0"/>
    <n v="1"/>
    <n v="1"/>
    <s v="Stanford"/>
    <n v="1"/>
    <n v="0"/>
    <n v="1"/>
    <n v="1"/>
    <b v="1"/>
    <b v="1"/>
    <n v="1"/>
    <n v="0"/>
    <b v="0"/>
    <b v="0"/>
    <n v="0"/>
    <n v="1"/>
    <n v="0"/>
    <b v="0"/>
    <b v="0"/>
    <b v="1"/>
    <b v="1"/>
    <b v="0"/>
    <n v="0"/>
    <x v="0"/>
  </r>
  <r>
    <x v="1"/>
    <n v="-4.9148882719999998"/>
    <n v="65"/>
    <s v="F"/>
    <m/>
    <n v="1"/>
    <n v="0"/>
    <n v="0"/>
    <n v="0"/>
    <s v="Stanford"/>
    <n v="1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1"/>
    <n v="6.1564291280000001"/>
    <n v="63"/>
    <s v="M"/>
    <m/>
    <n v="1"/>
    <n v="0"/>
    <n v="0"/>
    <n v="0"/>
    <s v="Stanford"/>
    <n v="1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1"/>
    <n v="-0.96570313910000005"/>
    <n v="74"/>
    <s v="M"/>
    <m/>
    <n v="1"/>
    <n v="1"/>
    <n v="0"/>
    <n v="0"/>
    <s v="Stanford"/>
    <n v="1"/>
    <n v="1"/>
    <n v="0"/>
    <n v="0"/>
    <b v="1"/>
    <b v="1"/>
    <n v="1"/>
    <n v="0"/>
    <b v="0"/>
    <b v="0"/>
    <n v="0"/>
    <n v="1"/>
    <n v="0"/>
    <b v="0"/>
    <b v="0"/>
    <b v="0"/>
    <b v="0"/>
    <b v="0"/>
    <n v="0"/>
    <x v="0"/>
  </r>
  <r>
    <x v="1"/>
    <n v="7.6217001560000002"/>
    <n v="75"/>
    <s v="M"/>
    <m/>
    <n v="1"/>
    <n v="0.5"/>
    <n v="0"/>
    <n v="0.5"/>
    <s v="Stanford"/>
    <n v="1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1"/>
    <n v="4.2917910519999998"/>
    <n v="62"/>
    <s v="F"/>
    <m/>
    <n v="1"/>
    <n v="0"/>
    <n v="0"/>
    <n v="1"/>
    <s v="Stanford"/>
    <n v="1"/>
    <n v="0"/>
    <n v="0"/>
    <n v="1"/>
    <b v="1"/>
    <b v="1"/>
    <n v="1"/>
    <n v="0"/>
    <b v="0"/>
    <b v="0"/>
    <n v="0"/>
    <n v="1"/>
    <n v="0"/>
    <b v="0"/>
    <b v="0"/>
    <b v="0"/>
    <b v="0"/>
    <b v="0"/>
    <n v="0"/>
    <x v="0"/>
  </r>
  <r>
    <x v="1"/>
    <n v="7.2552489189999996"/>
    <n v="62"/>
    <s v="M"/>
    <m/>
    <n v="1"/>
    <n v="0"/>
    <n v="0"/>
    <n v="0"/>
    <s v="Stanford"/>
    <n v="1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1"/>
    <n v="4.4798871480000004"/>
    <n v="60"/>
    <s v="M"/>
    <m/>
    <n v="1"/>
    <n v="1"/>
    <n v="0"/>
    <n v="1"/>
    <s v="Stanford"/>
    <n v="1"/>
    <n v="1"/>
    <n v="0"/>
    <n v="1"/>
    <b v="1"/>
    <b v="1"/>
    <n v="1"/>
    <n v="0"/>
    <b v="0"/>
    <b v="0"/>
    <n v="0"/>
    <n v="1"/>
    <n v="0"/>
    <b v="0"/>
    <b v="1"/>
    <b v="0"/>
    <b v="1"/>
    <b v="0"/>
    <n v="0"/>
    <x v="0"/>
  </r>
  <r>
    <x v="1"/>
    <n v="4.4268055569999998"/>
    <n v="78"/>
    <s v="M"/>
    <m/>
    <n v="1"/>
    <n v="1"/>
    <n v="0"/>
    <n v="1"/>
    <s v="Stanford"/>
    <n v="1"/>
    <n v="1"/>
    <n v="0"/>
    <n v="1"/>
    <b v="1"/>
    <b v="1"/>
    <n v="1"/>
    <n v="0"/>
    <b v="0"/>
    <b v="0"/>
    <n v="0"/>
    <n v="1"/>
    <n v="0"/>
    <b v="0"/>
    <b v="1"/>
    <b v="0"/>
    <b v="1"/>
    <b v="0"/>
    <n v="0"/>
    <x v="0"/>
  </r>
  <r>
    <x v="1"/>
    <n v="4.9676454559999996"/>
    <n v="67"/>
    <s v="M"/>
    <m/>
    <n v="1"/>
    <n v="0"/>
    <n v="1"/>
    <n v="1"/>
    <s v="Stanford"/>
    <n v="1"/>
    <n v="0"/>
    <n v="1"/>
    <n v="1"/>
    <b v="1"/>
    <b v="1"/>
    <n v="1"/>
    <n v="0"/>
    <b v="0"/>
    <b v="0"/>
    <n v="0"/>
    <n v="1"/>
    <n v="0"/>
    <b v="0"/>
    <b v="0"/>
    <b v="1"/>
    <b v="1"/>
    <b v="0"/>
    <n v="0"/>
    <x v="0"/>
  </r>
  <r>
    <x v="1"/>
    <n v="7.4490138779999997"/>
    <n v="66"/>
    <s v="M"/>
    <m/>
    <n v="1"/>
    <n v="0"/>
    <n v="1"/>
    <n v="1"/>
    <s v="Stanford"/>
    <n v="1"/>
    <n v="0"/>
    <n v="1"/>
    <n v="1"/>
    <b v="1"/>
    <b v="1"/>
    <n v="1"/>
    <n v="0"/>
    <b v="0"/>
    <b v="0"/>
    <n v="0"/>
    <n v="1"/>
    <n v="0"/>
    <b v="0"/>
    <b v="0"/>
    <b v="1"/>
    <b v="1"/>
    <b v="0"/>
    <n v="0"/>
    <x v="0"/>
  </r>
  <r>
    <x v="1"/>
    <n v="4.0073969509999996"/>
    <n v="75"/>
    <s v="M"/>
    <m/>
    <n v="1"/>
    <n v="0"/>
    <n v="1"/>
    <n v="1"/>
    <s v="Stanford"/>
    <n v="1"/>
    <n v="0"/>
    <n v="1"/>
    <n v="1"/>
    <b v="1"/>
    <b v="1"/>
    <n v="1"/>
    <n v="0"/>
    <b v="0"/>
    <b v="0"/>
    <n v="0"/>
    <n v="1"/>
    <n v="0"/>
    <b v="0"/>
    <b v="0"/>
    <b v="1"/>
    <b v="1"/>
    <b v="0"/>
    <n v="0"/>
    <x v="0"/>
  </r>
  <r>
    <x v="1"/>
    <n v="10.04713289"/>
    <n v="67"/>
    <s v="M"/>
    <m/>
    <n v="1"/>
    <n v="1"/>
    <n v="1"/>
    <n v="1"/>
    <s v="Stanford"/>
    <n v="1"/>
    <n v="1"/>
    <n v="1"/>
    <n v="1"/>
    <b v="1"/>
    <b v="1"/>
    <n v="1"/>
    <n v="0"/>
    <b v="1"/>
    <b v="0"/>
    <n v="0"/>
    <n v="1"/>
    <n v="0"/>
    <b v="1"/>
    <b v="1"/>
    <b v="1"/>
    <b v="1"/>
    <b v="0"/>
    <n v="0"/>
    <x v="0"/>
  </r>
  <r>
    <x v="1"/>
    <n v="6.5036704729999997"/>
    <n v="77"/>
    <s v="M"/>
    <m/>
    <n v="1"/>
    <n v="1"/>
    <n v="1"/>
    <n v="1"/>
    <s v="Stanford"/>
    <n v="1"/>
    <n v="1"/>
    <n v="1"/>
    <n v="1"/>
    <b v="1"/>
    <b v="1"/>
    <n v="1"/>
    <n v="0"/>
    <b v="1"/>
    <b v="0"/>
    <n v="0"/>
    <n v="1"/>
    <n v="0"/>
    <b v="1"/>
    <b v="1"/>
    <b v="1"/>
    <b v="1"/>
    <b v="0"/>
    <n v="0"/>
    <x v="0"/>
  </r>
  <r>
    <x v="1"/>
    <n v="3.3723491669999999"/>
    <n v="73"/>
    <s v="M"/>
    <m/>
    <n v="1"/>
    <n v="1"/>
    <n v="1"/>
    <n v="1"/>
    <s v="Stanford"/>
    <n v="1"/>
    <n v="1"/>
    <n v="1"/>
    <n v="1"/>
    <b v="1"/>
    <b v="1"/>
    <n v="1"/>
    <n v="0"/>
    <b v="1"/>
    <b v="0"/>
    <n v="0"/>
    <n v="1"/>
    <n v="0"/>
    <b v="1"/>
    <b v="1"/>
    <b v="1"/>
    <b v="1"/>
    <b v="0"/>
    <n v="0"/>
    <x v="0"/>
  </r>
  <r>
    <x v="1"/>
    <n v="4.2871140130000001"/>
    <n v="63"/>
    <s v="M"/>
    <m/>
    <n v="1"/>
    <n v="1"/>
    <n v="1"/>
    <n v="1"/>
    <s v="Stanford"/>
    <n v="1"/>
    <n v="1"/>
    <n v="1"/>
    <n v="1"/>
    <b v="1"/>
    <b v="1"/>
    <n v="1"/>
    <n v="0"/>
    <b v="1"/>
    <b v="0"/>
    <n v="0"/>
    <n v="1"/>
    <n v="0"/>
    <b v="1"/>
    <b v="1"/>
    <b v="1"/>
    <b v="1"/>
    <b v="0"/>
    <n v="0"/>
    <x v="0"/>
  </r>
  <r>
    <x v="1"/>
    <n v="8.4718958880000006"/>
    <n v="69"/>
    <s v="M"/>
    <m/>
    <n v="1"/>
    <n v="1"/>
    <n v="1"/>
    <n v="1"/>
    <s v="Stanford"/>
    <n v="1"/>
    <n v="1"/>
    <n v="1"/>
    <n v="1"/>
    <b v="1"/>
    <b v="1"/>
    <n v="1"/>
    <n v="0"/>
    <b v="1"/>
    <b v="0"/>
    <n v="0"/>
    <n v="1"/>
    <n v="0"/>
    <b v="1"/>
    <b v="1"/>
    <b v="1"/>
    <b v="1"/>
    <b v="0"/>
    <n v="0"/>
    <x v="0"/>
  </r>
  <r>
    <x v="1"/>
    <n v="6.7906220670000002"/>
    <n v="70"/>
    <s v="M"/>
    <m/>
    <n v="1"/>
    <n v="1"/>
    <n v="1"/>
    <n v="1"/>
    <s v="Stanford"/>
    <n v="1"/>
    <n v="1"/>
    <n v="1"/>
    <n v="1"/>
    <b v="1"/>
    <b v="1"/>
    <n v="1"/>
    <n v="0"/>
    <b v="1"/>
    <b v="0"/>
    <n v="0"/>
    <n v="1"/>
    <n v="0"/>
    <b v="1"/>
    <b v="1"/>
    <b v="1"/>
    <b v="1"/>
    <b v="0"/>
    <n v="0"/>
    <x v="0"/>
  </r>
  <r>
    <x v="1"/>
    <n v="4.6497392319999999"/>
    <n v="60"/>
    <s v="M"/>
    <m/>
    <n v="1"/>
    <n v="0"/>
    <n v="0"/>
    <n v="0"/>
    <s v="Stanford"/>
    <n v="1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1"/>
    <n v="4.461746335"/>
    <n v="60"/>
    <s v="F"/>
    <m/>
    <n v="1"/>
    <n v="0"/>
    <n v="0"/>
    <n v="0"/>
    <s v="Stanford"/>
    <n v="1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1"/>
    <n v="3.8612132610000001"/>
    <n v="70"/>
    <s v="F"/>
    <m/>
    <n v="1"/>
    <n v="0"/>
    <n v="0"/>
    <n v="0"/>
    <s v="Stanford"/>
    <n v="1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1"/>
    <n v="8.2499133800000006"/>
    <n v="61"/>
    <s v="M"/>
    <m/>
    <n v="1"/>
    <n v="0"/>
    <n v="0"/>
    <n v="0"/>
    <s v="Stanford"/>
    <n v="1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1"/>
    <n v="10.48810585"/>
    <n v="77"/>
    <s v="M"/>
    <m/>
    <n v="1"/>
    <n v="0"/>
    <n v="0"/>
    <n v="0"/>
    <s v="Stanford"/>
    <n v="1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1"/>
    <n v="3.9732898780000001"/>
    <n v="71"/>
    <s v="M"/>
    <m/>
    <n v="1"/>
    <n v="1"/>
    <n v="0"/>
    <n v="0"/>
    <s v="Stanford"/>
    <n v="1"/>
    <n v="1"/>
    <n v="0"/>
    <n v="0"/>
    <b v="1"/>
    <b v="1"/>
    <n v="1"/>
    <n v="0"/>
    <b v="0"/>
    <b v="0"/>
    <n v="0"/>
    <n v="1"/>
    <n v="0"/>
    <b v="0"/>
    <b v="0"/>
    <b v="0"/>
    <b v="0"/>
    <b v="0"/>
    <n v="0"/>
    <x v="0"/>
  </r>
  <r>
    <x v="1"/>
    <n v="7.9504351340000001"/>
    <n v="67"/>
    <s v="M"/>
    <m/>
    <n v="1"/>
    <n v="1"/>
    <n v="0"/>
    <n v="0"/>
    <s v="Stanford"/>
    <n v="1"/>
    <n v="1"/>
    <n v="0"/>
    <n v="0"/>
    <b v="1"/>
    <b v="1"/>
    <n v="1"/>
    <n v="0"/>
    <b v="0"/>
    <b v="0"/>
    <n v="0"/>
    <n v="1"/>
    <n v="0"/>
    <b v="0"/>
    <b v="0"/>
    <b v="0"/>
    <b v="0"/>
    <b v="0"/>
    <n v="0"/>
    <x v="0"/>
  </r>
  <r>
    <x v="1"/>
    <n v="7.7607998289999998"/>
    <n v="70"/>
    <s v="M"/>
    <m/>
    <n v="1"/>
    <n v="0"/>
    <n v="1"/>
    <n v="0"/>
    <s v="Stanford"/>
    <n v="1"/>
    <n v="0"/>
    <n v="1"/>
    <n v="0"/>
    <b v="1"/>
    <b v="1"/>
    <n v="1"/>
    <n v="0"/>
    <b v="0"/>
    <b v="0"/>
    <n v="0"/>
    <n v="1"/>
    <n v="0"/>
    <b v="0"/>
    <b v="0"/>
    <b v="0"/>
    <b v="0"/>
    <b v="0"/>
    <n v="0"/>
    <x v="0"/>
  </r>
  <r>
    <x v="1"/>
    <n v="8.1570566610000004"/>
    <n v="56"/>
    <s v="M"/>
    <m/>
    <n v="1"/>
    <n v="0"/>
    <n v="1"/>
    <n v="0"/>
    <s v="Stanford"/>
    <n v="1"/>
    <n v="0"/>
    <n v="1"/>
    <n v="0"/>
    <b v="1"/>
    <b v="1"/>
    <n v="1"/>
    <n v="0"/>
    <b v="0"/>
    <b v="0"/>
    <n v="0"/>
    <n v="1"/>
    <n v="0"/>
    <b v="0"/>
    <b v="0"/>
    <b v="0"/>
    <b v="0"/>
    <b v="0"/>
    <n v="0"/>
    <x v="0"/>
  </r>
  <r>
    <x v="1"/>
    <n v="8.5528064770000007"/>
    <n v="71"/>
    <s v="M"/>
    <m/>
    <n v="1"/>
    <n v="0"/>
    <n v="1"/>
    <n v="0"/>
    <s v="Stanford"/>
    <n v="1"/>
    <n v="0"/>
    <n v="1"/>
    <n v="0"/>
    <b v="1"/>
    <b v="1"/>
    <n v="1"/>
    <n v="0"/>
    <b v="0"/>
    <b v="0"/>
    <n v="0"/>
    <n v="1"/>
    <n v="0"/>
    <b v="0"/>
    <b v="0"/>
    <b v="0"/>
    <b v="0"/>
    <b v="0"/>
    <n v="0"/>
    <x v="0"/>
  </r>
  <r>
    <x v="1"/>
    <n v="1.4660633679999999"/>
    <n v="69"/>
    <s v="M"/>
    <m/>
    <n v="1"/>
    <n v="1"/>
    <n v="1"/>
    <n v="0"/>
    <s v="Stanford"/>
    <n v="1"/>
    <n v="1"/>
    <n v="1"/>
    <n v="0"/>
    <b v="1"/>
    <b v="1"/>
    <n v="1"/>
    <n v="0"/>
    <b v="1"/>
    <b v="0"/>
    <n v="0"/>
    <n v="1"/>
    <n v="0"/>
    <b v="1"/>
    <b v="0"/>
    <b v="0"/>
    <b v="1"/>
    <b v="0"/>
    <n v="0"/>
    <x v="0"/>
  </r>
  <r>
    <x v="1"/>
    <n v="6.4650967499999998"/>
    <n v="71"/>
    <s v="M"/>
    <m/>
    <n v="1"/>
    <n v="1"/>
    <n v="1"/>
    <n v="0"/>
    <s v="Stanford"/>
    <n v="1"/>
    <n v="1"/>
    <n v="1"/>
    <n v="0"/>
    <b v="1"/>
    <b v="1"/>
    <n v="1"/>
    <n v="0"/>
    <b v="1"/>
    <b v="0"/>
    <n v="0"/>
    <n v="1"/>
    <n v="0"/>
    <b v="1"/>
    <b v="0"/>
    <b v="0"/>
    <b v="1"/>
    <b v="0"/>
    <n v="0"/>
    <x v="0"/>
  </r>
  <r>
    <x v="1"/>
    <n v="5.9654922040000002"/>
    <n v="56"/>
    <s v="F"/>
    <m/>
    <n v="1"/>
    <n v="1"/>
    <n v="1"/>
    <n v="0"/>
    <s v="Stanford"/>
    <n v="1"/>
    <n v="1"/>
    <n v="1"/>
    <n v="0"/>
    <b v="1"/>
    <b v="1"/>
    <n v="1"/>
    <n v="0"/>
    <b v="1"/>
    <b v="0"/>
    <n v="0"/>
    <n v="1"/>
    <n v="0"/>
    <b v="1"/>
    <b v="0"/>
    <b v="0"/>
    <b v="1"/>
    <b v="0"/>
    <n v="0"/>
    <x v="0"/>
  </r>
  <r>
    <x v="1"/>
    <n v="6.6762195039999996"/>
    <n v="65"/>
    <s v="F"/>
    <s v="Parasomnia"/>
    <n v="1"/>
    <n v="1"/>
    <n v="1"/>
    <n v="0"/>
    <s v="Stanford"/>
    <n v="1"/>
    <n v="1"/>
    <n v="1"/>
    <n v="0"/>
    <b v="1"/>
    <b v="1"/>
    <n v="1"/>
    <n v="0"/>
    <b v="1"/>
    <b v="0"/>
    <n v="0"/>
    <n v="1"/>
    <n v="0"/>
    <b v="1"/>
    <b v="0"/>
    <b v="0"/>
    <b v="1"/>
    <b v="0"/>
    <n v="0"/>
    <x v="0"/>
  </r>
  <r>
    <x v="1"/>
    <n v="6.7622398209999997"/>
    <n v="74"/>
    <s v="F"/>
    <m/>
    <n v="1"/>
    <n v="1"/>
    <n v="1"/>
    <n v="0"/>
    <s v="Stanford"/>
    <n v="1"/>
    <n v="1"/>
    <n v="1"/>
    <n v="0"/>
    <b v="1"/>
    <b v="1"/>
    <n v="1"/>
    <n v="0"/>
    <b v="1"/>
    <b v="0"/>
    <n v="0"/>
    <n v="1"/>
    <n v="0"/>
    <b v="1"/>
    <b v="0"/>
    <b v="0"/>
    <b v="1"/>
    <b v="0"/>
    <n v="0"/>
    <x v="0"/>
  </r>
  <r>
    <x v="1"/>
    <n v="7.0950900639999999"/>
    <n v="59"/>
    <s v="M"/>
    <m/>
    <n v="1"/>
    <n v="1"/>
    <n v="1"/>
    <n v="0"/>
    <s v="Stanford"/>
    <n v="1"/>
    <n v="1"/>
    <n v="1"/>
    <n v="0"/>
    <b v="1"/>
    <b v="1"/>
    <n v="1"/>
    <n v="0"/>
    <b v="1"/>
    <b v="0"/>
    <n v="0"/>
    <n v="1"/>
    <n v="0"/>
    <b v="1"/>
    <b v="0"/>
    <b v="0"/>
    <b v="1"/>
    <b v="0"/>
    <n v="0"/>
    <x v="0"/>
  </r>
  <r>
    <x v="1"/>
    <n v="10.709139990000001"/>
    <n v="76"/>
    <s v="M"/>
    <m/>
    <n v="1"/>
    <n v="1"/>
    <n v="1"/>
    <n v="0"/>
    <s v="Stanford"/>
    <n v="1"/>
    <n v="1"/>
    <n v="1"/>
    <n v="0"/>
    <b v="1"/>
    <b v="1"/>
    <n v="1"/>
    <n v="0"/>
    <b v="1"/>
    <b v="0"/>
    <n v="0"/>
    <n v="1"/>
    <n v="0"/>
    <b v="1"/>
    <b v="0"/>
    <b v="0"/>
    <b v="1"/>
    <b v="0"/>
    <n v="0"/>
    <x v="0"/>
  </r>
  <r>
    <x v="1"/>
    <n v="5.5567184239999996"/>
    <n v="62"/>
    <s v="M"/>
    <m/>
    <n v="1"/>
    <n v="1"/>
    <n v="1"/>
    <n v="0"/>
    <s v="Stanford"/>
    <n v="1"/>
    <n v="1"/>
    <n v="1"/>
    <n v="0"/>
    <b v="1"/>
    <b v="1"/>
    <n v="1"/>
    <n v="0"/>
    <b v="1"/>
    <b v="0"/>
    <n v="0"/>
    <n v="1"/>
    <n v="0"/>
    <b v="1"/>
    <b v="0"/>
    <b v="0"/>
    <b v="1"/>
    <b v="0"/>
    <n v="0"/>
    <x v="0"/>
  </r>
  <r>
    <x v="1"/>
    <n v="8.1022803109999995"/>
    <n v="68"/>
    <s v="F"/>
    <m/>
    <n v="1"/>
    <n v="1"/>
    <n v="1"/>
    <n v="0"/>
    <s v="Stanford"/>
    <n v="1"/>
    <n v="1"/>
    <n v="1"/>
    <n v="0"/>
    <b v="1"/>
    <b v="1"/>
    <n v="1"/>
    <n v="0"/>
    <b v="1"/>
    <b v="0"/>
    <n v="0"/>
    <n v="1"/>
    <n v="0"/>
    <b v="1"/>
    <b v="0"/>
    <b v="0"/>
    <b v="1"/>
    <b v="0"/>
    <n v="0"/>
    <x v="0"/>
  </r>
  <r>
    <x v="1"/>
    <n v="5.0905679749999999"/>
    <n v="76"/>
    <s v="M"/>
    <m/>
    <n v="1"/>
    <n v="1"/>
    <n v="1"/>
    <n v="0"/>
    <s v="Stanford"/>
    <n v="1"/>
    <n v="1"/>
    <n v="1"/>
    <n v="0"/>
    <b v="1"/>
    <b v="1"/>
    <n v="1"/>
    <n v="0"/>
    <b v="1"/>
    <b v="0"/>
    <n v="0"/>
    <n v="1"/>
    <n v="0"/>
    <b v="1"/>
    <b v="0"/>
    <b v="0"/>
    <b v="1"/>
    <b v="0"/>
    <n v="0"/>
    <x v="0"/>
  </r>
  <r>
    <x v="1"/>
    <n v="4.3324332099999996"/>
    <n v="52"/>
    <s v="M"/>
    <m/>
    <n v="1"/>
    <n v="0.5"/>
    <n v="1"/>
    <n v="0"/>
    <s v="Stanford"/>
    <n v="1"/>
    <n v="0"/>
    <n v="1"/>
    <n v="0"/>
    <b v="1"/>
    <b v="1"/>
    <n v="1"/>
    <n v="0"/>
    <b v="0"/>
    <b v="0"/>
    <n v="0"/>
    <n v="1"/>
    <n v="0"/>
    <b v="0"/>
    <b v="0"/>
    <b v="0"/>
    <b v="0"/>
    <b v="0"/>
    <n v="0"/>
    <x v="0"/>
  </r>
  <r>
    <x v="1"/>
    <n v="2.9167801550000001"/>
    <n v="71"/>
    <s v="M"/>
    <m/>
    <n v="1"/>
    <n v="0.5"/>
    <n v="1"/>
    <n v="1"/>
    <s v="Stanford"/>
    <n v="1"/>
    <n v="0"/>
    <n v="1"/>
    <n v="1"/>
    <b v="1"/>
    <b v="1"/>
    <n v="1"/>
    <n v="0"/>
    <b v="0"/>
    <b v="0"/>
    <n v="0"/>
    <n v="1"/>
    <n v="0"/>
    <b v="0"/>
    <b v="0"/>
    <b v="1"/>
    <b v="1"/>
    <b v="0"/>
    <n v="0"/>
    <x v="0"/>
  </r>
  <r>
    <x v="0"/>
    <n v="-8.0569572209999993"/>
    <n v="45"/>
    <s v="M"/>
    <m/>
    <n v="0"/>
    <n v="0"/>
    <n v="0"/>
    <n v="0"/>
    <s v="Stanford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n v="-7.1855940269999996"/>
    <n v="65"/>
    <s v="M"/>
    <m/>
    <n v="0"/>
    <n v="0"/>
    <n v="0"/>
    <n v="0"/>
    <s v="Stanford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n v="-7.161543633"/>
    <n v="70"/>
    <s v="F"/>
    <m/>
    <n v="0"/>
    <n v="0"/>
    <n v="0"/>
    <n v="0"/>
    <s v="Stanford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n v="-7.0927508330000002"/>
    <n v="58"/>
    <s v="M"/>
    <m/>
    <n v="0"/>
    <n v="0"/>
    <n v="0"/>
    <n v="0"/>
    <s v="Stanford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n v="-6.7442457180000002"/>
    <n v="66"/>
    <s v="M"/>
    <m/>
    <n v="0"/>
    <n v="0"/>
    <n v="0"/>
    <n v="0"/>
    <s v="Stanford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n v="-6.0728324950000001"/>
    <n v="53"/>
    <s v="M"/>
    <m/>
    <n v="0"/>
    <n v="0"/>
    <n v="0"/>
    <n v="0"/>
    <s v="Stanford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n v="-5.8477109399999998"/>
    <n v="72"/>
    <s v="F"/>
    <m/>
    <n v="0"/>
    <n v="0"/>
    <n v="0"/>
    <n v="0"/>
    <s v="Stanford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n v="-5.6646109559999998"/>
    <n v="61"/>
    <s v="M"/>
    <m/>
    <n v="0"/>
    <n v="0"/>
    <n v="0"/>
    <n v="0"/>
    <s v="Stanford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n v="-5.4816198849999997"/>
    <n v="80"/>
    <s v="M"/>
    <m/>
    <n v="0"/>
    <n v="0"/>
    <n v="0"/>
    <n v="0"/>
    <s v="Stanford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n v="-5.3751686689999998"/>
    <n v="62"/>
    <s v="F"/>
    <m/>
    <n v="0"/>
    <n v="0"/>
    <n v="0"/>
    <n v="0"/>
    <s v="Stanford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n v="-5.3183706559999999"/>
    <n v="60"/>
    <s v="M"/>
    <m/>
    <n v="0"/>
    <n v="0"/>
    <n v="0"/>
    <n v="0"/>
    <s v="Stanford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n v="-4.9671237980000003"/>
    <n v="64"/>
    <s v="M"/>
    <m/>
    <n v="0"/>
    <n v="0"/>
    <n v="0"/>
    <n v="0"/>
    <s v="Stanford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n v="-4.8526087950000001"/>
    <n v="77"/>
    <s v="F"/>
    <m/>
    <n v="0"/>
    <n v="0"/>
    <n v="0"/>
    <n v="0"/>
    <s v="Stanford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n v="-4.5812398910000001"/>
    <n v="74"/>
    <s v="M"/>
    <m/>
    <n v="0"/>
    <n v="0"/>
    <n v="0"/>
    <n v="0"/>
    <s v="Stanford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n v="-4.4213471929999999"/>
    <n v="66"/>
    <s v="M"/>
    <m/>
    <n v="0"/>
    <n v="0"/>
    <n v="0"/>
    <n v="0"/>
    <s v="Stanford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n v="-4.3677041909999996"/>
    <n v="68"/>
    <s v="M"/>
    <m/>
    <n v="0"/>
    <n v="0"/>
    <n v="0"/>
    <n v="0"/>
    <s v="Stanford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n v="-4.3485170799999997"/>
    <n v="74"/>
    <s v="M"/>
    <m/>
    <n v="0"/>
    <n v="0"/>
    <n v="0"/>
    <n v="0"/>
    <s v="Stanford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n v="-3.7640566149999999"/>
    <n v="62"/>
    <s v="M"/>
    <m/>
    <n v="0"/>
    <n v="0"/>
    <n v="0"/>
    <n v="0"/>
    <s v="Stanford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n v="-3.5628620519999998"/>
    <n v="73"/>
    <s v="F"/>
    <m/>
    <n v="0"/>
    <n v="0"/>
    <n v="0"/>
    <n v="0"/>
    <s v="Stanford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n v="-3.0625151339999999"/>
    <n v="74"/>
    <s v="F"/>
    <m/>
    <n v="0"/>
    <n v="0"/>
    <n v="0"/>
    <n v="0"/>
    <s v="Stanford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n v="-2.9571440099999999"/>
    <n v="76"/>
    <s v="F"/>
    <m/>
    <n v="0"/>
    <n v="0"/>
    <n v="0"/>
    <n v="0"/>
    <s v="Stanford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n v="-2.5948541490000001"/>
    <n v="65"/>
    <s v="M"/>
    <m/>
    <n v="0"/>
    <n v="0"/>
    <n v="0"/>
    <n v="0"/>
    <s v="Stanford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n v="-2.14175468"/>
    <n v="71"/>
    <s v="F"/>
    <m/>
    <n v="0"/>
    <n v="0"/>
    <n v="0"/>
    <n v="0"/>
    <s v="Stanford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n v="-1.7900054729999999"/>
    <n v="79"/>
    <s v="M"/>
    <m/>
    <n v="0"/>
    <n v="0"/>
    <n v="0"/>
    <n v="0"/>
    <s v="Stanford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n v="-1.459569605"/>
    <n v="57"/>
    <s v="M"/>
    <m/>
    <n v="0"/>
    <n v="0"/>
    <n v="0"/>
    <n v="0"/>
    <s v="Stanford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n v="-5.1303870600000002E-2"/>
    <n v="72"/>
    <s v="M"/>
    <m/>
    <n v="0"/>
    <n v="0"/>
    <n v="0"/>
    <n v="0"/>
    <s v="Stanford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n v="6.9434791679999996E-2"/>
    <n v="61"/>
    <s v="M"/>
    <m/>
    <n v="0"/>
    <n v="0"/>
    <n v="0"/>
    <n v="0"/>
    <s v="Stanford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n v="0.91961745130000005"/>
    <n v="60"/>
    <s v="M"/>
    <s v="REM-related OSA"/>
    <n v="0"/>
    <n v="0"/>
    <n v="0"/>
    <n v="0"/>
    <s v="Stanford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n v="2.1386801129999999"/>
    <n v="71"/>
    <s v="F"/>
    <m/>
    <n v="0"/>
    <n v="0"/>
    <n v="0"/>
    <n v="0"/>
    <s v="Stanford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n v="-5.9610876189999997"/>
    <n v="60"/>
    <s v="F"/>
    <m/>
    <n v="0"/>
    <n v="0"/>
    <n v="1"/>
    <n v="0"/>
    <s v="Stanford"/>
    <n v="0"/>
    <n v="0"/>
    <n v="1"/>
    <n v="0"/>
    <b v="1"/>
    <b v="0"/>
    <n v="0"/>
    <n v="0"/>
    <b v="0"/>
    <b v="0"/>
    <n v="0"/>
    <n v="1"/>
    <n v="0"/>
    <b v="0"/>
    <b v="0"/>
    <b v="0"/>
    <b v="0"/>
    <b v="0"/>
    <n v="0"/>
    <x v="0"/>
  </r>
  <r>
    <x v="0"/>
    <n v="-1.679247124"/>
    <n v="70"/>
    <s v="M"/>
    <m/>
    <n v="0"/>
    <n v="1"/>
    <n v="1"/>
    <n v="0"/>
    <s v="Stanford"/>
    <n v="0"/>
    <n v="1"/>
    <n v="1"/>
    <n v="0"/>
    <b v="1"/>
    <b v="0"/>
    <n v="0"/>
    <n v="0"/>
    <b v="1"/>
    <b v="0"/>
    <n v="0"/>
    <n v="1"/>
    <n v="0"/>
    <b v="1"/>
    <b v="0"/>
    <b v="0"/>
    <b v="1"/>
    <b v="0"/>
    <n v="0"/>
    <x v="0"/>
  </r>
  <r>
    <x v="0"/>
    <n v="-7.7915592770000002"/>
    <n v="62"/>
    <s v="M"/>
    <m/>
    <n v="0"/>
    <n v="0"/>
    <n v="0"/>
    <n v="1"/>
    <s v="Stanford"/>
    <n v="0"/>
    <n v="0"/>
    <n v="0"/>
    <n v="1"/>
    <b v="1"/>
    <b v="0"/>
    <n v="0"/>
    <n v="0"/>
    <b v="0"/>
    <b v="0"/>
    <n v="0"/>
    <n v="1"/>
    <n v="0"/>
    <b v="0"/>
    <b v="0"/>
    <b v="0"/>
    <b v="0"/>
    <b v="0"/>
    <n v="0"/>
    <x v="0"/>
  </r>
  <r>
    <x v="0"/>
    <n v="-7.2821115900000004"/>
    <n v="76"/>
    <s v="M"/>
    <m/>
    <n v="0"/>
    <n v="0"/>
    <n v="0"/>
    <n v="1"/>
    <s v="Stanford"/>
    <n v="0"/>
    <n v="0"/>
    <n v="0"/>
    <n v="1"/>
    <b v="1"/>
    <b v="0"/>
    <n v="0"/>
    <n v="0"/>
    <b v="0"/>
    <b v="0"/>
    <n v="0"/>
    <n v="1"/>
    <n v="0"/>
    <b v="0"/>
    <b v="0"/>
    <b v="0"/>
    <b v="0"/>
    <b v="0"/>
    <n v="0"/>
    <x v="0"/>
  </r>
  <r>
    <x v="0"/>
    <n v="-2.5812651959999999"/>
    <n v="74"/>
    <s v="F"/>
    <s v="REM-related OSA"/>
    <n v="0"/>
    <n v="0"/>
    <n v="0"/>
    <n v="1"/>
    <s v="Stanford"/>
    <n v="0"/>
    <n v="0"/>
    <n v="0"/>
    <n v="1"/>
    <b v="1"/>
    <b v="0"/>
    <n v="0"/>
    <n v="0"/>
    <b v="0"/>
    <b v="0"/>
    <n v="0"/>
    <n v="1"/>
    <n v="0"/>
    <b v="0"/>
    <b v="0"/>
    <b v="0"/>
    <b v="0"/>
    <b v="0"/>
    <n v="0"/>
    <x v="0"/>
  </r>
  <r>
    <x v="0"/>
    <n v="3.9730297220000002"/>
    <n v="73"/>
    <s v="M"/>
    <m/>
    <n v="0"/>
    <n v="0"/>
    <n v="0"/>
    <n v="1"/>
    <s v="Stanford"/>
    <n v="0"/>
    <n v="0"/>
    <n v="0"/>
    <n v="1"/>
    <b v="1"/>
    <b v="0"/>
    <n v="0"/>
    <n v="0"/>
    <b v="0"/>
    <b v="0"/>
    <n v="0"/>
    <n v="1"/>
    <n v="0"/>
    <b v="0"/>
    <b v="0"/>
    <b v="0"/>
    <b v="0"/>
    <b v="0"/>
    <n v="0"/>
    <x v="0"/>
  </r>
  <r>
    <x v="0"/>
    <n v="-3.7593996189999999"/>
    <n v="60"/>
    <s v="F"/>
    <m/>
    <n v="0"/>
    <n v="1"/>
    <n v="1"/>
    <n v="1"/>
    <s v="Stanford"/>
    <n v="0"/>
    <n v="1"/>
    <n v="1"/>
    <n v="1"/>
    <b v="1"/>
    <b v="0"/>
    <n v="0"/>
    <n v="0"/>
    <b v="1"/>
    <b v="0"/>
    <n v="0"/>
    <n v="1"/>
    <n v="0"/>
    <b v="1"/>
    <b v="1"/>
    <b v="1"/>
    <b v="1"/>
    <b v="0"/>
    <n v="0"/>
    <x v="0"/>
  </r>
  <r>
    <x v="0"/>
    <n v="-5.7719640390000002"/>
    <n v="51"/>
    <s v="F"/>
    <m/>
    <n v="0"/>
    <n v="0"/>
    <n v="0"/>
    <n v="0"/>
    <s v="Stanford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n v="-2.495419778"/>
    <n v="52"/>
    <s v="M"/>
    <m/>
    <n v="0"/>
    <n v="0"/>
    <n v="0"/>
    <n v="0"/>
    <s v="Stanford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n v="-1.575004608"/>
    <n v="62"/>
    <s v="M"/>
    <s v="Pseudo-RBD"/>
    <n v="0"/>
    <n v="0"/>
    <n v="0"/>
    <n v="0"/>
    <s v="Stanford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n v="-0.23647876609999999"/>
    <n v="41"/>
    <s v="M"/>
    <s v="Delayed PLMs"/>
    <n v="0"/>
    <n v="0"/>
    <n v="0"/>
    <n v="0"/>
    <s v="Stanford"/>
    <n v="0"/>
    <n v="0"/>
    <n v="0"/>
    <n v="0"/>
    <b v="0"/>
    <b v="0"/>
    <n v="0"/>
    <n v="0"/>
    <b v="0"/>
    <b v="0"/>
    <n v="0"/>
    <n v="1"/>
    <n v="0"/>
    <b v="0"/>
    <b v="0"/>
    <b v="0"/>
    <b v="0"/>
    <b v="0"/>
    <n v="0"/>
    <x v="0"/>
  </r>
  <r>
    <x v="0"/>
    <n v="-6.9253468600000003"/>
    <n v="43"/>
    <s v="M"/>
    <m/>
    <n v="0"/>
    <n v="0"/>
    <n v="1"/>
    <n v="0"/>
    <s v="Stanford"/>
    <n v="0"/>
    <n v="0"/>
    <n v="1"/>
    <n v="0"/>
    <b v="1"/>
    <b v="0"/>
    <n v="0"/>
    <n v="0"/>
    <b v="0"/>
    <b v="0"/>
    <n v="0"/>
    <n v="1"/>
    <n v="0"/>
    <b v="0"/>
    <b v="0"/>
    <b v="0"/>
    <b v="0"/>
    <b v="0"/>
    <n v="0"/>
    <x v="0"/>
  </r>
  <r>
    <x v="0"/>
    <n v="-3.858069446"/>
    <n v="40"/>
    <s v="M"/>
    <m/>
    <n v="0"/>
    <n v="1"/>
    <n v="1"/>
    <n v="0"/>
    <s v="Stanford"/>
    <n v="0"/>
    <n v="1"/>
    <n v="1"/>
    <n v="0"/>
    <b v="1"/>
    <b v="0"/>
    <n v="0"/>
    <n v="0"/>
    <b v="1"/>
    <b v="0"/>
    <n v="0"/>
    <n v="1"/>
    <n v="0"/>
    <b v="1"/>
    <b v="0"/>
    <b v="0"/>
    <b v="1"/>
    <b v="0"/>
    <n v="0"/>
    <x v="0"/>
  </r>
  <r>
    <x v="1"/>
    <m/>
    <n v="42"/>
    <s v="M"/>
    <m/>
    <n v="1"/>
    <n v="0"/>
    <n v="0"/>
    <n v="0"/>
    <s v="SHAS"/>
    <n v="1"/>
    <n v="0"/>
    <n v="0"/>
    <n v="0"/>
    <b v="0"/>
    <b v="0"/>
    <n v="0"/>
    <n v="0"/>
    <b v="0"/>
    <b v="0"/>
    <n v="0"/>
    <m/>
    <n v="0"/>
    <b v="0"/>
    <b v="0"/>
    <b v="0"/>
    <b v="0"/>
    <b v="0"/>
    <n v="0"/>
    <x v="0"/>
  </r>
</pivotCacheRecords>
</file>

<file path=xl/pivotCache/pivotCacheRecords3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">
  <r>
    <x v="0"/>
    <n v="2.0803639129999998"/>
    <n v="76"/>
    <s v="F"/>
    <m/>
    <n v="1"/>
    <n v="1"/>
    <n v="1"/>
    <n v="0"/>
    <s v="Stanford"/>
    <n v="1"/>
    <b v="1"/>
    <b v="1"/>
    <b v="1"/>
    <b v="0"/>
    <b v="1"/>
    <x v="0"/>
  </r>
  <r>
    <x v="0"/>
    <n v="0.737372896"/>
    <n v="63"/>
    <s v="M"/>
    <m/>
    <n v="1"/>
    <n v="0"/>
    <n v="0"/>
    <n v="0"/>
    <s v="Stanford"/>
    <n v="1"/>
    <b v="1"/>
    <b v="0"/>
    <b v="0"/>
    <b v="0"/>
    <b v="0"/>
    <x v="1"/>
  </r>
  <r>
    <x v="0"/>
    <n v="4.5332755569999996"/>
    <n v="59"/>
    <s v="M"/>
    <m/>
    <n v="1"/>
    <n v="0"/>
    <n v="1"/>
    <n v="1"/>
    <s v="Stanford"/>
    <n v="1"/>
    <b v="1"/>
    <b v="0"/>
    <b v="1"/>
    <b v="1"/>
    <b v="1"/>
    <x v="0"/>
  </r>
  <r>
    <x v="0"/>
    <n v="-4.9148882719999998"/>
    <n v="65"/>
    <s v="F"/>
    <m/>
    <n v="1"/>
    <n v="0"/>
    <n v="0"/>
    <n v="0"/>
    <s v="Stanford"/>
    <n v="1"/>
    <b v="1"/>
    <b v="0"/>
    <b v="0"/>
    <b v="0"/>
    <b v="0"/>
    <x v="1"/>
  </r>
  <r>
    <x v="0"/>
    <n v="6.1564291280000001"/>
    <n v="63"/>
    <s v="M"/>
    <m/>
    <n v="1"/>
    <n v="0"/>
    <n v="0"/>
    <n v="0"/>
    <s v="Stanford"/>
    <n v="1"/>
    <b v="1"/>
    <b v="0"/>
    <b v="0"/>
    <b v="0"/>
    <b v="0"/>
    <x v="1"/>
  </r>
  <r>
    <x v="0"/>
    <n v="-0.96570313910000005"/>
    <n v="74"/>
    <s v="M"/>
    <m/>
    <n v="1"/>
    <n v="1"/>
    <n v="0"/>
    <n v="0"/>
    <s v="Stanford"/>
    <n v="1"/>
    <b v="1"/>
    <b v="1"/>
    <b v="0"/>
    <b v="0"/>
    <b v="1"/>
    <x v="0"/>
  </r>
  <r>
    <x v="0"/>
    <n v="7.6217001560000002"/>
    <n v="75"/>
    <s v="M"/>
    <m/>
    <n v="1"/>
    <n v="0.5"/>
    <n v="0"/>
    <n v="0.5"/>
    <s v="Stanford"/>
    <n v="1"/>
    <b v="1"/>
    <b v="0"/>
    <b v="0"/>
    <b v="0"/>
    <b v="0"/>
    <x v="1"/>
  </r>
  <r>
    <x v="0"/>
    <n v="4.2917910519999998"/>
    <n v="62"/>
    <s v="F"/>
    <m/>
    <n v="1"/>
    <n v="0"/>
    <n v="0"/>
    <n v="1"/>
    <s v="Stanford"/>
    <n v="1"/>
    <b v="1"/>
    <b v="0"/>
    <b v="0"/>
    <b v="1"/>
    <b v="1"/>
    <x v="0"/>
  </r>
  <r>
    <x v="0"/>
    <n v="7.2552489189999996"/>
    <n v="62"/>
    <s v="M"/>
    <m/>
    <n v="1"/>
    <n v="0"/>
    <n v="0"/>
    <n v="0"/>
    <s v="Stanford"/>
    <n v="1"/>
    <b v="1"/>
    <b v="0"/>
    <b v="0"/>
    <b v="0"/>
    <b v="0"/>
    <x v="1"/>
  </r>
  <r>
    <x v="0"/>
    <n v="4.4798871480000004"/>
    <n v="60"/>
    <s v="M"/>
    <m/>
    <n v="1"/>
    <n v="1"/>
    <n v="0"/>
    <n v="1"/>
    <s v="Stanford"/>
    <n v="1"/>
    <b v="1"/>
    <b v="1"/>
    <b v="0"/>
    <b v="1"/>
    <b v="1"/>
    <x v="0"/>
  </r>
  <r>
    <x v="0"/>
    <n v="4.4268055569999998"/>
    <n v="78"/>
    <s v="M"/>
    <m/>
    <n v="1"/>
    <n v="1"/>
    <n v="0"/>
    <n v="1"/>
    <s v="Stanford"/>
    <n v="1"/>
    <b v="1"/>
    <b v="1"/>
    <b v="0"/>
    <b v="1"/>
    <b v="1"/>
    <x v="0"/>
  </r>
  <r>
    <x v="0"/>
    <n v="4.9676454559999996"/>
    <n v="67"/>
    <s v="M"/>
    <m/>
    <n v="1"/>
    <n v="0"/>
    <n v="1"/>
    <n v="1"/>
    <s v="Stanford"/>
    <n v="1"/>
    <b v="1"/>
    <b v="0"/>
    <b v="1"/>
    <b v="1"/>
    <b v="1"/>
    <x v="0"/>
  </r>
  <r>
    <x v="0"/>
    <n v="7.4490138779999997"/>
    <n v="66"/>
    <s v="M"/>
    <m/>
    <n v="1"/>
    <n v="0"/>
    <n v="1"/>
    <n v="1"/>
    <s v="Stanford"/>
    <n v="1"/>
    <b v="1"/>
    <b v="0"/>
    <b v="1"/>
    <b v="1"/>
    <b v="1"/>
    <x v="0"/>
  </r>
  <r>
    <x v="0"/>
    <n v="4.0073969509999996"/>
    <n v="75"/>
    <s v="M"/>
    <m/>
    <n v="1"/>
    <n v="0"/>
    <n v="1"/>
    <n v="1"/>
    <s v="Stanford"/>
    <n v="1"/>
    <b v="1"/>
    <b v="0"/>
    <b v="1"/>
    <b v="1"/>
    <b v="1"/>
    <x v="0"/>
  </r>
  <r>
    <x v="0"/>
    <n v="10.04713289"/>
    <n v="67"/>
    <s v="M"/>
    <m/>
    <n v="1"/>
    <n v="1"/>
    <n v="1"/>
    <n v="1"/>
    <s v="Stanford"/>
    <n v="1"/>
    <b v="1"/>
    <b v="1"/>
    <b v="1"/>
    <b v="1"/>
    <b v="1"/>
    <x v="0"/>
  </r>
  <r>
    <x v="0"/>
    <n v="6.5036704729999997"/>
    <n v="77"/>
    <s v="M"/>
    <m/>
    <n v="1"/>
    <n v="1"/>
    <n v="1"/>
    <n v="1"/>
    <s v="Stanford"/>
    <n v="1"/>
    <b v="1"/>
    <b v="1"/>
    <b v="1"/>
    <b v="1"/>
    <b v="1"/>
    <x v="0"/>
  </r>
  <r>
    <x v="0"/>
    <n v="3.3723491669999999"/>
    <n v="73"/>
    <s v="M"/>
    <m/>
    <n v="1"/>
    <n v="1"/>
    <n v="1"/>
    <n v="1"/>
    <s v="Stanford"/>
    <n v="1"/>
    <b v="1"/>
    <b v="1"/>
    <b v="1"/>
    <b v="1"/>
    <b v="1"/>
    <x v="0"/>
  </r>
  <r>
    <x v="0"/>
    <n v="4.2871140130000001"/>
    <n v="63"/>
    <s v="M"/>
    <m/>
    <n v="1"/>
    <n v="1"/>
    <n v="1"/>
    <n v="1"/>
    <s v="Stanford"/>
    <n v="1"/>
    <b v="1"/>
    <b v="1"/>
    <b v="1"/>
    <b v="1"/>
    <b v="1"/>
    <x v="0"/>
  </r>
  <r>
    <x v="0"/>
    <n v="8.4718958880000006"/>
    <n v="69"/>
    <s v="M"/>
    <m/>
    <n v="1"/>
    <n v="1"/>
    <n v="1"/>
    <n v="1"/>
    <s v="Stanford"/>
    <n v="1"/>
    <b v="1"/>
    <b v="1"/>
    <b v="1"/>
    <b v="1"/>
    <b v="1"/>
    <x v="0"/>
  </r>
  <r>
    <x v="0"/>
    <n v="6.7906220670000002"/>
    <n v="70"/>
    <s v="M"/>
    <m/>
    <n v="1"/>
    <n v="1"/>
    <n v="1"/>
    <n v="1"/>
    <s v="Stanford"/>
    <n v="1"/>
    <b v="1"/>
    <b v="1"/>
    <b v="1"/>
    <b v="1"/>
    <b v="1"/>
    <x v="0"/>
  </r>
  <r>
    <x v="0"/>
    <n v="4.6497392319999999"/>
    <n v="60"/>
    <s v="M"/>
    <m/>
    <n v="1"/>
    <n v="0"/>
    <n v="0"/>
    <n v="0"/>
    <s v="Stanford"/>
    <n v="1"/>
    <b v="1"/>
    <b v="0"/>
    <b v="0"/>
    <b v="0"/>
    <b v="0"/>
    <x v="1"/>
  </r>
  <r>
    <x v="0"/>
    <n v="4.461746335"/>
    <n v="60"/>
    <s v="F"/>
    <m/>
    <n v="1"/>
    <n v="0"/>
    <n v="0"/>
    <n v="0"/>
    <s v="Stanford"/>
    <n v="1"/>
    <b v="1"/>
    <b v="0"/>
    <b v="0"/>
    <b v="0"/>
    <b v="0"/>
    <x v="1"/>
  </r>
  <r>
    <x v="0"/>
    <n v="3.8612132610000001"/>
    <n v="70"/>
    <s v="F"/>
    <m/>
    <n v="1"/>
    <n v="0"/>
    <n v="0"/>
    <n v="0"/>
    <s v="Stanford"/>
    <n v="1"/>
    <b v="1"/>
    <b v="0"/>
    <b v="0"/>
    <b v="0"/>
    <b v="0"/>
    <x v="1"/>
  </r>
  <r>
    <x v="0"/>
    <n v="8.2499133800000006"/>
    <n v="61"/>
    <s v="M"/>
    <m/>
    <n v="1"/>
    <n v="0"/>
    <n v="0"/>
    <n v="0"/>
    <s v="Stanford"/>
    <n v="1"/>
    <b v="1"/>
    <b v="0"/>
    <b v="0"/>
    <b v="0"/>
    <b v="0"/>
    <x v="1"/>
  </r>
  <r>
    <x v="0"/>
    <n v="10.48810585"/>
    <n v="77"/>
    <s v="M"/>
    <m/>
    <n v="1"/>
    <n v="0"/>
    <n v="0"/>
    <n v="0"/>
    <s v="Stanford"/>
    <n v="1"/>
    <b v="1"/>
    <b v="0"/>
    <b v="0"/>
    <b v="0"/>
    <b v="0"/>
    <x v="1"/>
  </r>
  <r>
    <x v="0"/>
    <n v="3.9732898780000001"/>
    <n v="71"/>
    <s v="M"/>
    <m/>
    <n v="1"/>
    <n v="1"/>
    <n v="0"/>
    <n v="0"/>
    <s v="Stanford"/>
    <n v="1"/>
    <b v="1"/>
    <b v="1"/>
    <b v="0"/>
    <b v="0"/>
    <b v="1"/>
    <x v="0"/>
  </r>
  <r>
    <x v="0"/>
    <n v="7.9504351340000001"/>
    <n v="67"/>
    <s v="M"/>
    <m/>
    <n v="1"/>
    <n v="1"/>
    <n v="0"/>
    <n v="0"/>
    <s v="Stanford"/>
    <n v="1"/>
    <b v="1"/>
    <b v="1"/>
    <b v="0"/>
    <b v="0"/>
    <b v="1"/>
    <x v="0"/>
  </r>
  <r>
    <x v="0"/>
    <n v="7.7607998289999998"/>
    <n v="70"/>
    <s v="M"/>
    <m/>
    <n v="1"/>
    <n v="0"/>
    <n v="1"/>
    <n v="0"/>
    <s v="Stanford"/>
    <n v="1"/>
    <b v="1"/>
    <b v="0"/>
    <b v="1"/>
    <b v="0"/>
    <b v="1"/>
    <x v="0"/>
  </r>
  <r>
    <x v="0"/>
    <n v="8.1570566610000004"/>
    <n v="56"/>
    <s v="M"/>
    <m/>
    <n v="1"/>
    <n v="0"/>
    <n v="1"/>
    <n v="0"/>
    <s v="Stanford"/>
    <n v="1"/>
    <b v="1"/>
    <b v="0"/>
    <b v="1"/>
    <b v="0"/>
    <b v="1"/>
    <x v="0"/>
  </r>
  <r>
    <x v="0"/>
    <n v="8.5528064770000007"/>
    <n v="71"/>
    <s v="M"/>
    <m/>
    <n v="1"/>
    <n v="0"/>
    <n v="1"/>
    <n v="0"/>
    <s v="Stanford"/>
    <n v="1"/>
    <b v="1"/>
    <b v="0"/>
    <b v="1"/>
    <b v="0"/>
    <b v="1"/>
    <x v="0"/>
  </r>
  <r>
    <x v="0"/>
    <n v="1.4660633679999999"/>
    <n v="69"/>
    <s v="M"/>
    <m/>
    <n v="1"/>
    <n v="1"/>
    <n v="1"/>
    <n v="0"/>
    <s v="Stanford"/>
    <n v="1"/>
    <b v="1"/>
    <b v="1"/>
    <b v="1"/>
    <b v="0"/>
    <b v="1"/>
    <x v="0"/>
  </r>
  <r>
    <x v="0"/>
    <n v="6.4650967499999998"/>
    <n v="71"/>
    <s v="M"/>
    <m/>
    <n v="1"/>
    <n v="1"/>
    <n v="1"/>
    <n v="0"/>
    <s v="Stanford"/>
    <n v="1"/>
    <b v="1"/>
    <b v="1"/>
    <b v="1"/>
    <b v="0"/>
    <b v="1"/>
    <x v="0"/>
  </r>
  <r>
    <x v="0"/>
    <n v="5.9654922040000002"/>
    <n v="56"/>
    <s v="F"/>
    <m/>
    <n v="1"/>
    <n v="1"/>
    <n v="1"/>
    <n v="0"/>
    <s v="Stanford"/>
    <n v="1"/>
    <b v="1"/>
    <b v="1"/>
    <b v="1"/>
    <b v="0"/>
    <b v="1"/>
    <x v="0"/>
  </r>
  <r>
    <x v="0"/>
    <n v="6.6762195039999996"/>
    <n v="65"/>
    <s v="F"/>
    <s v="Parasomnia"/>
    <n v="1"/>
    <n v="1"/>
    <n v="1"/>
    <n v="0"/>
    <s v="Stanford"/>
    <n v="1"/>
    <b v="1"/>
    <b v="1"/>
    <b v="1"/>
    <b v="0"/>
    <b v="1"/>
    <x v="0"/>
  </r>
  <r>
    <x v="0"/>
    <n v="6.7622398209999997"/>
    <n v="74"/>
    <s v="F"/>
    <m/>
    <n v="1"/>
    <n v="1"/>
    <n v="1"/>
    <n v="0"/>
    <s v="Stanford"/>
    <n v="1"/>
    <b v="1"/>
    <b v="1"/>
    <b v="1"/>
    <b v="0"/>
    <b v="1"/>
    <x v="0"/>
  </r>
  <r>
    <x v="0"/>
    <n v="7.0950900639999999"/>
    <n v="59"/>
    <s v="M"/>
    <m/>
    <n v="1"/>
    <n v="1"/>
    <n v="1"/>
    <n v="0"/>
    <s v="Stanford"/>
    <n v="1"/>
    <b v="1"/>
    <b v="1"/>
    <b v="1"/>
    <b v="0"/>
    <b v="1"/>
    <x v="0"/>
  </r>
  <r>
    <x v="0"/>
    <n v="10.709139990000001"/>
    <n v="76"/>
    <s v="M"/>
    <m/>
    <n v="1"/>
    <n v="1"/>
    <n v="1"/>
    <n v="0"/>
    <s v="Stanford"/>
    <n v="1"/>
    <b v="1"/>
    <b v="1"/>
    <b v="1"/>
    <b v="0"/>
    <b v="1"/>
    <x v="0"/>
  </r>
  <r>
    <x v="0"/>
    <n v="5.5567184239999996"/>
    <n v="62"/>
    <s v="M"/>
    <m/>
    <n v="1"/>
    <n v="1"/>
    <n v="1"/>
    <n v="0"/>
    <s v="Stanford"/>
    <n v="1"/>
    <b v="1"/>
    <b v="1"/>
    <b v="1"/>
    <b v="0"/>
    <b v="1"/>
    <x v="0"/>
  </r>
  <r>
    <x v="0"/>
    <n v="8.1022803109999995"/>
    <n v="68"/>
    <s v="F"/>
    <m/>
    <n v="1"/>
    <n v="1"/>
    <n v="1"/>
    <n v="0"/>
    <s v="Stanford"/>
    <n v="1"/>
    <b v="1"/>
    <b v="1"/>
    <b v="1"/>
    <b v="0"/>
    <b v="1"/>
    <x v="0"/>
  </r>
  <r>
    <x v="0"/>
    <n v="5.0905679749999999"/>
    <n v="76"/>
    <s v="M"/>
    <m/>
    <n v="1"/>
    <n v="1"/>
    <n v="1"/>
    <n v="0"/>
    <s v="Stanford"/>
    <n v="1"/>
    <b v="1"/>
    <b v="1"/>
    <b v="1"/>
    <b v="0"/>
    <b v="1"/>
    <x v="0"/>
  </r>
  <r>
    <x v="0"/>
    <n v="4.3324332099999996"/>
    <n v="52"/>
    <s v="M"/>
    <m/>
    <n v="1"/>
    <n v="0.5"/>
    <n v="1"/>
    <n v="0"/>
    <s v="Stanford"/>
    <n v="1"/>
    <b v="1"/>
    <b v="0"/>
    <b v="1"/>
    <b v="0"/>
    <b v="1"/>
    <x v="0"/>
  </r>
  <r>
    <x v="0"/>
    <n v="2.9167801550000001"/>
    <n v="71"/>
    <s v="M"/>
    <m/>
    <n v="1"/>
    <n v="0.5"/>
    <n v="1"/>
    <n v="1"/>
    <s v="Stanford"/>
    <n v="1"/>
    <b v="1"/>
    <b v="0"/>
    <b v="1"/>
    <b v="1"/>
    <b v="1"/>
    <x v="0"/>
  </r>
  <r>
    <x v="1"/>
    <n v="-8.0569572209999993"/>
    <n v="45"/>
    <s v="M"/>
    <m/>
    <n v="0"/>
    <n v="0"/>
    <n v="0"/>
    <n v="0"/>
    <s v="Stanford"/>
    <n v="1"/>
    <b v="0"/>
    <b v="0"/>
    <b v="0"/>
    <b v="0"/>
    <b v="0"/>
    <x v="1"/>
  </r>
  <r>
    <x v="1"/>
    <n v="-7.1855940269999996"/>
    <n v="65"/>
    <s v="M"/>
    <m/>
    <n v="0"/>
    <n v="0"/>
    <n v="0"/>
    <n v="0"/>
    <s v="Stanford"/>
    <n v="1"/>
    <b v="0"/>
    <b v="0"/>
    <b v="0"/>
    <b v="0"/>
    <b v="0"/>
    <x v="1"/>
  </r>
  <r>
    <x v="1"/>
    <n v="-7.161543633"/>
    <n v="70"/>
    <s v="F"/>
    <m/>
    <n v="0"/>
    <n v="0"/>
    <n v="0"/>
    <n v="0"/>
    <s v="Stanford"/>
    <n v="1"/>
    <b v="0"/>
    <b v="0"/>
    <b v="0"/>
    <b v="0"/>
    <b v="0"/>
    <x v="1"/>
  </r>
  <r>
    <x v="1"/>
    <n v="-7.0927508330000002"/>
    <n v="58"/>
    <s v="M"/>
    <m/>
    <n v="0"/>
    <n v="0"/>
    <n v="0"/>
    <n v="0"/>
    <s v="Stanford"/>
    <n v="1"/>
    <b v="0"/>
    <b v="0"/>
    <b v="0"/>
    <b v="0"/>
    <b v="0"/>
    <x v="1"/>
  </r>
  <r>
    <x v="1"/>
    <n v="-6.7442457180000002"/>
    <n v="66"/>
    <s v="M"/>
    <m/>
    <n v="0"/>
    <n v="0"/>
    <n v="0"/>
    <n v="0"/>
    <s v="Stanford"/>
    <n v="1"/>
    <b v="0"/>
    <b v="0"/>
    <b v="0"/>
    <b v="0"/>
    <b v="0"/>
    <x v="1"/>
  </r>
  <r>
    <x v="1"/>
    <n v="-6.0728324950000001"/>
    <n v="53"/>
    <s v="M"/>
    <m/>
    <n v="0"/>
    <n v="0"/>
    <n v="0"/>
    <n v="0"/>
    <s v="Stanford"/>
    <n v="1"/>
    <b v="0"/>
    <b v="0"/>
    <b v="0"/>
    <b v="0"/>
    <b v="0"/>
    <x v="1"/>
  </r>
  <r>
    <x v="1"/>
    <n v="-5.8477109399999998"/>
    <n v="72"/>
    <s v="F"/>
    <m/>
    <n v="0"/>
    <n v="0"/>
    <n v="0"/>
    <n v="0"/>
    <s v="Stanford"/>
    <n v="1"/>
    <b v="0"/>
    <b v="0"/>
    <b v="0"/>
    <b v="0"/>
    <b v="0"/>
    <x v="1"/>
  </r>
  <r>
    <x v="1"/>
    <n v="-5.6646109559999998"/>
    <n v="61"/>
    <s v="M"/>
    <m/>
    <n v="0"/>
    <n v="0"/>
    <n v="0"/>
    <n v="0"/>
    <s v="Stanford"/>
    <n v="1"/>
    <b v="0"/>
    <b v="0"/>
    <b v="0"/>
    <b v="0"/>
    <b v="0"/>
    <x v="1"/>
  </r>
  <r>
    <x v="1"/>
    <n v="-5.4816198849999997"/>
    <n v="80"/>
    <s v="M"/>
    <m/>
    <n v="0"/>
    <n v="0"/>
    <n v="0"/>
    <n v="0"/>
    <s v="Stanford"/>
    <n v="1"/>
    <b v="0"/>
    <b v="0"/>
    <b v="0"/>
    <b v="0"/>
    <b v="0"/>
    <x v="1"/>
  </r>
  <r>
    <x v="1"/>
    <n v="-5.3751686689999998"/>
    <n v="62"/>
    <s v="F"/>
    <m/>
    <n v="0"/>
    <n v="0"/>
    <n v="0"/>
    <n v="0"/>
    <s v="Stanford"/>
    <n v="1"/>
    <b v="0"/>
    <b v="0"/>
    <b v="0"/>
    <b v="0"/>
    <b v="0"/>
    <x v="1"/>
  </r>
  <r>
    <x v="1"/>
    <n v="-5.3183706559999999"/>
    <n v="60"/>
    <s v="M"/>
    <m/>
    <n v="0"/>
    <n v="0"/>
    <n v="0"/>
    <n v="0"/>
    <s v="Stanford"/>
    <n v="1"/>
    <b v="0"/>
    <b v="0"/>
    <b v="0"/>
    <b v="0"/>
    <b v="0"/>
    <x v="1"/>
  </r>
  <r>
    <x v="1"/>
    <n v="-4.9671237980000003"/>
    <n v="64"/>
    <s v="M"/>
    <m/>
    <n v="0"/>
    <n v="0"/>
    <n v="0"/>
    <n v="0"/>
    <s v="Stanford"/>
    <n v="1"/>
    <b v="0"/>
    <b v="0"/>
    <b v="0"/>
    <b v="0"/>
    <b v="0"/>
    <x v="1"/>
  </r>
  <r>
    <x v="1"/>
    <n v="-4.8526087950000001"/>
    <n v="77"/>
    <s v="F"/>
    <m/>
    <n v="0"/>
    <n v="0"/>
    <n v="0"/>
    <n v="0"/>
    <s v="Stanford"/>
    <n v="1"/>
    <b v="0"/>
    <b v="0"/>
    <b v="0"/>
    <b v="0"/>
    <b v="0"/>
    <x v="1"/>
  </r>
  <r>
    <x v="1"/>
    <n v="-4.5812398910000001"/>
    <n v="74"/>
    <s v="M"/>
    <m/>
    <n v="0"/>
    <n v="0"/>
    <n v="0"/>
    <n v="0"/>
    <s v="Stanford"/>
    <n v="1"/>
    <b v="0"/>
    <b v="0"/>
    <b v="0"/>
    <b v="0"/>
    <b v="0"/>
    <x v="1"/>
  </r>
  <r>
    <x v="1"/>
    <n v="-4.4213471929999999"/>
    <n v="66"/>
    <s v="M"/>
    <m/>
    <n v="0"/>
    <n v="0"/>
    <n v="0"/>
    <n v="0"/>
    <s v="Stanford"/>
    <n v="1"/>
    <b v="0"/>
    <b v="0"/>
    <b v="0"/>
    <b v="0"/>
    <b v="0"/>
    <x v="1"/>
  </r>
  <r>
    <x v="1"/>
    <n v="-4.3677041909999996"/>
    <n v="68"/>
    <s v="M"/>
    <m/>
    <n v="0"/>
    <n v="0"/>
    <n v="0"/>
    <n v="0"/>
    <s v="Stanford"/>
    <n v="1"/>
    <b v="0"/>
    <b v="0"/>
    <b v="0"/>
    <b v="0"/>
    <b v="0"/>
    <x v="1"/>
  </r>
  <r>
    <x v="1"/>
    <n v="-4.3485170799999997"/>
    <n v="74"/>
    <s v="M"/>
    <m/>
    <n v="0"/>
    <n v="0"/>
    <n v="0"/>
    <n v="0"/>
    <s v="Stanford"/>
    <n v="1"/>
    <b v="0"/>
    <b v="0"/>
    <b v="0"/>
    <b v="0"/>
    <b v="0"/>
    <x v="1"/>
  </r>
  <r>
    <x v="1"/>
    <n v="-3.7640566149999999"/>
    <n v="62"/>
    <s v="M"/>
    <m/>
    <n v="0"/>
    <n v="0"/>
    <n v="0"/>
    <n v="0"/>
    <s v="Stanford"/>
    <n v="1"/>
    <b v="0"/>
    <b v="0"/>
    <b v="0"/>
    <b v="0"/>
    <b v="0"/>
    <x v="1"/>
  </r>
  <r>
    <x v="1"/>
    <n v="-3.5628620519999998"/>
    <n v="73"/>
    <s v="F"/>
    <m/>
    <n v="0"/>
    <n v="0"/>
    <n v="0"/>
    <n v="0"/>
    <s v="Stanford"/>
    <n v="1"/>
    <b v="0"/>
    <b v="0"/>
    <b v="0"/>
    <b v="0"/>
    <b v="0"/>
    <x v="1"/>
  </r>
  <r>
    <x v="1"/>
    <n v="-3.0625151339999999"/>
    <n v="74"/>
    <s v="F"/>
    <m/>
    <n v="0"/>
    <n v="0"/>
    <n v="0"/>
    <n v="0"/>
    <s v="Stanford"/>
    <n v="1"/>
    <b v="0"/>
    <b v="0"/>
    <b v="0"/>
    <b v="0"/>
    <b v="0"/>
    <x v="1"/>
  </r>
  <r>
    <x v="1"/>
    <n v="-2.9571440099999999"/>
    <n v="76"/>
    <s v="F"/>
    <m/>
    <n v="0"/>
    <n v="0"/>
    <n v="0"/>
    <n v="0"/>
    <s v="Stanford"/>
    <n v="1"/>
    <b v="0"/>
    <b v="0"/>
    <b v="0"/>
    <b v="0"/>
    <b v="0"/>
    <x v="1"/>
  </r>
  <r>
    <x v="1"/>
    <n v="-2.5948541490000001"/>
    <n v="65"/>
    <s v="M"/>
    <m/>
    <n v="0"/>
    <n v="0"/>
    <n v="0"/>
    <n v="0"/>
    <s v="Stanford"/>
    <n v="1"/>
    <b v="0"/>
    <b v="0"/>
    <b v="0"/>
    <b v="0"/>
    <b v="0"/>
    <x v="1"/>
  </r>
  <r>
    <x v="1"/>
    <n v="-2.14175468"/>
    <n v="71"/>
    <s v="F"/>
    <m/>
    <n v="0"/>
    <n v="0"/>
    <n v="0"/>
    <n v="0"/>
    <s v="Stanford"/>
    <n v="1"/>
    <b v="0"/>
    <b v="0"/>
    <b v="0"/>
    <b v="0"/>
    <b v="0"/>
    <x v="1"/>
  </r>
  <r>
    <x v="1"/>
    <n v="-1.7900054729999999"/>
    <n v="79"/>
    <s v="M"/>
    <m/>
    <n v="0"/>
    <n v="0"/>
    <n v="0"/>
    <n v="0"/>
    <s v="Stanford"/>
    <n v="1"/>
    <b v="0"/>
    <b v="0"/>
    <b v="0"/>
    <b v="0"/>
    <b v="0"/>
    <x v="1"/>
  </r>
  <r>
    <x v="1"/>
    <n v="-1.459569605"/>
    <n v="57"/>
    <s v="M"/>
    <m/>
    <n v="0"/>
    <n v="0"/>
    <n v="0"/>
    <n v="0"/>
    <s v="Stanford"/>
    <n v="1"/>
    <b v="0"/>
    <b v="0"/>
    <b v="0"/>
    <b v="0"/>
    <b v="0"/>
    <x v="1"/>
  </r>
  <r>
    <x v="1"/>
    <n v="-5.1303870600000002E-2"/>
    <n v="72"/>
    <s v="M"/>
    <m/>
    <n v="0"/>
    <n v="0"/>
    <n v="0"/>
    <n v="0"/>
    <s v="Stanford"/>
    <n v="1"/>
    <b v="0"/>
    <b v="0"/>
    <b v="0"/>
    <b v="0"/>
    <b v="0"/>
    <x v="1"/>
  </r>
  <r>
    <x v="1"/>
    <n v="6.9434791679999996E-2"/>
    <n v="61"/>
    <s v="M"/>
    <m/>
    <n v="0"/>
    <n v="0"/>
    <n v="0"/>
    <n v="0"/>
    <s v="Stanford"/>
    <n v="1"/>
    <b v="0"/>
    <b v="0"/>
    <b v="0"/>
    <b v="0"/>
    <b v="0"/>
    <x v="1"/>
  </r>
  <r>
    <x v="1"/>
    <n v="0.91961745130000005"/>
    <n v="60"/>
    <s v="M"/>
    <s v="REM-related OSA"/>
    <n v="0"/>
    <n v="0"/>
    <n v="0"/>
    <n v="0"/>
    <s v="Stanford"/>
    <n v="1"/>
    <b v="0"/>
    <b v="0"/>
    <b v="0"/>
    <b v="0"/>
    <b v="0"/>
    <x v="1"/>
  </r>
  <r>
    <x v="1"/>
    <n v="2.1386801129999999"/>
    <n v="71"/>
    <s v="F"/>
    <m/>
    <n v="0"/>
    <n v="0"/>
    <n v="0"/>
    <n v="0"/>
    <s v="Stanford"/>
    <n v="1"/>
    <b v="0"/>
    <b v="0"/>
    <b v="0"/>
    <b v="0"/>
    <b v="0"/>
    <x v="1"/>
  </r>
  <r>
    <x v="1"/>
    <n v="-5.9610876189999997"/>
    <n v="60"/>
    <s v="F"/>
    <m/>
    <n v="0"/>
    <n v="0"/>
    <n v="1"/>
    <n v="0"/>
    <s v="Stanford"/>
    <n v="1"/>
    <b v="0"/>
    <b v="0"/>
    <b v="1"/>
    <b v="0"/>
    <b v="1"/>
    <x v="1"/>
  </r>
  <r>
    <x v="1"/>
    <n v="-1.679247124"/>
    <n v="70"/>
    <s v="M"/>
    <m/>
    <n v="0"/>
    <n v="1"/>
    <n v="1"/>
    <n v="0"/>
    <s v="Stanford"/>
    <n v="1"/>
    <b v="0"/>
    <b v="1"/>
    <b v="1"/>
    <b v="0"/>
    <b v="1"/>
    <x v="1"/>
  </r>
  <r>
    <x v="1"/>
    <n v="-7.7915592770000002"/>
    <n v="62"/>
    <s v="M"/>
    <m/>
    <n v="0"/>
    <n v="0"/>
    <n v="0"/>
    <n v="1"/>
    <s v="Stanford"/>
    <n v="1"/>
    <b v="0"/>
    <b v="0"/>
    <b v="0"/>
    <b v="1"/>
    <b v="1"/>
    <x v="1"/>
  </r>
  <r>
    <x v="1"/>
    <n v="-7.2821115900000004"/>
    <n v="76"/>
    <s v="M"/>
    <m/>
    <n v="0"/>
    <n v="0"/>
    <n v="0"/>
    <n v="1"/>
    <s v="Stanford"/>
    <n v="1"/>
    <b v="0"/>
    <b v="0"/>
    <b v="0"/>
    <b v="1"/>
    <b v="1"/>
    <x v="1"/>
  </r>
  <r>
    <x v="1"/>
    <n v="-2.5812651959999999"/>
    <n v="74"/>
    <s v="F"/>
    <s v="REM-related OSA"/>
    <n v="0"/>
    <n v="0"/>
    <n v="0"/>
    <n v="1"/>
    <s v="Stanford"/>
    <n v="1"/>
    <b v="0"/>
    <b v="0"/>
    <b v="0"/>
    <b v="1"/>
    <b v="1"/>
    <x v="1"/>
  </r>
  <r>
    <x v="1"/>
    <n v="3.9730297220000002"/>
    <n v="73"/>
    <s v="M"/>
    <m/>
    <n v="0"/>
    <n v="0"/>
    <n v="0"/>
    <n v="1"/>
    <s v="Stanford"/>
    <n v="1"/>
    <b v="0"/>
    <b v="0"/>
    <b v="0"/>
    <b v="1"/>
    <b v="1"/>
    <x v="1"/>
  </r>
  <r>
    <x v="1"/>
    <n v="-3.7593996189999999"/>
    <n v="60"/>
    <s v="F"/>
    <m/>
    <n v="0"/>
    <n v="1"/>
    <n v="1"/>
    <n v="1"/>
    <s v="Stanford"/>
    <n v="1"/>
    <b v="0"/>
    <b v="1"/>
    <b v="1"/>
    <b v="1"/>
    <b v="1"/>
    <x v="1"/>
  </r>
  <r>
    <x v="1"/>
    <n v="-5.7719640390000002"/>
    <n v="51"/>
    <s v="F"/>
    <m/>
    <n v="0"/>
    <n v="0"/>
    <n v="0"/>
    <n v="0"/>
    <s v="Stanford"/>
    <n v="1"/>
    <b v="0"/>
    <b v="0"/>
    <b v="0"/>
    <b v="0"/>
    <b v="0"/>
    <x v="1"/>
  </r>
  <r>
    <x v="1"/>
    <n v="-2.495419778"/>
    <n v="52"/>
    <s v="M"/>
    <m/>
    <n v="0"/>
    <n v="0"/>
    <n v="0"/>
    <n v="0"/>
    <s v="Stanford"/>
    <n v="1"/>
    <b v="0"/>
    <b v="0"/>
    <b v="0"/>
    <b v="0"/>
    <b v="0"/>
    <x v="1"/>
  </r>
  <r>
    <x v="1"/>
    <n v="-1.575004608"/>
    <n v="62"/>
    <s v="M"/>
    <s v="Pseudo-RBD"/>
    <n v="0"/>
    <n v="0"/>
    <n v="0"/>
    <n v="0"/>
    <s v="Stanford"/>
    <n v="1"/>
    <b v="0"/>
    <b v="0"/>
    <b v="0"/>
    <b v="0"/>
    <b v="0"/>
    <x v="1"/>
  </r>
  <r>
    <x v="1"/>
    <n v="-0.23647876609999999"/>
    <n v="41"/>
    <s v="M"/>
    <s v="Delayed PLMs"/>
    <n v="0"/>
    <n v="0"/>
    <n v="0"/>
    <n v="0"/>
    <s v="Stanford"/>
    <n v="1"/>
    <b v="0"/>
    <b v="0"/>
    <b v="0"/>
    <b v="0"/>
    <b v="0"/>
    <x v="1"/>
  </r>
  <r>
    <x v="1"/>
    <n v="-6.9253468600000003"/>
    <n v="43"/>
    <s v="M"/>
    <m/>
    <n v="0"/>
    <n v="0"/>
    <n v="1"/>
    <n v="0"/>
    <s v="Stanford"/>
    <n v="1"/>
    <b v="0"/>
    <b v="0"/>
    <b v="1"/>
    <b v="0"/>
    <b v="1"/>
    <x v="1"/>
  </r>
  <r>
    <x v="1"/>
    <n v="-3.858069446"/>
    <n v="40"/>
    <s v="M"/>
    <m/>
    <n v="0"/>
    <n v="1"/>
    <n v="1"/>
    <n v="0"/>
    <s v="Stanford"/>
    <n v="1"/>
    <b v="0"/>
    <b v="1"/>
    <b v="1"/>
    <b v="0"/>
    <b v="1"/>
    <x v="1"/>
  </r>
</pivotCacheRecords>
</file>

<file path=xl/pivotCache/pivotCacheRecords3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">
  <r>
    <x v="0"/>
    <n v="2.0803639129999998"/>
    <n v="76"/>
    <s v="F"/>
    <m/>
    <n v="1"/>
    <n v="1"/>
    <n v="1"/>
    <n v="0"/>
    <s v="Stanford"/>
    <n v="1"/>
    <b v="1"/>
    <b v="1"/>
    <b v="1"/>
    <b v="0"/>
    <b v="1"/>
    <b v="1"/>
    <b v="0"/>
    <b v="1"/>
    <x v="0"/>
  </r>
  <r>
    <x v="0"/>
    <n v="0.737372896"/>
    <n v="63"/>
    <s v="M"/>
    <m/>
    <n v="1"/>
    <n v="0"/>
    <n v="0"/>
    <n v="0"/>
    <s v="Stanford"/>
    <n v="1"/>
    <b v="1"/>
    <b v="0"/>
    <b v="0"/>
    <b v="0"/>
    <b v="0"/>
    <b v="0"/>
    <b v="0"/>
    <b v="0"/>
    <x v="0"/>
  </r>
  <r>
    <x v="0"/>
    <n v="4.5332755569999996"/>
    <n v="59"/>
    <s v="M"/>
    <m/>
    <n v="1"/>
    <n v="0"/>
    <n v="1"/>
    <n v="1"/>
    <s v="Stanford"/>
    <n v="1"/>
    <b v="1"/>
    <b v="0"/>
    <b v="1"/>
    <b v="1"/>
    <b v="1"/>
    <b v="1"/>
    <b v="0"/>
    <b v="0"/>
    <x v="0"/>
  </r>
  <r>
    <x v="0"/>
    <n v="-4.9148882719999998"/>
    <n v="65"/>
    <s v="F"/>
    <m/>
    <n v="1"/>
    <n v="0"/>
    <n v="0"/>
    <n v="0"/>
    <s v="Stanford"/>
    <n v="1"/>
    <b v="1"/>
    <b v="0"/>
    <b v="0"/>
    <b v="0"/>
    <b v="0"/>
    <b v="0"/>
    <b v="0"/>
    <b v="0"/>
    <x v="0"/>
  </r>
  <r>
    <x v="0"/>
    <n v="6.1564291280000001"/>
    <n v="63"/>
    <s v="M"/>
    <m/>
    <n v="1"/>
    <n v="0"/>
    <n v="0"/>
    <n v="0"/>
    <s v="Stanford"/>
    <n v="1"/>
    <b v="1"/>
    <b v="0"/>
    <b v="0"/>
    <b v="0"/>
    <b v="0"/>
    <b v="0"/>
    <b v="0"/>
    <b v="0"/>
    <x v="0"/>
  </r>
  <r>
    <x v="0"/>
    <n v="-0.96570313910000005"/>
    <n v="74"/>
    <s v="M"/>
    <m/>
    <n v="1"/>
    <n v="1"/>
    <n v="0"/>
    <n v="0"/>
    <s v="Stanford"/>
    <n v="1"/>
    <b v="1"/>
    <b v="1"/>
    <b v="0"/>
    <b v="0"/>
    <b v="1"/>
    <b v="1"/>
    <b v="0"/>
    <b v="0"/>
    <x v="0"/>
  </r>
  <r>
    <x v="0"/>
    <n v="7.6217001560000002"/>
    <n v="75"/>
    <s v="M"/>
    <m/>
    <n v="1"/>
    <n v="0.5"/>
    <n v="0"/>
    <n v="0.5"/>
    <s v="Stanford"/>
    <n v="1"/>
    <b v="1"/>
    <b v="0"/>
    <b v="0"/>
    <b v="0"/>
    <b v="0"/>
    <b v="0"/>
    <b v="0"/>
    <b v="0"/>
    <x v="0"/>
  </r>
  <r>
    <x v="0"/>
    <n v="4.2917910519999998"/>
    <n v="62"/>
    <s v="F"/>
    <m/>
    <n v="1"/>
    <n v="0"/>
    <n v="0"/>
    <n v="1"/>
    <s v="Stanford"/>
    <n v="1"/>
    <b v="1"/>
    <b v="0"/>
    <b v="0"/>
    <b v="1"/>
    <b v="1"/>
    <b v="1"/>
    <b v="0"/>
    <b v="0"/>
    <x v="0"/>
  </r>
  <r>
    <x v="0"/>
    <n v="7.2552489189999996"/>
    <n v="62"/>
    <s v="M"/>
    <m/>
    <n v="1"/>
    <n v="0"/>
    <n v="0"/>
    <n v="0"/>
    <s v="Stanford"/>
    <n v="1"/>
    <b v="1"/>
    <b v="0"/>
    <b v="0"/>
    <b v="0"/>
    <b v="0"/>
    <b v="0"/>
    <b v="0"/>
    <b v="0"/>
    <x v="0"/>
  </r>
  <r>
    <x v="0"/>
    <n v="4.4798871480000004"/>
    <n v="60"/>
    <s v="M"/>
    <m/>
    <n v="1"/>
    <n v="1"/>
    <n v="0"/>
    <n v="1"/>
    <s v="Stanford"/>
    <n v="1"/>
    <b v="1"/>
    <b v="1"/>
    <b v="0"/>
    <b v="1"/>
    <b v="1"/>
    <b v="1"/>
    <b v="0"/>
    <b v="0"/>
    <x v="0"/>
  </r>
  <r>
    <x v="0"/>
    <n v="4.4268055569999998"/>
    <n v="78"/>
    <s v="M"/>
    <m/>
    <n v="1"/>
    <n v="1"/>
    <n v="0"/>
    <n v="1"/>
    <s v="Stanford"/>
    <n v="1"/>
    <b v="1"/>
    <b v="1"/>
    <b v="0"/>
    <b v="1"/>
    <b v="1"/>
    <b v="1"/>
    <b v="0"/>
    <b v="0"/>
    <x v="0"/>
  </r>
  <r>
    <x v="0"/>
    <n v="4.9676454559999996"/>
    <n v="67"/>
    <s v="M"/>
    <m/>
    <n v="1"/>
    <n v="0"/>
    <n v="1"/>
    <n v="1"/>
    <s v="Stanford"/>
    <n v="1"/>
    <b v="1"/>
    <b v="0"/>
    <b v="1"/>
    <b v="1"/>
    <b v="1"/>
    <b v="1"/>
    <b v="0"/>
    <b v="0"/>
    <x v="0"/>
  </r>
  <r>
    <x v="0"/>
    <n v="7.4490138779999997"/>
    <n v="66"/>
    <s v="M"/>
    <m/>
    <n v="1"/>
    <n v="0"/>
    <n v="1"/>
    <n v="1"/>
    <s v="Stanford"/>
    <n v="1"/>
    <b v="1"/>
    <b v="0"/>
    <b v="1"/>
    <b v="1"/>
    <b v="1"/>
    <b v="1"/>
    <b v="0"/>
    <b v="0"/>
    <x v="0"/>
  </r>
  <r>
    <x v="0"/>
    <n v="4.0073969509999996"/>
    <n v="75"/>
    <s v="M"/>
    <m/>
    <n v="1"/>
    <n v="0"/>
    <n v="1"/>
    <n v="1"/>
    <s v="Stanford"/>
    <n v="1"/>
    <b v="1"/>
    <b v="0"/>
    <b v="1"/>
    <b v="1"/>
    <b v="1"/>
    <b v="1"/>
    <b v="0"/>
    <b v="0"/>
    <x v="0"/>
  </r>
  <r>
    <x v="0"/>
    <n v="10.04713289"/>
    <n v="67"/>
    <s v="M"/>
    <m/>
    <n v="1"/>
    <n v="1"/>
    <n v="1"/>
    <n v="1"/>
    <s v="Stanford"/>
    <n v="1"/>
    <b v="1"/>
    <b v="1"/>
    <b v="1"/>
    <b v="1"/>
    <b v="1"/>
    <b v="1"/>
    <b v="0"/>
    <b v="1"/>
    <x v="0"/>
  </r>
  <r>
    <x v="0"/>
    <n v="6.5036704729999997"/>
    <n v="77"/>
    <s v="M"/>
    <m/>
    <n v="1"/>
    <n v="1"/>
    <n v="1"/>
    <n v="1"/>
    <s v="Stanford"/>
    <n v="1"/>
    <b v="1"/>
    <b v="1"/>
    <b v="1"/>
    <b v="1"/>
    <b v="1"/>
    <b v="1"/>
    <b v="0"/>
    <b v="1"/>
    <x v="0"/>
  </r>
  <r>
    <x v="0"/>
    <n v="3.3723491669999999"/>
    <n v="73"/>
    <s v="M"/>
    <m/>
    <n v="1"/>
    <n v="1"/>
    <n v="1"/>
    <n v="1"/>
    <s v="Stanford"/>
    <n v="1"/>
    <b v="1"/>
    <b v="1"/>
    <b v="1"/>
    <b v="1"/>
    <b v="1"/>
    <b v="1"/>
    <b v="0"/>
    <b v="1"/>
    <x v="0"/>
  </r>
  <r>
    <x v="0"/>
    <n v="4.2871140130000001"/>
    <n v="63"/>
    <s v="M"/>
    <m/>
    <n v="1"/>
    <n v="1"/>
    <n v="1"/>
    <n v="1"/>
    <s v="Stanford"/>
    <n v="1"/>
    <b v="1"/>
    <b v="1"/>
    <b v="1"/>
    <b v="1"/>
    <b v="1"/>
    <b v="1"/>
    <b v="0"/>
    <b v="1"/>
    <x v="0"/>
  </r>
  <r>
    <x v="0"/>
    <n v="8.4718958880000006"/>
    <n v="69"/>
    <s v="M"/>
    <m/>
    <n v="1"/>
    <n v="1"/>
    <n v="1"/>
    <n v="1"/>
    <s v="Stanford"/>
    <n v="1"/>
    <b v="1"/>
    <b v="1"/>
    <b v="1"/>
    <b v="1"/>
    <b v="1"/>
    <b v="1"/>
    <b v="0"/>
    <b v="1"/>
    <x v="0"/>
  </r>
  <r>
    <x v="0"/>
    <n v="6.7906220670000002"/>
    <n v="70"/>
    <s v="M"/>
    <m/>
    <n v="1"/>
    <n v="1"/>
    <n v="1"/>
    <n v="1"/>
    <s v="Stanford"/>
    <n v="1"/>
    <b v="1"/>
    <b v="1"/>
    <b v="1"/>
    <b v="1"/>
    <b v="1"/>
    <b v="1"/>
    <b v="0"/>
    <b v="1"/>
    <x v="0"/>
  </r>
  <r>
    <x v="0"/>
    <n v="4.6497392319999999"/>
    <n v="60"/>
    <s v="M"/>
    <m/>
    <n v="1"/>
    <n v="0"/>
    <n v="0"/>
    <n v="0"/>
    <s v="Stanford"/>
    <n v="1"/>
    <b v="1"/>
    <b v="0"/>
    <b v="0"/>
    <b v="0"/>
    <b v="0"/>
    <b v="0"/>
    <b v="0"/>
    <b v="0"/>
    <x v="0"/>
  </r>
  <r>
    <x v="0"/>
    <n v="4.461746335"/>
    <n v="60"/>
    <s v="F"/>
    <m/>
    <n v="1"/>
    <n v="0"/>
    <n v="0"/>
    <n v="0"/>
    <s v="Stanford"/>
    <n v="1"/>
    <b v="1"/>
    <b v="0"/>
    <b v="0"/>
    <b v="0"/>
    <b v="0"/>
    <b v="0"/>
    <b v="0"/>
    <b v="0"/>
    <x v="0"/>
  </r>
  <r>
    <x v="0"/>
    <n v="3.8612132610000001"/>
    <n v="70"/>
    <s v="F"/>
    <m/>
    <n v="1"/>
    <n v="0"/>
    <n v="0"/>
    <n v="0"/>
    <s v="Stanford"/>
    <n v="1"/>
    <b v="1"/>
    <b v="0"/>
    <b v="0"/>
    <b v="0"/>
    <b v="0"/>
    <b v="0"/>
    <b v="0"/>
    <b v="0"/>
    <x v="0"/>
  </r>
  <r>
    <x v="0"/>
    <n v="8.2499133800000006"/>
    <n v="61"/>
    <s v="M"/>
    <m/>
    <n v="1"/>
    <n v="0"/>
    <n v="0"/>
    <n v="0"/>
    <s v="Stanford"/>
    <n v="1"/>
    <b v="1"/>
    <b v="0"/>
    <b v="0"/>
    <b v="0"/>
    <b v="0"/>
    <b v="0"/>
    <b v="0"/>
    <b v="0"/>
    <x v="0"/>
  </r>
  <r>
    <x v="0"/>
    <n v="10.48810585"/>
    <n v="77"/>
    <s v="M"/>
    <m/>
    <n v="1"/>
    <n v="0"/>
    <n v="0"/>
    <n v="0"/>
    <s v="Stanford"/>
    <n v="1"/>
    <b v="1"/>
    <b v="0"/>
    <b v="0"/>
    <b v="0"/>
    <b v="0"/>
    <b v="0"/>
    <b v="0"/>
    <b v="0"/>
    <x v="0"/>
  </r>
  <r>
    <x v="0"/>
    <n v="3.9732898780000001"/>
    <n v="71"/>
    <s v="M"/>
    <m/>
    <n v="1"/>
    <n v="1"/>
    <n v="0"/>
    <n v="0"/>
    <s v="Stanford"/>
    <n v="1"/>
    <b v="1"/>
    <b v="1"/>
    <b v="0"/>
    <b v="0"/>
    <b v="1"/>
    <b v="1"/>
    <b v="0"/>
    <b v="0"/>
    <x v="0"/>
  </r>
  <r>
    <x v="0"/>
    <n v="7.9504351340000001"/>
    <n v="67"/>
    <s v="M"/>
    <m/>
    <n v="1"/>
    <n v="1"/>
    <n v="0"/>
    <n v="0"/>
    <s v="Stanford"/>
    <n v="1"/>
    <b v="1"/>
    <b v="1"/>
    <b v="0"/>
    <b v="0"/>
    <b v="1"/>
    <b v="1"/>
    <b v="0"/>
    <b v="0"/>
    <x v="0"/>
  </r>
  <r>
    <x v="0"/>
    <n v="7.7607998289999998"/>
    <n v="70"/>
    <s v="M"/>
    <m/>
    <n v="1"/>
    <n v="0"/>
    <n v="1"/>
    <n v="0"/>
    <s v="Stanford"/>
    <n v="1"/>
    <b v="1"/>
    <b v="0"/>
    <b v="1"/>
    <b v="0"/>
    <b v="1"/>
    <b v="1"/>
    <b v="0"/>
    <b v="0"/>
    <x v="0"/>
  </r>
  <r>
    <x v="0"/>
    <n v="8.1570566610000004"/>
    <n v="56"/>
    <s v="M"/>
    <m/>
    <n v="1"/>
    <n v="0"/>
    <n v="1"/>
    <n v="0"/>
    <s v="Stanford"/>
    <n v="1"/>
    <b v="1"/>
    <b v="0"/>
    <b v="1"/>
    <b v="0"/>
    <b v="1"/>
    <b v="1"/>
    <b v="0"/>
    <b v="0"/>
    <x v="0"/>
  </r>
  <r>
    <x v="0"/>
    <n v="8.5528064770000007"/>
    <n v="71"/>
    <s v="M"/>
    <m/>
    <n v="1"/>
    <n v="0"/>
    <n v="1"/>
    <n v="0"/>
    <s v="Stanford"/>
    <n v="1"/>
    <b v="1"/>
    <b v="0"/>
    <b v="1"/>
    <b v="0"/>
    <b v="1"/>
    <b v="1"/>
    <b v="0"/>
    <b v="0"/>
    <x v="0"/>
  </r>
  <r>
    <x v="0"/>
    <n v="1.4660633679999999"/>
    <n v="69"/>
    <s v="M"/>
    <m/>
    <n v="1"/>
    <n v="1"/>
    <n v="1"/>
    <n v="0"/>
    <s v="Stanford"/>
    <n v="1"/>
    <b v="1"/>
    <b v="1"/>
    <b v="1"/>
    <b v="0"/>
    <b v="1"/>
    <b v="1"/>
    <b v="0"/>
    <b v="1"/>
    <x v="0"/>
  </r>
  <r>
    <x v="0"/>
    <n v="6.4650967499999998"/>
    <n v="71"/>
    <s v="M"/>
    <m/>
    <n v="1"/>
    <n v="1"/>
    <n v="1"/>
    <n v="0"/>
    <s v="Stanford"/>
    <n v="1"/>
    <b v="1"/>
    <b v="1"/>
    <b v="1"/>
    <b v="0"/>
    <b v="1"/>
    <b v="1"/>
    <b v="0"/>
    <b v="1"/>
    <x v="0"/>
  </r>
  <r>
    <x v="0"/>
    <n v="5.9654922040000002"/>
    <n v="56"/>
    <s v="F"/>
    <m/>
    <n v="1"/>
    <n v="1"/>
    <n v="1"/>
    <n v="0"/>
    <s v="Stanford"/>
    <n v="1"/>
    <b v="1"/>
    <b v="1"/>
    <b v="1"/>
    <b v="0"/>
    <b v="1"/>
    <b v="1"/>
    <b v="0"/>
    <b v="1"/>
    <x v="0"/>
  </r>
  <r>
    <x v="0"/>
    <n v="6.6762195039999996"/>
    <n v="65"/>
    <s v="F"/>
    <s v="Parasomnia"/>
    <n v="1"/>
    <n v="1"/>
    <n v="1"/>
    <n v="0"/>
    <s v="Stanford"/>
    <n v="1"/>
    <b v="1"/>
    <b v="1"/>
    <b v="1"/>
    <b v="0"/>
    <b v="1"/>
    <b v="1"/>
    <b v="0"/>
    <b v="1"/>
    <x v="0"/>
  </r>
  <r>
    <x v="0"/>
    <n v="6.7622398209999997"/>
    <n v="74"/>
    <s v="F"/>
    <m/>
    <n v="1"/>
    <n v="1"/>
    <n v="1"/>
    <n v="0"/>
    <s v="Stanford"/>
    <n v="1"/>
    <b v="1"/>
    <b v="1"/>
    <b v="1"/>
    <b v="0"/>
    <b v="1"/>
    <b v="1"/>
    <b v="0"/>
    <b v="1"/>
    <x v="0"/>
  </r>
  <r>
    <x v="0"/>
    <n v="7.0950900639999999"/>
    <n v="59"/>
    <s v="M"/>
    <m/>
    <n v="1"/>
    <n v="1"/>
    <n v="1"/>
    <n v="0"/>
    <s v="Stanford"/>
    <n v="1"/>
    <b v="1"/>
    <b v="1"/>
    <b v="1"/>
    <b v="0"/>
    <b v="1"/>
    <b v="1"/>
    <b v="0"/>
    <b v="1"/>
    <x v="0"/>
  </r>
  <r>
    <x v="0"/>
    <n v="10.709139990000001"/>
    <n v="76"/>
    <s v="M"/>
    <m/>
    <n v="1"/>
    <n v="1"/>
    <n v="1"/>
    <n v="0"/>
    <s v="Stanford"/>
    <n v="1"/>
    <b v="1"/>
    <b v="1"/>
    <b v="1"/>
    <b v="0"/>
    <b v="1"/>
    <b v="1"/>
    <b v="0"/>
    <b v="1"/>
    <x v="0"/>
  </r>
  <r>
    <x v="0"/>
    <n v="5.5567184239999996"/>
    <n v="62"/>
    <s v="M"/>
    <m/>
    <n v="1"/>
    <n v="1"/>
    <n v="1"/>
    <n v="0"/>
    <s v="Stanford"/>
    <n v="1"/>
    <b v="1"/>
    <b v="1"/>
    <b v="1"/>
    <b v="0"/>
    <b v="1"/>
    <b v="1"/>
    <b v="0"/>
    <b v="1"/>
    <x v="0"/>
  </r>
  <r>
    <x v="0"/>
    <n v="8.1022803109999995"/>
    <n v="68"/>
    <s v="F"/>
    <m/>
    <n v="1"/>
    <n v="1"/>
    <n v="1"/>
    <n v="0"/>
    <s v="Stanford"/>
    <n v="1"/>
    <b v="1"/>
    <b v="1"/>
    <b v="1"/>
    <b v="0"/>
    <b v="1"/>
    <b v="1"/>
    <b v="0"/>
    <b v="1"/>
    <x v="0"/>
  </r>
  <r>
    <x v="0"/>
    <n v="5.0905679749999999"/>
    <n v="76"/>
    <s v="M"/>
    <m/>
    <n v="1"/>
    <n v="1"/>
    <n v="1"/>
    <n v="0"/>
    <s v="Stanford"/>
    <n v="1"/>
    <b v="1"/>
    <b v="1"/>
    <b v="1"/>
    <b v="0"/>
    <b v="1"/>
    <b v="1"/>
    <b v="0"/>
    <b v="1"/>
    <x v="0"/>
  </r>
  <r>
    <x v="0"/>
    <n v="4.3324332099999996"/>
    <n v="52"/>
    <s v="M"/>
    <m/>
    <n v="1"/>
    <n v="0.5"/>
    <n v="1"/>
    <n v="0"/>
    <s v="Stanford"/>
    <n v="1"/>
    <b v="1"/>
    <b v="0"/>
    <b v="1"/>
    <b v="0"/>
    <b v="1"/>
    <b v="1"/>
    <b v="0"/>
    <b v="0"/>
    <x v="0"/>
  </r>
  <r>
    <x v="0"/>
    <n v="2.9167801550000001"/>
    <n v="71"/>
    <s v="M"/>
    <m/>
    <n v="1"/>
    <n v="0.5"/>
    <n v="1"/>
    <n v="1"/>
    <s v="Stanford"/>
    <n v="1"/>
    <b v="1"/>
    <b v="0"/>
    <b v="1"/>
    <b v="1"/>
    <b v="1"/>
    <b v="1"/>
    <b v="0"/>
    <b v="0"/>
    <x v="0"/>
  </r>
  <r>
    <x v="1"/>
    <n v="-8.0569572209999993"/>
    <n v="45"/>
    <s v="M"/>
    <m/>
    <n v="0"/>
    <n v="0"/>
    <n v="0"/>
    <n v="0"/>
    <s v="Stanford"/>
    <n v="1"/>
    <b v="0"/>
    <b v="0"/>
    <b v="0"/>
    <b v="0"/>
    <b v="0"/>
    <b v="0"/>
    <b v="0"/>
    <b v="0"/>
    <x v="0"/>
  </r>
  <r>
    <x v="1"/>
    <n v="-7.1855940269999996"/>
    <n v="65"/>
    <s v="M"/>
    <m/>
    <n v="0"/>
    <n v="0"/>
    <n v="0"/>
    <n v="0"/>
    <s v="Stanford"/>
    <n v="1"/>
    <b v="0"/>
    <b v="0"/>
    <b v="0"/>
    <b v="0"/>
    <b v="0"/>
    <b v="0"/>
    <b v="0"/>
    <b v="0"/>
    <x v="0"/>
  </r>
  <r>
    <x v="1"/>
    <n v="-7.161543633"/>
    <n v="70"/>
    <s v="F"/>
    <m/>
    <n v="0"/>
    <n v="0"/>
    <n v="0"/>
    <n v="0"/>
    <s v="Stanford"/>
    <n v="1"/>
    <b v="0"/>
    <b v="0"/>
    <b v="0"/>
    <b v="0"/>
    <b v="0"/>
    <b v="0"/>
    <b v="0"/>
    <b v="0"/>
    <x v="0"/>
  </r>
  <r>
    <x v="1"/>
    <n v="-7.0927508330000002"/>
    <n v="58"/>
    <s v="M"/>
    <m/>
    <n v="0"/>
    <n v="0"/>
    <n v="0"/>
    <n v="0"/>
    <s v="Stanford"/>
    <n v="1"/>
    <b v="0"/>
    <b v="0"/>
    <b v="0"/>
    <b v="0"/>
    <b v="0"/>
    <b v="0"/>
    <b v="0"/>
    <b v="0"/>
    <x v="0"/>
  </r>
  <r>
    <x v="1"/>
    <n v="-6.7442457180000002"/>
    <n v="66"/>
    <s v="M"/>
    <m/>
    <n v="0"/>
    <n v="0"/>
    <n v="0"/>
    <n v="0"/>
    <s v="Stanford"/>
    <n v="1"/>
    <b v="0"/>
    <b v="0"/>
    <b v="0"/>
    <b v="0"/>
    <b v="0"/>
    <b v="0"/>
    <b v="0"/>
    <b v="0"/>
    <x v="0"/>
  </r>
  <r>
    <x v="1"/>
    <n v="-6.0728324950000001"/>
    <n v="53"/>
    <s v="M"/>
    <m/>
    <n v="0"/>
    <n v="0"/>
    <n v="0"/>
    <n v="0"/>
    <s v="Stanford"/>
    <n v="1"/>
    <b v="0"/>
    <b v="0"/>
    <b v="0"/>
    <b v="0"/>
    <b v="0"/>
    <b v="0"/>
    <b v="0"/>
    <b v="0"/>
    <x v="0"/>
  </r>
  <r>
    <x v="1"/>
    <n v="-5.8477109399999998"/>
    <n v="72"/>
    <s v="F"/>
    <m/>
    <n v="0"/>
    <n v="0"/>
    <n v="0"/>
    <n v="0"/>
    <s v="Stanford"/>
    <n v="1"/>
    <b v="0"/>
    <b v="0"/>
    <b v="0"/>
    <b v="0"/>
    <b v="0"/>
    <b v="0"/>
    <b v="0"/>
    <b v="0"/>
    <x v="0"/>
  </r>
  <r>
    <x v="1"/>
    <n v="-5.6646109559999998"/>
    <n v="61"/>
    <s v="M"/>
    <m/>
    <n v="0"/>
    <n v="0"/>
    <n v="0"/>
    <n v="0"/>
    <s v="Stanford"/>
    <n v="1"/>
    <b v="0"/>
    <b v="0"/>
    <b v="0"/>
    <b v="0"/>
    <b v="0"/>
    <b v="0"/>
    <b v="0"/>
    <b v="0"/>
    <x v="0"/>
  </r>
  <r>
    <x v="1"/>
    <n v="-5.4816198849999997"/>
    <n v="80"/>
    <s v="M"/>
    <m/>
    <n v="0"/>
    <n v="0"/>
    <n v="0"/>
    <n v="0"/>
    <s v="Stanford"/>
    <n v="1"/>
    <b v="0"/>
    <b v="0"/>
    <b v="0"/>
    <b v="0"/>
    <b v="0"/>
    <b v="0"/>
    <b v="0"/>
    <b v="0"/>
    <x v="0"/>
  </r>
  <r>
    <x v="1"/>
    <n v="-5.3751686689999998"/>
    <n v="62"/>
    <s v="F"/>
    <m/>
    <n v="0"/>
    <n v="0"/>
    <n v="0"/>
    <n v="0"/>
    <s v="Stanford"/>
    <n v="1"/>
    <b v="0"/>
    <b v="0"/>
    <b v="0"/>
    <b v="0"/>
    <b v="0"/>
    <b v="0"/>
    <b v="0"/>
    <b v="0"/>
    <x v="0"/>
  </r>
  <r>
    <x v="1"/>
    <n v="-5.3183706559999999"/>
    <n v="60"/>
    <s v="M"/>
    <m/>
    <n v="0"/>
    <n v="0"/>
    <n v="0"/>
    <n v="0"/>
    <s v="Stanford"/>
    <n v="1"/>
    <b v="0"/>
    <b v="0"/>
    <b v="0"/>
    <b v="0"/>
    <b v="0"/>
    <b v="0"/>
    <b v="0"/>
    <b v="0"/>
    <x v="0"/>
  </r>
  <r>
    <x v="1"/>
    <n v="-4.9671237980000003"/>
    <n v="64"/>
    <s v="M"/>
    <m/>
    <n v="0"/>
    <n v="0"/>
    <n v="0"/>
    <n v="0"/>
    <s v="Stanford"/>
    <n v="1"/>
    <b v="0"/>
    <b v="0"/>
    <b v="0"/>
    <b v="0"/>
    <b v="0"/>
    <b v="0"/>
    <b v="0"/>
    <b v="0"/>
    <x v="0"/>
  </r>
  <r>
    <x v="1"/>
    <n v="-4.8526087950000001"/>
    <n v="77"/>
    <s v="F"/>
    <m/>
    <n v="0"/>
    <n v="0"/>
    <n v="0"/>
    <n v="0"/>
    <s v="Stanford"/>
    <n v="1"/>
    <b v="0"/>
    <b v="0"/>
    <b v="0"/>
    <b v="0"/>
    <b v="0"/>
    <b v="0"/>
    <b v="0"/>
    <b v="0"/>
    <x v="0"/>
  </r>
  <r>
    <x v="1"/>
    <n v="-4.5812398910000001"/>
    <n v="74"/>
    <s v="M"/>
    <m/>
    <n v="0"/>
    <n v="0"/>
    <n v="0"/>
    <n v="0"/>
    <s v="Stanford"/>
    <n v="1"/>
    <b v="0"/>
    <b v="0"/>
    <b v="0"/>
    <b v="0"/>
    <b v="0"/>
    <b v="0"/>
    <b v="0"/>
    <b v="0"/>
    <x v="0"/>
  </r>
  <r>
    <x v="1"/>
    <n v="-4.4213471929999999"/>
    <n v="66"/>
    <s v="M"/>
    <m/>
    <n v="0"/>
    <n v="0"/>
    <n v="0"/>
    <n v="0"/>
    <s v="Stanford"/>
    <n v="1"/>
    <b v="0"/>
    <b v="0"/>
    <b v="0"/>
    <b v="0"/>
    <b v="0"/>
    <b v="0"/>
    <b v="0"/>
    <b v="0"/>
    <x v="0"/>
  </r>
  <r>
    <x v="1"/>
    <n v="-4.3677041909999996"/>
    <n v="68"/>
    <s v="M"/>
    <m/>
    <n v="0"/>
    <n v="0"/>
    <n v="0"/>
    <n v="0"/>
    <s v="Stanford"/>
    <n v="1"/>
    <b v="0"/>
    <b v="0"/>
    <b v="0"/>
    <b v="0"/>
    <b v="0"/>
    <b v="0"/>
    <b v="0"/>
    <b v="0"/>
    <x v="0"/>
  </r>
  <r>
    <x v="1"/>
    <n v="-4.3485170799999997"/>
    <n v="74"/>
    <s v="M"/>
    <m/>
    <n v="0"/>
    <n v="0"/>
    <n v="0"/>
    <n v="0"/>
    <s v="Stanford"/>
    <n v="1"/>
    <b v="0"/>
    <b v="0"/>
    <b v="0"/>
    <b v="0"/>
    <b v="0"/>
    <b v="0"/>
    <b v="0"/>
    <b v="0"/>
    <x v="0"/>
  </r>
  <r>
    <x v="1"/>
    <n v="-3.7640566149999999"/>
    <n v="62"/>
    <s v="M"/>
    <m/>
    <n v="0"/>
    <n v="0"/>
    <n v="0"/>
    <n v="0"/>
    <s v="Stanford"/>
    <n v="1"/>
    <b v="0"/>
    <b v="0"/>
    <b v="0"/>
    <b v="0"/>
    <b v="0"/>
    <b v="0"/>
    <b v="0"/>
    <b v="0"/>
    <x v="0"/>
  </r>
  <r>
    <x v="1"/>
    <n v="-3.5628620519999998"/>
    <n v="73"/>
    <s v="F"/>
    <m/>
    <n v="0"/>
    <n v="0"/>
    <n v="0"/>
    <n v="0"/>
    <s v="Stanford"/>
    <n v="1"/>
    <b v="0"/>
    <b v="0"/>
    <b v="0"/>
    <b v="0"/>
    <b v="0"/>
    <b v="0"/>
    <b v="0"/>
    <b v="0"/>
    <x v="0"/>
  </r>
  <r>
    <x v="1"/>
    <n v="-3.0625151339999999"/>
    <n v="74"/>
    <s v="F"/>
    <m/>
    <n v="0"/>
    <n v="0"/>
    <n v="0"/>
    <n v="0"/>
    <s v="Stanford"/>
    <n v="1"/>
    <b v="0"/>
    <b v="0"/>
    <b v="0"/>
    <b v="0"/>
    <b v="0"/>
    <b v="0"/>
    <b v="0"/>
    <b v="0"/>
    <x v="0"/>
  </r>
  <r>
    <x v="1"/>
    <n v="-2.9571440099999999"/>
    <n v="76"/>
    <s v="F"/>
    <m/>
    <n v="0"/>
    <n v="0"/>
    <n v="0"/>
    <n v="0"/>
    <s v="Stanford"/>
    <n v="1"/>
    <b v="0"/>
    <b v="0"/>
    <b v="0"/>
    <b v="0"/>
    <b v="0"/>
    <b v="0"/>
    <b v="0"/>
    <b v="0"/>
    <x v="0"/>
  </r>
  <r>
    <x v="1"/>
    <n v="-2.5948541490000001"/>
    <n v="65"/>
    <s v="M"/>
    <m/>
    <n v="0"/>
    <n v="0"/>
    <n v="0"/>
    <n v="0"/>
    <s v="Stanford"/>
    <n v="1"/>
    <b v="0"/>
    <b v="0"/>
    <b v="0"/>
    <b v="0"/>
    <b v="0"/>
    <b v="0"/>
    <b v="0"/>
    <b v="0"/>
    <x v="0"/>
  </r>
  <r>
    <x v="1"/>
    <n v="-2.14175468"/>
    <n v="71"/>
    <s v="F"/>
    <m/>
    <n v="0"/>
    <n v="0"/>
    <n v="0"/>
    <n v="0"/>
    <s v="Stanford"/>
    <n v="1"/>
    <b v="0"/>
    <b v="0"/>
    <b v="0"/>
    <b v="0"/>
    <b v="0"/>
    <b v="0"/>
    <b v="0"/>
    <b v="0"/>
    <x v="0"/>
  </r>
  <r>
    <x v="1"/>
    <n v="-1.7900054729999999"/>
    <n v="79"/>
    <s v="M"/>
    <m/>
    <n v="0"/>
    <n v="0"/>
    <n v="0"/>
    <n v="0"/>
    <s v="Stanford"/>
    <n v="1"/>
    <b v="0"/>
    <b v="0"/>
    <b v="0"/>
    <b v="0"/>
    <b v="0"/>
    <b v="0"/>
    <b v="0"/>
    <b v="0"/>
    <x v="0"/>
  </r>
  <r>
    <x v="1"/>
    <n v="-1.459569605"/>
    <n v="57"/>
    <s v="M"/>
    <m/>
    <n v="0"/>
    <n v="0"/>
    <n v="0"/>
    <n v="0"/>
    <s v="Stanford"/>
    <n v="1"/>
    <b v="0"/>
    <b v="0"/>
    <b v="0"/>
    <b v="0"/>
    <b v="0"/>
    <b v="0"/>
    <b v="0"/>
    <b v="0"/>
    <x v="0"/>
  </r>
  <r>
    <x v="1"/>
    <n v="-5.1303870600000002E-2"/>
    <n v="72"/>
    <s v="M"/>
    <m/>
    <n v="0"/>
    <n v="0"/>
    <n v="0"/>
    <n v="0"/>
    <s v="Stanford"/>
    <n v="1"/>
    <b v="0"/>
    <b v="0"/>
    <b v="0"/>
    <b v="0"/>
    <b v="0"/>
    <b v="0"/>
    <b v="0"/>
    <b v="0"/>
    <x v="0"/>
  </r>
  <r>
    <x v="1"/>
    <n v="6.9434791679999996E-2"/>
    <n v="61"/>
    <s v="M"/>
    <m/>
    <n v="0"/>
    <n v="0"/>
    <n v="0"/>
    <n v="0"/>
    <s v="Stanford"/>
    <n v="1"/>
    <b v="0"/>
    <b v="0"/>
    <b v="0"/>
    <b v="0"/>
    <b v="0"/>
    <b v="0"/>
    <b v="0"/>
    <b v="0"/>
    <x v="0"/>
  </r>
  <r>
    <x v="1"/>
    <n v="0.91961745130000005"/>
    <n v="60"/>
    <s v="M"/>
    <s v="REM-related OSA"/>
    <n v="0"/>
    <n v="0"/>
    <n v="0"/>
    <n v="0"/>
    <s v="Stanford"/>
    <n v="1"/>
    <b v="0"/>
    <b v="0"/>
    <b v="0"/>
    <b v="0"/>
    <b v="0"/>
    <b v="0"/>
    <b v="0"/>
    <b v="0"/>
    <x v="0"/>
  </r>
  <r>
    <x v="1"/>
    <n v="2.1386801129999999"/>
    <n v="71"/>
    <s v="F"/>
    <m/>
    <n v="0"/>
    <n v="0"/>
    <n v="0"/>
    <n v="0"/>
    <s v="Stanford"/>
    <n v="1"/>
    <b v="0"/>
    <b v="0"/>
    <b v="0"/>
    <b v="0"/>
    <b v="0"/>
    <b v="0"/>
    <b v="0"/>
    <b v="0"/>
    <x v="0"/>
  </r>
  <r>
    <x v="1"/>
    <n v="-5.9610876189999997"/>
    <n v="60"/>
    <s v="F"/>
    <m/>
    <n v="0"/>
    <n v="0"/>
    <n v="1"/>
    <n v="0"/>
    <s v="Stanford"/>
    <n v="1"/>
    <b v="0"/>
    <b v="0"/>
    <b v="1"/>
    <b v="0"/>
    <b v="1"/>
    <b v="0"/>
    <b v="0"/>
    <b v="0"/>
    <x v="0"/>
  </r>
  <r>
    <x v="1"/>
    <n v="-1.679247124"/>
    <n v="70"/>
    <s v="M"/>
    <m/>
    <n v="0"/>
    <n v="1"/>
    <n v="1"/>
    <n v="0"/>
    <s v="Stanford"/>
    <n v="1"/>
    <b v="0"/>
    <b v="1"/>
    <b v="1"/>
    <b v="0"/>
    <b v="1"/>
    <b v="0"/>
    <b v="0"/>
    <b v="1"/>
    <x v="0"/>
  </r>
  <r>
    <x v="1"/>
    <n v="-7.7915592770000002"/>
    <n v="62"/>
    <s v="M"/>
    <m/>
    <n v="0"/>
    <n v="0"/>
    <n v="0"/>
    <n v="1"/>
    <s v="Stanford"/>
    <n v="1"/>
    <b v="0"/>
    <b v="0"/>
    <b v="0"/>
    <b v="1"/>
    <b v="1"/>
    <b v="0"/>
    <b v="0"/>
    <b v="0"/>
    <x v="0"/>
  </r>
  <r>
    <x v="1"/>
    <n v="-7.2821115900000004"/>
    <n v="76"/>
    <s v="M"/>
    <m/>
    <n v="0"/>
    <n v="0"/>
    <n v="0"/>
    <n v="1"/>
    <s v="Stanford"/>
    <n v="1"/>
    <b v="0"/>
    <b v="0"/>
    <b v="0"/>
    <b v="1"/>
    <b v="1"/>
    <b v="0"/>
    <b v="0"/>
    <b v="0"/>
    <x v="0"/>
  </r>
  <r>
    <x v="1"/>
    <n v="-2.5812651959999999"/>
    <n v="74"/>
    <s v="F"/>
    <s v="REM-related OSA"/>
    <n v="0"/>
    <n v="0"/>
    <n v="0"/>
    <n v="1"/>
    <s v="Stanford"/>
    <n v="1"/>
    <b v="0"/>
    <b v="0"/>
    <b v="0"/>
    <b v="1"/>
    <b v="1"/>
    <b v="0"/>
    <b v="0"/>
    <b v="0"/>
    <x v="0"/>
  </r>
  <r>
    <x v="1"/>
    <n v="3.9730297220000002"/>
    <n v="73"/>
    <s v="M"/>
    <m/>
    <n v="0"/>
    <n v="0"/>
    <n v="0"/>
    <n v="1"/>
    <s v="Stanford"/>
    <n v="1"/>
    <b v="0"/>
    <b v="0"/>
    <b v="0"/>
    <b v="1"/>
    <b v="1"/>
    <b v="0"/>
    <b v="0"/>
    <b v="0"/>
    <x v="0"/>
  </r>
  <r>
    <x v="1"/>
    <n v="-3.7593996189999999"/>
    <n v="60"/>
    <s v="F"/>
    <m/>
    <n v="0"/>
    <n v="1"/>
    <n v="1"/>
    <n v="1"/>
    <s v="Stanford"/>
    <n v="1"/>
    <b v="0"/>
    <b v="1"/>
    <b v="1"/>
    <b v="1"/>
    <b v="1"/>
    <b v="0"/>
    <b v="0"/>
    <b v="1"/>
    <x v="0"/>
  </r>
  <r>
    <x v="1"/>
    <n v="-5.7719640390000002"/>
    <n v="51"/>
    <s v="F"/>
    <m/>
    <n v="0"/>
    <n v="0"/>
    <n v="0"/>
    <n v="0"/>
    <s v="Stanford"/>
    <n v="1"/>
    <b v="0"/>
    <b v="0"/>
    <b v="0"/>
    <b v="0"/>
    <b v="0"/>
    <b v="0"/>
    <b v="0"/>
    <b v="0"/>
    <x v="0"/>
  </r>
  <r>
    <x v="1"/>
    <n v="-2.495419778"/>
    <n v="52"/>
    <s v="M"/>
    <m/>
    <n v="0"/>
    <n v="0"/>
    <n v="0"/>
    <n v="0"/>
    <s v="Stanford"/>
    <n v="1"/>
    <b v="0"/>
    <b v="0"/>
    <b v="0"/>
    <b v="0"/>
    <b v="0"/>
    <b v="0"/>
    <b v="0"/>
    <b v="0"/>
    <x v="0"/>
  </r>
  <r>
    <x v="1"/>
    <n v="-1.575004608"/>
    <n v="62"/>
    <s v="M"/>
    <s v="Pseudo-RBD"/>
    <n v="0"/>
    <n v="0"/>
    <n v="0"/>
    <n v="0"/>
    <s v="Stanford"/>
    <n v="1"/>
    <b v="0"/>
    <b v="0"/>
    <b v="0"/>
    <b v="0"/>
    <b v="0"/>
    <b v="0"/>
    <b v="0"/>
    <b v="0"/>
    <x v="0"/>
  </r>
  <r>
    <x v="1"/>
    <n v="-0.23647876609999999"/>
    <n v="41"/>
    <s v="M"/>
    <s v="Delayed PLMs"/>
    <n v="0"/>
    <n v="0"/>
    <n v="0"/>
    <n v="0"/>
    <s v="Stanford"/>
    <n v="1"/>
    <b v="0"/>
    <b v="0"/>
    <b v="0"/>
    <b v="0"/>
    <b v="0"/>
    <b v="0"/>
    <b v="0"/>
    <b v="0"/>
    <x v="0"/>
  </r>
  <r>
    <x v="1"/>
    <n v="-6.9253468600000003"/>
    <n v="43"/>
    <s v="M"/>
    <m/>
    <n v="0"/>
    <n v="0"/>
    <n v="1"/>
    <n v="0"/>
    <s v="Stanford"/>
    <n v="1"/>
    <b v="0"/>
    <b v="0"/>
    <b v="1"/>
    <b v="0"/>
    <b v="1"/>
    <b v="0"/>
    <b v="0"/>
    <b v="0"/>
    <x v="0"/>
  </r>
  <r>
    <x v="1"/>
    <n v="-3.858069446"/>
    <n v="40"/>
    <s v="M"/>
    <m/>
    <n v="0"/>
    <n v="1"/>
    <n v="1"/>
    <n v="0"/>
    <s v="Stanford"/>
    <n v="1"/>
    <b v="0"/>
    <b v="1"/>
    <b v="1"/>
    <b v="0"/>
    <b v="1"/>
    <b v="0"/>
    <b v="0"/>
    <b v="1"/>
    <x v="0"/>
  </r>
</pivotCacheRecords>
</file>

<file path=xl/pivotCache/pivotCacheRecords3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4">
  <r>
    <x v="0"/>
    <m/>
    <n v="72"/>
    <s v="M"/>
    <s v="Sleep apnea"/>
    <n v="0"/>
    <n v="1"/>
    <n v="0"/>
    <n v="0"/>
    <s v="May Clinic Data"/>
    <n v="1"/>
    <b v="0"/>
    <b v="1"/>
    <b v="0"/>
    <b v="0"/>
    <b v="1"/>
    <x v="0"/>
  </r>
  <r>
    <x v="0"/>
    <m/>
    <n v="79"/>
    <s v="M"/>
    <s v="Insomnia"/>
    <n v="0"/>
    <n v="0"/>
    <n v="0"/>
    <n v="0"/>
    <s v="May Clinic Data"/>
    <n v="1"/>
    <b v="0"/>
    <b v="0"/>
    <b v="0"/>
    <b v="0"/>
    <b v="0"/>
    <x v="0"/>
  </r>
  <r>
    <x v="0"/>
    <m/>
    <n v="55"/>
    <s v="M"/>
    <s v="Sleep apnea"/>
    <n v="0.5"/>
    <n v="1"/>
    <n v="0"/>
    <n v="1"/>
    <s v="May Clinic Data"/>
    <n v="1"/>
    <b v="0"/>
    <b v="1"/>
    <b v="0"/>
    <b v="1"/>
    <b v="1"/>
    <x v="0"/>
  </r>
  <r>
    <x v="0"/>
    <m/>
    <n v="61"/>
    <s v="M"/>
    <s v="Sleep apnea"/>
    <n v="0"/>
    <n v="1"/>
    <n v="0"/>
    <n v="1"/>
    <s v="May Clinic Data"/>
    <n v="1"/>
    <b v="0"/>
    <b v="1"/>
    <b v="0"/>
    <b v="1"/>
    <b v="1"/>
    <x v="0"/>
  </r>
  <r>
    <x v="0"/>
    <m/>
    <n v="46"/>
    <s v="F"/>
    <s v="Chronic fatigue"/>
    <n v="0"/>
    <n v="0"/>
    <n v="0"/>
    <n v="0"/>
    <s v="May Clinic Data"/>
    <n v="1"/>
    <b v="0"/>
    <b v="0"/>
    <b v="0"/>
    <b v="0"/>
    <b v="0"/>
    <x v="0"/>
  </r>
  <r>
    <x v="0"/>
    <m/>
    <n v="80"/>
    <s v="M"/>
    <s v="OSA"/>
    <n v="0"/>
    <n v="1"/>
    <n v="0"/>
    <n v="0"/>
    <s v="May Clinic Data"/>
    <n v="1"/>
    <b v="0"/>
    <b v="1"/>
    <b v="0"/>
    <b v="0"/>
    <b v="1"/>
    <x v="0"/>
  </r>
  <r>
    <x v="0"/>
    <m/>
    <n v="70"/>
    <s v="F"/>
    <s v="OSA"/>
    <n v="0"/>
    <n v="0"/>
    <n v="0"/>
    <n v="0"/>
    <s v="May Clinic Data"/>
    <n v="1"/>
    <b v="0"/>
    <b v="0"/>
    <b v="0"/>
    <b v="0"/>
    <b v="0"/>
    <x v="0"/>
  </r>
  <r>
    <x v="0"/>
    <m/>
    <n v="87"/>
    <s v="F"/>
    <s v="Sleep apnea"/>
    <n v="0"/>
    <n v="1"/>
    <n v="1"/>
    <n v="0"/>
    <s v="May Clinic Data"/>
    <n v="1"/>
    <b v="0"/>
    <b v="1"/>
    <b v="1"/>
    <b v="0"/>
    <b v="1"/>
    <x v="0"/>
  </r>
  <r>
    <x v="1"/>
    <m/>
    <n v="76"/>
    <s v="M"/>
    <m/>
    <n v="0.5"/>
    <n v="1"/>
    <n v="1"/>
    <n v="0"/>
    <s v="May Clinic Data"/>
    <n v="1"/>
    <b v="0"/>
    <b v="1"/>
    <b v="1"/>
    <b v="0"/>
    <b v="1"/>
    <x v="0"/>
  </r>
  <r>
    <x v="1"/>
    <m/>
    <n v="67"/>
    <s v="M"/>
    <m/>
    <n v="1"/>
    <n v="0.5"/>
    <n v="0"/>
    <n v="0"/>
    <s v="May Clinic Data"/>
    <n v="1"/>
    <b v="1"/>
    <b v="0"/>
    <b v="0"/>
    <b v="0"/>
    <b v="0"/>
    <x v="0"/>
  </r>
  <r>
    <x v="1"/>
    <m/>
    <n v="67"/>
    <s v="M"/>
    <m/>
    <n v="1"/>
    <n v="0"/>
    <n v="0"/>
    <n v="0"/>
    <s v="May Clinic Data"/>
    <n v="1"/>
    <b v="1"/>
    <b v="0"/>
    <b v="0"/>
    <b v="0"/>
    <b v="0"/>
    <x v="0"/>
  </r>
  <r>
    <x v="1"/>
    <m/>
    <n v="55"/>
    <s v="M"/>
    <m/>
    <n v="1"/>
    <n v="1"/>
    <n v="1"/>
    <n v="1"/>
    <s v="May Clinic Data"/>
    <n v="1"/>
    <b v="1"/>
    <b v="1"/>
    <b v="1"/>
    <b v="1"/>
    <b v="1"/>
    <x v="1"/>
  </r>
  <r>
    <x v="1"/>
    <m/>
    <n v="67"/>
    <s v="M"/>
    <s v="Depression"/>
    <n v="1"/>
    <n v="0"/>
    <n v="1"/>
    <n v="0"/>
    <s v="May Clinic Data"/>
    <n v="1"/>
    <b v="1"/>
    <b v="0"/>
    <b v="1"/>
    <b v="0"/>
    <b v="1"/>
    <x v="1"/>
  </r>
  <r>
    <x v="1"/>
    <m/>
    <n v="72"/>
    <s v="M"/>
    <m/>
    <n v="1"/>
    <n v="1"/>
    <n v="1"/>
    <n v="1"/>
    <s v="April Cinic Data"/>
    <n v="1"/>
    <b v="1"/>
    <b v="1"/>
    <b v="1"/>
    <b v="1"/>
    <b v="1"/>
    <x v="1"/>
  </r>
  <r>
    <x v="0"/>
    <m/>
    <n v="67"/>
    <s v="M"/>
    <s v="RLS"/>
    <n v="0"/>
    <n v="0"/>
    <n v="0"/>
    <n v="0"/>
    <s v="April Cinic Data"/>
    <n v="1"/>
    <b v="0"/>
    <b v="0"/>
    <b v="0"/>
    <b v="0"/>
    <b v="0"/>
    <x v="0"/>
  </r>
  <r>
    <x v="0"/>
    <m/>
    <n v="74"/>
    <s v="F"/>
    <s v="Insomnia"/>
    <n v="0"/>
    <n v="0"/>
    <n v="0"/>
    <n v="0.5"/>
    <s v="April Cinic Data"/>
    <n v="1"/>
    <b v="0"/>
    <b v="0"/>
    <b v="0"/>
    <b v="0"/>
    <b v="0"/>
    <x v="0"/>
  </r>
  <r>
    <x v="1"/>
    <m/>
    <n v="54"/>
    <s v="F"/>
    <s v="DM2, depression"/>
    <n v="1"/>
    <n v="0"/>
    <n v="0"/>
    <n v="0"/>
    <s v="April Cinic Data"/>
    <n v="1"/>
    <b v="1"/>
    <b v="0"/>
    <b v="0"/>
    <b v="0"/>
    <b v="0"/>
    <x v="0"/>
  </r>
  <r>
    <x v="0"/>
    <m/>
    <n v="65"/>
    <s v="F"/>
    <s v="Diabetes, heart failure"/>
    <n v="0"/>
    <n v="0"/>
    <n v="1"/>
    <n v="1"/>
    <s v="April Cinic Data"/>
    <n v="1"/>
    <b v="0"/>
    <b v="0"/>
    <b v="1"/>
    <b v="1"/>
    <b v="1"/>
    <x v="0"/>
  </r>
  <r>
    <x v="0"/>
    <m/>
    <n v="73"/>
    <s v="F"/>
    <s v="Insomnia, anxiety, migraines"/>
    <n v="0"/>
    <n v="0"/>
    <n v="1"/>
    <n v="0"/>
    <s v="April Cinic Data"/>
    <n v="1"/>
    <b v="0"/>
    <b v="0"/>
    <b v="1"/>
    <b v="0"/>
    <b v="1"/>
    <x v="0"/>
  </r>
  <r>
    <x v="0"/>
    <m/>
    <n v="77"/>
    <s v="F"/>
    <m/>
    <n v="0.5"/>
    <n v="1"/>
    <n v="0"/>
    <n v="0.5"/>
    <s v="April Cinic Data"/>
    <n v="1"/>
    <b v="0"/>
    <b v="1"/>
    <b v="0"/>
    <b v="0"/>
    <b v="1"/>
    <x v="0"/>
  </r>
  <r>
    <x v="0"/>
    <m/>
    <n v="53"/>
    <s v="F"/>
    <s v="Insomnia"/>
    <n v="0"/>
    <n v="1"/>
    <n v="1"/>
    <n v="0"/>
    <s v="April Cinic Data"/>
    <n v="1"/>
    <b v="0"/>
    <b v="1"/>
    <b v="1"/>
    <b v="0"/>
    <b v="1"/>
    <x v="0"/>
  </r>
  <r>
    <x v="0"/>
    <m/>
    <n v="76"/>
    <s v="F"/>
    <s v="Hypersomnia"/>
    <n v="0"/>
    <n v="0"/>
    <n v="0"/>
    <n v="0"/>
    <s v="April Cinic Data"/>
    <n v="1"/>
    <b v="0"/>
    <b v="0"/>
    <b v="0"/>
    <b v="0"/>
    <b v="0"/>
    <x v="0"/>
  </r>
  <r>
    <x v="1"/>
    <m/>
    <n v="49"/>
    <s v="F"/>
    <s v="Anxiety"/>
    <n v="1"/>
    <n v="0.5"/>
    <n v="1"/>
    <n v="1"/>
    <s v="April Cinic Data"/>
    <n v="1"/>
    <b v="1"/>
    <b v="0"/>
    <b v="1"/>
    <b v="1"/>
    <b v="1"/>
    <x v="1"/>
  </r>
  <r>
    <x v="0"/>
    <m/>
    <n v="53"/>
    <s v="F"/>
    <s v="Insomnia, depression, sleep apnea"/>
    <n v="0"/>
    <n v="0"/>
    <n v="0"/>
    <n v="1"/>
    <s v="April Cinic Data"/>
    <n v="1"/>
    <b v="0"/>
    <b v="0"/>
    <b v="0"/>
    <b v="1"/>
    <b v="1"/>
    <x v="0"/>
  </r>
  <r>
    <x v="0"/>
    <m/>
    <n v="83"/>
    <s v="F"/>
    <s v="AD-MCi and OSA"/>
    <n v="0"/>
    <n v="0"/>
    <n v="0"/>
    <n v="0"/>
    <s v="April Cinic Data"/>
    <n v="1"/>
    <b v="0"/>
    <b v="0"/>
    <b v="0"/>
    <b v="0"/>
    <b v="0"/>
    <x v="0"/>
  </r>
  <r>
    <x v="0"/>
    <m/>
    <n v="65"/>
    <s v="M"/>
    <s v="RLS"/>
    <n v="0.5"/>
    <n v="0"/>
    <n v="0"/>
    <n v="0"/>
    <s v="April Cinic Data"/>
    <n v="1"/>
    <b v="0"/>
    <b v="0"/>
    <b v="0"/>
    <b v="0"/>
    <b v="0"/>
    <x v="0"/>
  </r>
  <r>
    <x v="0"/>
    <m/>
    <n v="80"/>
    <s v="F"/>
    <s v="RLS"/>
    <n v="0"/>
    <n v="0"/>
    <n v="1"/>
    <n v="0"/>
    <s v="April Cinic Data"/>
    <n v="1"/>
    <b v="0"/>
    <b v="0"/>
    <b v="1"/>
    <b v="0"/>
    <b v="1"/>
    <x v="0"/>
  </r>
  <r>
    <x v="0"/>
    <m/>
    <n v="67"/>
    <s v="F"/>
    <s v="Migraines, OSA"/>
    <n v="0.5"/>
    <n v="0"/>
    <n v="0"/>
    <n v="0"/>
    <s v="April Cinic Data"/>
    <n v="1"/>
    <b v="0"/>
    <b v="0"/>
    <b v="0"/>
    <b v="0"/>
    <b v="0"/>
    <x v="0"/>
  </r>
  <r>
    <x v="1"/>
    <m/>
    <n v="80"/>
    <s v="M"/>
    <m/>
    <n v="0"/>
    <n v="1"/>
    <n v="1"/>
    <n v="0"/>
    <s v="April Cinic Data"/>
    <n v="1"/>
    <b v="0"/>
    <b v="1"/>
    <b v="1"/>
    <b v="0"/>
    <b v="1"/>
    <x v="0"/>
  </r>
  <r>
    <x v="1"/>
    <m/>
    <n v="64"/>
    <s v="M"/>
    <s v="Depression, diabetes"/>
    <n v="1"/>
    <n v="0"/>
    <n v="0"/>
    <n v="0"/>
    <s v="April Cinic Data"/>
    <n v="1"/>
    <b v="1"/>
    <b v="0"/>
    <b v="0"/>
    <b v="0"/>
    <b v="0"/>
    <x v="0"/>
  </r>
  <r>
    <x v="0"/>
    <m/>
    <n v="53"/>
    <s v="F"/>
    <s v="OSA, RLS, depression"/>
    <n v="0.5"/>
    <n v="1"/>
    <n v="0"/>
    <n v="0"/>
    <s v="Clinic - Clean Data"/>
    <n v="1"/>
    <b v="0"/>
    <b v="1"/>
    <b v="0"/>
    <b v="0"/>
    <b v="1"/>
    <x v="0"/>
  </r>
  <r>
    <x v="0"/>
    <m/>
    <n v="64"/>
    <s v="F"/>
    <s v="Central sleep apnea, circadian disorder"/>
    <n v="0.5"/>
    <n v="0"/>
    <n v="1"/>
    <n v="0"/>
    <s v="Clinic - Clean Data"/>
    <n v="1"/>
    <b v="0"/>
    <b v="0"/>
    <b v="1"/>
    <b v="0"/>
    <b v="1"/>
    <x v="0"/>
  </r>
  <r>
    <x v="0"/>
    <m/>
    <n v="67"/>
    <s v="F"/>
    <s v="OSA"/>
    <n v="0.5"/>
    <n v="1"/>
    <n v="1"/>
    <n v="0"/>
    <s v="Clinic - Clean Data"/>
    <n v="1"/>
    <b v="0"/>
    <b v="1"/>
    <b v="1"/>
    <b v="0"/>
    <b v="1"/>
    <x v="0"/>
  </r>
  <r>
    <x v="0"/>
    <m/>
    <n v="61"/>
    <s v="M"/>
    <s v="OSA, no RSWA"/>
    <n v="0.5"/>
    <n v="1"/>
    <n v="0"/>
    <n v="1"/>
    <s v="Clinic - Clean Data"/>
    <n v="1"/>
    <b v="0"/>
    <b v="1"/>
    <b v="0"/>
    <b v="1"/>
    <b v="1"/>
    <x v="0"/>
  </r>
  <r>
    <x v="0"/>
    <m/>
    <n v="53"/>
    <s v="F"/>
    <s v="OSA, anxiety, depression"/>
    <n v="0.5"/>
    <n v="1"/>
    <n v="1"/>
    <n v="1"/>
    <s v="Clinic - Clean Data"/>
    <n v="1"/>
    <b v="0"/>
    <b v="1"/>
    <b v="1"/>
    <b v="1"/>
    <b v="1"/>
    <x v="0"/>
  </r>
  <r>
    <x v="0"/>
    <m/>
    <n v="43"/>
    <s v="F"/>
    <s v="OSA, shift work disorder"/>
    <n v="0.5"/>
    <n v="0"/>
    <n v="1"/>
    <n v="0"/>
    <s v="Clinic - Clean Data"/>
    <n v="1"/>
    <b v="0"/>
    <b v="0"/>
    <b v="1"/>
    <b v="0"/>
    <b v="1"/>
    <x v="0"/>
  </r>
  <r>
    <x v="0"/>
    <m/>
    <n v="43"/>
    <s v="M"/>
    <s v="RLS, insomnia, mild OSA"/>
    <n v="0.5"/>
    <n v="0"/>
    <n v="0"/>
    <n v="1"/>
    <s v="Clinic - Clean Data"/>
    <n v="1"/>
    <b v="0"/>
    <b v="0"/>
    <b v="0"/>
    <b v="1"/>
    <b v="1"/>
    <x v="0"/>
  </r>
  <r>
    <x v="0"/>
    <m/>
    <n v="73"/>
    <s v="F"/>
    <s v="OSA sx, sleeptalking, initiation insomnia, RLS, low Fe"/>
    <n v="0.5"/>
    <n v="0.5"/>
    <n v="1"/>
    <n v="1"/>
    <s v="Clinic - Clean Data"/>
    <n v="1"/>
    <b v="0"/>
    <b v="0"/>
    <b v="1"/>
    <b v="1"/>
    <b v="1"/>
    <x v="0"/>
  </r>
  <r>
    <x v="0"/>
    <m/>
    <n v="68"/>
    <s v="M"/>
    <s v="Hypersomnia, tachycarida, constipation, l. thalamic lacunar lesion"/>
    <n v="0.5"/>
    <n v="0.5"/>
    <n v="1"/>
    <n v="1"/>
    <s v="Clinic - Clean Data"/>
    <n v="1"/>
    <b v="0"/>
    <b v="0"/>
    <b v="1"/>
    <b v="1"/>
    <b v="1"/>
    <x v="0"/>
  </r>
  <r>
    <x v="0"/>
    <m/>
    <n v="64"/>
    <s v="F"/>
    <s v="OSA, insomnia, excessive daytime sleepiness, cognitive concerns"/>
    <n v="0.5"/>
    <n v="0.5"/>
    <n v="0"/>
    <n v="1"/>
    <s v="Clinic - Clean Data"/>
    <n v="1"/>
    <b v="0"/>
    <b v="0"/>
    <b v="0"/>
    <b v="1"/>
    <b v="1"/>
    <x v="0"/>
  </r>
  <r>
    <x v="0"/>
    <m/>
    <n v="41"/>
    <s v="M"/>
    <s v="OSA"/>
    <n v="0.5"/>
    <n v="0"/>
    <n v="0"/>
    <n v="0.5"/>
    <s v="Clinic - Clean Data"/>
    <n v="1"/>
    <b v="0"/>
    <b v="0"/>
    <b v="0"/>
    <b v="0"/>
    <b v="0"/>
    <x v="0"/>
  </r>
  <r>
    <x v="0"/>
    <m/>
    <n v="68"/>
    <s v="F"/>
    <s v="OSA, migraines"/>
    <n v="0.5"/>
    <n v="0"/>
    <n v="0"/>
    <n v="0"/>
    <s v="Clinic - Clean Data"/>
    <n v="1"/>
    <b v="0"/>
    <b v="0"/>
    <b v="0"/>
    <b v="0"/>
    <b v="0"/>
    <x v="0"/>
  </r>
  <r>
    <x v="0"/>
    <m/>
    <n v="45"/>
    <s v="M"/>
    <s v="Tbi, sleep apnea, migraines, PTSD + GAD"/>
    <n v="0.5"/>
    <n v="0.5"/>
    <n v="1"/>
    <n v="1"/>
    <s v="Clinic - Clean Data"/>
    <n v="1"/>
    <b v="0"/>
    <b v="0"/>
    <b v="1"/>
    <b v="1"/>
    <b v="1"/>
    <x v="0"/>
  </r>
  <r>
    <x v="0"/>
    <m/>
    <n v="56"/>
    <s v="M"/>
    <s v="OSA, excessive daytime sleepiness"/>
    <n v="0.5"/>
    <n v="0"/>
    <n v="0"/>
    <n v="1"/>
    <s v="Clinic - Clean Data"/>
    <n v="1"/>
    <b v="0"/>
    <b v="0"/>
    <b v="0"/>
    <b v="1"/>
    <b v="1"/>
    <x v="0"/>
  </r>
  <r>
    <x v="0"/>
    <m/>
    <n v="45"/>
    <s v="F"/>
    <s v="Lupus, sleep apnea"/>
    <n v="0.5"/>
    <n v="0"/>
    <n v="0.5"/>
    <n v="0"/>
    <s v="Clinic - Clean Data"/>
    <n v="1"/>
    <b v="0"/>
    <b v="0"/>
    <b v="0"/>
    <b v="0"/>
    <b v="0"/>
    <x v="0"/>
  </r>
  <r>
    <x v="0"/>
    <m/>
    <n v="65"/>
    <s v="M"/>
    <s v="OSA, RLS"/>
    <n v="0.5"/>
    <n v="0"/>
    <n v="1"/>
    <n v="0"/>
    <s v="Clinic - Clean Data"/>
    <n v="1"/>
    <b v="0"/>
    <b v="0"/>
    <b v="1"/>
    <b v="0"/>
    <b v="1"/>
    <x v="0"/>
  </r>
  <r>
    <x v="0"/>
    <m/>
    <n v="63"/>
    <s v="M"/>
    <s v="OSA"/>
    <n v="0"/>
    <n v="0"/>
    <n v="1"/>
    <n v="0.5"/>
    <s v="Clinic - Clean Data"/>
    <n v="1"/>
    <b v="0"/>
    <b v="0"/>
    <b v="1"/>
    <b v="0"/>
    <b v="1"/>
    <x v="0"/>
  </r>
  <r>
    <x v="0"/>
    <m/>
    <n v="60"/>
    <s v="M"/>
    <s v="OSA"/>
    <n v="0"/>
    <n v="0"/>
    <n v="0"/>
    <n v="0"/>
    <s v="Clinic - Clean Data"/>
    <n v="1"/>
    <b v="0"/>
    <b v="0"/>
    <b v="0"/>
    <b v="0"/>
    <b v="0"/>
    <x v="0"/>
  </r>
  <r>
    <x v="0"/>
    <m/>
    <n v="81"/>
    <s v="M"/>
    <s v="OSA"/>
    <n v="0"/>
    <n v="0"/>
    <n v="0"/>
    <n v="0"/>
    <s v="Clinic - Clean Data"/>
    <n v="1"/>
    <b v="0"/>
    <b v="0"/>
    <b v="0"/>
    <b v="0"/>
    <b v="0"/>
    <x v="0"/>
  </r>
  <r>
    <x v="0"/>
    <m/>
    <n v="66"/>
    <s v="M"/>
    <s v="RLS"/>
    <n v="0"/>
    <n v="0"/>
    <n v="0"/>
    <n v="0"/>
    <s v="Clinic - Clean Data"/>
    <n v="1"/>
    <b v="0"/>
    <b v="0"/>
    <b v="0"/>
    <b v="0"/>
    <b v="0"/>
    <x v="0"/>
  </r>
  <r>
    <x v="0"/>
    <m/>
    <n v="64"/>
    <s v="F"/>
    <s v="OSA"/>
    <n v="0"/>
    <n v="0"/>
    <n v="1"/>
    <n v="0.5"/>
    <s v="Clinic - Clean Data"/>
    <n v="1"/>
    <b v="0"/>
    <b v="0"/>
    <b v="1"/>
    <b v="0"/>
    <b v="1"/>
    <x v="0"/>
  </r>
  <r>
    <x v="0"/>
    <m/>
    <n v="68"/>
    <s v="M"/>
    <s v="OSA"/>
    <n v="0"/>
    <n v="1"/>
    <n v="0"/>
    <n v="0"/>
    <s v="Clinic - Clean Data"/>
    <n v="1"/>
    <b v="0"/>
    <b v="1"/>
    <b v="0"/>
    <b v="0"/>
    <b v="1"/>
    <x v="0"/>
  </r>
  <r>
    <x v="0"/>
    <m/>
    <n v="56"/>
    <s v="F"/>
    <s v="Insomnia, anxiety"/>
    <n v="0"/>
    <n v="0"/>
    <n v="1"/>
    <n v="0.5"/>
    <s v="Clinic - Clean Data"/>
    <n v="1"/>
    <b v="0"/>
    <b v="0"/>
    <b v="1"/>
    <b v="0"/>
    <b v="1"/>
    <x v="0"/>
  </r>
  <r>
    <x v="0"/>
    <m/>
    <n v="87"/>
    <s v="F"/>
    <s v="OSA, RLS"/>
    <n v="0"/>
    <n v="0"/>
    <n v="0"/>
    <n v="0"/>
    <s v="Clinic - Clean Data"/>
    <n v="1"/>
    <b v="0"/>
    <b v="0"/>
    <b v="0"/>
    <b v="0"/>
    <b v="0"/>
    <x v="0"/>
  </r>
  <r>
    <x v="0"/>
    <m/>
    <n v="48"/>
    <s v="M"/>
    <s v="OSA, insomnia, distal sensory neuropathy"/>
    <n v="0"/>
    <n v="0"/>
    <n v="0"/>
    <n v="0"/>
    <s v="Clinic - Clean Data"/>
    <n v="1"/>
    <b v="0"/>
    <b v="0"/>
    <b v="0"/>
    <b v="0"/>
    <b v="0"/>
    <x v="0"/>
  </r>
  <r>
    <x v="0"/>
    <m/>
    <n v="78"/>
    <s v="M"/>
    <s v="Hypersomnia, OSA"/>
    <n v="0"/>
    <n v="0"/>
    <n v="0"/>
    <n v="0.5"/>
    <s v="Clinic - Clean Data"/>
    <n v="1"/>
    <b v="0"/>
    <b v="0"/>
    <b v="0"/>
    <b v="0"/>
    <b v="0"/>
    <x v="0"/>
  </r>
  <r>
    <x v="0"/>
    <m/>
    <n v="72"/>
    <s v="F"/>
    <s v="Insomnia"/>
    <n v="0"/>
    <n v="0.5"/>
    <n v="0"/>
    <n v="0"/>
    <s v="Clinic - Clean Data"/>
    <n v="1"/>
    <b v="0"/>
    <b v="0"/>
    <b v="0"/>
    <b v="0"/>
    <b v="0"/>
    <x v="0"/>
  </r>
  <r>
    <x v="0"/>
    <m/>
    <n v="63"/>
    <s v="F"/>
    <s v="MCl, althdileale, LVPPA"/>
    <n v="0"/>
    <n v="0"/>
    <n v="0"/>
    <n v="0"/>
    <s v="Clinic - Clean Data"/>
    <n v="1"/>
    <b v="0"/>
    <b v="0"/>
    <b v="0"/>
    <b v="0"/>
    <b v="0"/>
    <x v="0"/>
  </r>
  <r>
    <x v="0"/>
    <m/>
    <n v="51"/>
    <s v="F"/>
    <s v="OSA, RLS, excessive daytime sleepiness, lupus"/>
    <n v="0"/>
    <n v="0"/>
    <n v="0"/>
    <n v="0"/>
    <s v="Clinic - Clean Data"/>
    <n v="1"/>
    <b v="0"/>
    <b v="0"/>
    <b v="0"/>
    <b v="0"/>
    <b v="0"/>
    <x v="0"/>
  </r>
  <r>
    <x v="0"/>
    <m/>
    <n v="78"/>
    <s v="M"/>
    <s v="RBD mimic"/>
    <n v="0"/>
    <n v="0"/>
    <n v="0"/>
    <n v="0"/>
    <s v="Clinic - Clean Data"/>
    <n v="1"/>
    <b v="0"/>
    <b v="0"/>
    <b v="0"/>
    <b v="0"/>
    <b v="0"/>
    <x v="0"/>
  </r>
  <r>
    <x v="0"/>
    <m/>
    <n v="48"/>
    <s v="M"/>
    <s v="Spinal cerebellar ataxia 2, nocturia"/>
    <n v="0"/>
    <n v="0"/>
    <n v="1"/>
    <n v="0.5"/>
    <s v="Clinic - Clean Data"/>
    <n v="1"/>
    <b v="0"/>
    <b v="0"/>
    <b v="1"/>
    <b v="0"/>
    <b v="1"/>
    <x v="0"/>
  </r>
  <r>
    <x v="0"/>
    <m/>
    <n v="82"/>
    <s v="M"/>
    <s v="OSA"/>
    <n v="0"/>
    <n v="0"/>
    <n v="1"/>
    <n v="0"/>
    <s v="Clinic - Clean Data"/>
    <n v="1"/>
    <b v="0"/>
    <b v="0"/>
    <b v="1"/>
    <b v="0"/>
    <b v="1"/>
    <x v="0"/>
  </r>
  <r>
    <x v="0"/>
    <m/>
    <n v="87"/>
    <s v="M"/>
    <s v="RLS"/>
    <n v="0"/>
    <n v="0"/>
    <n v="1"/>
    <n v="1"/>
    <s v="Clinic - Clean Data"/>
    <n v="1"/>
    <b v="0"/>
    <b v="0"/>
    <b v="1"/>
    <b v="1"/>
    <b v="1"/>
    <x v="0"/>
  </r>
  <r>
    <x v="0"/>
    <m/>
    <n v="76"/>
    <s v="M"/>
    <s v="OSA, sleep maintenance insomnia, nocturia"/>
    <n v="0"/>
    <n v="0"/>
    <n v="0"/>
    <n v="0"/>
    <s v="Clinic - Clean Data"/>
    <n v="1"/>
    <b v="0"/>
    <b v="0"/>
    <b v="0"/>
    <b v="0"/>
    <b v="0"/>
    <x v="0"/>
  </r>
  <r>
    <x v="0"/>
    <m/>
    <n v="47"/>
    <s v="M"/>
    <s v="OSA, insomnia"/>
    <n v="0"/>
    <n v="0"/>
    <n v="0"/>
    <n v="0"/>
    <s v="Clinic - Clean Data"/>
    <n v="1"/>
    <b v="0"/>
    <b v="0"/>
    <b v="0"/>
    <b v="0"/>
    <b v="0"/>
    <x v="0"/>
  </r>
  <r>
    <x v="0"/>
    <m/>
    <n v="77"/>
    <s v="F"/>
    <s v="OSA, anxiety, depression"/>
    <n v="0"/>
    <n v="1"/>
    <n v="0"/>
    <n v="0"/>
    <s v="Clinic - Clean Data"/>
    <n v="1"/>
    <b v="0"/>
    <b v="1"/>
    <b v="0"/>
    <b v="0"/>
    <b v="1"/>
    <x v="0"/>
  </r>
  <r>
    <x v="0"/>
    <m/>
    <n v="62"/>
    <s v="F"/>
    <s v="Sleep apnea, migraines, I. ica aneurysm, s/p embolization (2020)"/>
    <n v="0"/>
    <n v="0"/>
    <n v="0"/>
    <n v="0.5"/>
    <s v="Clinic - Clean Data"/>
    <n v="1"/>
    <b v="0"/>
    <b v="0"/>
    <b v="0"/>
    <b v="0"/>
    <b v="0"/>
    <x v="0"/>
  </r>
  <r>
    <x v="0"/>
    <m/>
    <n v="73"/>
    <s v="M"/>
    <s v="RLS, OSA, depression"/>
    <n v="0"/>
    <n v="1"/>
    <n v="0"/>
    <n v="0"/>
    <s v="Clinic - Clean Data"/>
    <n v="1"/>
    <b v="0"/>
    <b v="1"/>
    <b v="0"/>
    <b v="0"/>
    <b v="1"/>
    <x v="0"/>
  </r>
  <r>
    <x v="0"/>
    <m/>
    <n v="71"/>
    <s v="M"/>
    <s v="OSA, depression, nocturia"/>
    <n v="0"/>
    <n v="0"/>
    <n v="0"/>
    <n v="0"/>
    <s v="Clinic - Clean Data"/>
    <n v="1"/>
    <b v="0"/>
    <b v="0"/>
    <b v="0"/>
    <b v="0"/>
    <b v="0"/>
    <x v="0"/>
  </r>
  <r>
    <x v="0"/>
    <m/>
    <n v="61"/>
    <s v="F"/>
    <s v="OSA, cognitive concerns"/>
    <n v="0"/>
    <n v="0"/>
    <n v="0"/>
    <n v="0"/>
    <s v="Clinic - Clean Data"/>
    <n v="1"/>
    <b v="0"/>
    <b v="0"/>
    <b v="0"/>
    <b v="0"/>
    <b v="0"/>
    <x v="0"/>
  </r>
  <r>
    <x v="0"/>
    <m/>
    <n v="84"/>
    <s v="M"/>
    <s v="OSA"/>
    <n v="0"/>
    <n v="1"/>
    <n v="1"/>
    <n v="0"/>
    <s v="Clinic - Clean Data"/>
    <n v="1"/>
    <b v="0"/>
    <b v="1"/>
    <b v="1"/>
    <b v="0"/>
    <b v="1"/>
    <x v="0"/>
  </r>
  <r>
    <x v="0"/>
    <m/>
    <n v="75"/>
    <s v="M"/>
    <s v="PLMD, RLS, depression"/>
    <n v="0"/>
    <n v="0"/>
    <n v="0"/>
    <n v="0"/>
    <s v="Clinic - Clean Data"/>
    <n v="1"/>
    <b v="0"/>
    <b v="0"/>
    <b v="0"/>
    <b v="0"/>
    <b v="0"/>
    <x v="0"/>
  </r>
  <r>
    <x v="0"/>
    <m/>
    <n v="56"/>
    <s v="M"/>
    <s v="OSA"/>
    <n v="0"/>
    <n v="0"/>
    <n v="0"/>
    <n v="0"/>
    <s v="Clinic - Clean Data"/>
    <n v="1"/>
    <b v="0"/>
    <b v="0"/>
    <b v="0"/>
    <b v="0"/>
    <b v="0"/>
    <x v="0"/>
  </r>
  <r>
    <x v="0"/>
    <m/>
    <n v="45"/>
    <s v="M"/>
    <s v="OSA, insomnia, chronic fatigue"/>
    <n v="0"/>
    <n v="0"/>
    <n v="1"/>
    <n v="0"/>
    <s v="Clinic - Clean Data"/>
    <n v="1"/>
    <b v="0"/>
    <b v="0"/>
    <b v="1"/>
    <b v="0"/>
    <b v="1"/>
    <x v="0"/>
  </r>
  <r>
    <x v="0"/>
    <m/>
    <n v="72"/>
    <s v="M"/>
    <s v="Severe depression, OSA"/>
    <n v="0"/>
    <n v="0"/>
    <n v="1"/>
    <n v="0"/>
    <s v="Clinic - Clean Data"/>
    <n v="1"/>
    <b v="0"/>
    <b v="0"/>
    <b v="1"/>
    <b v="0"/>
    <b v="1"/>
    <x v="0"/>
  </r>
  <r>
    <x v="0"/>
    <m/>
    <n v="40"/>
    <s v="F"/>
    <s v="OSA"/>
    <n v="0"/>
    <n v="0"/>
    <n v="0"/>
    <n v="1"/>
    <s v="Clinic - Clean Data"/>
    <n v="1"/>
    <b v="0"/>
    <b v="0"/>
    <b v="0"/>
    <b v="1"/>
    <b v="1"/>
    <x v="0"/>
  </r>
  <r>
    <x v="0"/>
    <m/>
    <n v="50"/>
    <s v="M"/>
    <s v="OSA"/>
    <n v="0"/>
    <n v="0"/>
    <n v="0"/>
    <n v="1"/>
    <s v="Clinic - Clean Data"/>
    <n v="1"/>
    <b v="0"/>
    <b v="0"/>
    <b v="0"/>
    <b v="1"/>
    <b v="1"/>
    <x v="0"/>
  </r>
  <r>
    <x v="0"/>
    <m/>
    <n v="57"/>
    <s v="F"/>
    <s v="RLS"/>
    <n v="0"/>
    <n v="0"/>
    <n v="0"/>
    <n v="0"/>
    <s v="Clinic - Clean Data"/>
    <n v="1"/>
    <b v="0"/>
    <b v="0"/>
    <b v="0"/>
    <b v="0"/>
    <b v="0"/>
    <x v="0"/>
  </r>
  <r>
    <x v="0"/>
    <m/>
    <n v="68"/>
    <s v="M"/>
    <s v="RLS"/>
    <n v="0"/>
    <n v="0"/>
    <n v="0"/>
    <n v="1"/>
    <s v="Clinic - Clean Data"/>
    <n v="1"/>
    <b v="0"/>
    <b v="0"/>
    <b v="0"/>
    <b v="1"/>
    <b v="1"/>
    <x v="0"/>
  </r>
  <r>
    <x v="0"/>
    <m/>
    <n v="51"/>
    <s v="F"/>
    <s v="Lupus, sleep apnea, RLS"/>
    <n v="0"/>
    <n v="0"/>
    <n v="0"/>
    <n v="1"/>
    <s v="Clinic - Clean Data"/>
    <n v="1"/>
    <b v="0"/>
    <b v="0"/>
    <b v="0"/>
    <b v="1"/>
    <b v="1"/>
    <x v="0"/>
  </r>
  <r>
    <x v="0"/>
    <m/>
    <n v="54"/>
    <s v="F"/>
    <s v="RLS, insomnia"/>
    <n v="0"/>
    <n v="0"/>
    <n v="0"/>
    <n v="1"/>
    <s v="Clinic - Clean Data"/>
    <n v="1"/>
    <b v="0"/>
    <b v="0"/>
    <b v="0"/>
    <b v="1"/>
    <b v="1"/>
    <x v="0"/>
  </r>
  <r>
    <x v="1"/>
    <m/>
    <n v="73"/>
    <s v="M"/>
    <m/>
    <n v="1"/>
    <n v="0"/>
    <n v="0"/>
    <n v="0"/>
    <s v="Clinic - Clean Data"/>
    <n v="1"/>
    <b v="1"/>
    <b v="0"/>
    <b v="0"/>
    <b v="0"/>
    <b v="0"/>
    <x v="0"/>
  </r>
  <r>
    <x v="1"/>
    <m/>
    <n v="79"/>
    <s v="M"/>
    <s v="Insomnia, nocturia (no PSG)"/>
    <n v="1"/>
    <n v="1"/>
    <n v="1"/>
    <n v="0"/>
    <s v="Clinic - Clean Data"/>
    <n v="1"/>
    <b v="1"/>
    <b v="1"/>
    <b v="1"/>
    <b v="0"/>
    <b v="1"/>
    <x v="1"/>
  </r>
  <r>
    <x v="1"/>
    <m/>
    <n v="70"/>
    <s v="M"/>
    <s v="OSA, depression, anxiety"/>
    <n v="1"/>
    <n v="0"/>
    <n v="0"/>
    <n v="0"/>
    <s v="Clinic - Clean Data"/>
    <n v="1"/>
    <b v="1"/>
    <b v="0"/>
    <b v="0"/>
    <b v="0"/>
    <b v="0"/>
    <x v="0"/>
  </r>
  <r>
    <x v="1"/>
    <m/>
    <n v="75"/>
    <s v="F"/>
    <s v="OSA"/>
    <n v="1"/>
    <n v="1"/>
    <n v="0"/>
    <n v="0"/>
    <s v="Clinic - Clean Data"/>
    <n v="1"/>
    <b v="1"/>
    <b v="1"/>
    <b v="0"/>
    <b v="0"/>
    <b v="1"/>
    <x v="1"/>
  </r>
  <r>
    <x v="0"/>
    <m/>
    <n v="46"/>
    <s v="F"/>
    <s v="Exessive daytime sleepiness, insomnia, OSA"/>
    <n v="1"/>
    <n v="0.5"/>
    <n v="0"/>
    <n v="1"/>
    <s v="Clinic - Clean Data"/>
    <n v="1"/>
    <b v="1"/>
    <b v="0"/>
    <b v="0"/>
    <b v="1"/>
    <b v="1"/>
    <x v="1"/>
  </r>
  <r>
    <x v="1"/>
    <m/>
    <n v="79"/>
    <s v="M"/>
    <m/>
    <n v="1"/>
    <n v="0"/>
    <n v="1"/>
    <n v="0"/>
    <s v="Clinic - Clean Data"/>
    <n v="1"/>
    <b v="1"/>
    <b v="0"/>
    <b v="1"/>
    <b v="0"/>
    <b v="1"/>
    <x v="1"/>
  </r>
  <r>
    <x v="1"/>
    <m/>
    <n v="78"/>
    <s v="M"/>
    <m/>
    <n v="1"/>
    <n v="1"/>
    <n v="1"/>
    <n v="0"/>
    <s v="Clinic - Clean Data"/>
    <n v="1"/>
    <b v="1"/>
    <b v="1"/>
    <b v="1"/>
    <b v="0"/>
    <b v="1"/>
    <x v="1"/>
  </r>
  <r>
    <x v="1"/>
    <m/>
    <n v="70"/>
    <s v="F"/>
    <s v="RLS, depression, OSA"/>
    <n v="0"/>
    <n v="0"/>
    <n v="1"/>
    <n v="1"/>
    <s v="Clinic - Clean Data"/>
    <n v="1"/>
    <b v="0"/>
    <b v="0"/>
    <b v="1"/>
    <b v="1"/>
    <b v="1"/>
    <x v="0"/>
  </r>
  <r>
    <x v="1"/>
    <m/>
    <n v="82"/>
    <s v="M"/>
    <s v="Positional OSA"/>
    <n v="1"/>
    <n v="0"/>
    <n v="0"/>
    <n v="0"/>
    <s v="Clinic - Clean Data"/>
    <n v="1"/>
    <b v="1"/>
    <b v="0"/>
    <b v="0"/>
    <b v="0"/>
    <b v="0"/>
    <x v="0"/>
  </r>
  <r>
    <x v="1"/>
    <m/>
    <n v="70"/>
    <s v="F"/>
    <s v="Maintenance insomnia, depression"/>
    <n v="0"/>
    <n v="0"/>
    <n v="1"/>
    <n v="0"/>
    <s v="Clinic - Clean Data"/>
    <n v="1"/>
    <b v="0"/>
    <b v="0"/>
    <b v="1"/>
    <b v="0"/>
    <b v="1"/>
    <x v="0"/>
  </r>
  <r>
    <x v="1"/>
    <m/>
    <n v="71"/>
    <s v="F"/>
    <s v="Depression"/>
    <n v="0.5"/>
    <n v="1"/>
    <n v="1"/>
    <n v="0.5"/>
    <s v="Clinic - Clean Data"/>
    <n v="1"/>
    <b v="0"/>
    <b v="1"/>
    <b v="1"/>
    <b v="0"/>
    <b v="1"/>
    <x v="0"/>
  </r>
  <r>
    <x v="1"/>
    <m/>
    <n v="85"/>
    <s v="M"/>
    <s v="pRBD, depression"/>
    <n v="1"/>
    <n v="0"/>
    <n v="0"/>
    <n v="0.5"/>
    <s v="Clinic - Clean Data"/>
    <n v="1"/>
    <b v="1"/>
    <b v="0"/>
    <b v="0"/>
    <b v="0"/>
    <b v="0"/>
    <x v="0"/>
  </r>
  <r>
    <x v="1"/>
    <m/>
    <n v="74"/>
    <s v="F"/>
    <m/>
    <n v="1"/>
    <n v="0"/>
    <n v="0.5"/>
    <n v="0"/>
    <s v="Clinic - Clean Data"/>
    <n v="1"/>
    <b v="1"/>
    <b v="0"/>
    <b v="0"/>
    <b v="0"/>
    <b v="0"/>
    <x v="0"/>
  </r>
  <r>
    <x v="1"/>
    <m/>
    <n v="73"/>
    <s v="F"/>
    <s v="OSA, RLS, insomnia"/>
    <n v="1"/>
    <n v="0"/>
    <n v="0"/>
    <n v="1"/>
    <s v="Clinic - Clean Data"/>
    <n v="1"/>
    <b v="1"/>
    <b v="0"/>
    <b v="0"/>
    <b v="1"/>
    <b v="1"/>
    <x v="1"/>
  </r>
  <r>
    <x v="1"/>
    <m/>
    <n v="77"/>
    <s v="F"/>
    <s v="OSA, cognitive impairment"/>
    <n v="1"/>
    <n v="1"/>
    <n v="1"/>
    <n v="1"/>
    <s v="Clinic - Clean Data"/>
    <n v="1"/>
    <b v="1"/>
    <b v="1"/>
    <b v="1"/>
    <b v="1"/>
    <b v="1"/>
    <x v="1"/>
  </r>
  <r>
    <x v="1"/>
    <m/>
    <n v="72"/>
    <s v="M"/>
    <s v="OSA"/>
    <n v="1"/>
    <n v="1"/>
    <n v="0"/>
    <n v="0"/>
    <s v="Clinic - Clean Data"/>
    <n v="1"/>
    <b v="1"/>
    <b v="1"/>
    <b v="0"/>
    <b v="0"/>
    <b v="1"/>
    <x v="1"/>
  </r>
  <r>
    <x v="1"/>
    <m/>
    <n v="63"/>
    <s v="F"/>
    <m/>
    <n v="1"/>
    <n v="0.5"/>
    <n v="1"/>
    <n v="1"/>
    <s v="Clinic - Clean Data"/>
    <n v="1"/>
    <b v="1"/>
    <b v="0"/>
    <b v="1"/>
    <b v="1"/>
    <b v="1"/>
    <x v="1"/>
  </r>
  <r>
    <x v="1"/>
    <m/>
    <n v="79"/>
    <s v="M"/>
    <s v="OSA"/>
    <n v="1"/>
    <n v="1"/>
    <n v="1"/>
    <n v="0"/>
    <s v="Clinic - Clean Data"/>
    <n v="1"/>
    <b v="1"/>
    <b v="1"/>
    <b v="1"/>
    <b v="0"/>
    <b v="1"/>
    <x v="1"/>
  </r>
  <r>
    <x v="0"/>
    <n v="5.1647340570000004"/>
    <n v="54"/>
    <s v="M"/>
    <s v="nREM parasomnias"/>
    <n v="0.5"/>
    <n v="0"/>
    <n v="0"/>
    <n v="1"/>
    <s v="SHAS"/>
    <n v="1"/>
    <b v="0"/>
    <b v="0"/>
    <b v="0"/>
    <b v="1"/>
    <b v="1"/>
    <x v="0"/>
  </r>
  <r>
    <x v="0"/>
    <n v="-2.3457297750000001"/>
    <n v="53"/>
    <s v="M"/>
    <s v="RLS, PLM"/>
    <n v="0.5"/>
    <n v="1"/>
    <n v="0"/>
    <n v="0"/>
    <s v="SHAS"/>
    <n v="1"/>
    <b v="0"/>
    <b v="1"/>
    <b v="0"/>
    <b v="0"/>
    <b v="1"/>
    <x v="0"/>
  </r>
  <r>
    <x v="0"/>
    <m/>
    <n v="62"/>
    <s v="F"/>
    <s v="Insomnia"/>
    <n v="0"/>
    <n v="0"/>
    <n v="0"/>
    <n v="0"/>
    <s v="SHAS"/>
    <n v="1"/>
    <b v="0"/>
    <b v="0"/>
    <b v="0"/>
    <b v="0"/>
    <b v="0"/>
    <x v="0"/>
  </r>
  <r>
    <x v="0"/>
    <n v="-2.700108095"/>
    <n v="55"/>
    <s v="M"/>
    <s v="OSA, other parasomnias (no RSWA)"/>
    <n v="1"/>
    <n v="0"/>
    <n v="0"/>
    <n v="1"/>
    <s v="SHAS"/>
    <n v="1"/>
    <b v="1"/>
    <b v="0"/>
    <b v="0"/>
    <b v="1"/>
    <b v="1"/>
    <x v="1"/>
  </r>
  <r>
    <x v="0"/>
    <n v="7.0801831970000002"/>
    <n v="85"/>
    <s v="F"/>
    <m/>
    <n v="0"/>
    <n v="1"/>
    <n v="0"/>
    <n v="0"/>
    <s v="SHAS"/>
    <n v="1"/>
    <b v="0"/>
    <b v="1"/>
    <b v="0"/>
    <b v="0"/>
    <b v="1"/>
    <x v="0"/>
  </r>
  <r>
    <x v="0"/>
    <n v="-1.1691594750000001"/>
    <n v="75"/>
    <s v="M"/>
    <s v="OSA, no RSWA"/>
    <n v="1"/>
    <n v="0"/>
    <n v="0"/>
    <n v="0"/>
    <s v="SHAS"/>
    <n v="1"/>
    <b v="1"/>
    <b v="0"/>
    <b v="0"/>
    <b v="0"/>
    <b v="0"/>
    <x v="0"/>
  </r>
  <r>
    <x v="0"/>
    <m/>
    <n v="60"/>
    <s v="M"/>
    <s v="OSA"/>
    <n v="0"/>
    <n v="0"/>
    <n v="0"/>
    <n v="0"/>
    <s v="SHAS"/>
    <n v="1"/>
    <b v="0"/>
    <b v="0"/>
    <b v="0"/>
    <b v="0"/>
    <b v="0"/>
    <x v="0"/>
  </r>
  <r>
    <x v="0"/>
    <n v="-3.4536265410000002"/>
    <n v="55"/>
    <s v="F"/>
    <m/>
    <n v="0"/>
    <n v="0"/>
    <n v="0"/>
    <n v="0"/>
    <s v="SHAS"/>
    <n v="1"/>
    <b v="0"/>
    <b v="0"/>
    <b v="0"/>
    <b v="0"/>
    <b v="0"/>
    <x v="0"/>
  </r>
  <r>
    <x v="0"/>
    <n v="1.123105215"/>
    <n v="63"/>
    <s v="M"/>
    <s v="OSA, insomnia"/>
    <n v="0"/>
    <n v="0"/>
    <n v="0"/>
    <n v="0"/>
    <s v="SHAS"/>
    <n v="1"/>
    <b v="0"/>
    <b v="0"/>
    <b v="0"/>
    <b v="0"/>
    <b v="0"/>
    <x v="0"/>
  </r>
  <r>
    <x v="0"/>
    <m/>
    <n v="67"/>
    <s v="F"/>
    <m/>
    <n v="0"/>
    <n v="0"/>
    <n v="0"/>
    <n v="0"/>
    <s v="SHAS"/>
    <n v="1"/>
    <b v="0"/>
    <b v="0"/>
    <b v="0"/>
    <b v="0"/>
    <b v="0"/>
    <x v="0"/>
  </r>
  <r>
    <x v="0"/>
    <m/>
    <n v="78"/>
    <s v="F"/>
    <s v="OSA"/>
    <n v="0"/>
    <n v="0"/>
    <n v="0"/>
    <n v="0"/>
    <s v="SHAS"/>
    <n v="1"/>
    <b v="0"/>
    <b v="0"/>
    <b v="0"/>
    <b v="0"/>
    <b v="0"/>
    <x v="0"/>
  </r>
  <r>
    <x v="0"/>
    <n v="-5.3426761110000003"/>
    <n v="68"/>
    <s v="M"/>
    <s v="OSA"/>
    <n v="0"/>
    <n v="0"/>
    <n v="0"/>
    <n v="0"/>
    <s v="SHAS"/>
    <n v="1"/>
    <b v="0"/>
    <b v="0"/>
    <b v="0"/>
    <b v="0"/>
    <b v="0"/>
    <x v="0"/>
  </r>
  <r>
    <x v="0"/>
    <n v="4.1871186180000004"/>
    <n v="81"/>
    <s v="F"/>
    <s v="RLS, sleepwalks, anxiety, depression"/>
    <n v="0"/>
    <n v="1"/>
    <n v="0.5"/>
    <n v="1"/>
    <s v="SHAS"/>
    <n v="1"/>
    <b v="0"/>
    <b v="1"/>
    <b v="0"/>
    <b v="1"/>
    <b v="1"/>
    <x v="0"/>
  </r>
  <r>
    <x v="0"/>
    <n v="-0.40979335099999997"/>
    <n v="57"/>
    <s v="F"/>
    <s v="RLS, anxiety, depression, migraines"/>
    <n v="0"/>
    <n v="0"/>
    <n v="0.5"/>
    <n v="0"/>
    <s v="SHAS"/>
    <n v="1"/>
    <b v="0"/>
    <b v="0"/>
    <b v="0"/>
    <b v="0"/>
    <b v="0"/>
    <x v="0"/>
  </r>
  <r>
    <x v="0"/>
    <m/>
    <n v="75"/>
    <s v="M"/>
    <s v="RLS"/>
    <n v="0.5"/>
    <n v="0"/>
    <n v="0.5"/>
    <n v="0"/>
    <s v="SHAS"/>
    <n v="1"/>
    <b v="0"/>
    <b v="0"/>
    <b v="0"/>
    <b v="0"/>
    <b v="0"/>
    <x v="0"/>
  </r>
  <r>
    <x v="0"/>
    <m/>
    <n v="54"/>
    <s v="F"/>
    <m/>
    <n v="0"/>
    <n v="0"/>
    <n v="0"/>
    <n v="0"/>
    <s v="SHAS"/>
    <n v="1"/>
    <b v="0"/>
    <b v="0"/>
    <b v="0"/>
    <b v="0"/>
    <b v="0"/>
    <x v="0"/>
  </r>
  <r>
    <x v="0"/>
    <n v="-1.760162252"/>
    <n v="82"/>
    <s v="F"/>
    <s v="Insomnia"/>
    <n v="0"/>
    <n v="0"/>
    <n v="0"/>
    <n v="0"/>
    <s v="SHAS"/>
    <n v="1"/>
    <b v="0"/>
    <b v="0"/>
    <b v="0"/>
    <b v="0"/>
    <b v="0"/>
    <x v="0"/>
  </r>
  <r>
    <x v="0"/>
    <n v="3.7033907999999997E-2"/>
    <n v="72"/>
    <s v="F"/>
    <m/>
    <n v="0"/>
    <n v="0"/>
    <n v="0"/>
    <n v="0"/>
    <s v="SHAS"/>
    <n v="1"/>
    <b v="0"/>
    <b v="0"/>
    <b v="0"/>
    <b v="0"/>
    <b v="0"/>
    <x v="0"/>
  </r>
  <r>
    <x v="0"/>
    <m/>
    <n v="79"/>
    <s v="M"/>
    <s v="Insomnia, OSA"/>
    <n v="0"/>
    <n v="0"/>
    <n v="0"/>
    <n v="0"/>
    <s v="SHAS"/>
    <n v="1"/>
    <b v="0"/>
    <b v="0"/>
    <b v="0"/>
    <b v="0"/>
    <b v="0"/>
    <x v="0"/>
  </r>
  <r>
    <x v="1"/>
    <n v="-0.90226366999999996"/>
    <n v="68"/>
    <s v="M"/>
    <s v="Depression, mild sleep apnea"/>
    <n v="0"/>
    <n v="0"/>
    <n v="0"/>
    <n v="0"/>
    <s v="SHAS"/>
    <n v="1"/>
    <b v="0"/>
    <b v="0"/>
    <b v="0"/>
    <b v="0"/>
    <b v="0"/>
    <x v="0"/>
  </r>
  <r>
    <x v="1"/>
    <m/>
    <n v="74"/>
    <s v="F"/>
    <m/>
    <n v="1"/>
    <n v="0"/>
    <n v="0"/>
    <n v="0"/>
    <s v="SHAS"/>
    <n v="1"/>
    <b v="1"/>
    <b v="0"/>
    <b v="0"/>
    <b v="0"/>
    <b v="0"/>
    <x v="0"/>
  </r>
  <r>
    <x v="1"/>
    <n v="1.3878249060000001"/>
    <n v="80"/>
    <s v="M"/>
    <m/>
    <n v="0"/>
    <n v="0"/>
    <n v="0"/>
    <n v="0"/>
    <s v="SHAS"/>
    <n v="1"/>
    <b v="0"/>
    <b v="0"/>
    <b v="0"/>
    <b v="0"/>
    <b v="0"/>
    <x v="0"/>
  </r>
  <r>
    <x v="1"/>
    <n v="4.5387679140000001"/>
    <n v="80"/>
    <s v="M"/>
    <s v="OSA, anxiety"/>
    <n v="1"/>
    <n v="0"/>
    <n v="0"/>
    <n v="0"/>
    <s v="SHAS"/>
    <n v="1"/>
    <b v="1"/>
    <b v="0"/>
    <b v="0"/>
    <b v="0"/>
    <b v="0"/>
    <x v="0"/>
  </r>
  <r>
    <x v="1"/>
    <n v="5.0120282610000002"/>
    <n v="72"/>
    <s v="F"/>
    <s v="Borderline to mild OSA"/>
    <n v="0.5"/>
    <n v="1"/>
    <n v="0"/>
    <n v="0"/>
    <s v="SHAS"/>
    <n v="1"/>
    <b v="0"/>
    <b v="1"/>
    <b v="0"/>
    <b v="0"/>
    <b v="1"/>
    <x v="0"/>
  </r>
  <r>
    <x v="1"/>
    <n v="-3.407220857"/>
    <n v="67"/>
    <s v="F"/>
    <m/>
    <n v="0"/>
    <n v="0"/>
    <n v="0"/>
    <n v="0"/>
    <s v="SHAS"/>
    <n v="1"/>
    <b v="0"/>
    <b v="0"/>
    <b v="0"/>
    <b v="0"/>
    <b v="0"/>
    <x v="0"/>
  </r>
  <r>
    <x v="1"/>
    <n v="5.694318312"/>
    <n v="70"/>
    <s v="M"/>
    <m/>
    <n v="1"/>
    <n v="1"/>
    <n v="0"/>
    <n v="0"/>
    <s v="SHAS"/>
    <n v="1"/>
    <b v="1"/>
    <b v="1"/>
    <b v="0"/>
    <b v="0"/>
    <b v="1"/>
    <x v="1"/>
  </r>
  <r>
    <x v="1"/>
    <m/>
    <n v="67"/>
    <s v="M"/>
    <s v="OSA, depression"/>
    <n v="1"/>
    <n v="0"/>
    <n v="0"/>
    <n v="0"/>
    <s v="SHAS"/>
    <n v="1"/>
    <b v="1"/>
    <b v="0"/>
    <b v="0"/>
    <b v="0"/>
    <b v="0"/>
    <x v="0"/>
  </r>
  <r>
    <x v="1"/>
    <m/>
    <n v="67"/>
    <s v="M"/>
    <m/>
    <n v="1"/>
    <n v="1"/>
    <n v="0"/>
    <n v="1"/>
    <s v="SHAS"/>
    <n v="1"/>
    <b v="1"/>
    <b v="1"/>
    <b v="0"/>
    <b v="1"/>
    <b v="1"/>
    <x v="1"/>
  </r>
  <r>
    <x v="1"/>
    <n v="5.5261576589999999"/>
    <n v="70"/>
    <s v="M"/>
    <s v="Mild depression, RLS"/>
    <n v="0"/>
    <n v="0.5"/>
    <n v="0"/>
    <n v="1"/>
    <s v="SHAS"/>
    <n v="1"/>
    <b v="0"/>
    <b v="0"/>
    <b v="0"/>
    <b v="1"/>
    <b v="1"/>
    <x v="0"/>
  </r>
  <r>
    <x v="1"/>
    <m/>
    <n v="81"/>
    <s v="F"/>
    <s v="Depression, anxiety, insomnia"/>
    <n v="0"/>
    <n v="1"/>
    <n v="0.5"/>
    <n v="1"/>
    <s v="SHAS"/>
    <n v="1"/>
    <b v="0"/>
    <b v="1"/>
    <b v="0"/>
    <b v="1"/>
    <b v="1"/>
    <x v="0"/>
  </r>
  <r>
    <x v="1"/>
    <n v="4.3556225550000001"/>
    <n v="72"/>
    <s v="F"/>
    <m/>
    <n v="1"/>
    <n v="0"/>
    <n v="1"/>
    <n v="0"/>
    <s v="SHAS"/>
    <n v="1"/>
    <b v="1"/>
    <b v="0"/>
    <b v="1"/>
    <b v="0"/>
    <b v="1"/>
    <x v="1"/>
  </r>
  <r>
    <x v="1"/>
    <n v="5.2547727159999997"/>
    <n v="67"/>
    <s v="M"/>
    <s v="Depression, anxiety, PTSD"/>
    <n v="1"/>
    <n v="1"/>
    <n v="1"/>
    <n v="0"/>
    <s v="SHAS"/>
    <n v="1"/>
    <b v="1"/>
    <b v="1"/>
    <b v="1"/>
    <b v="0"/>
    <b v="1"/>
    <x v="1"/>
  </r>
  <r>
    <x v="1"/>
    <n v="5.8859385939999997"/>
    <n v="69"/>
    <s v="M"/>
    <m/>
    <n v="1"/>
    <n v="1"/>
    <n v="0.5"/>
    <n v="0"/>
    <s v="SHAS"/>
    <n v="1"/>
    <b v="1"/>
    <b v="1"/>
    <b v="0"/>
    <b v="0"/>
    <b v="1"/>
    <x v="1"/>
  </r>
  <r>
    <x v="1"/>
    <n v="4.1546924509999998"/>
    <n v="72"/>
    <s v="M"/>
    <s v="Mild-moderate OSA, insomnia, nocturia"/>
    <n v="1"/>
    <n v="0"/>
    <n v="0.5"/>
    <n v="1"/>
    <s v="SHAS"/>
    <n v="1"/>
    <b v="1"/>
    <b v="0"/>
    <b v="0"/>
    <b v="1"/>
    <b v="1"/>
    <x v="1"/>
  </r>
  <r>
    <x v="1"/>
    <n v="-3.9642169869999999"/>
    <n v="61"/>
    <s v="F"/>
    <s v="Depression, migraines"/>
    <n v="1"/>
    <n v="0.5"/>
    <n v="1"/>
    <n v="0"/>
    <s v="SHAS"/>
    <n v="1"/>
    <b v="1"/>
    <b v="0"/>
    <b v="1"/>
    <b v="0"/>
    <b v="1"/>
    <x v="1"/>
  </r>
  <r>
    <x v="1"/>
    <n v="5.3135809820000004"/>
    <n v="76"/>
    <s v="F"/>
    <s v="Depression, anxiety"/>
    <n v="1"/>
    <n v="1"/>
    <n v="1"/>
    <n v="1"/>
    <s v="SHAS"/>
    <n v="1"/>
    <b v="1"/>
    <b v="1"/>
    <b v="1"/>
    <b v="1"/>
    <b v="1"/>
    <x v="1"/>
  </r>
  <r>
    <x v="1"/>
    <n v="-1.274989098"/>
    <n v="65"/>
    <s v="F"/>
    <s v="Insomnia, anxiety"/>
    <n v="0"/>
    <n v="0"/>
    <n v="0"/>
    <n v="0"/>
    <s v="SHAS"/>
    <n v="1"/>
    <b v="0"/>
    <b v="0"/>
    <b v="0"/>
    <b v="0"/>
    <b v="0"/>
    <x v="0"/>
  </r>
  <r>
    <x v="1"/>
    <n v="6.8392871980000001"/>
    <n v="73"/>
    <s v="F"/>
    <s v="OSA, MCI, depression"/>
    <n v="0"/>
    <n v="0"/>
    <n v="0"/>
    <n v="0"/>
    <s v="SHAS"/>
    <n v="1"/>
    <b v="0"/>
    <b v="0"/>
    <b v="0"/>
    <b v="0"/>
    <b v="0"/>
    <x v="0"/>
  </r>
  <r>
    <x v="1"/>
    <n v="1.0274295120000001"/>
    <n v="53"/>
    <s v="M"/>
    <s v="OSA"/>
    <n v="1"/>
    <n v="0.5"/>
    <n v="0.5"/>
    <n v="1"/>
    <s v="SHAS"/>
    <n v="1"/>
    <b v="1"/>
    <b v="0"/>
    <b v="0"/>
    <b v="1"/>
    <b v="1"/>
    <x v="1"/>
  </r>
  <r>
    <x v="1"/>
    <n v="0.45891792199999998"/>
    <n v="68"/>
    <s v="M"/>
    <s v="Nightmare disorder, OSA, CSA, RLS, depression"/>
    <n v="0.5"/>
    <n v="1"/>
    <n v="0.5"/>
    <n v="1"/>
    <s v="SHAS"/>
    <n v="1"/>
    <b v="0"/>
    <b v="1"/>
    <b v="0"/>
    <b v="1"/>
    <b v="1"/>
    <x v="0"/>
  </r>
  <r>
    <x v="1"/>
    <m/>
    <n v="70"/>
    <s v="F"/>
    <m/>
    <n v="1"/>
    <n v="1"/>
    <n v="1"/>
    <n v="0"/>
    <s v="SHAS"/>
    <n v="1"/>
    <b v="1"/>
    <b v="1"/>
    <b v="1"/>
    <b v="0"/>
    <b v="1"/>
    <x v="1"/>
  </r>
  <r>
    <x v="1"/>
    <n v="0.66475001899999997"/>
    <n v="79"/>
    <s v="M"/>
    <s v="OSA"/>
    <n v="1"/>
    <n v="0"/>
    <n v="1"/>
    <n v="0"/>
    <s v="SHAS"/>
    <n v="1"/>
    <b v="1"/>
    <b v="0"/>
    <b v="1"/>
    <b v="0"/>
    <b v="1"/>
    <x v="1"/>
  </r>
  <r>
    <x v="1"/>
    <n v="6.3362845170000002"/>
    <n v="64"/>
    <s v="M"/>
    <m/>
    <n v="1"/>
    <n v="0.5"/>
    <n v="1"/>
    <n v="0"/>
    <s v="SHAS"/>
    <n v="1"/>
    <b v="1"/>
    <b v="0"/>
    <b v="1"/>
    <b v="0"/>
    <b v="1"/>
    <x v="1"/>
  </r>
  <r>
    <x v="1"/>
    <m/>
    <n v="55"/>
    <s v="M"/>
    <m/>
    <n v="1"/>
    <n v="1"/>
    <n v="0"/>
    <n v="0"/>
    <s v="SHAS"/>
    <n v="1"/>
    <b v="1"/>
    <b v="1"/>
    <b v="0"/>
    <b v="0"/>
    <b v="1"/>
    <x v="1"/>
  </r>
  <r>
    <x v="1"/>
    <m/>
    <n v="42"/>
    <s v="M"/>
    <m/>
    <n v="1"/>
    <n v="0"/>
    <n v="0"/>
    <n v="0"/>
    <s v="SHAS"/>
    <n v="1"/>
    <b v="1"/>
    <b v="0"/>
    <b v="0"/>
    <b v="0"/>
    <b v="0"/>
    <x v="0"/>
  </r>
</pivotCacheRecords>
</file>

<file path=xl/pivotCache/pivotCacheRecords3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4">
  <r>
    <x v="0"/>
    <m/>
    <n v="72"/>
    <s v="M"/>
    <s v="Sleep apnea"/>
    <n v="0"/>
    <n v="1"/>
    <n v="0"/>
    <n v="0"/>
    <s v="May Clinic Data"/>
    <n v="1"/>
    <b v="0"/>
    <b v="1"/>
    <b v="0"/>
    <b v="0"/>
    <b v="1"/>
    <b v="0"/>
    <b v="0"/>
    <b v="0"/>
    <x v="0"/>
  </r>
  <r>
    <x v="0"/>
    <m/>
    <n v="79"/>
    <s v="M"/>
    <s v="Insomnia"/>
    <n v="0"/>
    <n v="0"/>
    <n v="0"/>
    <n v="0"/>
    <s v="May Clinic Data"/>
    <n v="1"/>
    <b v="0"/>
    <b v="0"/>
    <b v="0"/>
    <b v="0"/>
    <b v="0"/>
    <b v="0"/>
    <b v="0"/>
    <b v="0"/>
    <x v="0"/>
  </r>
  <r>
    <x v="0"/>
    <m/>
    <n v="55"/>
    <s v="M"/>
    <s v="Sleep apnea"/>
    <n v="0.5"/>
    <n v="1"/>
    <n v="0"/>
    <n v="1"/>
    <s v="May Clinic Data"/>
    <n v="1"/>
    <b v="0"/>
    <b v="1"/>
    <b v="0"/>
    <b v="1"/>
    <b v="1"/>
    <b v="0"/>
    <b v="1"/>
    <b v="0"/>
    <x v="0"/>
  </r>
  <r>
    <x v="0"/>
    <m/>
    <n v="61"/>
    <s v="M"/>
    <s v="Sleep apnea"/>
    <n v="0"/>
    <n v="1"/>
    <n v="0"/>
    <n v="1"/>
    <s v="May Clinic Data"/>
    <n v="1"/>
    <b v="0"/>
    <b v="1"/>
    <b v="0"/>
    <b v="1"/>
    <b v="1"/>
    <b v="0"/>
    <b v="0"/>
    <b v="0"/>
    <x v="0"/>
  </r>
  <r>
    <x v="0"/>
    <m/>
    <n v="46"/>
    <s v="F"/>
    <s v="Chronic fatigue"/>
    <n v="0"/>
    <n v="0"/>
    <n v="0"/>
    <n v="0"/>
    <s v="May Clinic Data"/>
    <n v="1"/>
    <b v="0"/>
    <b v="0"/>
    <b v="0"/>
    <b v="0"/>
    <b v="0"/>
    <b v="0"/>
    <b v="0"/>
    <b v="0"/>
    <x v="0"/>
  </r>
  <r>
    <x v="0"/>
    <m/>
    <n v="80"/>
    <s v="M"/>
    <s v="OSA"/>
    <n v="0"/>
    <n v="1"/>
    <n v="0"/>
    <n v="0"/>
    <s v="May Clinic Data"/>
    <n v="1"/>
    <b v="0"/>
    <b v="1"/>
    <b v="0"/>
    <b v="0"/>
    <b v="1"/>
    <b v="0"/>
    <b v="0"/>
    <b v="0"/>
    <x v="0"/>
  </r>
  <r>
    <x v="0"/>
    <m/>
    <n v="70"/>
    <s v="F"/>
    <s v="OSA"/>
    <n v="0"/>
    <n v="0"/>
    <n v="0"/>
    <n v="0"/>
    <s v="May Clinic Data"/>
    <n v="1"/>
    <b v="0"/>
    <b v="0"/>
    <b v="0"/>
    <b v="0"/>
    <b v="0"/>
    <b v="0"/>
    <b v="0"/>
    <b v="0"/>
    <x v="0"/>
  </r>
  <r>
    <x v="0"/>
    <m/>
    <n v="87"/>
    <s v="F"/>
    <s v="Sleep apnea"/>
    <n v="0"/>
    <n v="1"/>
    <n v="1"/>
    <n v="0"/>
    <s v="May Clinic Data"/>
    <n v="1"/>
    <b v="0"/>
    <b v="1"/>
    <b v="1"/>
    <b v="0"/>
    <b v="1"/>
    <b v="0"/>
    <b v="0"/>
    <b v="1"/>
    <x v="0"/>
  </r>
  <r>
    <x v="1"/>
    <m/>
    <n v="76"/>
    <s v="M"/>
    <m/>
    <n v="0.5"/>
    <n v="1"/>
    <n v="1"/>
    <n v="0"/>
    <s v="May Clinic Data"/>
    <n v="1"/>
    <b v="0"/>
    <b v="1"/>
    <b v="1"/>
    <b v="0"/>
    <b v="1"/>
    <b v="0"/>
    <b v="1"/>
    <b v="1"/>
    <x v="1"/>
  </r>
  <r>
    <x v="1"/>
    <m/>
    <n v="67"/>
    <s v="M"/>
    <m/>
    <n v="1"/>
    <n v="0.5"/>
    <n v="0"/>
    <n v="0"/>
    <s v="May Clinic Data"/>
    <n v="1"/>
    <b v="1"/>
    <b v="0"/>
    <b v="0"/>
    <b v="0"/>
    <b v="0"/>
    <b v="0"/>
    <b v="0"/>
    <b v="0"/>
    <x v="0"/>
  </r>
  <r>
    <x v="1"/>
    <m/>
    <n v="67"/>
    <s v="M"/>
    <m/>
    <n v="1"/>
    <n v="0"/>
    <n v="0"/>
    <n v="0"/>
    <s v="May Clinic Data"/>
    <n v="1"/>
    <b v="1"/>
    <b v="0"/>
    <b v="0"/>
    <b v="0"/>
    <b v="0"/>
    <b v="0"/>
    <b v="0"/>
    <b v="0"/>
    <x v="0"/>
  </r>
  <r>
    <x v="1"/>
    <m/>
    <n v="55"/>
    <s v="M"/>
    <m/>
    <n v="1"/>
    <n v="1"/>
    <n v="1"/>
    <n v="1"/>
    <s v="May Clinic Data"/>
    <n v="1"/>
    <b v="1"/>
    <b v="1"/>
    <b v="1"/>
    <b v="1"/>
    <b v="1"/>
    <b v="1"/>
    <b v="0"/>
    <b v="1"/>
    <x v="0"/>
  </r>
  <r>
    <x v="1"/>
    <m/>
    <n v="67"/>
    <s v="M"/>
    <s v="Depression"/>
    <n v="1"/>
    <n v="0"/>
    <n v="1"/>
    <n v="0"/>
    <s v="May Clinic Data"/>
    <n v="1"/>
    <b v="1"/>
    <b v="0"/>
    <b v="1"/>
    <b v="0"/>
    <b v="1"/>
    <b v="1"/>
    <b v="0"/>
    <b v="0"/>
    <x v="0"/>
  </r>
  <r>
    <x v="1"/>
    <m/>
    <n v="72"/>
    <s v="M"/>
    <m/>
    <n v="1"/>
    <n v="1"/>
    <n v="1"/>
    <n v="1"/>
    <s v="April Cinic Data"/>
    <n v="1"/>
    <b v="1"/>
    <b v="1"/>
    <b v="1"/>
    <b v="1"/>
    <b v="1"/>
    <b v="1"/>
    <b v="0"/>
    <b v="1"/>
    <x v="0"/>
  </r>
  <r>
    <x v="0"/>
    <m/>
    <n v="67"/>
    <s v="M"/>
    <s v="RLS"/>
    <n v="0"/>
    <n v="0"/>
    <n v="0"/>
    <n v="0"/>
    <s v="April Cinic Data"/>
    <n v="1"/>
    <b v="0"/>
    <b v="0"/>
    <b v="0"/>
    <b v="0"/>
    <b v="0"/>
    <b v="0"/>
    <b v="0"/>
    <b v="0"/>
    <x v="0"/>
  </r>
  <r>
    <x v="0"/>
    <m/>
    <n v="74"/>
    <s v="F"/>
    <s v="Insomnia"/>
    <n v="0"/>
    <n v="0"/>
    <n v="0"/>
    <n v="0.5"/>
    <s v="April Cinic Data"/>
    <n v="1"/>
    <b v="0"/>
    <b v="0"/>
    <b v="0"/>
    <b v="0"/>
    <b v="0"/>
    <b v="0"/>
    <b v="0"/>
    <b v="0"/>
    <x v="0"/>
  </r>
  <r>
    <x v="1"/>
    <m/>
    <n v="54"/>
    <s v="F"/>
    <s v="DM2, depression"/>
    <n v="1"/>
    <n v="0"/>
    <n v="0"/>
    <n v="0"/>
    <s v="April Cinic Data"/>
    <n v="1"/>
    <b v="1"/>
    <b v="0"/>
    <b v="0"/>
    <b v="0"/>
    <b v="0"/>
    <b v="0"/>
    <b v="0"/>
    <b v="0"/>
    <x v="0"/>
  </r>
  <r>
    <x v="0"/>
    <m/>
    <n v="65"/>
    <s v="F"/>
    <s v="Diabetes, heart failure"/>
    <n v="0"/>
    <n v="0"/>
    <n v="1"/>
    <n v="1"/>
    <s v="April Cinic Data"/>
    <n v="1"/>
    <b v="0"/>
    <b v="0"/>
    <b v="1"/>
    <b v="1"/>
    <b v="1"/>
    <b v="0"/>
    <b v="0"/>
    <b v="0"/>
    <x v="0"/>
  </r>
  <r>
    <x v="0"/>
    <m/>
    <n v="73"/>
    <s v="F"/>
    <s v="Insomnia, anxiety, migraines"/>
    <n v="0"/>
    <n v="0"/>
    <n v="1"/>
    <n v="0"/>
    <s v="April Cinic Data"/>
    <n v="1"/>
    <b v="0"/>
    <b v="0"/>
    <b v="1"/>
    <b v="0"/>
    <b v="1"/>
    <b v="0"/>
    <b v="0"/>
    <b v="0"/>
    <x v="0"/>
  </r>
  <r>
    <x v="0"/>
    <m/>
    <n v="77"/>
    <s v="F"/>
    <m/>
    <n v="0.5"/>
    <n v="1"/>
    <n v="0"/>
    <n v="0.5"/>
    <s v="April Cinic Data"/>
    <n v="1"/>
    <b v="0"/>
    <b v="1"/>
    <b v="0"/>
    <b v="0"/>
    <b v="1"/>
    <b v="0"/>
    <b v="1"/>
    <b v="0"/>
    <x v="0"/>
  </r>
  <r>
    <x v="0"/>
    <m/>
    <n v="53"/>
    <s v="F"/>
    <s v="Insomnia"/>
    <n v="0"/>
    <n v="1"/>
    <n v="1"/>
    <n v="0"/>
    <s v="April Cinic Data"/>
    <n v="1"/>
    <b v="0"/>
    <b v="1"/>
    <b v="1"/>
    <b v="0"/>
    <b v="1"/>
    <b v="0"/>
    <b v="0"/>
    <b v="1"/>
    <x v="0"/>
  </r>
  <r>
    <x v="0"/>
    <m/>
    <n v="76"/>
    <s v="F"/>
    <s v="Hypersomnia"/>
    <n v="0"/>
    <n v="0"/>
    <n v="0"/>
    <n v="0"/>
    <s v="April Cinic Data"/>
    <n v="1"/>
    <b v="0"/>
    <b v="0"/>
    <b v="0"/>
    <b v="0"/>
    <b v="0"/>
    <b v="0"/>
    <b v="0"/>
    <b v="0"/>
    <x v="0"/>
  </r>
  <r>
    <x v="1"/>
    <m/>
    <n v="49"/>
    <s v="F"/>
    <s v="Anxiety"/>
    <n v="1"/>
    <n v="0.5"/>
    <n v="1"/>
    <n v="1"/>
    <s v="April Cinic Data"/>
    <n v="1"/>
    <b v="1"/>
    <b v="0"/>
    <b v="1"/>
    <b v="1"/>
    <b v="1"/>
    <b v="1"/>
    <b v="0"/>
    <b v="0"/>
    <x v="0"/>
  </r>
  <r>
    <x v="0"/>
    <m/>
    <n v="53"/>
    <s v="F"/>
    <s v="Insomnia, depression, sleep apnea"/>
    <n v="0"/>
    <n v="0"/>
    <n v="0"/>
    <n v="1"/>
    <s v="April Cinic Data"/>
    <n v="1"/>
    <b v="0"/>
    <b v="0"/>
    <b v="0"/>
    <b v="1"/>
    <b v="1"/>
    <b v="0"/>
    <b v="0"/>
    <b v="0"/>
    <x v="0"/>
  </r>
  <r>
    <x v="0"/>
    <m/>
    <n v="83"/>
    <s v="F"/>
    <s v="AD-MCi and OSA"/>
    <n v="0"/>
    <n v="0"/>
    <n v="0"/>
    <n v="0"/>
    <s v="April Cinic Data"/>
    <n v="1"/>
    <b v="0"/>
    <b v="0"/>
    <b v="0"/>
    <b v="0"/>
    <b v="0"/>
    <b v="0"/>
    <b v="0"/>
    <b v="0"/>
    <x v="0"/>
  </r>
  <r>
    <x v="0"/>
    <m/>
    <n v="65"/>
    <s v="M"/>
    <s v="RLS"/>
    <n v="0.5"/>
    <n v="0"/>
    <n v="0"/>
    <n v="0"/>
    <s v="April Cinic Data"/>
    <n v="1"/>
    <b v="0"/>
    <b v="0"/>
    <b v="0"/>
    <b v="0"/>
    <b v="0"/>
    <b v="0"/>
    <b v="1"/>
    <b v="0"/>
    <x v="0"/>
  </r>
  <r>
    <x v="0"/>
    <m/>
    <n v="80"/>
    <s v="F"/>
    <s v="RLS"/>
    <n v="0"/>
    <n v="0"/>
    <n v="1"/>
    <n v="0"/>
    <s v="April Cinic Data"/>
    <n v="1"/>
    <b v="0"/>
    <b v="0"/>
    <b v="1"/>
    <b v="0"/>
    <b v="1"/>
    <b v="0"/>
    <b v="0"/>
    <b v="0"/>
    <x v="0"/>
  </r>
  <r>
    <x v="0"/>
    <m/>
    <n v="67"/>
    <s v="F"/>
    <s v="Migraines, OSA"/>
    <n v="0.5"/>
    <n v="0"/>
    <n v="0"/>
    <n v="0"/>
    <s v="April Cinic Data"/>
    <n v="1"/>
    <b v="0"/>
    <b v="0"/>
    <b v="0"/>
    <b v="0"/>
    <b v="0"/>
    <b v="0"/>
    <b v="1"/>
    <b v="0"/>
    <x v="0"/>
  </r>
  <r>
    <x v="1"/>
    <m/>
    <n v="80"/>
    <s v="M"/>
    <m/>
    <n v="0"/>
    <n v="1"/>
    <n v="1"/>
    <n v="0"/>
    <s v="April Cinic Data"/>
    <n v="1"/>
    <b v="0"/>
    <b v="1"/>
    <b v="1"/>
    <b v="0"/>
    <b v="1"/>
    <b v="0"/>
    <b v="0"/>
    <b v="1"/>
    <x v="0"/>
  </r>
  <r>
    <x v="1"/>
    <m/>
    <n v="64"/>
    <s v="M"/>
    <s v="Depression, diabetes"/>
    <n v="1"/>
    <n v="0"/>
    <n v="0"/>
    <n v="0"/>
    <s v="April Cinic Data"/>
    <n v="1"/>
    <b v="1"/>
    <b v="0"/>
    <b v="0"/>
    <b v="0"/>
    <b v="0"/>
    <b v="0"/>
    <b v="0"/>
    <b v="0"/>
    <x v="0"/>
  </r>
  <r>
    <x v="0"/>
    <m/>
    <n v="53"/>
    <s v="F"/>
    <s v="OSA, RLS, depression"/>
    <n v="0.5"/>
    <n v="1"/>
    <n v="0"/>
    <n v="0"/>
    <s v="Clinic - Clean Data"/>
    <n v="1"/>
    <b v="0"/>
    <b v="1"/>
    <b v="0"/>
    <b v="0"/>
    <b v="1"/>
    <b v="0"/>
    <b v="1"/>
    <b v="0"/>
    <x v="0"/>
  </r>
  <r>
    <x v="0"/>
    <m/>
    <n v="64"/>
    <s v="F"/>
    <s v="Central sleep apnea, circadian disorder"/>
    <n v="0.5"/>
    <n v="0"/>
    <n v="1"/>
    <n v="0"/>
    <s v="Clinic - Clean Data"/>
    <n v="1"/>
    <b v="0"/>
    <b v="0"/>
    <b v="1"/>
    <b v="0"/>
    <b v="1"/>
    <b v="0"/>
    <b v="1"/>
    <b v="0"/>
    <x v="0"/>
  </r>
  <r>
    <x v="0"/>
    <m/>
    <n v="67"/>
    <s v="F"/>
    <s v="OSA"/>
    <n v="0.5"/>
    <n v="1"/>
    <n v="1"/>
    <n v="0"/>
    <s v="Clinic - Clean Data"/>
    <n v="1"/>
    <b v="0"/>
    <b v="1"/>
    <b v="1"/>
    <b v="0"/>
    <b v="1"/>
    <b v="0"/>
    <b v="1"/>
    <b v="1"/>
    <x v="1"/>
  </r>
  <r>
    <x v="0"/>
    <m/>
    <n v="61"/>
    <s v="M"/>
    <s v="OSA, no RSWA"/>
    <n v="0.5"/>
    <n v="1"/>
    <n v="0"/>
    <n v="1"/>
    <s v="Clinic - Clean Data"/>
    <n v="1"/>
    <b v="0"/>
    <b v="1"/>
    <b v="0"/>
    <b v="1"/>
    <b v="1"/>
    <b v="0"/>
    <b v="1"/>
    <b v="0"/>
    <x v="0"/>
  </r>
  <r>
    <x v="0"/>
    <m/>
    <n v="53"/>
    <s v="F"/>
    <s v="OSA, anxiety, depression"/>
    <n v="0.5"/>
    <n v="1"/>
    <n v="1"/>
    <n v="1"/>
    <s v="Clinic - Clean Data"/>
    <n v="1"/>
    <b v="0"/>
    <b v="1"/>
    <b v="1"/>
    <b v="1"/>
    <b v="1"/>
    <b v="0"/>
    <b v="1"/>
    <b v="1"/>
    <x v="1"/>
  </r>
  <r>
    <x v="0"/>
    <m/>
    <n v="43"/>
    <s v="F"/>
    <s v="OSA, shift work disorder"/>
    <n v="0.5"/>
    <n v="0"/>
    <n v="1"/>
    <n v="0"/>
    <s v="Clinic - Clean Data"/>
    <n v="1"/>
    <b v="0"/>
    <b v="0"/>
    <b v="1"/>
    <b v="0"/>
    <b v="1"/>
    <b v="0"/>
    <b v="1"/>
    <b v="0"/>
    <x v="0"/>
  </r>
  <r>
    <x v="0"/>
    <m/>
    <n v="43"/>
    <s v="M"/>
    <s v="RLS, insomnia, mild OSA"/>
    <n v="0.5"/>
    <n v="0"/>
    <n v="0"/>
    <n v="1"/>
    <s v="Clinic - Clean Data"/>
    <n v="1"/>
    <b v="0"/>
    <b v="0"/>
    <b v="0"/>
    <b v="1"/>
    <b v="1"/>
    <b v="0"/>
    <b v="1"/>
    <b v="0"/>
    <x v="0"/>
  </r>
  <r>
    <x v="0"/>
    <m/>
    <n v="73"/>
    <s v="F"/>
    <s v="OSA sx, sleeptalking, initiation insomnia, RLS, low Fe"/>
    <n v="0.5"/>
    <n v="0.5"/>
    <n v="1"/>
    <n v="1"/>
    <s v="Clinic - Clean Data"/>
    <n v="1"/>
    <b v="0"/>
    <b v="0"/>
    <b v="1"/>
    <b v="1"/>
    <b v="1"/>
    <b v="0"/>
    <b v="1"/>
    <b v="0"/>
    <x v="0"/>
  </r>
  <r>
    <x v="0"/>
    <m/>
    <n v="68"/>
    <s v="M"/>
    <s v="Hypersomnia, tachycarida, constipation, l. thalamic lacunar lesion"/>
    <n v="0.5"/>
    <n v="0.5"/>
    <n v="1"/>
    <n v="1"/>
    <s v="Clinic - Clean Data"/>
    <n v="1"/>
    <b v="0"/>
    <b v="0"/>
    <b v="1"/>
    <b v="1"/>
    <b v="1"/>
    <b v="0"/>
    <b v="1"/>
    <b v="0"/>
    <x v="0"/>
  </r>
  <r>
    <x v="0"/>
    <m/>
    <n v="64"/>
    <s v="F"/>
    <s v="OSA, insomnia, excessive daytime sleepiness, cognitive concerns"/>
    <n v="0.5"/>
    <n v="0.5"/>
    <n v="0"/>
    <n v="1"/>
    <s v="Clinic - Clean Data"/>
    <n v="1"/>
    <b v="0"/>
    <b v="0"/>
    <b v="0"/>
    <b v="1"/>
    <b v="1"/>
    <b v="0"/>
    <b v="1"/>
    <b v="0"/>
    <x v="0"/>
  </r>
  <r>
    <x v="0"/>
    <m/>
    <n v="41"/>
    <s v="M"/>
    <s v="OSA"/>
    <n v="0.5"/>
    <n v="0"/>
    <n v="0"/>
    <n v="0.5"/>
    <s v="Clinic - Clean Data"/>
    <n v="1"/>
    <b v="0"/>
    <b v="0"/>
    <b v="0"/>
    <b v="0"/>
    <b v="0"/>
    <b v="0"/>
    <b v="1"/>
    <b v="0"/>
    <x v="0"/>
  </r>
  <r>
    <x v="0"/>
    <m/>
    <n v="68"/>
    <s v="F"/>
    <s v="OSA, migraines"/>
    <n v="0.5"/>
    <n v="0"/>
    <n v="0"/>
    <n v="0"/>
    <s v="Clinic - Clean Data"/>
    <n v="1"/>
    <b v="0"/>
    <b v="0"/>
    <b v="0"/>
    <b v="0"/>
    <b v="0"/>
    <b v="0"/>
    <b v="1"/>
    <b v="0"/>
    <x v="0"/>
  </r>
  <r>
    <x v="0"/>
    <m/>
    <n v="45"/>
    <s v="M"/>
    <s v="Tbi, sleep apnea, migraines, PTSD + GAD"/>
    <n v="0.5"/>
    <n v="0.5"/>
    <n v="1"/>
    <n v="1"/>
    <s v="Clinic - Clean Data"/>
    <n v="1"/>
    <b v="0"/>
    <b v="0"/>
    <b v="1"/>
    <b v="1"/>
    <b v="1"/>
    <b v="0"/>
    <b v="1"/>
    <b v="0"/>
    <x v="0"/>
  </r>
  <r>
    <x v="0"/>
    <m/>
    <n v="56"/>
    <s v="M"/>
    <s v="OSA, excessive daytime sleepiness"/>
    <n v="0.5"/>
    <n v="0"/>
    <n v="0"/>
    <n v="1"/>
    <s v="Clinic - Clean Data"/>
    <n v="1"/>
    <b v="0"/>
    <b v="0"/>
    <b v="0"/>
    <b v="1"/>
    <b v="1"/>
    <b v="0"/>
    <b v="1"/>
    <b v="0"/>
    <x v="0"/>
  </r>
  <r>
    <x v="0"/>
    <m/>
    <n v="45"/>
    <s v="F"/>
    <s v="Lupus, sleep apnea"/>
    <n v="0.5"/>
    <n v="0"/>
    <n v="0.5"/>
    <n v="0"/>
    <s v="Clinic - Clean Data"/>
    <n v="1"/>
    <b v="0"/>
    <b v="0"/>
    <b v="0"/>
    <b v="0"/>
    <b v="0"/>
    <b v="0"/>
    <b v="1"/>
    <b v="0"/>
    <x v="0"/>
  </r>
  <r>
    <x v="0"/>
    <m/>
    <n v="65"/>
    <s v="M"/>
    <s v="OSA, RLS"/>
    <n v="0.5"/>
    <n v="0"/>
    <n v="1"/>
    <n v="0"/>
    <s v="Clinic - Clean Data"/>
    <n v="1"/>
    <b v="0"/>
    <b v="0"/>
    <b v="1"/>
    <b v="0"/>
    <b v="1"/>
    <b v="0"/>
    <b v="1"/>
    <b v="0"/>
    <x v="0"/>
  </r>
  <r>
    <x v="0"/>
    <m/>
    <n v="63"/>
    <s v="M"/>
    <s v="OSA"/>
    <n v="0"/>
    <n v="0"/>
    <n v="1"/>
    <n v="0.5"/>
    <s v="Clinic - Clean Data"/>
    <n v="1"/>
    <b v="0"/>
    <b v="0"/>
    <b v="1"/>
    <b v="0"/>
    <b v="1"/>
    <b v="0"/>
    <b v="0"/>
    <b v="0"/>
    <x v="0"/>
  </r>
  <r>
    <x v="0"/>
    <m/>
    <n v="60"/>
    <s v="M"/>
    <s v="OSA"/>
    <n v="0"/>
    <n v="0"/>
    <n v="0"/>
    <n v="0"/>
    <s v="Clinic - Clean Data"/>
    <n v="1"/>
    <b v="0"/>
    <b v="0"/>
    <b v="0"/>
    <b v="0"/>
    <b v="0"/>
    <b v="0"/>
    <b v="0"/>
    <b v="0"/>
    <x v="0"/>
  </r>
  <r>
    <x v="0"/>
    <m/>
    <n v="81"/>
    <s v="M"/>
    <s v="OSA"/>
    <n v="0"/>
    <n v="0"/>
    <n v="0"/>
    <n v="0"/>
    <s v="Clinic - Clean Data"/>
    <n v="1"/>
    <b v="0"/>
    <b v="0"/>
    <b v="0"/>
    <b v="0"/>
    <b v="0"/>
    <b v="0"/>
    <b v="0"/>
    <b v="0"/>
    <x v="0"/>
  </r>
  <r>
    <x v="0"/>
    <m/>
    <n v="66"/>
    <s v="M"/>
    <s v="RLS"/>
    <n v="0"/>
    <n v="0"/>
    <n v="0"/>
    <n v="0"/>
    <s v="Clinic - Clean Data"/>
    <n v="1"/>
    <b v="0"/>
    <b v="0"/>
    <b v="0"/>
    <b v="0"/>
    <b v="0"/>
    <b v="0"/>
    <b v="0"/>
    <b v="0"/>
    <x v="0"/>
  </r>
  <r>
    <x v="0"/>
    <m/>
    <n v="64"/>
    <s v="F"/>
    <s v="OSA"/>
    <n v="0"/>
    <n v="0"/>
    <n v="1"/>
    <n v="0.5"/>
    <s v="Clinic - Clean Data"/>
    <n v="1"/>
    <b v="0"/>
    <b v="0"/>
    <b v="1"/>
    <b v="0"/>
    <b v="1"/>
    <b v="0"/>
    <b v="0"/>
    <b v="0"/>
    <x v="0"/>
  </r>
  <r>
    <x v="0"/>
    <m/>
    <n v="68"/>
    <s v="M"/>
    <s v="OSA"/>
    <n v="0"/>
    <n v="1"/>
    <n v="0"/>
    <n v="0"/>
    <s v="Clinic - Clean Data"/>
    <n v="1"/>
    <b v="0"/>
    <b v="1"/>
    <b v="0"/>
    <b v="0"/>
    <b v="1"/>
    <b v="0"/>
    <b v="0"/>
    <b v="0"/>
    <x v="0"/>
  </r>
  <r>
    <x v="0"/>
    <m/>
    <n v="56"/>
    <s v="F"/>
    <s v="Insomnia, anxiety"/>
    <n v="0"/>
    <n v="0"/>
    <n v="1"/>
    <n v="0.5"/>
    <s v="Clinic - Clean Data"/>
    <n v="1"/>
    <b v="0"/>
    <b v="0"/>
    <b v="1"/>
    <b v="0"/>
    <b v="1"/>
    <b v="0"/>
    <b v="0"/>
    <b v="0"/>
    <x v="0"/>
  </r>
  <r>
    <x v="0"/>
    <m/>
    <n v="87"/>
    <s v="F"/>
    <s v="OSA, RLS"/>
    <n v="0"/>
    <n v="0"/>
    <n v="0"/>
    <n v="0"/>
    <s v="Clinic - Clean Data"/>
    <n v="1"/>
    <b v="0"/>
    <b v="0"/>
    <b v="0"/>
    <b v="0"/>
    <b v="0"/>
    <b v="0"/>
    <b v="0"/>
    <b v="0"/>
    <x v="0"/>
  </r>
  <r>
    <x v="0"/>
    <m/>
    <n v="48"/>
    <s v="M"/>
    <s v="OSA, insomnia, distal sensory neuropathy"/>
    <n v="0"/>
    <n v="0"/>
    <n v="0"/>
    <n v="0"/>
    <s v="Clinic - Clean Data"/>
    <n v="1"/>
    <b v="0"/>
    <b v="0"/>
    <b v="0"/>
    <b v="0"/>
    <b v="0"/>
    <b v="0"/>
    <b v="0"/>
    <b v="0"/>
    <x v="0"/>
  </r>
  <r>
    <x v="0"/>
    <m/>
    <n v="78"/>
    <s v="M"/>
    <s v="Hypersomnia, OSA"/>
    <n v="0"/>
    <n v="0"/>
    <n v="0"/>
    <n v="0.5"/>
    <s v="Clinic - Clean Data"/>
    <n v="1"/>
    <b v="0"/>
    <b v="0"/>
    <b v="0"/>
    <b v="0"/>
    <b v="0"/>
    <b v="0"/>
    <b v="0"/>
    <b v="0"/>
    <x v="0"/>
  </r>
  <r>
    <x v="0"/>
    <m/>
    <n v="72"/>
    <s v="F"/>
    <s v="Insomnia"/>
    <n v="0"/>
    <n v="0.5"/>
    <n v="0"/>
    <n v="0"/>
    <s v="Clinic - Clean Data"/>
    <n v="1"/>
    <b v="0"/>
    <b v="0"/>
    <b v="0"/>
    <b v="0"/>
    <b v="0"/>
    <b v="0"/>
    <b v="0"/>
    <b v="0"/>
    <x v="0"/>
  </r>
  <r>
    <x v="0"/>
    <m/>
    <n v="63"/>
    <s v="F"/>
    <s v="MCl, althdileale, LVPPA"/>
    <n v="0"/>
    <n v="0"/>
    <n v="0"/>
    <n v="0"/>
    <s v="Clinic - Clean Data"/>
    <n v="1"/>
    <b v="0"/>
    <b v="0"/>
    <b v="0"/>
    <b v="0"/>
    <b v="0"/>
    <b v="0"/>
    <b v="0"/>
    <b v="0"/>
    <x v="0"/>
  </r>
  <r>
    <x v="0"/>
    <m/>
    <n v="51"/>
    <s v="F"/>
    <s v="OSA, RLS, excessive daytime sleepiness, lupus"/>
    <n v="0"/>
    <n v="0"/>
    <n v="0"/>
    <n v="0"/>
    <s v="Clinic - Clean Data"/>
    <n v="1"/>
    <b v="0"/>
    <b v="0"/>
    <b v="0"/>
    <b v="0"/>
    <b v="0"/>
    <b v="0"/>
    <b v="0"/>
    <b v="0"/>
    <x v="0"/>
  </r>
  <r>
    <x v="0"/>
    <m/>
    <n v="78"/>
    <s v="M"/>
    <s v="RBD mimic"/>
    <n v="0"/>
    <n v="0"/>
    <n v="0"/>
    <n v="0"/>
    <s v="Clinic - Clean Data"/>
    <n v="1"/>
    <b v="0"/>
    <b v="0"/>
    <b v="0"/>
    <b v="0"/>
    <b v="0"/>
    <b v="0"/>
    <b v="0"/>
    <b v="0"/>
    <x v="0"/>
  </r>
  <r>
    <x v="0"/>
    <m/>
    <n v="48"/>
    <s v="M"/>
    <s v="Spinal cerebellar ataxia 2, nocturia"/>
    <n v="0"/>
    <n v="0"/>
    <n v="1"/>
    <n v="0.5"/>
    <s v="Clinic - Clean Data"/>
    <n v="1"/>
    <b v="0"/>
    <b v="0"/>
    <b v="1"/>
    <b v="0"/>
    <b v="1"/>
    <b v="0"/>
    <b v="0"/>
    <b v="0"/>
    <x v="0"/>
  </r>
  <r>
    <x v="0"/>
    <m/>
    <n v="82"/>
    <s v="M"/>
    <s v="OSA"/>
    <n v="0"/>
    <n v="0"/>
    <n v="1"/>
    <n v="0"/>
    <s v="Clinic - Clean Data"/>
    <n v="1"/>
    <b v="0"/>
    <b v="0"/>
    <b v="1"/>
    <b v="0"/>
    <b v="1"/>
    <b v="0"/>
    <b v="0"/>
    <b v="0"/>
    <x v="0"/>
  </r>
  <r>
    <x v="0"/>
    <m/>
    <n v="87"/>
    <s v="M"/>
    <s v="RLS"/>
    <n v="0"/>
    <n v="0"/>
    <n v="1"/>
    <n v="1"/>
    <s v="Clinic - Clean Data"/>
    <n v="1"/>
    <b v="0"/>
    <b v="0"/>
    <b v="1"/>
    <b v="1"/>
    <b v="1"/>
    <b v="0"/>
    <b v="0"/>
    <b v="0"/>
    <x v="0"/>
  </r>
  <r>
    <x v="0"/>
    <m/>
    <n v="76"/>
    <s v="M"/>
    <s v="OSA, sleep maintenance insomnia, nocturia"/>
    <n v="0"/>
    <n v="0"/>
    <n v="0"/>
    <n v="0"/>
    <s v="Clinic - Clean Data"/>
    <n v="1"/>
    <b v="0"/>
    <b v="0"/>
    <b v="0"/>
    <b v="0"/>
    <b v="0"/>
    <b v="0"/>
    <b v="0"/>
    <b v="0"/>
    <x v="0"/>
  </r>
  <r>
    <x v="0"/>
    <m/>
    <n v="47"/>
    <s v="M"/>
    <s v="OSA, insomnia"/>
    <n v="0"/>
    <n v="0"/>
    <n v="0"/>
    <n v="0"/>
    <s v="Clinic - Clean Data"/>
    <n v="1"/>
    <b v="0"/>
    <b v="0"/>
    <b v="0"/>
    <b v="0"/>
    <b v="0"/>
    <b v="0"/>
    <b v="0"/>
    <b v="0"/>
    <x v="0"/>
  </r>
  <r>
    <x v="0"/>
    <m/>
    <n v="77"/>
    <s v="F"/>
    <s v="OSA, anxiety, depression"/>
    <n v="0"/>
    <n v="1"/>
    <n v="0"/>
    <n v="0"/>
    <s v="Clinic - Clean Data"/>
    <n v="1"/>
    <b v="0"/>
    <b v="1"/>
    <b v="0"/>
    <b v="0"/>
    <b v="1"/>
    <b v="0"/>
    <b v="0"/>
    <b v="0"/>
    <x v="0"/>
  </r>
  <r>
    <x v="0"/>
    <m/>
    <n v="62"/>
    <s v="F"/>
    <s v="Sleep apnea, migraines, I. ica aneurysm, s/p embolization (2020)"/>
    <n v="0"/>
    <n v="0"/>
    <n v="0"/>
    <n v="0.5"/>
    <s v="Clinic - Clean Data"/>
    <n v="1"/>
    <b v="0"/>
    <b v="0"/>
    <b v="0"/>
    <b v="0"/>
    <b v="0"/>
    <b v="0"/>
    <b v="0"/>
    <b v="0"/>
    <x v="0"/>
  </r>
  <r>
    <x v="0"/>
    <m/>
    <n v="73"/>
    <s v="M"/>
    <s v="RLS, OSA, depression"/>
    <n v="0"/>
    <n v="1"/>
    <n v="0"/>
    <n v="0"/>
    <s v="Clinic - Clean Data"/>
    <n v="1"/>
    <b v="0"/>
    <b v="1"/>
    <b v="0"/>
    <b v="0"/>
    <b v="1"/>
    <b v="0"/>
    <b v="0"/>
    <b v="0"/>
    <x v="0"/>
  </r>
  <r>
    <x v="0"/>
    <m/>
    <n v="71"/>
    <s v="M"/>
    <s v="OSA, depression, nocturia"/>
    <n v="0"/>
    <n v="0"/>
    <n v="0"/>
    <n v="0"/>
    <s v="Clinic - Clean Data"/>
    <n v="1"/>
    <b v="0"/>
    <b v="0"/>
    <b v="0"/>
    <b v="0"/>
    <b v="0"/>
    <b v="0"/>
    <b v="0"/>
    <b v="0"/>
    <x v="0"/>
  </r>
  <r>
    <x v="0"/>
    <m/>
    <n v="61"/>
    <s v="F"/>
    <s v="OSA, cognitive concerns"/>
    <n v="0"/>
    <n v="0"/>
    <n v="0"/>
    <n v="0"/>
    <s v="Clinic - Clean Data"/>
    <n v="1"/>
    <b v="0"/>
    <b v="0"/>
    <b v="0"/>
    <b v="0"/>
    <b v="0"/>
    <b v="0"/>
    <b v="0"/>
    <b v="0"/>
    <x v="0"/>
  </r>
  <r>
    <x v="0"/>
    <m/>
    <n v="84"/>
    <s v="M"/>
    <s v="OSA"/>
    <n v="0"/>
    <n v="1"/>
    <n v="1"/>
    <n v="0"/>
    <s v="Clinic - Clean Data"/>
    <n v="1"/>
    <b v="0"/>
    <b v="1"/>
    <b v="1"/>
    <b v="0"/>
    <b v="1"/>
    <b v="0"/>
    <b v="0"/>
    <b v="1"/>
    <x v="0"/>
  </r>
  <r>
    <x v="0"/>
    <m/>
    <n v="75"/>
    <s v="M"/>
    <s v="PLMD, RLS, depression"/>
    <n v="0"/>
    <n v="0"/>
    <n v="0"/>
    <n v="0"/>
    <s v="Clinic - Clean Data"/>
    <n v="1"/>
    <b v="0"/>
    <b v="0"/>
    <b v="0"/>
    <b v="0"/>
    <b v="0"/>
    <b v="0"/>
    <b v="0"/>
    <b v="0"/>
    <x v="0"/>
  </r>
  <r>
    <x v="0"/>
    <m/>
    <n v="56"/>
    <s v="M"/>
    <s v="OSA"/>
    <n v="0"/>
    <n v="0"/>
    <n v="0"/>
    <n v="0"/>
    <s v="Clinic - Clean Data"/>
    <n v="1"/>
    <b v="0"/>
    <b v="0"/>
    <b v="0"/>
    <b v="0"/>
    <b v="0"/>
    <b v="0"/>
    <b v="0"/>
    <b v="0"/>
    <x v="0"/>
  </r>
  <r>
    <x v="0"/>
    <m/>
    <n v="45"/>
    <s v="M"/>
    <s v="OSA, insomnia, chronic fatigue"/>
    <n v="0"/>
    <n v="0"/>
    <n v="1"/>
    <n v="0"/>
    <s v="Clinic - Clean Data"/>
    <n v="1"/>
    <b v="0"/>
    <b v="0"/>
    <b v="1"/>
    <b v="0"/>
    <b v="1"/>
    <b v="0"/>
    <b v="0"/>
    <b v="0"/>
    <x v="0"/>
  </r>
  <r>
    <x v="0"/>
    <m/>
    <n v="72"/>
    <s v="M"/>
    <s v="Severe depression, OSA"/>
    <n v="0"/>
    <n v="0"/>
    <n v="1"/>
    <n v="0"/>
    <s v="Clinic - Clean Data"/>
    <n v="1"/>
    <b v="0"/>
    <b v="0"/>
    <b v="1"/>
    <b v="0"/>
    <b v="1"/>
    <b v="0"/>
    <b v="0"/>
    <b v="0"/>
    <x v="0"/>
  </r>
  <r>
    <x v="0"/>
    <m/>
    <n v="40"/>
    <s v="F"/>
    <s v="OSA"/>
    <n v="0"/>
    <n v="0"/>
    <n v="0"/>
    <n v="1"/>
    <s v="Clinic - Clean Data"/>
    <n v="1"/>
    <b v="0"/>
    <b v="0"/>
    <b v="0"/>
    <b v="1"/>
    <b v="1"/>
    <b v="0"/>
    <b v="0"/>
    <b v="0"/>
    <x v="0"/>
  </r>
  <r>
    <x v="0"/>
    <m/>
    <n v="50"/>
    <s v="M"/>
    <s v="OSA"/>
    <n v="0"/>
    <n v="0"/>
    <n v="0"/>
    <n v="1"/>
    <s v="Clinic - Clean Data"/>
    <n v="1"/>
    <b v="0"/>
    <b v="0"/>
    <b v="0"/>
    <b v="1"/>
    <b v="1"/>
    <b v="0"/>
    <b v="0"/>
    <b v="0"/>
    <x v="0"/>
  </r>
  <r>
    <x v="0"/>
    <m/>
    <n v="57"/>
    <s v="F"/>
    <s v="RLS"/>
    <n v="0"/>
    <n v="0"/>
    <n v="0"/>
    <n v="0"/>
    <s v="Clinic - Clean Data"/>
    <n v="1"/>
    <b v="0"/>
    <b v="0"/>
    <b v="0"/>
    <b v="0"/>
    <b v="0"/>
    <b v="0"/>
    <b v="0"/>
    <b v="0"/>
    <x v="0"/>
  </r>
  <r>
    <x v="0"/>
    <m/>
    <n v="68"/>
    <s v="M"/>
    <s v="RLS"/>
    <n v="0"/>
    <n v="0"/>
    <n v="0"/>
    <n v="1"/>
    <s v="Clinic - Clean Data"/>
    <n v="1"/>
    <b v="0"/>
    <b v="0"/>
    <b v="0"/>
    <b v="1"/>
    <b v="1"/>
    <b v="0"/>
    <b v="0"/>
    <b v="0"/>
    <x v="0"/>
  </r>
  <r>
    <x v="0"/>
    <m/>
    <n v="51"/>
    <s v="F"/>
    <s v="Lupus, sleep apnea, RLS"/>
    <n v="0"/>
    <n v="0"/>
    <n v="0"/>
    <n v="1"/>
    <s v="Clinic - Clean Data"/>
    <n v="1"/>
    <b v="0"/>
    <b v="0"/>
    <b v="0"/>
    <b v="1"/>
    <b v="1"/>
    <b v="0"/>
    <b v="0"/>
    <b v="0"/>
    <x v="0"/>
  </r>
  <r>
    <x v="0"/>
    <m/>
    <n v="54"/>
    <s v="F"/>
    <s v="RLS, insomnia"/>
    <n v="0"/>
    <n v="0"/>
    <n v="0"/>
    <n v="1"/>
    <s v="Clinic - Clean Data"/>
    <n v="1"/>
    <b v="0"/>
    <b v="0"/>
    <b v="0"/>
    <b v="1"/>
    <b v="1"/>
    <b v="0"/>
    <b v="0"/>
    <b v="0"/>
    <x v="0"/>
  </r>
  <r>
    <x v="1"/>
    <m/>
    <n v="73"/>
    <s v="M"/>
    <m/>
    <n v="1"/>
    <n v="0"/>
    <n v="0"/>
    <n v="0"/>
    <s v="Clinic - Clean Data"/>
    <n v="1"/>
    <b v="1"/>
    <b v="0"/>
    <b v="0"/>
    <b v="0"/>
    <b v="0"/>
    <b v="0"/>
    <b v="0"/>
    <b v="0"/>
    <x v="0"/>
  </r>
  <r>
    <x v="1"/>
    <m/>
    <n v="79"/>
    <s v="M"/>
    <s v="Insomnia, nocturia (no PSG)"/>
    <n v="1"/>
    <n v="1"/>
    <n v="1"/>
    <n v="0"/>
    <s v="Clinic - Clean Data"/>
    <n v="1"/>
    <b v="1"/>
    <b v="1"/>
    <b v="1"/>
    <b v="0"/>
    <b v="1"/>
    <b v="1"/>
    <b v="0"/>
    <b v="1"/>
    <x v="0"/>
  </r>
  <r>
    <x v="1"/>
    <m/>
    <n v="70"/>
    <s v="M"/>
    <s v="OSA, depression, anxiety"/>
    <n v="1"/>
    <n v="0"/>
    <n v="0"/>
    <n v="0"/>
    <s v="Clinic - Clean Data"/>
    <n v="1"/>
    <b v="1"/>
    <b v="0"/>
    <b v="0"/>
    <b v="0"/>
    <b v="0"/>
    <b v="0"/>
    <b v="0"/>
    <b v="0"/>
    <x v="0"/>
  </r>
  <r>
    <x v="1"/>
    <m/>
    <n v="75"/>
    <s v="F"/>
    <s v="OSA"/>
    <n v="1"/>
    <n v="1"/>
    <n v="0"/>
    <n v="0"/>
    <s v="Clinic - Clean Data"/>
    <n v="1"/>
    <b v="1"/>
    <b v="1"/>
    <b v="0"/>
    <b v="0"/>
    <b v="1"/>
    <b v="1"/>
    <b v="0"/>
    <b v="0"/>
    <x v="0"/>
  </r>
  <r>
    <x v="0"/>
    <m/>
    <n v="46"/>
    <s v="F"/>
    <s v="Exessive daytime sleepiness, insomnia, OSA"/>
    <n v="1"/>
    <n v="0.5"/>
    <n v="0"/>
    <n v="1"/>
    <s v="Clinic - Clean Data"/>
    <n v="1"/>
    <b v="1"/>
    <b v="0"/>
    <b v="0"/>
    <b v="1"/>
    <b v="1"/>
    <b v="1"/>
    <b v="0"/>
    <b v="0"/>
    <x v="0"/>
  </r>
  <r>
    <x v="1"/>
    <m/>
    <n v="79"/>
    <s v="M"/>
    <m/>
    <n v="1"/>
    <n v="0"/>
    <n v="1"/>
    <n v="0"/>
    <s v="Clinic - Clean Data"/>
    <n v="1"/>
    <b v="1"/>
    <b v="0"/>
    <b v="1"/>
    <b v="0"/>
    <b v="1"/>
    <b v="1"/>
    <b v="0"/>
    <b v="0"/>
    <x v="0"/>
  </r>
  <r>
    <x v="1"/>
    <m/>
    <n v="78"/>
    <s v="M"/>
    <m/>
    <n v="1"/>
    <n v="1"/>
    <n v="1"/>
    <n v="0"/>
    <s v="Clinic - Clean Data"/>
    <n v="1"/>
    <b v="1"/>
    <b v="1"/>
    <b v="1"/>
    <b v="0"/>
    <b v="1"/>
    <b v="1"/>
    <b v="0"/>
    <b v="1"/>
    <x v="0"/>
  </r>
  <r>
    <x v="1"/>
    <m/>
    <n v="70"/>
    <s v="F"/>
    <s v="RLS, depression, OSA"/>
    <n v="0"/>
    <n v="0"/>
    <n v="1"/>
    <n v="1"/>
    <s v="Clinic - Clean Data"/>
    <n v="1"/>
    <b v="0"/>
    <b v="0"/>
    <b v="1"/>
    <b v="1"/>
    <b v="1"/>
    <b v="0"/>
    <b v="0"/>
    <b v="0"/>
    <x v="0"/>
  </r>
  <r>
    <x v="1"/>
    <m/>
    <n v="82"/>
    <s v="M"/>
    <s v="Positional OSA"/>
    <n v="1"/>
    <n v="0"/>
    <n v="0"/>
    <n v="0"/>
    <s v="Clinic - Clean Data"/>
    <n v="1"/>
    <b v="1"/>
    <b v="0"/>
    <b v="0"/>
    <b v="0"/>
    <b v="0"/>
    <b v="0"/>
    <b v="0"/>
    <b v="0"/>
    <x v="0"/>
  </r>
  <r>
    <x v="1"/>
    <m/>
    <n v="70"/>
    <s v="F"/>
    <s v="Maintenance insomnia, depression"/>
    <n v="0"/>
    <n v="0"/>
    <n v="1"/>
    <n v="0"/>
    <s v="Clinic - Clean Data"/>
    <n v="1"/>
    <b v="0"/>
    <b v="0"/>
    <b v="1"/>
    <b v="0"/>
    <b v="1"/>
    <b v="0"/>
    <b v="0"/>
    <b v="0"/>
    <x v="0"/>
  </r>
  <r>
    <x v="1"/>
    <m/>
    <n v="71"/>
    <s v="F"/>
    <s v="Depression"/>
    <n v="0.5"/>
    <n v="1"/>
    <n v="1"/>
    <n v="0.5"/>
    <s v="Clinic - Clean Data"/>
    <n v="1"/>
    <b v="0"/>
    <b v="1"/>
    <b v="1"/>
    <b v="0"/>
    <b v="1"/>
    <b v="0"/>
    <b v="1"/>
    <b v="1"/>
    <x v="1"/>
  </r>
  <r>
    <x v="1"/>
    <m/>
    <n v="85"/>
    <s v="M"/>
    <s v="pRBD, depression"/>
    <n v="1"/>
    <n v="0"/>
    <n v="0"/>
    <n v="0.5"/>
    <s v="Clinic - Clean Data"/>
    <n v="1"/>
    <b v="1"/>
    <b v="0"/>
    <b v="0"/>
    <b v="0"/>
    <b v="0"/>
    <b v="0"/>
    <b v="0"/>
    <b v="0"/>
    <x v="0"/>
  </r>
  <r>
    <x v="1"/>
    <m/>
    <n v="74"/>
    <s v="F"/>
    <m/>
    <n v="1"/>
    <n v="0"/>
    <n v="0.5"/>
    <n v="0"/>
    <s v="Clinic - Clean Data"/>
    <n v="1"/>
    <b v="1"/>
    <b v="0"/>
    <b v="0"/>
    <b v="0"/>
    <b v="0"/>
    <b v="0"/>
    <b v="0"/>
    <b v="0"/>
    <x v="0"/>
  </r>
  <r>
    <x v="1"/>
    <m/>
    <n v="73"/>
    <s v="F"/>
    <s v="OSA, RLS, insomnia"/>
    <n v="1"/>
    <n v="0"/>
    <n v="0"/>
    <n v="1"/>
    <s v="Clinic - Clean Data"/>
    <n v="1"/>
    <b v="1"/>
    <b v="0"/>
    <b v="0"/>
    <b v="1"/>
    <b v="1"/>
    <b v="1"/>
    <b v="0"/>
    <b v="0"/>
    <x v="0"/>
  </r>
  <r>
    <x v="1"/>
    <m/>
    <n v="77"/>
    <s v="F"/>
    <s v="OSA, cognitive impairment"/>
    <n v="1"/>
    <n v="1"/>
    <n v="1"/>
    <n v="1"/>
    <s v="Clinic - Clean Data"/>
    <n v="1"/>
    <b v="1"/>
    <b v="1"/>
    <b v="1"/>
    <b v="1"/>
    <b v="1"/>
    <b v="1"/>
    <b v="0"/>
    <b v="1"/>
    <x v="0"/>
  </r>
  <r>
    <x v="1"/>
    <m/>
    <n v="72"/>
    <s v="M"/>
    <s v="OSA"/>
    <n v="1"/>
    <n v="1"/>
    <n v="0"/>
    <n v="0"/>
    <s v="Clinic - Clean Data"/>
    <n v="1"/>
    <b v="1"/>
    <b v="1"/>
    <b v="0"/>
    <b v="0"/>
    <b v="1"/>
    <b v="1"/>
    <b v="0"/>
    <b v="0"/>
    <x v="0"/>
  </r>
  <r>
    <x v="1"/>
    <m/>
    <n v="63"/>
    <s v="F"/>
    <m/>
    <n v="1"/>
    <n v="0.5"/>
    <n v="1"/>
    <n v="1"/>
    <s v="Clinic - Clean Data"/>
    <n v="1"/>
    <b v="1"/>
    <b v="0"/>
    <b v="1"/>
    <b v="1"/>
    <b v="1"/>
    <b v="1"/>
    <b v="0"/>
    <b v="0"/>
    <x v="0"/>
  </r>
  <r>
    <x v="1"/>
    <m/>
    <n v="79"/>
    <s v="M"/>
    <s v="OSA"/>
    <n v="1"/>
    <n v="1"/>
    <n v="1"/>
    <n v="0"/>
    <s v="Clinic - Clean Data"/>
    <n v="1"/>
    <b v="1"/>
    <b v="1"/>
    <b v="1"/>
    <b v="0"/>
    <b v="1"/>
    <b v="1"/>
    <b v="0"/>
    <b v="1"/>
    <x v="0"/>
  </r>
  <r>
    <x v="0"/>
    <n v="5.1647340570000004"/>
    <n v="54"/>
    <s v="M"/>
    <s v="nREM parasomnias"/>
    <n v="0.5"/>
    <n v="0"/>
    <n v="0"/>
    <n v="1"/>
    <s v="SHAS"/>
    <n v="1"/>
    <b v="0"/>
    <b v="0"/>
    <b v="0"/>
    <b v="1"/>
    <b v="1"/>
    <b v="0"/>
    <b v="1"/>
    <b v="0"/>
    <x v="0"/>
  </r>
  <r>
    <x v="0"/>
    <n v="-2.3457297750000001"/>
    <n v="53"/>
    <s v="M"/>
    <s v="RLS, PLM"/>
    <n v="0.5"/>
    <n v="1"/>
    <n v="0"/>
    <n v="0"/>
    <s v="SHAS"/>
    <n v="1"/>
    <b v="0"/>
    <b v="1"/>
    <b v="0"/>
    <b v="0"/>
    <b v="1"/>
    <b v="0"/>
    <b v="1"/>
    <b v="0"/>
    <x v="0"/>
  </r>
  <r>
    <x v="0"/>
    <m/>
    <n v="62"/>
    <s v="F"/>
    <s v="Insomnia"/>
    <n v="0"/>
    <n v="0"/>
    <n v="0"/>
    <n v="0"/>
    <s v="SHAS"/>
    <n v="1"/>
    <b v="0"/>
    <b v="0"/>
    <b v="0"/>
    <b v="0"/>
    <b v="0"/>
    <b v="0"/>
    <b v="0"/>
    <b v="0"/>
    <x v="0"/>
  </r>
  <r>
    <x v="0"/>
    <n v="-2.700108095"/>
    <n v="55"/>
    <s v="M"/>
    <s v="OSA, other parasomnias (no RSWA)"/>
    <n v="1"/>
    <n v="0"/>
    <n v="0"/>
    <n v="1"/>
    <s v="SHAS"/>
    <n v="1"/>
    <b v="1"/>
    <b v="0"/>
    <b v="0"/>
    <b v="1"/>
    <b v="1"/>
    <b v="1"/>
    <b v="0"/>
    <b v="0"/>
    <x v="0"/>
  </r>
  <r>
    <x v="0"/>
    <n v="7.0801831970000002"/>
    <n v="85"/>
    <s v="F"/>
    <m/>
    <n v="0"/>
    <n v="1"/>
    <n v="0"/>
    <n v="0"/>
    <s v="SHAS"/>
    <n v="1"/>
    <b v="0"/>
    <b v="1"/>
    <b v="0"/>
    <b v="0"/>
    <b v="1"/>
    <b v="0"/>
    <b v="0"/>
    <b v="0"/>
    <x v="0"/>
  </r>
  <r>
    <x v="0"/>
    <n v="-1.1691594750000001"/>
    <n v="75"/>
    <s v="M"/>
    <s v="OSA, no RSWA"/>
    <n v="1"/>
    <n v="0"/>
    <n v="0"/>
    <n v="0"/>
    <s v="SHAS"/>
    <n v="1"/>
    <b v="1"/>
    <b v="0"/>
    <b v="0"/>
    <b v="0"/>
    <b v="0"/>
    <b v="0"/>
    <b v="0"/>
    <b v="0"/>
    <x v="0"/>
  </r>
  <r>
    <x v="0"/>
    <m/>
    <n v="60"/>
    <s v="M"/>
    <s v="OSA"/>
    <n v="0"/>
    <n v="0"/>
    <n v="0"/>
    <n v="0"/>
    <s v="SHAS"/>
    <n v="1"/>
    <b v="0"/>
    <b v="0"/>
    <b v="0"/>
    <b v="0"/>
    <b v="0"/>
    <b v="0"/>
    <b v="0"/>
    <b v="0"/>
    <x v="0"/>
  </r>
  <r>
    <x v="0"/>
    <n v="-3.4536265410000002"/>
    <n v="55"/>
    <s v="F"/>
    <m/>
    <n v="0"/>
    <n v="0"/>
    <n v="0"/>
    <n v="0"/>
    <s v="SHAS"/>
    <n v="1"/>
    <b v="0"/>
    <b v="0"/>
    <b v="0"/>
    <b v="0"/>
    <b v="0"/>
    <b v="0"/>
    <b v="0"/>
    <b v="0"/>
    <x v="0"/>
  </r>
  <r>
    <x v="0"/>
    <n v="1.123105215"/>
    <n v="63"/>
    <s v="M"/>
    <s v="OSA, insomnia"/>
    <n v="0"/>
    <n v="0"/>
    <n v="0"/>
    <n v="0"/>
    <s v="SHAS"/>
    <n v="1"/>
    <b v="0"/>
    <b v="0"/>
    <b v="0"/>
    <b v="0"/>
    <b v="0"/>
    <b v="0"/>
    <b v="0"/>
    <b v="0"/>
    <x v="0"/>
  </r>
  <r>
    <x v="0"/>
    <m/>
    <n v="67"/>
    <s v="F"/>
    <m/>
    <n v="0"/>
    <n v="0"/>
    <n v="0"/>
    <n v="0"/>
    <s v="SHAS"/>
    <n v="1"/>
    <b v="0"/>
    <b v="0"/>
    <b v="0"/>
    <b v="0"/>
    <b v="0"/>
    <b v="0"/>
    <b v="0"/>
    <b v="0"/>
    <x v="0"/>
  </r>
  <r>
    <x v="0"/>
    <m/>
    <n v="78"/>
    <s v="F"/>
    <s v="OSA"/>
    <n v="0"/>
    <n v="0"/>
    <n v="0"/>
    <n v="0"/>
    <s v="SHAS"/>
    <n v="1"/>
    <b v="0"/>
    <b v="0"/>
    <b v="0"/>
    <b v="0"/>
    <b v="0"/>
    <b v="0"/>
    <b v="0"/>
    <b v="0"/>
    <x v="0"/>
  </r>
  <r>
    <x v="0"/>
    <n v="-5.3426761110000003"/>
    <n v="68"/>
    <s v="M"/>
    <s v="OSA"/>
    <n v="0"/>
    <n v="0"/>
    <n v="0"/>
    <n v="0"/>
    <s v="SHAS"/>
    <n v="1"/>
    <b v="0"/>
    <b v="0"/>
    <b v="0"/>
    <b v="0"/>
    <b v="0"/>
    <b v="0"/>
    <b v="0"/>
    <b v="0"/>
    <x v="0"/>
  </r>
  <r>
    <x v="0"/>
    <n v="4.1871186180000004"/>
    <n v="81"/>
    <s v="F"/>
    <s v="RLS, sleepwalks, anxiety, depression"/>
    <n v="0"/>
    <n v="1"/>
    <n v="0.5"/>
    <n v="1"/>
    <s v="SHAS"/>
    <n v="1"/>
    <b v="0"/>
    <b v="1"/>
    <b v="0"/>
    <b v="1"/>
    <b v="1"/>
    <b v="0"/>
    <b v="0"/>
    <b v="0"/>
    <x v="0"/>
  </r>
  <r>
    <x v="0"/>
    <n v="-0.40979335099999997"/>
    <n v="57"/>
    <s v="F"/>
    <s v="RLS, anxiety, depression, migraines"/>
    <n v="0"/>
    <n v="0"/>
    <n v="0.5"/>
    <n v="0"/>
    <s v="SHAS"/>
    <n v="1"/>
    <b v="0"/>
    <b v="0"/>
    <b v="0"/>
    <b v="0"/>
    <b v="0"/>
    <b v="0"/>
    <b v="0"/>
    <b v="0"/>
    <x v="0"/>
  </r>
  <r>
    <x v="0"/>
    <m/>
    <n v="75"/>
    <s v="M"/>
    <s v="RLS"/>
    <n v="0.5"/>
    <n v="0"/>
    <n v="0.5"/>
    <n v="0"/>
    <s v="SHAS"/>
    <n v="1"/>
    <b v="0"/>
    <b v="0"/>
    <b v="0"/>
    <b v="0"/>
    <b v="0"/>
    <b v="0"/>
    <b v="1"/>
    <b v="0"/>
    <x v="0"/>
  </r>
  <r>
    <x v="0"/>
    <m/>
    <n v="54"/>
    <s v="F"/>
    <m/>
    <n v="0"/>
    <n v="0"/>
    <n v="0"/>
    <n v="0"/>
    <s v="SHAS"/>
    <n v="1"/>
    <b v="0"/>
    <b v="0"/>
    <b v="0"/>
    <b v="0"/>
    <b v="0"/>
    <b v="0"/>
    <b v="0"/>
    <b v="0"/>
    <x v="0"/>
  </r>
  <r>
    <x v="0"/>
    <n v="-1.760162252"/>
    <n v="82"/>
    <s v="F"/>
    <s v="Insomnia"/>
    <n v="0"/>
    <n v="0"/>
    <n v="0"/>
    <n v="0"/>
    <s v="SHAS"/>
    <n v="1"/>
    <b v="0"/>
    <b v="0"/>
    <b v="0"/>
    <b v="0"/>
    <b v="0"/>
    <b v="0"/>
    <b v="0"/>
    <b v="0"/>
    <x v="0"/>
  </r>
  <r>
    <x v="0"/>
    <n v="3.7033907999999997E-2"/>
    <n v="72"/>
    <s v="F"/>
    <m/>
    <n v="0"/>
    <n v="0"/>
    <n v="0"/>
    <n v="0"/>
    <s v="SHAS"/>
    <n v="1"/>
    <b v="0"/>
    <b v="0"/>
    <b v="0"/>
    <b v="0"/>
    <b v="0"/>
    <b v="0"/>
    <b v="0"/>
    <b v="0"/>
    <x v="0"/>
  </r>
  <r>
    <x v="0"/>
    <m/>
    <n v="79"/>
    <s v="M"/>
    <s v="Insomnia, OSA"/>
    <n v="0"/>
    <n v="0"/>
    <n v="0"/>
    <n v="0"/>
    <s v="SHAS"/>
    <n v="1"/>
    <b v="0"/>
    <b v="0"/>
    <b v="0"/>
    <b v="0"/>
    <b v="0"/>
    <b v="0"/>
    <b v="0"/>
    <b v="0"/>
    <x v="0"/>
  </r>
  <r>
    <x v="1"/>
    <n v="-0.90226366999999996"/>
    <n v="68"/>
    <s v="M"/>
    <s v="Depression, mild sleep apnea"/>
    <n v="0"/>
    <n v="0"/>
    <n v="0"/>
    <n v="0"/>
    <s v="SHAS"/>
    <n v="1"/>
    <b v="0"/>
    <b v="0"/>
    <b v="0"/>
    <b v="0"/>
    <b v="0"/>
    <b v="0"/>
    <b v="0"/>
    <b v="0"/>
    <x v="0"/>
  </r>
  <r>
    <x v="1"/>
    <m/>
    <n v="74"/>
    <s v="F"/>
    <m/>
    <n v="1"/>
    <n v="0"/>
    <n v="0"/>
    <n v="0"/>
    <s v="SHAS"/>
    <n v="1"/>
    <b v="1"/>
    <b v="0"/>
    <b v="0"/>
    <b v="0"/>
    <b v="0"/>
    <b v="0"/>
    <b v="0"/>
    <b v="0"/>
    <x v="0"/>
  </r>
  <r>
    <x v="1"/>
    <n v="1.3878249060000001"/>
    <n v="80"/>
    <s v="M"/>
    <m/>
    <n v="0"/>
    <n v="0"/>
    <n v="0"/>
    <n v="0"/>
    <s v="SHAS"/>
    <n v="1"/>
    <b v="0"/>
    <b v="0"/>
    <b v="0"/>
    <b v="0"/>
    <b v="0"/>
    <b v="0"/>
    <b v="0"/>
    <b v="0"/>
    <x v="0"/>
  </r>
  <r>
    <x v="1"/>
    <n v="4.5387679140000001"/>
    <n v="80"/>
    <s v="M"/>
    <s v="OSA, anxiety"/>
    <n v="1"/>
    <n v="0"/>
    <n v="0"/>
    <n v="0"/>
    <s v="SHAS"/>
    <n v="1"/>
    <b v="1"/>
    <b v="0"/>
    <b v="0"/>
    <b v="0"/>
    <b v="0"/>
    <b v="0"/>
    <b v="0"/>
    <b v="0"/>
    <x v="0"/>
  </r>
  <r>
    <x v="1"/>
    <n v="5.0120282610000002"/>
    <n v="72"/>
    <s v="F"/>
    <s v="Borderline to mild OSA"/>
    <n v="0.5"/>
    <n v="1"/>
    <n v="0"/>
    <n v="0"/>
    <s v="SHAS"/>
    <n v="1"/>
    <b v="0"/>
    <b v="1"/>
    <b v="0"/>
    <b v="0"/>
    <b v="1"/>
    <b v="0"/>
    <b v="1"/>
    <b v="0"/>
    <x v="0"/>
  </r>
  <r>
    <x v="1"/>
    <n v="-3.407220857"/>
    <n v="67"/>
    <s v="F"/>
    <m/>
    <n v="0"/>
    <n v="0"/>
    <n v="0"/>
    <n v="0"/>
    <s v="SHAS"/>
    <n v="1"/>
    <b v="0"/>
    <b v="0"/>
    <b v="0"/>
    <b v="0"/>
    <b v="0"/>
    <b v="0"/>
    <b v="0"/>
    <b v="0"/>
    <x v="0"/>
  </r>
  <r>
    <x v="1"/>
    <n v="5.694318312"/>
    <n v="70"/>
    <s v="M"/>
    <m/>
    <n v="1"/>
    <n v="1"/>
    <n v="0"/>
    <n v="0"/>
    <s v="SHAS"/>
    <n v="1"/>
    <b v="1"/>
    <b v="1"/>
    <b v="0"/>
    <b v="0"/>
    <b v="1"/>
    <b v="1"/>
    <b v="0"/>
    <b v="0"/>
    <x v="0"/>
  </r>
  <r>
    <x v="1"/>
    <m/>
    <n v="67"/>
    <s v="M"/>
    <s v="OSA, depression"/>
    <n v="1"/>
    <n v="0"/>
    <n v="0"/>
    <n v="0"/>
    <s v="SHAS"/>
    <n v="1"/>
    <b v="1"/>
    <b v="0"/>
    <b v="0"/>
    <b v="0"/>
    <b v="0"/>
    <b v="0"/>
    <b v="0"/>
    <b v="0"/>
    <x v="0"/>
  </r>
  <r>
    <x v="1"/>
    <m/>
    <n v="67"/>
    <s v="M"/>
    <m/>
    <n v="1"/>
    <n v="1"/>
    <n v="0"/>
    <n v="1"/>
    <s v="SHAS"/>
    <n v="1"/>
    <b v="1"/>
    <b v="1"/>
    <b v="0"/>
    <b v="1"/>
    <b v="1"/>
    <b v="1"/>
    <b v="0"/>
    <b v="0"/>
    <x v="0"/>
  </r>
  <r>
    <x v="1"/>
    <n v="5.5261576589999999"/>
    <n v="70"/>
    <s v="M"/>
    <s v="Mild depression, RLS"/>
    <n v="0"/>
    <n v="0.5"/>
    <n v="0"/>
    <n v="1"/>
    <s v="SHAS"/>
    <n v="1"/>
    <b v="0"/>
    <b v="0"/>
    <b v="0"/>
    <b v="1"/>
    <b v="1"/>
    <b v="0"/>
    <b v="0"/>
    <b v="0"/>
    <x v="0"/>
  </r>
  <r>
    <x v="1"/>
    <m/>
    <n v="81"/>
    <s v="F"/>
    <s v="Depression, anxiety, insomnia"/>
    <n v="0"/>
    <n v="1"/>
    <n v="0.5"/>
    <n v="1"/>
    <s v="SHAS"/>
    <n v="1"/>
    <b v="0"/>
    <b v="1"/>
    <b v="0"/>
    <b v="1"/>
    <b v="1"/>
    <b v="0"/>
    <b v="0"/>
    <b v="0"/>
    <x v="0"/>
  </r>
  <r>
    <x v="1"/>
    <n v="4.3556225550000001"/>
    <n v="72"/>
    <s v="F"/>
    <m/>
    <n v="1"/>
    <n v="0"/>
    <n v="1"/>
    <n v="0"/>
    <s v="SHAS"/>
    <n v="1"/>
    <b v="1"/>
    <b v="0"/>
    <b v="1"/>
    <b v="0"/>
    <b v="1"/>
    <b v="1"/>
    <b v="0"/>
    <b v="0"/>
    <x v="0"/>
  </r>
  <r>
    <x v="1"/>
    <n v="5.2547727159999997"/>
    <n v="67"/>
    <s v="M"/>
    <s v="Depression, anxiety, PTSD"/>
    <n v="1"/>
    <n v="1"/>
    <n v="1"/>
    <n v="0"/>
    <s v="SHAS"/>
    <n v="1"/>
    <b v="1"/>
    <b v="1"/>
    <b v="1"/>
    <b v="0"/>
    <b v="1"/>
    <b v="1"/>
    <b v="0"/>
    <b v="1"/>
    <x v="0"/>
  </r>
  <r>
    <x v="1"/>
    <n v="5.8859385939999997"/>
    <n v="69"/>
    <s v="M"/>
    <m/>
    <n v="1"/>
    <n v="1"/>
    <n v="0.5"/>
    <n v="0"/>
    <s v="SHAS"/>
    <n v="1"/>
    <b v="1"/>
    <b v="1"/>
    <b v="0"/>
    <b v="0"/>
    <b v="1"/>
    <b v="1"/>
    <b v="0"/>
    <b v="0"/>
    <x v="0"/>
  </r>
  <r>
    <x v="1"/>
    <n v="4.1546924509999998"/>
    <n v="72"/>
    <s v="M"/>
    <s v="Mild-moderate OSA, insomnia, nocturia"/>
    <n v="1"/>
    <n v="0"/>
    <n v="0.5"/>
    <n v="1"/>
    <s v="SHAS"/>
    <n v="1"/>
    <b v="1"/>
    <b v="0"/>
    <b v="0"/>
    <b v="1"/>
    <b v="1"/>
    <b v="1"/>
    <b v="0"/>
    <b v="0"/>
    <x v="0"/>
  </r>
  <r>
    <x v="1"/>
    <n v="-3.9642169869999999"/>
    <n v="61"/>
    <s v="F"/>
    <s v="Depression, migraines"/>
    <n v="1"/>
    <n v="0.5"/>
    <n v="1"/>
    <n v="0"/>
    <s v="SHAS"/>
    <n v="1"/>
    <b v="1"/>
    <b v="0"/>
    <b v="1"/>
    <b v="0"/>
    <b v="1"/>
    <b v="1"/>
    <b v="0"/>
    <b v="0"/>
    <x v="0"/>
  </r>
  <r>
    <x v="1"/>
    <n v="5.3135809820000004"/>
    <n v="76"/>
    <s v="F"/>
    <s v="Depression, anxiety"/>
    <n v="1"/>
    <n v="1"/>
    <n v="1"/>
    <n v="1"/>
    <s v="SHAS"/>
    <n v="1"/>
    <b v="1"/>
    <b v="1"/>
    <b v="1"/>
    <b v="1"/>
    <b v="1"/>
    <b v="1"/>
    <b v="0"/>
    <b v="1"/>
    <x v="0"/>
  </r>
  <r>
    <x v="1"/>
    <n v="-1.274989098"/>
    <n v="65"/>
    <s v="F"/>
    <s v="Insomnia, anxiety"/>
    <n v="0"/>
    <n v="0"/>
    <n v="0"/>
    <n v="0"/>
    <s v="SHAS"/>
    <n v="1"/>
    <b v="0"/>
    <b v="0"/>
    <b v="0"/>
    <b v="0"/>
    <b v="0"/>
    <b v="0"/>
    <b v="0"/>
    <b v="0"/>
    <x v="0"/>
  </r>
  <r>
    <x v="1"/>
    <n v="6.8392871980000001"/>
    <n v="73"/>
    <s v="F"/>
    <s v="OSA, MCI, depression"/>
    <n v="0"/>
    <n v="0"/>
    <n v="0"/>
    <n v="0"/>
    <s v="SHAS"/>
    <n v="1"/>
    <b v="0"/>
    <b v="0"/>
    <b v="0"/>
    <b v="0"/>
    <b v="0"/>
    <b v="0"/>
    <b v="0"/>
    <b v="0"/>
    <x v="0"/>
  </r>
  <r>
    <x v="1"/>
    <n v="1.0274295120000001"/>
    <n v="53"/>
    <s v="M"/>
    <s v="OSA"/>
    <n v="1"/>
    <n v="0.5"/>
    <n v="0.5"/>
    <n v="1"/>
    <s v="SHAS"/>
    <n v="1"/>
    <b v="1"/>
    <b v="0"/>
    <b v="0"/>
    <b v="1"/>
    <b v="1"/>
    <b v="1"/>
    <b v="0"/>
    <b v="0"/>
    <x v="0"/>
  </r>
  <r>
    <x v="1"/>
    <n v="0.45891792199999998"/>
    <n v="68"/>
    <s v="M"/>
    <s v="Nightmare disorder, OSA, CSA, RLS, depression"/>
    <n v="0.5"/>
    <n v="1"/>
    <n v="0.5"/>
    <n v="1"/>
    <s v="SHAS"/>
    <n v="1"/>
    <b v="0"/>
    <b v="1"/>
    <b v="0"/>
    <b v="1"/>
    <b v="1"/>
    <b v="0"/>
    <b v="1"/>
    <b v="0"/>
    <x v="0"/>
  </r>
  <r>
    <x v="1"/>
    <m/>
    <n v="70"/>
    <s v="F"/>
    <m/>
    <n v="1"/>
    <n v="1"/>
    <n v="1"/>
    <n v="0"/>
    <s v="SHAS"/>
    <n v="1"/>
    <b v="1"/>
    <b v="1"/>
    <b v="1"/>
    <b v="0"/>
    <b v="1"/>
    <b v="1"/>
    <b v="0"/>
    <b v="1"/>
    <x v="0"/>
  </r>
  <r>
    <x v="1"/>
    <n v="0.66475001899999997"/>
    <n v="79"/>
    <s v="M"/>
    <s v="OSA"/>
    <n v="1"/>
    <n v="0"/>
    <n v="1"/>
    <n v="0"/>
    <s v="SHAS"/>
    <n v="1"/>
    <b v="1"/>
    <b v="0"/>
    <b v="1"/>
    <b v="0"/>
    <b v="1"/>
    <b v="1"/>
    <b v="0"/>
    <b v="0"/>
    <x v="0"/>
  </r>
  <r>
    <x v="1"/>
    <n v="6.3362845170000002"/>
    <n v="64"/>
    <s v="M"/>
    <m/>
    <n v="1"/>
    <n v="0.5"/>
    <n v="1"/>
    <n v="0"/>
    <s v="SHAS"/>
    <n v="1"/>
    <b v="1"/>
    <b v="0"/>
    <b v="1"/>
    <b v="0"/>
    <b v="1"/>
    <b v="1"/>
    <b v="0"/>
    <b v="0"/>
    <x v="0"/>
  </r>
  <r>
    <x v="1"/>
    <m/>
    <n v="55"/>
    <s v="M"/>
    <m/>
    <n v="1"/>
    <n v="1"/>
    <n v="0"/>
    <n v="0"/>
    <s v="SHAS"/>
    <n v="1"/>
    <b v="1"/>
    <b v="1"/>
    <b v="0"/>
    <b v="0"/>
    <b v="1"/>
    <b v="1"/>
    <b v="0"/>
    <b v="0"/>
    <x v="0"/>
  </r>
  <r>
    <x v="1"/>
    <m/>
    <n v="42"/>
    <s v="M"/>
    <m/>
    <n v="1"/>
    <n v="0"/>
    <n v="0"/>
    <n v="0"/>
    <s v="SHAS"/>
    <n v="1"/>
    <b v="1"/>
    <b v="0"/>
    <b v="0"/>
    <b v="0"/>
    <b v="0"/>
    <b v="0"/>
    <b v="0"/>
    <b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8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4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5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9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6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7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5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9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1.xml"/></Relationships>
</file>

<file path=xl/pivotTables/_rels/pivotTable3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0.xml"/></Relationships>
</file>

<file path=xl/pivotTables/_rels/pivotTable3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0.xml"/></Relationships>
</file>

<file path=xl/pivotTables/_rels/pivotTable3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3.xml"/></Relationships>
</file>

<file path=xl/pivotTables/_rels/pivotTable3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2.xml"/></Relationships>
</file>

<file path=xl/pivotTables/_rels/pivotTable3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2.xml"/></Relationships>
</file>

<file path=xl/pivotTables/_rels/pivotTable3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3.xml"/></Relationships>
</file>

<file path=xl/pivotTables/_rels/pivotTable3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1.xml"/></Relationships>
</file>

<file path=xl/pivotTables/_rels/pivotTable4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2.xml"/></Relationships>
</file>

<file path=xl/pivotTables/_rels/pivotTable4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4.xml"/></Relationships>
</file>

<file path=xl/pivotTables/_rels/pivotTable4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5.xml"/></Relationships>
</file>

<file path=xl/pivotTables/_rels/pivotTable4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6.xml"/></Relationships>
</file>

<file path=xl/pivotTables/_rels/pivotTable4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7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FA6FF7-953D-AF42-ABA2-E5C6FC4E51CE}" name="PivotTable117" cacheId="80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19:M23" firstHeaderRow="1" firstDataRow="2" firstDataCol="1"/>
  <pivotFields count="30"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Sum of Ones" fld="2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E5CDC6-205D-2F44-BD81-7A501A1F50DA}" name="PivotTable3" cacheId="77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9:D23" firstHeaderRow="1" firstDataRow="2" firstDataCol="1"/>
  <pivotFields count="22"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dataField="1" showAll="0"/>
  </pivotFields>
  <rowFields count="1">
    <field x="0"/>
  </rowFields>
  <rowItems count="3">
    <i>
      <x/>
    </i>
    <i>
      <x v="1"/>
    </i>
    <i t="grand">
      <x/>
    </i>
  </rowItems>
  <colFields count="1">
    <field x="19"/>
  </colFields>
  <colItems count="3">
    <i>
      <x/>
    </i>
    <i>
      <x v="1"/>
    </i>
    <i t="grand">
      <x/>
    </i>
  </colItems>
  <dataFields count="1">
    <dataField name="Sum of Ones" fld="21" baseField="0" baseItem="0"/>
  </dataFields>
  <formats count="3">
    <format dxfId="16">
      <pivotArea type="all" dataOnly="0" outline="0" fieldPosition="0"/>
    </format>
    <format dxfId="15">
      <pivotArea collapsedLevelsAreSubtotals="1" fieldPosition="0">
        <references count="1">
          <reference field="0" count="0"/>
        </references>
      </pivotArea>
    </format>
    <format dxfId="14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04BB02-9042-ED49-BFA2-D8CC9C0B4045}" name="PivotTable2" cacheId="77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7" firstHeaderRow="1" firstDataRow="2" firstDataCol="1"/>
  <pivotFields count="22"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3">
    <i>
      <x/>
    </i>
    <i>
      <x v="1"/>
    </i>
    <i t="grand">
      <x/>
    </i>
  </rowItems>
  <colFields count="1">
    <field x="15"/>
  </colFields>
  <colItems count="3">
    <i>
      <x/>
    </i>
    <i>
      <x v="1"/>
    </i>
    <i t="grand">
      <x/>
    </i>
  </colItems>
  <dataFields count="1">
    <dataField name="Sum of Ones" fld="2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C41590-7DCB-3E41-99A2-F105960F0D2C}" name="PivotTable6" cacheId="77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5:D39" firstHeaderRow="1" firstDataRow="2" firstDataCol="1"/>
  <pivotFields count="29"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</pivotFields>
  <rowFields count="1">
    <field x="0"/>
  </rowFields>
  <rowItems count="3">
    <i>
      <x/>
    </i>
    <i>
      <x v="1"/>
    </i>
    <i t="grand">
      <x/>
    </i>
  </rowItems>
  <colFields count="1">
    <field x="27"/>
  </colFields>
  <colItems count="3">
    <i>
      <x/>
    </i>
    <i>
      <x v="1"/>
    </i>
    <i t="grand">
      <x/>
    </i>
  </colItems>
  <dataFields count="1">
    <dataField name="Sum of Ones" fld="21" baseField="0" baseItem="0"/>
  </dataFields>
  <formats count="11">
    <format dxfId="27">
      <pivotArea type="all" dataOnly="0" outline="0" fieldPosition="0"/>
    </format>
    <format dxfId="26">
      <pivotArea outline="0" collapsedLevelsAreSubtotals="1" fieldPosition="0"/>
    </format>
    <format dxfId="25">
      <pivotArea type="origin" dataOnly="0" labelOnly="1" outline="0" fieldPosition="0"/>
    </format>
    <format dxfId="24">
      <pivotArea field="27" type="button" dataOnly="0" labelOnly="1" outline="0" axis="axisCol" fieldPosition="0"/>
    </format>
    <format dxfId="23">
      <pivotArea type="topRight" dataOnly="0" labelOnly="1" outline="0" fieldPosition="0"/>
    </format>
    <format dxfId="22">
      <pivotArea field="0" type="button" dataOnly="0" labelOnly="1" outline="0" axis="axisRow" fieldPosition="0"/>
    </format>
    <format dxfId="21">
      <pivotArea dataOnly="0" labelOnly="1" grandRow="1" outline="0" fieldPosition="0"/>
    </format>
    <format dxfId="20">
      <pivotArea dataOnly="0" labelOnly="1" fieldPosition="0">
        <references count="1">
          <reference field="27" count="0"/>
        </references>
      </pivotArea>
    </format>
    <format dxfId="19">
      <pivotArea dataOnly="0" labelOnly="1" grandCol="1" outline="0" fieldPosition="0"/>
    </format>
    <format dxfId="18">
      <pivotArea collapsedLevelsAreSubtotals="1" fieldPosition="0">
        <references count="1">
          <reference field="0" count="0"/>
        </references>
      </pivotArea>
    </format>
    <format dxfId="17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1614B6-C52E-3842-A2D5-69E4CE031219}" name="PivotTable53" cacheId="78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32:D136" firstHeaderRow="1" firstDataRow="2" firstDataCol="1"/>
  <pivotFields count="51"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50"/>
  </colFields>
  <colItems count="3">
    <i>
      <x/>
    </i>
    <i>
      <x v="1"/>
    </i>
    <i t="grand">
      <x/>
    </i>
  </colItems>
  <dataFields count="1">
    <dataField name="Sum of Ones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BF6CD6-5A79-A346-8D59-3888252E3509}" name="PivotTable15" cacheId="77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6:D30" firstHeaderRow="1" firstDataRow="2" firstDataCol="1"/>
  <pivotFields count="18"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17"/>
  </colFields>
  <colItems count="3">
    <i>
      <x/>
    </i>
    <i>
      <x v="1"/>
    </i>
    <i t="grand">
      <x/>
    </i>
  </colItems>
  <dataFields count="1">
    <dataField name="Sum of Ones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9EA78D-8E82-114B-9D84-A342CC948417}" name="PivotTable51" cacheId="78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24:D128" firstHeaderRow="1" firstDataRow="2" firstDataCol="1"/>
  <pivotFields count="50"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49"/>
  </colFields>
  <colItems count="3">
    <i>
      <x/>
    </i>
    <i>
      <x v="1"/>
    </i>
    <i t="grand">
      <x/>
    </i>
  </colItems>
  <dataFields count="1">
    <dataField name="Sum of Ones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01530C-7C4A-C342-B97B-8106076F4990}" name="PivotTable59" cacheId="79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54:D158" firstHeaderRow="1" firstDataRow="2" firstDataCol="1"/>
  <pivotFields count="57"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56"/>
  </colFields>
  <colItems count="3">
    <i>
      <x/>
    </i>
    <i>
      <x v="1"/>
    </i>
    <i t="grand">
      <x/>
    </i>
  </colItems>
  <dataFields count="1">
    <dataField name="Sum of Ones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0E68FD-98EC-6841-A192-EADB6E8D8CD5}" name="PivotTable26" cacheId="78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9:D63" firstHeaderRow="1" firstDataRow="2" firstDataCol="1"/>
  <pivotFields count="26"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25"/>
  </colFields>
  <colItems count="3">
    <i>
      <x/>
    </i>
    <i>
      <x v="1"/>
    </i>
    <i t="grand">
      <x/>
    </i>
  </colItems>
  <dataFields count="1">
    <dataField name="Sum of Ones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46D958-FD59-DC46-AF61-F15B75EEF0D3}" name="PivotTable13" cacheId="77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5:D19" firstHeaderRow="1" firstDataRow="2" firstDataCol="1"/>
  <pivotFields count="16"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Col" showAll="0">
      <items count="3">
        <item x="1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15"/>
  </colFields>
  <colItems count="3">
    <i>
      <x/>
    </i>
    <i>
      <x v="1"/>
    </i>
    <i t="grand">
      <x/>
    </i>
  </colItems>
  <dataFields count="1">
    <dataField name="Sum of Ones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A3A05C-45A0-BE4C-AA68-D422C5656CC0}" name="PivotTable21" cacheId="78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8:D52" firstHeaderRow="1" firstDataRow="2" firstDataCol="1"/>
  <pivotFields count="21"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20"/>
  </colFields>
  <colItems count="3">
    <i>
      <x/>
    </i>
    <i>
      <x v="1"/>
    </i>
    <i t="grand">
      <x/>
    </i>
  </colItems>
  <dataFields count="1">
    <dataField name="Sum of Ones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336D29-A1CB-6E44-B171-ED6B93E5B872}" name="PivotTable41" cacheId="78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91:D95" firstHeaderRow="1" firstDataRow="2" firstDataCol="1"/>
  <pivotFields count="39"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38"/>
  </colFields>
  <colItems count="3">
    <i>
      <x/>
    </i>
    <i>
      <x v="1"/>
    </i>
    <i t="grand">
      <x/>
    </i>
  </colItems>
  <dataFields count="1">
    <dataField name="Sum of Ones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D0E6C2-865B-EA4B-AB79-12E495513AD5}" name="PivotTable18" cacheId="78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7:D41" firstHeaderRow="1" firstDataRow="2" firstDataCol="1"/>
  <pivotFields count="20"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>
      <items count="3">
        <item x="1"/>
        <item x="0"/>
        <item t="default"/>
      </items>
    </pivotField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19"/>
  </colFields>
  <colItems count="3">
    <i>
      <x/>
    </i>
    <i>
      <x v="1"/>
    </i>
    <i t="grand">
      <x/>
    </i>
  </colItems>
  <dataFields count="1">
    <dataField name="Sum of Ones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1603DB-06CD-5A43-9A47-BB0EB5145EFE}" name="PivotTable44" cacheId="78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02:D106" firstHeaderRow="1" firstDataRow="2" firstDataCol="1"/>
  <pivotFields count="40"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39"/>
  </colFields>
  <colItems count="3">
    <i>
      <x/>
    </i>
    <i>
      <x v="1"/>
    </i>
    <i t="grand">
      <x/>
    </i>
  </colItems>
  <dataFields count="1">
    <dataField name="Sum of Ones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083C3B-76AB-5140-9259-5E649C5BB6FF}" name="PivotTable55" cacheId="78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43:D147" firstHeaderRow="1" firstDataRow="2" firstDataCol="1"/>
  <pivotFields count="52"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51"/>
  </colFields>
  <colItems count="3">
    <i>
      <x/>
    </i>
    <i>
      <x v="1"/>
    </i>
    <i t="grand">
      <x/>
    </i>
  </colItems>
  <dataFields count="1">
    <dataField name="Sum of Ones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D042DA-CFF2-AF4F-9515-2D2D5E5309C6}" name="PivotTable37" cacheId="78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81:D85" firstHeaderRow="1" firstDataRow="2" firstDataCol="1"/>
  <pivotFields count="34"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33"/>
  </colFields>
  <colItems count="3">
    <i>
      <x/>
    </i>
    <i>
      <x v="1"/>
    </i>
    <i t="grand">
      <x/>
    </i>
  </colItems>
  <dataFields count="1">
    <dataField name="Sum of Ones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66ED92-EB47-AD4B-B759-994C16A38332}" name="PivotTable49" cacheId="78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13:D117" firstHeaderRow="1" firstDataRow="2" firstDataCol="1"/>
  <pivotFields count="46"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45"/>
  </colFields>
  <colItems count="3">
    <i>
      <x/>
    </i>
    <i>
      <x v="1"/>
    </i>
    <i t="grand">
      <x/>
    </i>
  </colItems>
  <dataFields count="1">
    <dataField name="Sum of Ones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5E87C6-9E32-BB4A-8227-6E36A6F59957}" name="PivotTable10" cacheId="77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D8" firstHeaderRow="1" firstDataRow="2" firstDataCol="1"/>
  <pivotFields count="14"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3">
    <i>
      <x/>
    </i>
    <i>
      <x v="1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Sum of Ones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380F2B-AF48-1B4A-8183-175FEC0CAE4D}" name="PivotTable104" cacheId="80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35:D139" firstHeaderRow="1" firstDataRow="2" firstDataCol="1"/>
  <pivotFields count="35"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34"/>
  </colFields>
  <colItems count="3">
    <i>
      <x/>
    </i>
    <i>
      <x v="1"/>
    </i>
    <i t="grand">
      <x/>
    </i>
  </colItems>
  <dataFields count="1">
    <dataField name="Sum of Ones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7C738E-E7DA-3349-89D0-857EECA0F8E9}" name="PivotTable62" cacheId="79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7" firstHeaderRow="1" firstDataRow="2" firstDataCol="1"/>
  <pivotFields count="21"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2">
        <item x="0"/>
        <item t="default"/>
      </items>
    </pivotField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Fields count="1">
    <field x="15"/>
  </colFields>
  <colItems count="3">
    <i>
      <x/>
    </i>
    <i>
      <x v="1"/>
    </i>
    <i t="grand">
      <x/>
    </i>
  </colItems>
  <dataFields count="1">
    <dataField name="Sum of Ones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4DCFFF-D507-F345-8377-15F51CB0EA18}" name="PivotTable94" cacheId="79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80:D84" firstHeaderRow="1" firstDataRow="2" firstDataCol="1"/>
  <pivotFields count="27"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26"/>
  </colFields>
  <colItems count="3">
    <i>
      <x/>
    </i>
    <i>
      <x v="1"/>
    </i>
    <i t="grand">
      <x/>
    </i>
  </colItems>
  <dataFields count="1">
    <dataField name="Sum of Ones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3CCE38-06E2-2D40-8F58-C8F2FC08F637}" name="PivotTable96" cacheId="79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91:D95" firstHeaderRow="1" firstDataRow="2" firstDataCol="1"/>
  <pivotFields count="29"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</pivotFields>
  <rowFields count="1">
    <field x="0"/>
  </rowFields>
  <rowItems count="3">
    <i>
      <x/>
    </i>
    <i>
      <x v="1"/>
    </i>
    <i t="grand">
      <x/>
    </i>
  </rowItems>
  <colFields count="1">
    <field x="27"/>
  </colFields>
  <colItems count="3">
    <i>
      <x/>
    </i>
    <i>
      <x v="1"/>
    </i>
    <i t="grand">
      <x/>
    </i>
  </colItems>
  <dataFields count="1">
    <dataField name="Sum of Ones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61A22B-8EAE-D540-92E9-54D5486F5FB1}" name="PivotTable69" cacheId="79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7:D51" firstHeaderRow="1" firstDataRow="2" firstDataCol="1"/>
  <pivotFields count="25"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Fields count="1">
    <field x="22"/>
  </colFields>
  <colItems count="3">
    <i>
      <x/>
    </i>
    <i>
      <x v="1"/>
    </i>
    <i t="grand">
      <x/>
    </i>
  </colItems>
  <dataFields count="1">
    <dataField name="Sum of Ones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02A533-A72B-9E45-B5A9-6E87EB18B02F}" name="PivotTable65" cacheId="79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5:D29" firstHeaderRow="1" firstDataRow="2" firstDataCol="1"/>
  <pivotFields count="21"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</pivotFields>
  <rowFields count="1">
    <field x="0"/>
  </rowFields>
  <rowItems count="3">
    <i>
      <x/>
    </i>
    <i>
      <x v="1"/>
    </i>
    <i t="grand">
      <x/>
    </i>
  </rowItems>
  <colFields count="1">
    <field x="19"/>
  </colFields>
  <colItems count="3">
    <i>
      <x/>
    </i>
    <i>
      <x v="1"/>
    </i>
    <i t="grand">
      <x/>
    </i>
  </colItems>
  <dataFields count="1">
    <dataField name="Sum of Ones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ACF54D-00C0-BB44-9BD4-5F177DD16703}" name="PivotTable73" cacheId="79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69:D73" firstHeaderRow="1" firstDataRow="2" firstDataCol="1"/>
  <pivotFields count="26"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25"/>
  </colFields>
  <colItems count="3">
    <i>
      <x/>
    </i>
    <i>
      <x v="1"/>
    </i>
    <i t="grand">
      <x/>
    </i>
  </colItems>
  <dataFields count="1">
    <dataField name="Sum of Ones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592AAD-46BF-2D40-84D7-07D9DE268E46}" name="PivotTable100" cacheId="80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13:D117" firstHeaderRow="1" firstDataRow="2" firstDataCol="1"/>
  <pivotFields count="31"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30"/>
  </colFields>
  <colItems count="3">
    <i>
      <x/>
    </i>
    <i>
      <x v="1"/>
    </i>
    <i t="grand">
      <x/>
    </i>
  </colItems>
  <dataFields count="1">
    <dataField name="Sum of Ones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116319-8FD8-4345-BE8C-076DEFFF27AE}" name="PivotTable67" cacheId="79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6:D40" firstHeaderRow="1" firstDataRow="2" firstDataCol="1"/>
  <pivotFields count="25"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Fields count="1">
    <field x="21"/>
  </colFields>
  <colItems count="3">
    <i>
      <x/>
    </i>
    <i>
      <x v="1"/>
    </i>
    <i t="grand">
      <x/>
    </i>
  </colItems>
  <dataFields count="1">
    <dataField name="Sum of Ones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1062CE-3378-784D-BF9C-C8FDF09DAF3D}" name="PivotTable102" cacheId="80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24:D128" firstHeaderRow="1" firstDataRow="2" firstDataCol="1"/>
  <pivotFields count="33"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32"/>
  </colFields>
  <colItems count="3">
    <i>
      <x/>
    </i>
    <i>
      <x v="1"/>
    </i>
    <i t="grand">
      <x/>
    </i>
  </colItems>
  <dataFields count="1">
    <dataField name="Sum of Ones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8D1EB2-F089-164F-BD47-62037B5FE4D3}" name="PivotTable98" cacheId="79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02:D106" firstHeaderRow="1" firstDataRow="2" firstDataCol="1"/>
  <pivotFields count="29"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28"/>
  </colFields>
  <colItems count="3">
    <i>
      <x/>
    </i>
    <i>
      <x v="1"/>
    </i>
    <i t="grand">
      <x/>
    </i>
  </colItems>
  <dataFields count="1">
    <dataField name="Sum of Ones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3E48C2-6148-D14B-8EC4-6F2D092B0D64}" name="PivotTable70" cacheId="79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8:D62" firstHeaderRow="1" firstDataRow="2" firstDataCol="1"/>
  <pivotFields count="25"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axis="axisCol" showAll="0">
      <items count="3">
        <item x="0"/>
        <item x="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24"/>
  </colFields>
  <colItems count="3">
    <i>
      <x/>
    </i>
    <i>
      <x v="1"/>
    </i>
    <i t="grand">
      <x/>
    </i>
  </colItems>
  <dataFields count="1">
    <dataField name="Sum of Ones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68EB66-9BF8-E845-87D4-CF8D80CEAE80}" name="PivotTable106" cacheId="80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8:D62" firstHeaderRow="1" firstDataRow="2" firstDataCol="1"/>
  <pivotFields count="25"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24"/>
  </colFields>
  <colItems count="3">
    <i>
      <x/>
    </i>
    <i>
      <x v="1"/>
    </i>
    <i t="grand">
      <x/>
    </i>
  </colItems>
  <dataFields count="1">
    <dataField name="Sum of Ones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23C62D-A3A3-4946-8A44-54BAB4005823}" name="PivotTable110" cacheId="80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80:D84" firstHeaderRow="1" firstDataRow="2" firstDataCol="1"/>
  <pivotFields count="31"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30"/>
  </colFields>
  <colItems count="3">
    <i>
      <x/>
    </i>
    <i>
      <x v="1"/>
    </i>
    <i t="grand">
      <x/>
    </i>
  </colItems>
  <dataFields count="1">
    <dataField name="Sum of Ones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9F0ED8-20A1-B54D-9FD9-682FF82AB505}" name="PivotTable74" cacheId="79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7" firstHeaderRow="1" firstDataRow="2" firstDataCol="1"/>
  <pivotFields count="12"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Col" showAll="0">
      <items count="3">
        <item x="1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Sum of Ones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E5ECD8-201C-6444-A24A-B024273AB241}" name="PivotTable108" cacheId="80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69:D73" firstHeaderRow="1" firstDataRow="2" firstDataCol="1"/>
  <pivotFields count="28"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27"/>
  </colFields>
  <colItems count="3">
    <i>
      <x/>
    </i>
    <i>
      <x v="1"/>
    </i>
    <i t="grand">
      <x/>
    </i>
  </colItems>
  <dataFields count="1">
    <dataField name="Sum of Ones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82B657-3CBB-074C-9B55-C40AB23E584A}" name="PivotTable89" cacheId="79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6:D40" firstHeaderRow="1" firstDataRow="2" firstDataCol="1"/>
  <pivotFields count="23"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Fields count="1">
    <field x="18"/>
  </colFields>
  <colItems count="3">
    <i>
      <x/>
    </i>
    <i>
      <x v="1"/>
    </i>
    <i t="grand">
      <x/>
    </i>
  </colItems>
  <dataFields count="1">
    <dataField name="Sum of Ones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E98F72-C575-5F40-9849-A61F88BD366C}" name="PivotTable112" cacheId="80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91:C95" firstHeaderRow="1" firstDataRow="2" firstDataCol="1"/>
  <pivotFields count="34"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2"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33"/>
  </colFields>
  <colItems count="2">
    <i>
      <x/>
    </i>
    <i t="grand">
      <x/>
    </i>
  </colItems>
  <dataFields count="1">
    <dataField name="Sum of Ones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377F88-6980-0642-BC4C-12875D9FF490}" name="PivotTable78" cacheId="79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5:D29" firstHeaderRow="1" firstDataRow="2" firstDataCol="1"/>
  <pivotFields count="19"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18"/>
  </colFields>
  <colItems count="3">
    <i>
      <x/>
    </i>
    <i>
      <x v="1"/>
    </i>
    <i t="grand">
      <x/>
    </i>
  </colItems>
  <dataFields count="1">
    <dataField name="Sum of Ones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DDA304-8AC7-C341-9D42-3BCF1789B22A}" name="PivotTable91" cacheId="79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7:C51" firstHeaderRow="1" firstDataRow="2" firstDataCol="1"/>
  <pivotFields count="23"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2"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22"/>
  </colFields>
  <colItems count="2">
    <i>
      <x/>
    </i>
    <i t="grand">
      <x/>
    </i>
  </colItems>
  <dataFields count="1">
    <dataField name="Sum of Ones" fld="10" baseField="0" baseItem="0"/>
  </dataFields>
  <formats count="14">
    <format dxfId="13">
      <pivotArea type="origin" dataOnly="0" labelOnly="1" outline="0" fieldPosition="0"/>
    </format>
    <format dxfId="12">
      <pivotArea field="22" type="button" dataOnly="0" labelOnly="1" outline="0" axis="axisCol" fieldPosition="0"/>
    </format>
    <format dxfId="11">
      <pivotArea type="topRight" dataOnly="0" labelOnly="1" outline="0" fieldPosition="0"/>
    </format>
    <format dxfId="10">
      <pivotArea field="0" type="button" dataOnly="0" labelOnly="1" outline="0" axis="axisRow" fieldPosition="0"/>
    </format>
    <format dxfId="9">
      <pivotArea dataOnly="0" labelOnly="1" fieldPosition="0">
        <references count="1">
          <reference field="22" count="0"/>
        </references>
      </pivotArea>
    </format>
    <format dxfId="8">
      <pivotArea dataOnly="0" labelOnly="1" grandCol="1" outline="0" fieldPosition="0"/>
    </format>
    <format dxfId="7">
      <pivotArea type="origin" dataOnly="0" labelOnly="1" outline="0" fieldPosition="0"/>
    </format>
    <format dxfId="6">
      <pivotArea field="22" type="button" dataOnly="0" labelOnly="1" outline="0" axis="axisCol" fieldPosition="0"/>
    </format>
    <format dxfId="5">
      <pivotArea type="topRight" dataOnly="0" labelOnly="1" outline="0" fieldPosition="0"/>
    </format>
    <format dxfId="4">
      <pivotArea field="0" type="button" dataOnly="0" labelOnly="1" outline="0" axis="axisRow" fieldPosition="0"/>
    </format>
    <format dxfId="3">
      <pivotArea dataOnly="0" labelOnly="1" fieldPosition="0">
        <references count="1">
          <reference field="22" count="0"/>
        </references>
      </pivotArea>
    </format>
    <format dxfId="2">
      <pivotArea dataOnly="0" labelOnly="1" grandCol="1" outline="0" fieldPosition="0"/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3B75B5-FE90-294D-9EFE-CF7716D964DC}" name="PivotTable76" cacheId="79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4:D18" firstHeaderRow="1" firstDataRow="2" firstDataCol="1"/>
  <pivotFields count="16"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15"/>
  </colFields>
  <colItems count="3">
    <i>
      <x/>
    </i>
    <i>
      <x v="1"/>
    </i>
    <i t="grand">
      <x/>
    </i>
  </colItems>
  <dataFields count="1">
    <dataField name="Sum of Ones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70732A-6D21-6448-B7E7-53A2BCC59224}" name="PivotTable115" cacheId="80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02:D106" firstHeaderRow="1" firstDataRow="2" firstDataCol="1"/>
  <pivotFields count="34"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Fields count="1">
    <field x="26"/>
  </colFields>
  <colItems count="3">
    <i>
      <x/>
    </i>
    <i>
      <x v="1"/>
    </i>
    <i t="grand">
      <x/>
    </i>
  </colItems>
  <dataFields count="1">
    <dataField name="Sum of Ones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76D18A-62FF-A042-9DE1-0C1C992809E6}" name="PivotTable118" cacheId="80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88:D92" firstHeaderRow="1" firstDataRow="2" firstDataCol="1"/>
  <pivotFields count="17"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16"/>
  </colFields>
  <colItems count="3">
    <i>
      <x/>
    </i>
    <i>
      <x v="1"/>
    </i>
    <i t="grand">
      <x/>
    </i>
  </colItems>
  <dataFields count="1">
    <dataField name="Sum of Ones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6454AB-2FDE-5140-8725-C1A251FC4C84}" name="PivotTable119" cacheId="80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99:C103" firstHeaderRow="1" firstDataRow="2" firstDataCol="1"/>
  <pivotFields count="20"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2"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19"/>
  </colFields>
  <colItems count="2">
    <i>
      <x/>
    </i>
    <i t="grand">
      <x/>
    </i>
  </colItems>
  <dataFields count="1">
    <dataField name="Sum of Ones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5B522C-F0FF-2741-909E-1AD67C2FCB56}" name="PivotTable121" cacheId="8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49:D153" firstHeaderRow="1" firstDataRow="2" firstDataCol="1"/>
  <pivotFields count="17"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16"/>
  </colFields>
  <colItems count="3">
    <i>
      <x/>
    </i>
    <i>
      <x v="1"/>
    </i>
    <i t="grand">
      <x/>
    </i>
  </colItems>
  <dataFields count="1">
    <dataField name="Sum of Ones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471A24-CAA2-724C-B6B1-8FAC71032955}" name="PivotTable122" cacheId="8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60:D164" firstHeaderRow="1" firstDataRow="2" firstDataCol="1"/>
  <pivotFields count="20"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19"/>
  </colFields>
  <colItems count="3">
    <i>
      <x/>
    </i>
    <i>
      <x v="1"/>
    </i>
    <i t="grand">
      <x/>
    </i>
  </colItems>
  <dataFields count="1">
    <dataField name="Sum of Ones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2.xml"/><Relationship Id="rId13" Type="http://schemas.openxmlformats.org/officeDocument/2006/relationships/pivotTable" Target="../pivotTables/pivotTable17.xml"/><Relationship Id="rId3" Type="http://schemas.openxmlformats.org/officeDocument/2006/relationships/pivotTable" Target="../pivotTables/pivotTable7.xml"/><Relationship Id="rId7" Type="http://schemas.openxmlformats.org/officeDocument/2006/relationships/pivotTable" Target="../pivotTables/pivotTable11.xml"/><Relationship Id="rId12" Type="http://schemas.openxmlformats.org/officeDocument/2006/relationships/pivotTable" Target="../pivotTables/pivotTable16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6" Type="http://schemas.openxmlformats.org/officeDocument/2006/relationships/pivotTable" Target="../pivotTables/pivotTable10.xml"/><Relationship Id="rId11" Type="http://schemas.openxmlformats.org/officeDocument/2006/relationships/pivotTable" Target="../pivotTables/pivotTable15.xml"/><Relationship Id="rId5" Type="http://schemas.openxmlformats.org/officeDocument/2006/relationships/pivotTable" Target="../pivotTables/pivotTable9.xml"/><Relationship Id="rId10" Type="http://schemas.openxmlformats.org/officeDocument/2006/relationships/pivotTable" Target="../pivotTables/pivotTable14.xml"/><Relationship Id="rId4" Type="http://schemas.openxmlformats.org/officeDocument/2006/relationships/pivotTable" Target="../pivotTables/pivotTable8.xml"/><Relationship Id="rId9" Type="http://schemas.openxmlformats.org/officeDocument/2006/relationships/pivotTable" Target="../pivotTables/pivotTable13.xml"/><Relationship Id="rId14" Type="http://schemas.openxmlformats.org/officeDocument/2006/relationships/pivotTable" Target="../pivotTables/pivotTable18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26.xml"/><Relationship Id="rId3" Type="http://schemas.openxmlformats.org/officeDocument/2006/relationships/pivotTable" Target="../pivotTables/pivotTable21.xml"/><Relationship Id="rId7" Type="http://schemas.openxmlformats.org/officeDocument/2006/relationships/pivotTable" Target="../pivotTables/pivotTable25.xml"/><Relationship Id="rId12" Type="http://schemas.openxmlformats.org/officeDocument/2006/relationships/pivotTable" Target="../pivotTables/pivotTable30.xml"/><Relationship Id="rId2" Type="http://schemas.openxmlformats.org/officeDocument/2006/relationships/pivotTable" Target="../pivotTables/pivotTable20.xml"/><Relationship Id="rId1" Type="http://schemas.openxmlformats.org/officeDocument/2006/relationships/pivotTable" Target="../pivotTables/pivotTable19.xml"/><Relationship Id="rId6" Type="http://schemas.openxmlformats.org/officeDocument/2006/relationships/pivotTable" Target="../pivotTables/pivotTable24.xml"/><Relationship Id="rId11" Type="http://schemas.openxmlformats.org/officeDocument/2006/relationships/pivotTable" Target="../pivotTables/pivotTable29.xml"/><Relationship Id="rId5" Type="http://schemas.openxmlformats.org/officeDocument/2006/relationships/pivotTable" Target="../pivotTables/pivotTable23.xml"/><Relationship Id="rId10" Type="http://schemas.openxmlformats.org/officeDocument/2006/relationships/pivotTable" Target="../pivotTables/pivotTable28.xml"/><Relationship Id="rId4" Type="http://schemas.openxmlformats.org/officeDocument/2006/relationships/pivotTable" Target="../pivotTables/pivotTable22.xml"/><Relationship Id="rId9" Type="http://schemas.openxmlformats.org/officeDocument/2006/relationships/pivotTable" Target="../pivotTables/pivotTable27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38.xml"/><Relationship Id="rId3" Type="http://schemas.openxmlformats.org/officeDocument/2006/relationships/pivotTable" Target="../pivotTables/pivotTable33.xml"/><Relationship Id="rId7" Type="http://schemas.openxmlformats.org/officeDocument/2006/relationships/pivotTable" Target="../pivotTables/pivotTable37.xml"/><Relationship Id="rId2" Type="http://schemas.openxmlformats.org/officeDocument/2006/relationships/pivotTable" Target="../pivotTables/pivotTable32.xml"/><Relationship Id="rId1" Type="http://schemas.openxmlformats.org/officeDocument/2006/relationships/pivotTable" Target="../pivotTables/pivotTable31.xml"/><Relationship Id="rId6" Type="http://schemas.openxmlformats.org/officeDocument/2006/relationships/pivotTable" Target="../pivotTables/pivotTable36.xml"/><Relationship Id="rId5" Type="http://schemas.openxmlformats.org/officeDocument/2006/relationships/pivotTable" Target="../pivotTables/pivotTable35.xml"/><Relationship Id="rId10" Type="http://schemas.openxmlformats.org/officeDocument/2006/relationships/pivotTable" Target="../pivotTables/pivotTable40.xml"/><Relationship Id="rId4" Type="http://schemas.openxmlformats.org/officeDocument/2006/relationships/pivotTable" Target="../pivotTables/pivotTable34.xml"/><Relationship Id="rId9" Type="http://schemas.openxmlformats.org/officeDocument/2006/relationships/pivotTable" Target="../pivotTables/pivotTable3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2.xml"/><Relationship Id="rId1" Type="http://schemas.openxmlformats.org/officeDocument/2006/relationships/pivotTable" Target="../pivotTables/pivotTable4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4.xml"/><Relationship Id="rId1" Type="http://schemas.openxmlformats.org/officeDocument/2006/relationships/pivotTable" Target="../pivotTables/pivotTable4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C0707-4C42-AA4C-9E42-7A18E46E1FCD}">
  <dimension ref="A1:J229"/>
  <sheetViews>
    <sheetView tabSelected="1" workbookViewId="0">
      <selection activeCell="F15" sqref="F15"/>
    </sheetView>
  </sheetViews>
  <sheetFormatPr baseColWidth="10" defaultRowHeight="16" x14ac:dyDescent="0.2"/>
  <cols>
    <col min="5" max="5" width="63.1640625" customWidth="1"/>
    <col min="10" max="10" width="16.33203125" customWidth="1"/>
  </cols>
  <sheetData>
    <row r="1" spans="1:10" ht="51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11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92</v>
      </c>
    </row>
    <row r="2" spans="1:10" x14ac:dyDescent="0.2">
      <c r="A2" s="109" t="s">
        <v>8</v>
      </c>
      <c r="B2" s="109"/>
      <c r="C2" s="109">
        <v>72</v>
      </c>
      <c r="D2" s="109" t="s">
        <v>9</v>
      </c>
      <c r="E2" s="109" t="s">
        <v>10</v>
      </c>
      <c r="F2" s="109">
        <v>0</v>
      </c>
      <c r="G2" s="109">
        <v>1</v>
      </c>
      <c r="H2" s="109">
        <v>0</v>
      </c>
      <c r="I2" s="109">
        <v>0</v>
      </c>
      <c r="J2" s="109" t="s">
        <v>22</v>
      </c>
    </row>
    <row r="3" spans="1:10" x14ac:dyDescent="0.2">
      <c r="A3" s="109" t="s">
        <v>8</v>
      </c>
      <c r="B3" s="109"/>
      <c r="C3" s="109">
        <v>79</v>
      </c>
      <c r="D3" s="109" t="s">
        <v>9</v>
      </c>
      <c r="E3" s="109" t="s">
        <v>12</v>
      </c>
      <c r="F3" s="109">
        <v>0</v>
      </c>
      <c r="G3" s="109">
        <v>0</v>
      </c>
      <c r="H3" s="109">
        <v>0</v>
      </c>
      <c r="I3" s="109">
        <v>0</v>
      </c>
      <c r="J3" s="109" t="s">
        <v>22</v>
      </c>
    </row>
    <row r="4" spans="1:10" x14ac:dyDescent="0.2">
      <c r="A4" s="109" t="s">
        <v>8</v>
      </c>
      <c r="B4" s="109"/>
      <c r="C4" s="109">
        <v>55</v>
      </c>
      <c r="D4" s="109" t="s">
        <v>9</v>
      </c>
      <c r="E4" s="109" t="s">
        <v>10</v>
      </c>
      <c r="F4" s="109">
        <v>0.5</v>
      </c>
      <c r="G4" s="109">
        <v>1</v>
      </c>
      <c r="H4" s="109">
        <v>0</v>
      </c>
      <c r="I4" s="109">
        <v>1</v>
      </c>
      <c r="J4" s="109" t="s">
        <v>22</v>
      </c>
    </row>
    <row r="5" spans="1:10" x14ac:dyDescent="0.2">
      <c r="A5" s="109" t="s">
        <v>8</v>
      </c>
      <c r="B5" s="109"/>
      <c r="C5" s="109">
        <v>61</v>
      </c>
      <c r="D5" s="109" t="s">
        <v>9</v>
      </c>
      <c r="E5" s="109" t="s">
        <v>10</v>
      </c>
      <c r="F5" s="109">
        <v>0</v>
      </c>
      <c r="G5" s="109">
        <v>1</v>
      </c>
      <c r="H5" s="109">
        <v>0</v>
      </c>
      <c r="I5" s="109">
        <v>1</v>
      </c>
      <c r="J5" s="109" t="s">
        <v>22</v>
      </c>
    </row>
    <row r="6" spans="1:10" x14ac:dyDescent="0.2">
      <c r="A6" s="109" t="s">
        <v>8</v>
      </c>
      <c r="B6" s="109"/>
      <c r="C6" s="109">
        <v>46</v>
      </c>
      <c r="D6" s="109" t="s">
        <v>13</v>
      </c>
      <c r="E6" s="109" t="s">
        <v>14</v>
      </c>
      <c r="F6" s="109">
        <v>0</v>
      </c>
      <c r="G6" s="109">
        <v>0</v>
      </c>
      <c r="H6" s="109">
        <v>0</v>
      </c>
      <c r="I6" s="109">
        <v>0</v>
      </c>
      <c r="J6" s="109" t="s">
        <v>22</v>
      </c>
    </row>
    <row r="7" spans="1:10" x14ac:dyDescent="0.2">
      <c r="A7" s="109" t="s">
        <v>8</v>
      </c>
      <c r="B7" s="109"/>
      <c r="C7" s="109">
        <v>80</v>
      </c>
      <c r="D7" s="109" t="s">
        <v>9</v>
      </c>
      <c r="E7" s="109" t="s">
        <v>15</v>
      </c>
      <c r="F7" s="109">
        <v>0</v>
      </c>
      <c r="G7" s="109">
        <v>1</v>
      </c>
      <c r="H7" s="109">
        <v>0</v>
      </c>
      <c r="I7" s="109">
        <v>0</v>
      </c>
      <c r="J7" s="109" t="s">
        <v>22</v>
      </c>
    </row>
    <row r="8" spans="1:10" x14ac:dyDescent="0.2">
      <c r="A8" s="109" t="s">
        <v>8</v>
      </c>
      <c r="B8" s="109"/>
      <c r="C8" s="109">
        <v>70</v>
      </c>
      <c r="D8" s="109" t="s">
        <v>13</v>
      </c>
      <c r="E8" s="109" t="s">
        <v>15</v>
      </c>
      <c r="F8" s="109">
        <v>0</v>
      </c>
      <c r="G8" s="109">
        <v>0</v>
      </c>
      <c r="H8" s="109">
        <v>0</v>
      </c>
      <c r="I8" s="109">
        <v>0</v>
      </c>
      <c r="J8" s="109" t="s">
        <v>22</v>
      </c>
    </row>
    <row r="9" spans="1:10" x14ac:dyDescent="0.2">
      <c r="A9" s="109" t="s">
        <v>8</v>
      </c>
      <c r="B9" s="109"/>
      <c r="C9" s="109">
        <v>87</v>
      </c>
      <c r="D9" s="109" t="s">
        <v>13</v>
      </c>
      <c r="E9" s="109" t="s">
        <v>10</v>
      </c>
      <c r="F9" s="109">
        <v>0</v>
      </c>
      <c r="G9" s="109">
        <v>1</v>
      </c>
      <c r="H9" s="109">
        <v>1</v>
      </c>
      <c r="I9" s="109">
        <v>0</v>
      </c>
      <c r="J9" s="109" t="s">
        <v>22</v>
      </c>
    </row>
    <row r="10" spans="1:10" x14ac:dyDescent="0.2">
      <c r="A10" s="109" t="s">
        <v>16</v>
      </c>
      <c r="B10" s="109"/>
      <c r="C10" s="109">
        <v>76</v>
      </c>
      <c r="D10" s="109" t="s">
        <v>9</v>
      </c>
      <c r="E10" s="109"/>
      <c r="F10" s="109">
        <v>0.5</v>
      </c>
      <c r="G10" s="109">
        <v>1</v>
      </c>
      <c r="H10" s="109">
        <v>1</v>
      </c>
      <c r="I10" s="109">
        <v>0</v>
      </c>
      <c r="J10" s="109" t="s">
        <v>22</v>
      </c>
    </row>
    <row r="11" spans="1:10" x14ac:dyDescent="0.2">
      <c r="A11" s="109" t="s">
        <v>16</v>
      </c>
      <c r="B11" s="109"/>
      <c r="C11" s="109">
        <v>67</v>
      </c>
      <c r="D11" s="109" t="s">
        <v>9</v>
      </c>
      <c r="E11" s="109"/>
      <c r="F11" s="109">
        <v>1</v>
      </c>
      <c r="G11" s="109">
        <v>0.5</v>
      </c>
      <c r="H11" s="109">
        <v>0</v>
      </c>
      <c r="I11" s="109">
        <v>0</v>
      </c>
      <c r="J11" s="109" t="s">
        <v>22</v>
      </c>
    </row>
    <row r="12" spans="1:10" x14ac:dyDescent="0.2">
      <c r="A12" s="109" t="s">
        <v>16</v>
      </c>
      <c r="B12" s="109"/>
      <c r="C12" s="109">
        <v>67</v>
      </c>
      <c r="D12" s="109" t="s">
        <v>9</v>
      </c>
      <c r="E12" s="109"/>
      <c r="F12" s="109">
        <v>1</v>
      </c>
      <c r="G12" s="109">
        <v>0</v>
      </c>
      <c r="H12" s="109">
        <v>0</v>
      </c>
      <c r="I12" s="109">
        <v>0</v>
      </c>
      <c r="J12" s="109" t="s">
        <v>22</v>
      </c>
    </row>
    <row r="13" spans="1:10" x14ac:dyDescent="0.2">
      <c r="A13" s="109" t="s">
        <v>16</v>
      </c>
      <c r="B13" s="109"/>
      <c r="C13" s="109">
        <v>55</v>
      </c>
      <c r="D13" s="109" t="s">
        <v>9</v>
      </c>
      <c r="E13" s="109"/>
      <c r="F13" s="109">
        <v>1</v>
      </c>
      <c r="G13" s="109">
        <v>1</v>
      </c>
      <c r="H13" s="109">
        <v>1</v>
      </c>
      <c r="I13" s="109">
        <v>1</v>
      </c>
      <c r="J13" s="109" t="s">
        <v>22</v>
      </c>
    </row>
    <row r="14" spans="1:10" x14ac:dyDescent="0.2">
      <c r="A14" s="109" t="s">
        <v>16</v>
      </c>
      <c r="B14" s="109"/>
      <c r="C14" s="109">
        <v>67</v>
      </c>
      <c r="D14" s="109" t="s">
        <v>9</v>
      </c>
      <c r="E14" s="109" t="s">
        <v>17</v>
      </c>
      <c r="F14" s="109">
        <v>1</v>
      </c>
      <c r="G14" s="109">
        <v>0</v>
      </c>
      <c r="H14" s="109">
        <v>1</v>
      </c>
      <c r="I14" s="109">
        <v>0</v>
      </c>
      <c r="J14" s="109" t="s">
        <v>22</v>
      </c>
    </row>
    <row r="15" spans="1:10" x14ac:dyDescent="0.2">
      <c r="A15" s="109" t="s">
        <v>16</v>
      </c>
      <c r="B15" s="109"/>
      <c r="C15" s="109">
        <v>72</v>
      </c>
      <c r="D15" s="109" t="s">
        <v>9</v>
      </c>
      <c r="E15" s="109"/>
      <c r="F15" s="109">
        <v>1</v>
      </c>
      <c r="G15" s="109">
        <v>1</v>
      </c>
      <c r="H15" s="109">
        <v>1</v>
      </c>
      <c r="I15" s="109">
        <v>1</v>
      </c>
      <c r="J15" s="109" t="s">
        <v>23</v>
      </c>
    </row>
    <row r="16" spans="1:10" x14ac:dyDescent="0.2">
      <c r="A16" s="109" t="s">
        <v>8</v>
      </c>
      <c r="B16" s="109"/>
      <c r="C16" s="109">
        <v>67</v>
      </c>
      <c r="D16" s="109" t="s">
        <v>9</v>
      </c>
      <c r="E16" s="109" t="s">
        <v>24</v>
      </c>
      <c r="F16" s="109">
        <v>0</v>
      </c>
      <c r="G16" s="109">
        <v>0</v>
      </c>
      <c r="H16" s="109">
        <v>0</v>
      </c>
      <c r="I16" s="109">
        <v>0</v>
      </c>
      <c r="J16" s="109" t="s">
        <v>23</v>
      </c>
    </row>
    <row r="17" spans="1:10" x14ac:dyDescent="0.2">
      <c r="A17" s="109" t="s">
        <v>8</v>
      </c>
      <c r="B17" s="109"/>
      <c r="C17" s="109">
        <v>74</v>
      </c>
      <c r="D17" s="109" t="s">
        <v>13</v>
      </c>
      <c r="E17" s="109" t="s">
        <v>12</v>
      </c>
      <c r="F17" s="109">
        <v>0</v>
      </c>
      <c r="G17" s="109">
        <v>0</v>
      </c>
      <c r="H17" s="109">
        <v>0</v>
      </c>
      <c r="I17" s="109">
        <v>0.5</v>
      </c>
      <c r="J17" s="109" t="s">
        <v>23</v>
      </c>
    </row>
    <row r="18" spans="1:10" x14ac:dyDescent="0.2">
      <c r="A18" s="109" t="s">
        <v>16</v>
      </c>
      <c r="B18" s="109"/>
      <c r="C18" s="109">
        <v>54</v>
      </c>
      <c r="D18" s="109" t="s">
        <v>13</v>
      </c>
      <c r="E18" s="109" t="s">
        <v>26</v>
      </c>
      <c r="F18" s="109">
        <v>1</v>
      </c>
      <c r="G18" s="109">
        <v>0</v>
      </c>
      <c r="H18" s="109">
        <v>0</v>
      </c>
      <c r="I18" s="109">
        <v>0</v>
      </c>
      <c r="J18" s="109" t="s">
        <v>23</v>
      </c>
    </row>
    <row r="19" spans="1:10" x14ac:dyDescent="0.2">
      <c r="A19" s="109" t="s">
        <v>8</v>
      </c>
      <c r="B19" s="109"/>
      <c r="C19" s="109">
        <v>65</v>
      </c>
      <c r="D19" s="109" t="s">
        <v>13</v>
      </c>
      <c r="E19" s="109" t="s">
        <v>27</v>
      </c>
      <c r="F19" s="109">
        <v>0</v>
      </c>
      <c r="G19" s="109">
        <v>0</v>
      </c>
      <c r="H19" s="109">
        <v>1</v>
      </c>
      <c r="I19" s="109">
        <v>1</v>
      </c>
      <c r="J19" s="109" t="s">
        <v>23</v>
      </c>
    </row>
    <row r="20" spans="1:10" x14ac:dyDescent="0.2">
      <c r="A20" s="109" t="s">
        <v>8</v>
      </c>
      <c r="B20" s="109"/>
      <c r="C20" s="109">
        <v>73</v>
      </c>
      <c r="D20" s="109" t="s">
        <v>13</v>
      </c>
      <c r="E20" s="109" t="s">
        <v>25</v>
      </c>
      <c r="F20" s="109">
        <v>0</v>
      </c>
      <c r="G20" s="109">
        <v>0</v>
      </c>
      <c r="H20" s="109">
        <v>1</v>
      </c>
      <c r="I20" s="109">
        <v>0</v>
      </c>
      <c r="J20" s="109" t="s">
        <v>23</v>
      </c>
    </row>
    <row r="21" spans="1:10" x14ac:dyDescent="0.2">
      <c r="A21" s="109" t="s">
        <v>8</v>
      </c>
      <c r="B21" s="109"/>
      <c r="C21" s="109">
        <v>77</v>
      </c>
      <c r="D21" s="109" t="s">
        <v>13</v>
      </c>
      <c r="E21" s="109"/>
      <c r="F21" s="109">
        <v>0.5</v>
      </c>
      <c r="G21" s="109">
        <v>1</v>
      </c>
      <c r="H21" s="109">
        <v>0</v>
      </c>
      <c r="I21" s="109">
        <v>0.5</v>
      </c>
      <c r="J21" s="109" t="s">
        <v>23</v>
      </c>
    </row>
    <row r="22" spans="1:10" x14ac:dyDescent="0.2">
      <c r="A22" s="109" t="s">
        <v>8</v>
      </c>
      <c r="B22" s="109"/>
      <c r="C22" s="109">
        <v>53</v>
      </c>
      <c r="D22" s="109" t="s">
        <v>13</v>
      </c>
      <c r="E22" s="109" t="s">
        <v>12</v>
      </c>
      <c r="F22" s="109">
        <v>0</v>
      </c>
      <c r="G22" s="109">
        <v>1</v>
      </c>
      <c r="H22" s="109">
        <v>1</v>
      </c>
      <c r="I22" s="109">
        <v>0</v>
      </c>
      <c r="J22" s="109" t="s">
        <v>23</v>
      </c>
    </row>
    <row r="23" spans="1:10" x14ac:dyDescent="0.2">
      <c r="A23" s="109" t="s">
        <v>8</v>
      </c>
      <c r="B23" s="109"/>
      <c r="C23" s="109">
        <v>76</v>
      </c>
      <c r="D23" s="109" t="s">
        <v>13</v>
      </c>
      <c r="E23" s="109" t="s">
        <v>28</v>
      </c>
      <c r="F23" s="109">
        <v>0</v>
      </c>
      <c r="G23" s="109">
        <v>0</v>
      </c>
      <c r="H23" s="109">
        <v>0</v>
      </c>
      <c r="I23" s="109">
        <v>0</v>
      </c>
      <c r="J23" s="109" t="s">
        <v>23</v>
      </c>
    </row>
    <row r="24" spans="1:10" x14ac:dyDescent="0.2">
      <c r="A24" s="109" t="s">
        <v>16</v>
      </c>
      <c r="B24" s="109"/>
      <c r="C24" s="109">
        <v>49</v>
      </c>
      <c r="D24" s="109" t="s">
        <v>13</v>
      </c>
      <c r="E24" s="109" t="s">
        <v>29</v>
      </c>
      <c r="F24" s="109">
        <v>1</v>
      </c>
      <c r="G24" s="109">
        <v>0.5</v>
      </c>
      <c r="H24" s="109">
        <v>1</v>
      </c>
      <c r="I24" s="109">
        <v>1</v>
      </c>
      <c r="J24" s="109" t="s">
        <v>23</v>
      </c>
    </row>
    <row r="25" spans="1:10" x14ac:dyDescent="0.2">
      <c r="A25" s="109" t="s">
        <v>8</v>
      </c>
      <c r="B25" s="109"/>
      <c r="C25" s="109">
        <v>53</v>
      </c>
      <c r="D25" s="109" t="s">
        <v>13</v>
      </c>
      <c r="E25" s="109" t="s">
        <v>30</v>
      </c>
      <c r="F25" s="109">
        <v>0</v>
      </c>
      <c r="G25" s="109">
        <v>0</v>
      </c>
      <c r="H25" s="109">
        <v>0</v>
      </c>
      <c r="I25" s="109">
        <v>1</v>
      </c>
      <c r="J25" s="109" t="s">
        <v>23</v>
      </c>
    </row>
    <row r="26" spans="1:10" x14ac:dyDescent="0.2">
      <c r="A26" s="109" t="s">
        <v>8</v>
      </c>
      <c r="B26" s="109"/>
      <c r="C26" s="109">
        <v>83</v>
      </c>
      <c r="D26" s="109" t="s">
        <v>13</v>
      </c>
      <c r="E26" s="109" t="s">
        <v>31</v>
      </c>
      <c r="F26" s="109">
        <v>0</v>
      </c>
      <c r="G26" s="109">
        <v>0</v>
      </c>
      <c r="H26" s="109">
        <v>0</v>
      </c>
      <c r="I26" s="109">
        <v>0</v>
      </c>
      <c r="J26" s="109" t="s">
        <v>23</v>
      </c>
    </row>
    <row r="27" spans="1:10" x14ac:dyDescent="0.2">
      <c r="A27" s="109" t="s">
        <v>8</v>
      </c>
      <c r="B27" s="109"/>
      <c r="C27" s="109">
        <v>65</v>
      </c>
      <c r="D27" s="109" t="s">
        <v>9</v>
      </c>
      <c r="E27" s="109" t="s">
        <v>24</v>
      </c>
      <c r="F27" s="109">
        <v>0.5</v>
      </c>
      <c r="G27" s="109">
        <v>0</v>
      </c>
      <c r="H27" s="109">
        <v>0</v>
      </c>
      <c r="I27" s="109">
        <v>0</v>
      </c>
      <c r="J27" s="109" t="s">
        <v>23</v>
      </c>
    </row>
    <row r="28" spans="1:10" x14ac:dyDescent="0.2">
      <c r="A28" s="109" t="s">
        <v>8</v>
      </c>
      <c r="B28" s="109"/>
      <c r="C28" s="109">
        <v>80</v>
      </c>
      <c r="D28" s="109" t="s">
        <v>13</v>
      </c>
      <c r="E28" s="109" t="s">
        <v>24</v>
      </c>
      <c r="F28" s="109">
        <v>0</v>
      </c>
      <c r="G28" s="109">
        <v>0</v>
      </c>
      <c r="H28" s="109">
        <v>1</v>
      </c>
      <c r="I28" s="109">
        <v>0</v>
      </c>
      <c r="J28" s="109" t="s">
        <v>23</v>
      </c>
    </row>
    <row r="29" spans="1:10" x14ac:dyDescent="0.2">
      <c r="A29" s="109" t="s">
        <v>8</v>
      </c>
      <c r="B29" s="109"/>
      <c r="C29" s="109">
        <v>67</v>
      </c>
      <c r="D29" s="109" t="s">
        <v>13</v>
      </c>
      <c r="E29" s="109" t="s">
        <v>40</v>
      </c>
      <c r="F29" s="109">
        <v>0.5</v>
      </c>
      <c r="G29" s="109">
        <v>0</v>
      </c>
      <c r="H29" s="109">
        <v>0</v>
      </c>
      <c r="I29" s="109">
        <v>0</v>
      </c>
      <c r="J29" s="109" t="s">
        <v>23</v>
      </c>
    </row>
    <row r="30" spans="1:10" x14ac:dyDescent="0.2">
      <c r="A30" s="109" t="s">
        <v>16</v>
      </c>
      <c r="B30" s="109"/>
      <c r="C30" s="109">
        <v>80</v>
      </c>
      <c r="D30" s="109" t="s">
        <v>9</v>
      </c>
      <c r="E30" s="109"/>
      <c r="F30" s="109">
        <v>0</v>
      </c>
      <c r="G30" s="109">
        <v>1</v>
      </c>
      <c r="H30" s="109">
        <v>1</v>
      </c>
      <c r="I30" s="109">
        <v>0</v>
      </c>
      <c r="J30" s="109" t="s">
        <v>23</v>
      </c>
    </row>
    <row r="31" spans="1:10" x14ac:dyDescent="0.2">
      <c r="A31" s="109" t="s">
        <v>16</v>
      </c>
      <c r="B31" s="109"/>
      <c r="C31" s="109">
        <v>64</v>
      </c>
      <c r="D31" s="109" t="s">
        <v>9</v>
      </c>
      <c r="E31" s="109" t="s">
        <v>32</v>
      </c>
      <c r="F31" s="109">
        <v>1</v>
      </c>
      <c r="G31" s="109">
        <v>0</v>
      </c>
      <c r="H31" s="109">
        <v>0</v>
      </c>
      <c r="I31" s="109">
        <v>0</v>
      </c>
      <c r="J31" s="109" t="s">
        <v>23</v>
      </c>
    </row>
    <row r="32" spans="1:10" x14ac:dyDescent="0.2">
      <c r="A32" s="109" t="s">
        <v>8</v>
      </c>
      <c r="B32" s="109"/>
      <c r="C32" s="109">
        <v>53</v>
      </c>
      <c r="D32" s="109" t="s">
        <v>13</v>
      </c>
      <c r="E32" s="109" t="s">
        <v>18</v>
      </c>
      <c r="F32" s="109">
        <v>0.5</v>
      </c>
      <c r="G32" s="109">
        <v>1</v>
      </c>
      <c r="H32" s="109">
        <v>0</v>
      </c>
      <c r="I32" s="109">
        <v>0</v>
      </c>
      <c r="J32" s="109" t="s">
        <v>33</v>
      </c>
    </row>
    <row r="33" spans="1:10" x14ac:dyDescent="0.2">
      <c r="A33" s="109" t="s">
        <v>8</v>
      </c>
      <c r="B33" s="109"/>
      <c r="C33" s="109">
        <v>64</v>
      </c>
      <c r="D33" s="109" t="s">
        <v>13</v>
      </c>
      <c r="E33" s="109" t="s">
        <v>34</v>
      </c>
      <c r="F33" s="109">
        <v>0.5</v>
      </c>
      <c r="G33" s="109">
        <v>0</v>
      </c>
      <c r="H33" s="109">
        <v>1</v>
      </c>
      <c r="I33" s="109">
        <v>0</v>
      </c>
      <c r="J33" s="109" t="s">
        <v>33</v>
      </c>
    </row>
    <row r="34" spans="1:10" x14ac:dyDescent="0.2">
      <c r="A34" s="109" t="s">
        <v>8</v>
      </c>
      <c r="B34" s="109"/>
      <c r="C34" s="109">
        <v>67</v>
      </c>
      <c r="D34" s="109" t="s">
        <v>13</v>
      </c>
      <c r="E34" s="109" t="s">
        <v>15</v>
      </c>
      <c r="F34" s="109">
        <v>0.5</v>
      </c>
      <c r="G34" s="109">
        <v>1</v>
      </c>
      <c r="H34" s="109">
        <v>1</v>
      </c>
      <c r="I34" s="109">
        <v>0</v>
      </c>
      <c r="J34" s="109" t="s">
        <v>33</v>
      </c>
    </row>
    <row r="35" spans="1:10" x14ac:dyDescent="0.2">
      <c r="A35" s="109" t="s">
        <v>8</v>
      </c>
      <c r="B35" s="109"/>
      <c r="C35" s="109">
        <v>61</v>
      </c>
      <c r="D35" s="109" t="s">
        <v>9</v>
      </c>
      <c r="E35" s="109" t="s">
        <v>19</v>
      </c>
      <c r="F35" s="109">
        <v>0.5</v>
      </c>
      <c r="G35" s="109">
        <v>1</v>
      </c>
      <c r="H35" s="109">
        <v>0</v>
      </c>
      <c r="I35" s="109">
        <v>1</v>
      </c>
      <c r="J35" s="109" t="s">
        <v>33</v>
      </c>
    </row>
    <row r="36" spans="1:10" x14ac:dyDescent="0.2">
      <c r="A36" s="109" t="s">
        <v>8</v>
      </c>
      <c r="B36" s="109"/>
      <c r="C36" s="109">
        <v>53</v>
      </c>
      <c r="D36" s="109" t="s">
        <v>13</v>
      </c>
      <c r="E36" s="109" t="s">
        <v>20</v>
      </c>
      <c r="F36" s="109">
        <v>0.5</v>
      </c>
      <c r="G36" s="109">
        <v>1</v>
      </c>
      <c r="H36" s="109">
        <v>1</v>
      </c>
      <c r="I36" s="109">
        <v>1</v>
      </c>
      <c r="J36" s="109" t="s">
        <v>33</v>
      </c>
    </row>
    <row r="37" spans="1:10" x14ac:dyDescent="0.2">
      <c r="A37" s="109" t="s">
        <v>8</v>
      </c>
      <c r="B37" s="109"/>
      <c r="C37" s="109">
        <v>43</v>
      </c>
      <c r="D37" s="109" t="s">
        <v>13</v>
      </c>
      <c r="E37" s="109" t="s">
        <v>21</v>
      </c>
      <c r="F37" s="109">
        <v>0.5</v>
      </c>
      <c r="G37" s="109">
        <v>0</v>
      </c>
      <c r="H37" s="109">
        <v>1</v>
      </c>
      <c r="I37" s="109">
        <v>0</v>
      </c>
      <c r="J37" s="109" t="s">
        <v>33</v>
      </c>
    </row>
    <row r="38" spans="1:10" x14ac:dyDescent="0.2">
      <c r="A38" s="109" t="s">
        <v>8</v>
      </c>
      <c r="B38" s="109"/>
      <c r="C38" s="109">
        <v>43</v>
      </c>
      <c r="D38" s="109" t="s">
        <v>9</v>
      </c>
      <c r="E38" s="109" t="s">
        <v>35</v>
      </c>
      <c r="F38" s="109">
        <v>0.5</v>
      </c>
      <c r="G38" s="109">
        <v>0</v>
      </c>
      <c r="H38" s="109">
        <v>0</v>
      </c>
      <c r="I38" s="109">
        <v>1</v>
      </c>
      <c r="J38" s="109" t="s">
        <v>33</v>
      </c>
    </row>
    <row r="39" spans="1:10" x14ac:dyDescent="0.2">
      <c r="A39" s="109" t="s">
        <v>8</v>
      </c>
      <c r="B39" s="109"/>
      <c r="C39" s="109">
        <v>73</v>
      </c>
      <c r="D39" s="109" t="s">
        <v>13</v>
      </c>
      <c r="E39" s="109" t="s">
        <v>36</v>
      </c>
      <c r="F39" s="110">
        <v>0.5</v>
      </c>
      <c r="G39" s="109">
        <v>0.5</v>
      </c>
      <c r="H39" s="109">
        <v>1</v>
      </c>
      <c r="I39" s="109">
        <v>1</v>
      </c>
      <c r="J39" s="109" t="s">
        <v>33</v>
      </c>
    </row>
    <row r="40" spans="1:10" x14ac:dyDescent="0.2">
      <c r="A40" s="109" t="s">
        <v>8</v>
      </c>
      <c r="B40" s="109"/>
      <c r="C40" s="109">
        <v>68</v>
      </c>
      <c r="D40" s="109" t="s">
        <v>9</v>
      </c>
      <c r="E40" s="109" t="s">
        <v>37</v>
      </c>
      <c r="F40" s="109">
        <v>0.5</v>
      </c>
      <c r="G40" s="109">
        <v>0.5</v>
      </c>
      <c r="H40" s="109">
        <v>1</v>
      </c>
      <c r="I40" s="109">
        <v>1</v>
      </c>
      <c r="J40" s="109" t="s">
        <v>33</v>
      </c>
    </row>
    <row r="41" spans="1:10" x14ac:dyDescent="0.2">
      <c r="A41" s="109" t="s">
        <v>8</v>
      </c>
      <c r="B41" s="109"/>
      <c r="C41" s="109">
        <v>64</v>
      </c>
      <c r="D41" s="109" t="s">
        <v>13</v>
      </c>
      <c r="E41" s="109" t="s">
        <v>38</v>
      </c>
      <c r="F41" s="109">
        <v>0.5</v>
      </c>
      <c r="G41" s="109">
        <v>0.5</v>
      </c>
      <c r="H41" s="109">
        <v>0</v>
      </c>
      <c r="I41" s="109">
        <v>1</v>
      </c>
      <c r="J41" s="109" t="s">
        <v>33</v>
      </c>
    </row>
    <row r="42" spans="1:10" x14ac:dyDescent="0.2">
      <c r="A42" s="109" t="s">
        <v>8</v>
      </c>
      <c r="B42" s="109"/>
      <c r="C42" s="109">
        <v>41</v>
      </c>
      <c r="D42" s="109" t="s">
        <v>9</v>
      </c>
      <c r="E42" s="109" t="s">
        <v>15</v>
      </c>
      <c r="F42" s="109">
        <v>0.5</v>
      </c>
      <c r="G42" s="109">
        <v>0</v>
      </c>
      <c r="H42" s="109">
        <v>0</v>
      </c>
      <c r="I42" s="109">
        <v>0.5</v>
      </c>
      <c r="J42" s="109" t="s">
        <v>33</v>
      </c>
    </row>
    <row r="43" spans="1:10" x14ac:dyDescent="0.2">
      <c r="A43" s="109" t="s">
        <v>8</v>
      </c>
      <c r="B43" s="109"/>
      <c r="C43" s="109">
        <v>68</v>
      </c>
      <c r="D43" s="109" t="s">
        <v>13</v>
      </c>
      <c r="E43" s="109" t="s">
        <v>41</v>
      </c>
      <c r="F43" s="109">
        <v>0.5</v>
      </c>
      <c r="G43" s="109">
        <v>0</v>
      </c>
      <c r="H43" s="109">
        <v>0</v>
      </c>
      <c r="I43" s="109">
        <v>0</v>
      </c>
      <c r="J43" s="109" t="s">
        <v>33</v>
      </c>
    </row>
    <row r="44" spans="1:10" x14ac:dyDescent="0.2">
      <c r="A44" s="109" t="s">
        <v>8</v>
      </c>
      <c r="B44" s="109"/>
      <c r="C44" s="109">
        <v>45</v>
      </c>
      <c r="D44" s="109" t="s">
        <v>9</v>
      </c>
      <c r="E44" s="109" t="s">
        <v>39</v>
      </c>
      <c r="F44" s="109">
        <v>0.5</v>
      </c>
      <c r="G44" s="109">
        <v>0.5</v>
      </c>
      <c r="H44" s="109">
        <v>1</v>
      </c>
      <c r="I44" s="109">
        <v>1</v>
      </c>
      <c r="J44" s="109" t="s">
        <v>33</v>
      </c>
    </row>
    <row r="45" spans="1:10" x14ac:dyDescent="0.2">
      <c r="A45" s="109" t="s">
        <v>8</v>
      </c>
      <c r="B45" s="109"/>
      <c r="C45" s="109">
        <v>56</v>
      </c>
      <c r="D45" s="109" t="s">
        <v>9</v>
      </c>
      <c r="E45" s="109" t="s">
        <v>42</v>
      </c>
      <c r="F45" s="109">
        <v>0.5</v>
      </c>
      <c r="G45" s="109">
        <v>0</v>
      </c>
      <c r="H45" s="109">
        <v>0</v>
      </c>
      <c r="I45" s="109">
        <v>1</v>
      </c>
      <c r="J45" s="109" t="s">
        <v>33</v>
      </c>
    </row>
    <row r="46" spans="1:10" x14ac:dyDescent="0.2">
      <c r="A46" s="109" t="s">
        <v>8</v>
      </c>
      <c r="B46" s="109"/>
      <c r="C46" s="109">
        <v>45</v>
      </c>
      <c r="D46" s="109" t="s">
        <v>13</v>
      </c>
      <c r="E46" s="109" t="s">
        <v>43</v>
      </c>
      <c r="F46" s="109">
        <v>0.5</v>
      </c>
      <c r="G46" s="109">
        <v>0</v>
      </c>
      <c r="H46" s="109">
        <v>0.5</v>
      </c>
      <c r="I46" s="109">
        <v>0</v>
      </c>
      <c r="J46" s="109" t="s">
        <v>33</v>
      </c>
    </row>
    <row r="47" spans="1:10" x14ac:dyDescent="0.2">
      <c r="A47" s="109" t="s">
        <v>8</v>
      </c>
      <c r="B47" s="109"/>
      <c r="C47" s="109">
        <v>65</v>
      </c>
      <c r="D47" s="109" t="s">
        <v>9</v>
      </c>
      <c r="E47" s="109" t="s">
        <v>44</v>
      </c>
      <c r="F47" s="109">
        <v>0.5</v>
      </c>
      <c r="G47" s="109">
        <v>0</v>
      </c>
      <c r="H47" s="109">
        <v>1</v>
      </c>
      <c r="I47" s="109">
        <v>0</v>
      </c>
      <c r="J47" s="109" t="s">
        <v>33</v>
      </c>
    </row>
    <row r="48" spans="1:10" x14ac:dyDescent="0.2">
      <c r="A48" s="109" t="s">
        <v>8</v>
      </c>
      <c r="B48" s="109"/>
      <c r="C48" s="109">
        <v>63</v>
      </c>
      <c r="D48" s="109" t="s">
        <v>9</v>
      </c>
      <c r="E48" s="109" t="s">
        <v>15</v>
      </c>
      <c r="F48" s="109">
        <v>0</v>
      </c>
      <c r="G48" s="109">
        <v>0</v>
      </c>
      <c r="H48" s="109">
        <v>1</v>
      </c>
      <c r="I48" s="109">
        <v>0.5</v>
      </c>
      <c r="J48" s="109" t="s">
        <v>33</v>
      </c>
    </row>
    <row r="49" spans="1:10" x14ac:dyDescent="0.2">
      <c r="A49" s="109" t="s">
        <v>8</v>
      </c>
      <c r="B49" s="109"/>
      <c r="C49" s="109">
        <v>60</v>
      </c>
      <c r="D49" s="109" t="s">
        <v>9</v>
      </c>
      <c r="E49" s="109" t="s">
        <v>15</v>
      </c>
      <c r="F49" s="109">
        <v>0</v>
      </c>
      <c r="G49" s="109">
        <v>0</v>
      </c>
      <c r="H49" s="109">
        <v>0</v>
      </c>
      <c r="I49" s="109">
        <v>0</v>
      </c>
      <c r="J49" s="109" t="s">
        <v>33</v>
      </c>
    </row>
    <row r="50" spans="1:10" x14ac:dyDescent="0.2">
      <c r="A50" s="109" t="s">
        <v>8</v>
      </c>
      <c r="B50" s="109"/>
      <c r="C50" s="109">
        <v>81</v>
      </c>
      <c r="D50" s="109" t="s">
        <v>9</v>
      </c>
      <c r="E50" s="109" t="s">
        <v>15</v>
      </c>
      <c r="F50" s="109">
        <v>0</v>
      </c>
      <c r="G50" s="109">
        <v>0</v>
      </c>
      <c r="H50" s="109">
        <v>0</v>
      </c>
      <c r="I50" s="109">
        <v>0</v>
      </c>
      <c r="J50" s="109" t="s">
        <v>33</v>
      </c>
    </row>
    <row r="51" spans="1:10" x14ac:dyDescent="0.2">
      <c r="A51" s="109" t="s">
        <v>8</v>
      </c>
      <c r="B51" s="109"/>
      <c r="C51" s="109">
        <v>66</v>
      </c>
      <c r="D51" s="109" t="s">
        <v>9</v>
      </c>
      <c r="E51" s="109" t="s">
        <v>24</v>
      </c>
      <c r="F51" s="109">
        <v>0</v>
      </c>
      <c r="G51" s="109">
        <v>0</v>
      </c>
      <c r="H51" s="109">
        <v>0</v>
      </c>
      <c r="I51" s="109">
        <v>0</v>
      </c>
      <c r="J51" s="109" t="s">
        <v>33</v>
      </c>
    </row>
    <row r="52" spans="1:10" x14ac:dyDescent="0.2">
      <c r="A52" s="109" t="s">
        <v>8</v>
      </c>
      <c r="B52" s="109"/>
      <c r="C52" s="109">
        <v>64</v>
      </c>
      <c r="D52" s="109" t="s">
        <v>13</v>
      </c>
      <c r="E52" s="109" t="s">
        <v>15</v>
      </c>
      <c r="F52" s="109">
        <v>0</v>
      </c>
      <c r="G52" s="109">
        <v>0</v>
      </c>
      <c r="H52" s="109">
        <v>1</v>
      </c>
      <c r="I52" s="109">
        <v>0.5</v>
      </c>
      <c r="J52" s="109" t="s">
        <v>33</v>
      </c>
    </row>
    <row r="53" spans="1:10" x14ac:dyDescent="0.2">
      <c r="A53" s="109" t="s">
        <v>8</v>
      </c>
      <c r="B53" s="109"/>
      <c r="C53" s="109">
        <v>68</v>
      </c>
      <c r="D53" s="109" t="s">
        <v>9</v>
      </c>
      <c r="E53" s="109" t="s">
        <v>15</v>
      </c>
      <c r="F53" s="109">
        <v>0</v>
      </c>
      <c r="G53" s="109">
        <v>1</v>
      </c>
      <c r="H53" s="109">
        <v>0</v>
      </c>
      <c r="I53" s="109">
        <v>0</v>
      </c>
      <c r="J53" s="109" t="s">
        <v>33</v>
      </c>
    </row>
    <row r="54" spans="1:10" x14ac:dyDescent="0.2">
      <c r="A54" s="109" t="s">
        <v>8</v>
      </c>
      <c r="B54" s="109"/>
      <c r="C54" s="109">
        <v>56</v>
      </c>
      <c r="D54" s="109" t="s">
        <v>13</v>
      </c>
      <c r="E54" s="109" t="s">
        <v>45</v>
      </c>
      <c r="F54" s="109">
        <v>0</v>
      </c>
      <c r="G54" s="109">
        <v>0</v>
      </c>
      <c r="H54" s="109">
        <v>1</v>
      </c>
      <c r="I54" s="109">
        <v>0.5</v>
      </c>
      <c r="J54" s="109" t="s">
        <v>33</v>
      </c>
    </row>
    <row r="55" spans="1:10" x14ac:dyDescent="0.2">
      <c r="A55" s="109" t="s">
        <v>8</v>
      </c>
      <c r="B55" s="109"/>
      <c r="C55" s="109">
        <v>87</v>
      </c>
      <c r="D55" s="109" t="s">
        <v>13</v>
      </c>
      <c r="E55" s="109" t="s">
        <v>44</v>
      </c>
      <c r="F55" s="109">
        <v>0</v>
      </c>
      <c r="G55" s="109">
        <v>0</v>
      </c>
      <c r="H55" s="109">
        <v>0</v>
      </c>
      <c r="I55" s="109">
        <v>0</v>
      </c>
      <c r="J55" s="109" t="s">
        <v>33</v>
      </c>
    </row>
    <row r="56" spans="1:10" x14ac:dyDescent="0.2">
      <c r="A56" s="109" t="s">
        <v>8</v>
      </c>
      <c r="B56" s="109"/>
      <c r="C56" s="109">
        <v>48</v>
      </c>
      <c r="D56" s="109" t="s">
        <v>9</v>
      </c>
      <c r="E56" s="109" t="s">
        <v>46</v>
      </c>
      <c r="F56" s="109">
        <v>0</v>
      </c>
      <c r="G56" s="109">
        <v>0</v>
      </c>
      <c r="H56" s="109">
        <v>0</v>
      </c>
      <c r="I56" s="109">
        <v>0</v>
      </c>
      <c r="J56" s="109" t="s">
        <v>33</v>
      </c>
    </row>
    <row r="57" spans="1:10" x14ac:dyDescent="0.2">
      <c r="A57" s="109" t="s">
        <v>8</v>
      </c>
      <c r="B57" s="109"/>
      <c r="C57" s="109">
        <v>78</v>
      </c>
      <c r="D57" s="109" t="s">
        <v>9</v>
      </c>
      <c r="E57" s="109" t="s">
        <v>47</v>
      </c>
      <c r="F57" s="109">
        <v>0</v>
      </c>
      <c r="G57" s="109">
        <v>0</v>
      </c>
      <c r="H57" s="109">
        <v>0</v>
      </c>
      <c r="I57" s="109">
        <v>0.5</v>
      </c>
      <c r="J57" s="109" t="s">
        <v>33</v>
      </c>
    </row>
    <row r="58" spans="1:10" x14ac:dyDescent="0.2">
      <c r="A58" s="109" t="s">
        <v>8</v>
      </c>
      <c r="B58" s="109"/>
      <c r="C58" s="109">
        <v>72</v>
      </c>
      <c r="D58" s="109" t="s">
        <v>13</v>
      </c>
      <c r="E58" s="109" t="s">
        <v>12</v>
      </c>
      <c r="F58" s="109">
        <v>0</v>
      </c>
      <c r="G58" s="109">
        <v>0.5</v>
      </c>
      <c r="H58" s="109">
        <v>0</v>
      </c>
      <c r="I58" s="109">
        <v>0</v>
      </c>
      <c r="J58" s="109" t="s">
        <v>33</v>
      </c>
    </row>
    <row r="59" spans="1:10" x14ac:dyDescent="0.2">
      <c r="A59" s="109" t="s">
        <v>8</v>
      </c>
      <c r="B59" s="109"/>
      <c r="C59" s="109">
        <v>63</v>
      </c>
      <c r="D59" s="109" t="s">
        <v>13</v>
      </c>
      <c r="E59" s="109" t="s">
        <v>48</v>
      </c>
      <c r="F59" s="109">
        <v>0</v>
      </c>
      <c r="G59" s="109">
        <v>0</v>
      </c>
      <c r="H59" s="109">
        <v>0</v>
      </c>
      <c r="I59" s="109">
        <v>0</v>
      </c>
      <c r="J59" s="109" t="s">
        <v>33</v>
      </c>
    </row>
    <row r="60" spans="1:10" x14ac:dyDescent="0.2">
      <c r="A60" s="109" t="s">
        <v>8</v>
      </c>
      <c r="B60" s="109"/>
      <c r="C60" s="109">
        <v>51</v>
      </c>
      <c r="D60" s="109" t="s">
        <v>13</v>
      </c>
      <c r="E60" s="109" t="s">
        <v>49</v>
      </c>
      <c r="F60" s="109">
        <v>0</v>
      </c>
      <c r="G60" s="109">
        <v>0</v>
      </c>
      <c r="H60" s="109">
        <v>0</v>
      </c>
      <c r="I60" s="109">
        <v>0</v>
      </c>
      <c r="J60" s="109" t="s">
        <v>33</v>
      </c>
    </row>
    <row r="61" spans="1:10" x14ac:dyDescent="0.2">
      <c r="A61" s="109" t="s">
        <v>8</v>
      </c>
      <c r="B61" s="109"/>
      <c r="C61" s="109">
        <v>78</v>
      </c>
      <c r="D61" s="109" t="s">
        <v>9</v>
      </c>
      <c r="E61" s="109" t="s">
        <v>50</v>
      </c>
      <c r="F61" s="109">
        <v>0</v>
      </c>
      <c r="G61" s="109">
        <v>0</v>
      </c>
      <c r="H61" s="109">
        <v>0</v>
      </c>
      <c r="I61" s="109">
        <v>0</v>
      </c>
      <c r="J61" s="109" t="s">
        <v>33</v>
      </c>
    </row>
    <row r="62" spans="1:10" x14ac:dyDescent="0.2">
      <c r="A62" s="109" t="s">
        <v>8</v>
      </c>
      <c r="B62" s="109"/>
      <c r="C62" s="109">
        <v>48</v>
      </c>
      <c r="D62" s="109" t="s">
        <v>9</v>
      </c>
      <c r="E62" s="109" t="s">
        <v>51</v>
      </c>
      <c r="F62" s="109">
        <v>0</v>
      </c>
      <c r="G62" s="109">
        <v>0</v>
      </c>
      <c r="H62" s="109">
        <v>1</v>
      </c>
      <c r="I62" s="109">
        <v>0.5</v>
      </c>
      <c r="J62" s="109" t="s">
        <v>33</v>
      </c>
    </row>
    <row r="63" spans="1:10" x14ac:dyDescent="0.2">
      <c r="A63" s="109" t="s">
        <v>8</v>
      </c>
      <c r="B63" s="109"/>
      <c r="C63" s="109">
        <v>82</v>
      </c>
      <c r="D63" s="109" t="s">
        <v>9</v>
      </c>
      <c r="E63" s="109" t="s">
        <v>15</v>
      </c>
      <c r="F63" s="109">
        <v>0</v>
      </c>
      <c r="G63" s="109">
        <v>0</v>
      </c>
      <c r="H63" s="109">
        <v>1</v>
      </c>
      <c r="I63" s="109">
        <v>0</v>
      </c>
      <c r="J63" s="109" t="s">
        <v>33</v>
      </c>
    </row>
    <row r="64" spans="1:10" x14ac:dyDescent="0.2">
      <c r="A64" s="109" t="s">
        <v>8</v>
      </c>
      <c r="B64" s="109"/>
      <c r="C64" s="109">
        <v>87</v>
      </c>
      <c r="D64" s="109" t="s">
        <v>9</v>
      </c>
      <c r="E64" s="109" t="s">
        <v>24</v>
      </c>
      <c r="F64" s="109">
        <v>0</v>
      </c>
      <c r="G64" s="109">
        <v>0</v>
      </c>
      <c r="H64" s="109">
        <v>1</v>
      </c>
      <c r="I64" s="109">
        <v>1</v>
      </c>
      <c r="J64" s="109" t="s">
        <v>33</v>
      </c>
    </row>
    <row r="65" spans="1:10" x14ac:dyDescent="0.2">
      <c r="A65" s="109" t="s">
        <v>8</v>
      </c>
      <c r="B65" s="109"/>
      <c r="C65" s="109">
        <v>76</v>
      </c>
      <c r="D65" s="109" t="s">
        <v>9</v>
      </c>
      <c r="E65" s="109" t="s">
        <v>52</v>
      </c>
      <c r="F65" s="109">
        <v>0</v>
      </c>
      <c r="G65" s="109">
        <v>0</v>
      </c>
      <c r="H65" s="109">
        <v>0</v>
      </c>
      <c r="I65" s="109">
        <v>0</v>
      </c>
      <c r="J65" s="109" t="s">
        <v>33</v>
      </c>
    </row>
    <row r="66" spans="1:10" x14ac:dyDescent="0.2">
      <c r="A66" s="109" t="s">
        <v>8</v>
      </c>
      <c r="B66" s="109"/>
      <c r="C66" s="109">
        <v>47</v>
      </c>
      <c r="D66" s="109" t="s">
        <v>9</v>
      </c>
      <c r="E66" s="109" t="s">
        <v>53</v>
      </c>
      <c r="F66" s="109">
        <v>0</v>
      </c>
      <c r="G66" s="109">
        <v>0</v>
      </c>
      <c r="H66" s="109">
        <v>0</v>
      </c>
      <c r="I66" s="109">
        <v>0</v>
      </c>
      <c r="J66" s="109" t="s">
        <v>33</v>
      </c>
    </row>
    <row r="67" spans="1:10" x14ac:dyDescent="0.2">
      <c r="A67" s="109" t="s">
        <v>8</v>
      </c>
      <c r="B67" s="109"/>
      <c r="C67" s="109">
        <v>77</v>
      </c>
      <c r="D67" s="109" t="s">
        <v>13</v>
      </c>
      <c r="E67" s="109" t="s">
        <v>20</v>
      </c>
      <c r="F67" s="109">
        <v>0</v>
      </c>
      <c r="G67" s="109">
        <v>1</v>
      </c>
      <c r="H67" s="109">
        <v>0</v>
      </c>
      <c r="I67" s="109">
        <v>0</v>
      </c>
      <c r="J67" s="109" t="s">
        <v>33</v>
      </c>
    </row>
    <row r="68" spans="1:10" x14ac:dyDescent="0.2">
      <c r="A68" s="109" t="s">
        <v>8</v>
      </c>
      <c r="B68" s="109"/>
      <c r="C68" s="109">
        <v>62</v>
      </c>
      <c r="D68" s="109" t="s">
        <v>13</v>
      </c>
      <c r="E68" s="109" t="s">
        <v>54</v>
      </c>
      <c r="F68" s="109">
        <v>0</v>
      </c>
      <c r="G68" s="109">
        <v>0</v>
      </c>
      <c r="H68" s="109">
        <v>0</v>
      </c>
      <c r="I68" s="109">
        <v>0.5</v>
      </c>
      <c r="J68" s="109" t="s">
        <v>33</v>
      </c>
    </row>
    <row r="69" spans="1:10" x14ac:dyDescent="0.2">
      <c r="A69" s="109" t="s">
        <v>8</v>
      </c>
      <c r="B69" s="109"/>
      <c r="C69" s="109">
        <v>73</v>
      </c>
      <c r="D69" s="109" t="s">
        <v>9</v>
      </c>
      <c r="E69" s="109" t="s">
        <v>55</v>
      </c>
      <c r="F69" s="109">
        <v>0</v>
      </c>
      <c r="G69" s="109">
        <v>1</v>
      </c>
      <c r="H69" s="109">
        <v>0</v>
      </c>
      <c r="I69" s="109">
        <v>0</v>
      </c>
      <c r="J69" s="109" t="s">
        <v>33</v>
      </c>
    </row>
    <row r="70" spans="1:10" x14ac:dyDescent="0.2">
      <c r="A70" s="109" t="s">
        <v>8</v>
      </c>
      <c r="B70" s="109"/>
      <c r="C70" s="109">
        <v>71</v>
      </c>
      <c r="D70" s="109" t="s">
        <v>9</v>
      </c>
      <c r="E70" s="109" t="s">
        <v>56</v>
      </c>
      <c r="F70" s="109">
        <v>0</v>
      </c>
      <c r="G70" s="109">
        <v>0</v>
      </c>
      <c r="H70" s="109">
        <v>0</v>
      </c>
      <c r="I70" s="109">
        <v>0</v>
      </c>
      <c r="J70" s="109" t="s">
        <v>33</v>
      </c>
    </row>
    <row r="71" spans="1:10" x14ac:dyDescent="0.2">
      <c r="A71" s="109" t="s">
        <v>8</v>
      </c>
      <c r="B71" s="109"/>
      <c r="C71" s="109">
        <v>61</v>
      </c>
      <c r="D71" s="109" t="s">
        <v>13</v>
      </c>
      <c r="E71" s="109" t="s">
        <v>57</v>
      </c>
      <c r="F71" s="109">
        <v>0</v>
      </c>
      <c r="G71" s="109">
        <v>0</v>
      </c>
      <c r="H71" s="109">
        <v>0</v>
      </c>
      <c r="I71" s="109">
        <v>0</v>
      </c>
      <c r="J71" s="109" t="s">
        <v>33</v>
      </c>
    </row>
    <row r="72" spans="1:10" x14ac:dyDescent="0.2">
      <c r="A72" s="109" t="s">
        <v>8</v>
      </c>
      <c r="B72" s="109"/>
      <c r="C72" s="109">
        <v>84</v>
      </c>
      <c r="D72" s="109" t="s">
        <v>9</v>
      </c>
      <c r="E72" s="109" t="s">
        <v>15</v>
      </c>
      <c r="F72" s="109">
        <v>0</v>
      </c>
      <c r="G72" s="109">
        <v>1</v>
      </c>
      <c r="H72" s="109">
        <v>1</v>
      </c>
      <c r="I72" s="109">
        <v>0</v>
      </c>
      <c r="J72" s="109" t="s">
        <v>33</v>
      </c>
    </row>
    <row r="73" spans="1:10" x14ac:dyDescent="0.2">
      <c r="A73" s="109" t="s">
        <v>8</v>
      </c>
      <c r="B73" s="109"/>
      <c r="C73" s="109">
        <v>75</v>
      </c>
      <c r="D73" s="109" t="s">
        <v>9</v>
      </c>
      <c r="E73" s="109" t="s">
        <v>58</v>
      </c>
      <c r="F73" s="109">
        <v>0</v>
      </c>
      <c r="G73" s="109">
        <v>0</v>
      </c>
      <c r="H73" s="109">
        <v>0</v>
      </c>
      <c r="I73" s="109">
        <v>0</v>
      </c>
      <c r="J73" s="109" t="s">
        <v>33</v>
      </c>
    </row>
    <row r="74" spans="1:10" x14ac:dyDescent="0.2">
      <c r="A74" s="109" t="s">
        <v>8</v>
      </c>
      <c r="B74" s="109"/>
      <c r="C74" s="109">
        <v>56</v>
      </c>
      <c r="D74" s="109" t="s">
        <v>9</v>
      </c>
      <c r="E74" s="109" t="s">
        <v>15</v>
      </c>
      <c r="F74" s="109">
        <v>0</v>
      </c>
      <c r="G74" s="109">
        <v>0</v>
      </c>
      <c r="H74" s="109">
        <v>0</v>
      </c>
      <c r="I74" s="109">
        <v>0</v>
      </c>
      <c r="J74" s="109" t="s">
        <v>33</v>
      </c>
    </row>
    <row r="75" spans="1:10" x14ac:dyDescent="0.2">
      <c r="A75" s="109" t="s">
        <v>8</v>
      </c>
      <c r="B75" s="109"/>
      <c r="C75" s="109">
        <v>45</v>
      </c>
      <c r="D75" s="109" t="s">
        <v>9</v>
      </c>
      <c r="E75" s="109" t="s">
        <v>59</v>
      </c>
      <c r="F75" s="109">
        <v>0</v>
      </c>
      <c r="G75" s="109">
        <v>0</v>
      </c>
      <c r="H75" s="109">
        <v>1</v>
      </c>
      <c r="I75" s="109">
        <v>0</v>
      </c>
      <c r="J75" s="109" t="s">
        <v>33</v>
      </c>
    </row>
    <row r="76" spans="1:10" x14ac:dyDescent="0.2">
      <c r="A76" s="109" t="s">
        <v>8</v>
      </c>
      <c r="B76" s="109"/>
      <c r="C76" s="109">
        <v>72</v>
      </c>
      <c r="D76" s="109" t="s">
        <v>9</v>
      </c>
      <c r="E76" s="109" t="s">
        <v>60</v>
      </c>
      <c r="F76" s="109">
        <v>0</v>
      </c>
      <c r="G76" s="109">
        <v>0</v>
      </c>
      <c r="H76" s="109">
        <v>1</v>
      </c>
      <c r="I76" s="109">
        <v>0</v>
      </c>
      <c r="J76" s="109" t="s">
        <v>33</v>
      </c>
    </row>
    <row r="77" spans="1:10" x14ac:dyDescent="0.2">
      <c r="A77" s="109" t="s">
        <v>8</v>
      </c>
      <c r="B77" s="109"/>
      <c r="C77" s="109">
        <v>40</v>
      </c>
      <c r="D77" s="109" t="s">
        <v>13</v>
      </c>
      <c r="E77" s="109" t="s">
        <v>15</v>
      </c>
      <c r="F77" s="109">
        <v>0</v>
      </c>
      <c r="G77" s="109">
        <v>0</v>
      </c>
      <c r="H77" s="109">
        <v>0</v>
      </c>
      <c r="I77" s="109">
        <v>1</v>
      </c>
      <c r="J77" s="109" t="s">
        <v>33</v>
      </c>
    </row>
    <row r="78" spans="1:10" x14ac:dyDescent="0.2">
      <c r="A78" s="109" t="s">
        <v>8</v>
      </c>
      <c r="B78" s="109"/>
      <c r="C78" s="109">
        <v>50</v>
      </c>
      <c r="D78" s="109" t="s">
        <v>9</v>
      </c>
      <c r="E78" s="109" t="s">
        <v>15</v>
      </c>
      <c r="F78" s="109">
        <v>0</v>
      </c>
      <c r="G78" s="109">
        <v>0</v>
      </c>
      <c r="H78" s="109">
        <v>0</v>
      </c>
      <c r="I78" s="109">
        <v>1</v>
      </c>
      <c r="J78" s="109" t="s">
        <v>33</v>
      </c>
    </row>
    <row r="79" spans="1:10" x14ac:dyDescent="0.2">
      <c r="A79" s="109" t="s">
        <v>8</v>
      </c>
      <c r="B79" s="109"/>
      <c r="C79" s="109">
        <v>57</v>
      </c>
      <c r="D79" s="109" t="s">
        <v>13</v>
      </c>
      <c r="E79" s="109" t="s">
        <v>24</v>
      </c>
      <c r="F79" s="109">
        <v>0</v>
      </c>
      <c r="G79" s="109">
        <v>0</v>
      </c>
      <c r="H79" s="109">
        <v>0</v>
      </c>
      <c r="I79" s="109">
        <v>0</v>
      </c>
      <c r="J79" s="109" t="s">
        <v>33</v>
      </c>
    </row>
    <row r="80" spans="1:10" x14ac:dyDescent="0.2">
      <c r="A80" s="109" t="s">
        <v>8</v>
      </c>
      <c r="B80" s="109"/>
      <c r="C80" s="109">
        <v>68</v>
      </c>
      <c r="D80" s="109" t="s">
        <v>9</v>
      </c>
      <c r="E80" s="109" t="s">
        <v>24</v>
      </c>
      <c r="F80" s="109">
        <v>0</v>
      </c>
      <c r="G80" s="109">
        <v>0</v>
      </c>
      <c r="H80" s="109">
        <v>0</v>
      </c>
      <c r="I80" s="109">
        <v>1</v>
      </c>
      <c r="J80" s="109" t="s">
        <v>33</v>
      </c>
    </row>
    <row r="81" spans="1:10" x14ac:dyDescent="0.2">
      <c r="A81" s="109" t="s">
        <v>8</v>
      </c>
      <c r="B81" s="109"/>
      <c r="C81" s="109">
        <v>51</v>
      </c>
      <c r="D81" s="109" t="s">
        <v>13</v>
      </c>
      <c r="E81" s="109" t="s">
        <v>61</v>
      </c>
      <c r="F81" s="109">
        <v>0</v>
      </c>
      <c r="G81" s="109">
        <v>0</v>
      </c>
      <c r="H81" s="109">
        <v>0</v>
      </c>
      <c r="I81" s="109">
        <v>1</v>
      </c>
      <c r="J81" s="109" t="s">
        <v>33</v>
      </c>
    </row>
    <row r="82" spans="1:10" x14ac:dyDescent="0.2">
      <c r="A82" s="109" t="s">
        <v>8</v>
      </c>
      <c r="B82" s="109"/>
      <c r="C82" s="109">
        <v>54</v>
      </c>
      <c r="D82" s="109" t="s">
        <v>13</v>
      </c>
      <c r="E82" s="109" t="s">
        <v>62</v>
      </c>
      <c r="F82" s="109">
        <v>0</v>
      </c>
      <c r="G82" s="109">
        <v>0</v>
      </c>
      <c r="H82" s="109">
        <v>0</v>
      </c>
      <c r="I82" s="109">
        <v>1</v>
      </c>
      <c r="J82" s="109" t="s">
        <v>33</v>
      </c>
    </row>
    <row r="83" spans="1:10" x14ac:dyDescent="0.2">
      <c r="A83" s="109" t="s">
        <v>16</v>
      </c>
      <c r="B83" s="109"/>
      <c r="C83" s="109">
        <v>73</v>
      </c>
      <c r="D83" s="109" t="s">
        <v>9</v>
      </c>
      <c r="E83" s="109"/>
      <c r="F83" s="109">
        <v>1</v>
      </c>
      <c r="G83" s="109">
        <v>0</v>
      </c>
      <c r="H83" s="109">
        <v>0</v>
      </c>
      <c r="I83" s="109">
        <v>0</v>
      </c>
      <c r="J83" s="109" t="s">
        <v>33</v>
      </c>
    </row>
    <row r="84" spans="1:10" x14ac:dyDescent="0.2">
      <c r="A84" s="109" t="s">
        <v>16</v>
      </c>
      <c r="B84" s="109"/>
      <c r="C84" s="109">
        <v>79</v>
      </c>
      <c r="D84" s="109" t="s">
        <v>9</v>
      </c>
      <c r="E84" s="109" t="s">
        <v>63</v>
      </c>
      <c r="F84" s="109">
        <v>1</v>
      </c>
      <c r="G84" s="109">
        <v>1</v>
      </c>
      <c r="H84" s="109">
        <v>1</v>
      </c>
      <c r="I84" s="109">
        <v>0</v>
      </c>
      <c r="J84" s="109" t="s">
        <v>33</v>
      </c>
    </row>
    <row r="85" spans="1:10" x14ac:dyDescent="0.2">
      <c r="A85" s="109" t="s">
        <v>16</v>
      </c>
      <c r="B85" s="109"/>
      <c r="C85" s="109">
        <v>70</v>
      </c>
      <c r="D85" s="109" t="s">
        <v>9</v>
      </c>
      <c r="E85" s="109" t="s">
        <v>64</v>
      </c>
      <c r="F85" s="109">
        <v>1</v>
      </c>
      <c r="G85" s="109">
        <v>0</v>
      </c>
      <c r="H85" s="109">
        <v>0</v>
      </c>
      <c r="I85" s="109">
        <v>0</v>
      </c>
      <c r="J85" s="109" t="s">
        <v>33</v>
      </c>
    </row>
    <row r="86" spans="1:10" x14ac:dyDescent="0.2">
      <c r="A86" s="109" t="s">
        <v>16</v>
      </c>
      <c r="B86" s="109"/>
      <c r="C86" s="109">
        <v>75</v>
      </c>
      <c r="D86" s="109" t="s">
        <v>13</v>
      </c>
      <c r="E86" s="109" t="s">
        <v>15</v>
      </c>
      <c r="F86" s="109">
        <v>1</v>
      </c>
      <c r="G86" s="109">
        <v>1</v>
      </c>
      <c r="H86" s="109">
        <v>0</v>
      </c>
      <c r="I86" s="109">
        <v>0</v>
      </c>
      <c r="J86" s="109" t="s">
        <v>33</v>
      </c>
    </row>
    <row r="87" spans="1:10" x14ac:dyDescent="0.2">
      <c r="A87" s="109" t="s">
        <v>8</v>
      </c>
      <c r="B87" s="109"/>
      <c r="C87" s="109">
        <v>46</v>
      </c>
      <c r="D87" s="109" t="s">
        <v>13</v>
      </c>
      <c r="E87" s="109" t="s">
        <v>65</v>
      </c>
      <c r="F87" s="109">
        <v>1</v>
      </c>
      <c r="G87" s="109">
        <v>0.5</v>
      </c>
      <c r="H87" s="109">
        <v>0</v>
      </c>
      <c r="I87" s="109">
        <v>1</v>
      </c>
      <c r="J87" s="109" t="s">
        <v>33</v>
      </c>
    </row>
    <row r="88" spans="1:10" x14ac:dyDescent="0.2">
      <c r="A88" s="109" t="s">
        <v>16</v>
      </c>
      <c r="B88" s="109"/>
      <c r="C88" s="109">
        <v>79</v>
      </c>
      <c r="D88" s="109" t="s">
        <v>9</v>
      </c>
      <c r="E88" s="109"/>
      <c r="F88" s="109">
        <v>1</v>
      </c>
      <c r="G88" s="109">
        <v>0</v>
      </c>
      <c r="H88" s="109">
        <v>1</v>
      </c>
      <c r="I88" s="109">
        <v>0</v>
      </c>
      <c r="J88" s="109" t="s">
        <v>33</v>
      </c>
    </row>
    <row r="89" spans="1:10" x14ac:dyDescent="0.2">
      <c r="A89" s="109" t="s">
        <v>16</v>
      </c>
      <c r="B89" s="109"/>
      <c r="C89" s="109">
        <v>78</v>
      </c>
      <c r="D89" s="109" t="s">
        <v>9</v>
      </c>
      <c r="E89" s="109"/>
      <c r="F89" s="109">
        <v>1</v>
      </c>
      <c r="G89" s="109">
        <v>1</v>
      </c>
      <c r="H89" s="109">
        <v>1</v>
      </c>
      <c r="I89" s="109">
        <v>0</v>
      </c>
      <c r="J89" s="109" t="s">
        <v>33</v>
      </c>
    </row>
    <row r="90" spans="1:10" x14ac:dyDescent="0.2">
      <c r="A90" s="109" t="s">
        <v>16</v>
      </c>
      <c r="B90" s="109"/>
      <c r="C90" s="109">
        <v>70</v>
      </c>
      <c r="D90" s="109" t="s">
        <v>13</v>
      </c>
      <c r="E90" s="109" t="s">
        <v>66</v>
      </c>
      <c r="F90" s="109">
        <v>0</v>
      </c>
      <c r="G90" s="109">
        <v>0</v>
      </c>
      <c r="H90" s="109">
        <v>1</v>
      </c>
      <c r="I90" s="109">
        <v>1</v>
      </c>
      <c r="J90" s="109" t="s">
        <v>33</v>
      </c>
    </row>
    <row r="91" spans="1:10" x14ac:dyDescent="0.2">
      <c r="A91" s="109" t="s">
        <v>16</v>
      </c>
      <c r="B91" s="109"/>
      <c r="C91" s="109">
        <v>82</v>
      </c>
      <c r="D91" s="109" t="s">
        <v>9</v>
      </c>
      <c r="E91" s="109" t="s">
        <v>67</v>
      </c>
      <c r="F91" s="109">
        <v>1</v>
      </c>
      <c r="G91" s="109">
        <v>0</v>
      </c>
      <c r="H91" s="109">
        <v>0</v>
      </c>
      <c r="I91" s="109">
        <v>0</v>
      </c>
      <c r="J91" s="109" t="s">
        <v>33</v>
      </c>
    </row>
    <row r="92" spans="1:10" x14ac:dyDescent="0.2">
      <c r="A92" s="109" t="s">
        <v>16</v>
      </c>
      <c r="B92" s="109"/>
      <c r="C92" s="109">
        <v>70</v>
      </c>
      <c r="D92" s="109" t="s">
        <v>13</v>
      </c>
      <c r="E92" s="109" t="s">
        <v>68</v>
      </c>
      <c r="F92" s="109">
        <v>0</v>
      </c>
      <c r="G92" s="109">
        <v>0</v>
      </c>
      <c r="H92" s="109">
        <v>1</v>
      </c>
      <c r="I92" s="109">
        <v>0</v>
      </c>
      <c r="J92" s="109" t="s">
        <v>33</v>
      </c>
    </row>
    <row r="93" spans="1:10" x14ac:dyDescent="0.2">
      <c r="A93" s="109" t="s">
        <v>16</v>
      </c>
      <c r="B93" s="109"/>
      <c r="C93" s="109">
        <v>71</v>
      </c>
      <c r="D93" s="109" t="s">
        <v>13</v>
      </c>
      <c r="E93" s="109" t="s">
        <v>17</v>
      </c>
      <c r="F93" s="109">
        <v>0.5</v>
      </c>
      <c r="G93" s="109">
        <v>1</v>
      </c>
      <c r="H93" s="109">
        <v>1</v>
      </c>
      <c r="I93" s="109">
        <v>0.5</v>
      </c>
      <c r="J93" s="109" t="s">
        <v>33</v>
      </c>
    </row>
    <row r="94" spans="1:10" x14ac:dyDescent="0.2">
      <c r="A94" s="109" t="s">
        <v>16</v>
      </c>
      <c r="B94" s="109"/>
      <c r="C94" s="109">
        <v>85</v>
      </c>
      <c r="D94" s="109" t="s">
        <v>9</v>
      </c>
      <c r="E94" s="109" t="s">
        <v>69</v>
      </c>
      <c r="F94" s="109">
        <v>1</v>
      </c>
      <c r="G94" s="109">
        <v>0</v>
      </c>
      <c r="H94" s="109">
        <v>0</v>
      </c>
      <c r="I94" s="109">
        <v>0.5</v>
      </c>
      <c r="J94" s="109" t="s">
        <v>33</v>
      </c>
    </row>
    <row r="95" spans="1:10" x14ac:dyDescent="0.2">
      <c r="A95" s="109" t="s">
        <v>16</v>
      </c>
      <c r="B95" s="109"/>
      <c r="C95" s="109">
        <v>74</v>
      </c>
      <c r="D95" s="109" t="s">
        <v>13</v>
      </c>
      <c r="E95" s="109"/>
      <c r="F95" s="109">
        <v>1</v>
      </c>
      <c r="G95" s="109">
        <v>0</v>
      </c>
      <c r="H95" s="109">
        <v>0.5</v>
      </c>
      <c r="I95" s="109">
        <v>0</v>
      </c>
      <c r="J95" s="109" t="s">
        <v>33</v>
      </c>
    </row>
    <row r="96" spans="1:10" x14ac:dyDescent="0.2">
      <c r="A96" s="109" t="s">
        <v>16</v>
      </c>
      <c r="B96" s="109"/>
      <c r="C96" s="109">
        <v>73</v>
      </c>
      <c r="D96" s="109" t="s">
        <v>13</v>
      </c>
      <c r="E96" s="109" t="s">
        <v>70</v>
      </c>
      <c r="F96" s="109">
        <v>1</v>
      </c>
      <c r="G96" s="109">
        <v>0</v>
      </c>
      <c r="H96" s="109">
        <v>0</v>
      </c>
      <c r="I96" s="109">
        <v>1</v>
      </c>
      <c r="J96" s="109" t="s">
        <v>33</v>
      </c>
    </row>
    <row r="97" spans="1:10" x14ac:dyDescent="0.2">
      <c r="A97" s="109" t="s">
        <v>16</v>
      </c>
      <c r="B97" s="109"/>
      <c r="C97" s="109">
        <v>77</v>
      </c>
      <c r="D97" s="109" t="s">
        <v>13</v>
      </c>
      <c r="E97" s="109" t="s">
        <v>71</v>
      </c>
      <c r="F97" s="109">
        <v>1</v>
      </c>
      <c r="G97" s="109">
        <v>1</v>
      </c>
      <c r="H97" s="109">
        <v>1</v>
      </c>
      <c r="I97" s="109">
        <v>1</v>
      </c>
      <c r="J97" s="109" t="s">
        <v>33</v>
      </c>
    </row>
    <row r="98" spans="1:10" x14ac:dyDescent="0.2">
      <c r="A98" s="109" t="s">
        <v>16</v>
      </c>
      <c r="B98" s="109"/>
      <c r="C98" s="109">
        <v>72</v>
      </c>
      <c r="D98" s="109" t="s">
        <v>9</v>
      </c>
      <c r="E98" s="109" t="s">
        <v>15</v>
      </c>
      <c r="F98" s="109">
        <v>1</v>
      </c>
      <c r="G98" s="109">
        <v>1</v>
      </c>
      <c r="H98" s="109">
        <v>0</v>
      </c>
      <c r="I98" s="109">
        <v>0</v>
      </c>
      <c r="J98" s="109" t="s">
        <v>33</v>
      </c>
    </row>
    <row r="99" spans="1:10" x14ac:dyDescent="0.2">
      <c r="A99" s="109" t="s">
        <v>16</v>
      </c>
      <c r="B99" s="109"/>
      <c r="C99" s="109">
        <v>63</v>
      </c>
      <c r="D99" s="109" t="s">
        <v>13</v>
      </c>
      <c r="E99" s="109"/>
      <c r="F99" s="109">
        <v>1</v>
      </c>
      <c r="G99" s="109">
        <v>0.5</v>
      </c>
      <c r="H99" s="109">
        <v>1</v>
      </c>
      <c r="I99" s="109">
        <v>1</v>
      </c>
      <c r="J99" s="109" t="s">
        <v>33</v>
      </c>
    </row>
    <row r="100" spans="1:10" x14ac:dyDescent="0.2">
      <c r="A100" s="109" t="s">
        <v>16</v>
      </c>
      <c r="B100" s="109"/>
      <c r="C100" s="109">
        <v>79</v>
      </c>
      <c r="D100" s="109" t="s">
        <v>9</v>
      </c>
      <c r="E100" s="109" t="s">
        <v>15</v>
      </c>
      <c r="F100" s="109">
        <v>1</v>
      </c>
      <c r="G100" s="109">
        <v>1</v>
      </c>
      <c r="H100" s="109">
        <v>1</v>
      </c>
      <c r="I100" s="109">
        <v>0</v>
      </c>
      <c r="J100" s="109" t="s">
        <v>33</v>
      </c>
    </row>
    <row r="101" spans="1:10" x14ac:dyDescent="0.2">
      <c r="A101" s="109" t="s">
        <v>8</v>
      </c>
      <c r="B101" s="109">
        <v>5.1647340570000004</v>
      </c>
      <c r="C101" s="109">
        <v>54</v>
      </c>
      <c r="D101" s="109" t="s">
        <v>9</v>
      </c>
      <c r="E101" s="109" t="s">
        <v>72</v>
      </c>
      <c r="F101" s="109">
        <v>0.5</v>
      </c>
      <c r="G101" s="109">
        <v>0</v>
      </c>
      <c r="H101" s="109">
        <v>0</v>
      </c>
      <c r="I101" s="109">
        <v>1</v>
      </c>
      <c r="J101" s="109" t="s">
        <v>73</v>
      </c>
    </row>
    <row r="102" spans="1:10" x14ac:dyDescent="0.2">
      <c r="A102" s="109" t="s">
        <v>8</v>
      </c>
      <c r="B102" s="109">
        <v>-2.3457297750000001</v>
      </c>
      <c r="C102" s="109">
        <v>53</v>
      </c>
      <c r="D102" s="109" t="s">
        <v>9</v>
      </c>
      <c r="E102" s="109" t="s">
        <v>74</v>
      </c>
      <c r="F102" s="109">
        <v>0.5</v>
      </c>
      <c r="G102" s="109">
        <v>1</v>
      </c>
      <c r="H102" s="109">
        <v>0</v>
      </c>
      <c r="I102" s="109">
        <v>0</v>
      </c>
      <c r="J102" s="109" t="s">
        <v>73</v>
      </c>
    </row>
    <row r="103" spans="1:10" x14ac:dyDescent="0.2">
      <c r="A103" s="109" t="s">
        <v>8</v>
      </c>
      <c r="B103" s="109"/>
      <c r="C103" s="109">
        <v>62</v>
      </c>
      <c r="D103" s="109" t="s">
        <v>13</v>
      </c>
      <c r="E103" s="109" t="s">
        <v>12</v>
      </c>
      <c r="F103" s="109">
        <v>0</v>
      </c>
      <c r="G103" s="109">
        <v>0</v>
      </c>
      <c r="H103" s="109">
        <v>0</v>
      </c>
      <c r="I103" s="109">
        <v>0</v>
      </c>
      <c r="J103" s="109" t="s">
        <v>73</v>
      </c>
    </row>
    <row r="104" spans="1:10" x14ac:dyDescent="0.2">
      <c r="A104" s="109" t="s">
        <v>8</v>
      </c>
      <c r="B104" s="109">
        <v>-2.700108095</v>
      </c>
      <c r="C104" s="109">
        <v>55</v>
      </c>
      <c r="D104" s="109" t="s">
        <v>9</v>
      </c>
      <c r="E104" s="109" t="s">
        <v>75</v>
      </c>
      <c r="F104" s="109">
        <v>1</v>
      </c>
      <c r="G104" s="109">
        <v>0</v>
      </c>
      <c r="H104" s="109">
        <v>0</v>
      </c>
      <c r="I104" s="109">
        <v>1</v>
      </c>
      <c r="J104" s="109" t="s">
        <v>73</v>
      </c>
    </row>
    <row r="105" spans="1:10" x14ac:dyDescent="0.2">
      <c r="A105" s="109" t="s">
        <v>8</v>
      </c>
      <c r="B105" s="109">
        <v>7.0801831970000002</v>
      </c>
      <c r="C105" s="109">
        <v>85</v>
      </c>
      <c r="D105" s="109" t="s">
        <v>13</v>
      </c>
      <c r="E105" s="109"/>
      <c r="F105" s="109">
        <v>0</v>
      </c>
      <c r="G105" s="109">
        <v>1</v>
      </c>
      <c r="H105" s="109">
        <v>0</v>
      </c>
      <c r="I105" s="109">
        <v>0</v>
      </c>
      <c r="J105" s="109" t="s">
        <v>73</v>
      </c>
    </row>
    <row r="106" spans="1:10" x14ac:dyDescent="0.2">
      <c r="A106" s="109" t="s">
        <v>8</v>
      </c>
      <c r="B106" s="109">
        <v>-1.1691594750000001</v>
      </c>
      <c r="C106" s="109">
        <v>75</v>
      </c>
      <c r="D106" s="109" t="s">
        <v>9</v>
      </c>
      <c r="E106" s="109" t="s">
        <v>19</v>
      </c>
      <c r="F106" s="109">
        <v>1</v>
      </c>
      <c r="G106" s="109">
        <v>0</v>
      </c>
      <c r="H106" s="109">
        <v>0</v>
      </c>
      <c r="I106" s="109">
        <v>0</v>
      </c>
      <c r="J106" s="109" t="s">
        <v>73</v>
      </c>
    </row>
    <row r="107" spans="1:10" x14ac:dyDescent="0.2">
      <c r="A107" s="109" t="s">
        <v>8</v>
      </c>
      <c r="B107" s="109"/>
      <c r="C107" s="109">
        <v>60</v>
      </c>
      <c r="D107" s="109" t="s">
        <v>9</v>
      </c>
      <c r="E107" s="109" t="s">
        <v>15</v>
      </c>
      <c r="F107" s="109">
        <v>0</v>
      </c>
      <c r="G107" s="109">
        <v>0</v>
      </c>
      <c r="H107" s="109">
        <v>0</v>
      </c>
      <c r="I107" s="109">
        <v>0</v>
      </c>
      <c r="J107" s="109" t="s">
        <v>73</v>
      </c>
    </row>
    <row r="108" spans="1:10" x14ac:dyDescent="0.2">
      <c r="A108" s="109" t="s">
        <v>8</v>
      </c>
      <c r="B108" s="109">
        <v>-3.4536265410000002</v>
      </c>
      <c r="C108" s="109">
        <v>55</v>
      </c>
      <c r="D108" s="109" t="s">
        <v>13</v>
      </c>
      <c r="E108" s="109"/>
      <c r="F108" s="109">
        <v>0</v>
      </c>
      <c r="G108" s="109">
        <v>0</v>
      </c>
      <c r="H108" s="109">
        <v>0</v>
      </c>
      <c r="I108" s="109">
        <v>0</v>
      </c>
      <c r="J108" s="109" t="s">
        <v>73</v>
      </c>
    </row>
    <row r="109" spans="1:10" x14ac:dyDescent="0.2">
      <c r="A109" s="109" t="s">
        <v>8</v>
      </c>
      <c r="B109" s="109">
        <v>1.123105215</v>
      </c>
      <c r="C109" s="109">
        <v>63</v>
      </c>
      <c r="D109" s="109" t="s">
        <v>9</v>
      </c>
      <c r="E109" s="109" t="s">
        <v>53</v>
      </c>
      <c r="F109" s="109">
        <v>0</v>
      </c>
      <c r="G109" s="109">
        <v>0</v>
      </c>
      <c r="H109" s="109">
        <v>0</v>
      </c>
      <c r="I109" s="109">
        <v>0</v>
      </c>
      <c r="J109" s="109" t="s">
        <v>73</v>
      </c>
    </row>
    <row r="110" spans="1:10" x14ac:dyDescent="0.2">
      <c r="A110" s="109" t="s">
        <v>8</v>
      </c>
      <c r="B110" s="109"/>
      <c r="C110" s="109">
        <v>67</v>
      </c>
      <c r="D110" s="109" t="s">
        <v>13</v>
      </c>
      <c r="E110" s="109"/>
      <c r="F110" s="109">
        <v>0</v>
      </c>
      <c r="G110" s="109">
        <v>0</v>
      </c>
      <c r="H110" s="109">
        <v>0</v>
      </c>
      <c r="I110" s="109">
        <v>0</v>
      </c>
      <c r="J110" s="109" t="s">
        <v>73</v>
      </c>
    </row>
    <row r="111" spans="1:10" x14ac:dyDescent="0.2">
      <c r="A111" s="109" t="s">
        <v>8</v>
      </c>
      <c r="B111" s="109"/>
      <c r="C111" s="109">
        <v>78</v>
      </c>
      <c r="D111" s="109" t="s">
        <v>13</v>
      </c>
      <c r="E111" s="109" t="s">
        <v>15</v>
      </c>
      <c r="F111" s="109">
        <v>0</v>
      </c>
      <c r="G111" s="109">
        <v>0</v>
      </c>
      <c r="H111" s="109">
        <v>0</v>
      </c>
      <c r="I111" s="109">
        <v>0</v>
      </c>
      <c r="J111" s="109" t="s">
        <v>73</v>
      </c>
    </row>
    <row r="112" spans="1:10" x14ac:dyDescent="0.2">
      <c r="A112" s="109" t="s">
        <v>8</v>
      </c>
      <c r="B112" s="109">
        <v>-5.3426761110000003</v>
      </c>
      <c r="C112" s="109">
        <v>68</v>
      </c>
      <c r="D112" s="109" t="s">
        <v>9</v>
      </c>
      <c r="E112" s="109" t="s">
        <v>15</v>
      </c>
      <c r="F112" s="109">
        <v>0</v>
      </c>
      <c r="G112" s="109">
        <v>0</v>
      </c>
      <c r="H112" s="109">
        <v>0</v>
      </c>
      <c r="I112" s="109">
        <v>0</v>
      </c>
      <c r="J112" s="109" t="s">
        <v>73</v>
      </c>
    </row>
    <row r="113" spans="1:10" x14ac:dyDescent="0.2">
      <c r="A113" s="109" t="s">
        <v>8</v>
      </c>
      <c r="B113" s="109">
        <v>4.1871186180000004</v>
      </c>
      <c r="C113" s="109">
        <v>81</v>
      </c>
      <c r="D113" s="109" t="s">
        <v>13</v>
      </c>
      <c r="E113" s="109" t="s">
        <v>76</v>
      </c>
      <c r="F113" s="109">
        <v>0</v>
      </c>
      <c r="G113" s="109">
        <v>1</v>
      </c>
      <c r="H113" s="109">
        <v>0.5</v>
      </c>
      <c r="I113" s="109">
        <v>1</v>
      </c>
      <c r="J113" s="109" t="s">
        <v>73</v>
      </c>
    </row>
    <row r="114" spans="1:10" x14ac:dyDescent="0.2">
      <c r="A114" s="109" t="s">
        <v>8</v>
      </c>
      <c r="B114" s="109">
        <v>-0.40979335099999997</v>
      </c>
      <c r="C114" s="109">
        <v>57</v>
      </c>
      <c r="D114" s="109" t="s">
        <v>13</v>
      </c>
      <c r="E114" s="109" t="s">
        <v>77</v>
      </c>
      <c r="F114" s="109">
        <v>0</v>
      </c>
      <c r="G114" s="109">
        <v>0</v>
      </c>
      <c r="H114" s="109">
        <v>0.5</v>
      </c>
      <c r="I114" s="109">
        <v>0</v>
      </c>
      <c r="J114" s="109" t="s">
        <v>73</v>
      </c>
    </row>
    <row r="115" spans="1:10" x14ac:dyDescent="0.2">
      <c r="A115" s="109" t="s">
        <v>8</v>
      </c>
      <c r="B115" s="109"/>
      <c r="C115" s="109">
        <v>75</v>
      </c>
      <c r="D115" s="109" t="s">
        <v>9</v>
      </c>
      <c r="E115" s="109" t="s">
        <v>24</v>
      </c>
      <c r="F115" s="109">
        <v>0.5</v>
      </c>
      <c r="G115" s="109">
        <v>0</v>
      </c>
      <c r="H115" s="109">
        <v>0.5</v>
      </c>
      <c r="I115" s="109">
        <v>0</v>
      </c>
      <c r="J115" s="109" t="s">
        <v>73</v>
      </c>
    </row>
    <row r="116" spans="1:10" x14ac:dyDescent="0.2">
      <c r="A116" s="109" t="s">
        <v>8</v>
      </c>
      <c r="B116" s="109"/>
      <c r="C116" s="109">
        <v>54</v>
      </c>
      <c r="D116" s="109" t="s">
        <v>13</v>
      </c>
      <c r="E116" s="109"/>
      <c r="F116" s="109">
        <v>0</v>
      </c>
      <c r="G116" s="109">
        <v>0</v>
      </c>
      <c r="H116" s="109">
        <v>0</v>
      </c>
      <c r="I116" s="109">
        <v>0</v>
      </c>
      <c r="J116" s="109" t="s">
        <v>73</v>
      </c>
    </row>
    <row r="117" spans="1:10" x14ac:dyDescent="0.2">
      <c r="A117" s="109" t="s">
        <v>8</v>
      </c>
      <c r="B117" s="109">
        <v>-1.760162252</v>
      </c>
      <c r="C117" s="109">
        <v>82</v>
      </c>
      <c r="D117" s="109" t="s">
        <v>13</v>
      </c>
      <c r="E117" s="109" t="s">
        <v>12</v>
      </c>
      <c r="F117" s="109">
        <v>0</v>
      </c>
      <c r="G117" s="109">
        <v>0</v>
      </c>
      <c r="H117" s="109">
        <v>0</v>
      </c>
      <c r="I117" s="109">
        <v>0</v>
      </c>
      <c r="J117" s="109" t="s">
        <v>73</v>
      </c>
    </row>
    <row r="118" spans="1:10" x14ac:dyDescent="0.2">
      <c r="A118" s="109" t="s">
        <v>8</v>
      </c>
      <c r="B118" s="109">
        <v>3.7033907999999997E-2</v>
      </c>
      <c r="C118" s="109">
        <v>72</v>
      </c>
      <c r="D118" s="109" t="s">
        <v>13</v>
      </c>
      <c r="E118" s="109"/>
      <c r="F118" s="109">
        <v>0</v>
      </c>
      <c r="G118" s="109">
        <v>0</v>
      </c>
      <c r="H118" s="109">
        <v>0</v>
      </c>
      <c r="I118" s="109">
        <v>0</v>
      </c>
      <c r="J118" s="109" t="s">
        <v>73</v>
      </c>
    </row>
    <row r="119" spans="1:10" x14ac:dyDescent="0.2">
      <c r="A119" s="109" t="s">
        <v>8</v>
      </c>
      <c r="B119" s="109"/>
      <c r="C119" s="109">
        <v>79</v>
      </c>
      <c r="D119" s="109" t="s">
        <v>9</v>
      </c>
      <c r="E119" s="109" t="s">
        <v>78</v>
      </c>
      <c r="F119" s="109">
        <v>0</v>
      </c>
      <c r="G119" s="109">
        <v>0</v>
      </c>
      <c r="H119" s="109">
        <v>0</v>
      </c>
      <c r="I119" s="109">
        <v>0</v>
      </c>
      <c r="J119" s="109" t="s">
        <v>73</v>
      </c>
    </row>
    <row r="120" spans="1:10" x14ac:dyDescent="0.2">
      <c r="A120" s="109" t="s">
        <v>16</v>
      </c>
      <c r="B120" s="109">
        <v>-0.90226366999999996</v>
      </c>
      <c r="C120" s="109">
        <v>68</v>
      </c>
      <c r="D120" s="109" t="s">
        <v>9</v>
      </c>
      <c r="E120" s="109" t="s">
        <v>79</v>
      </c>
      <c r="F120" s="109">
        <v>0</v>
      </c>
      <c r="G120" s="109">
        <v>0</v>
      </c>
      <c r="H120" s="109">
        <v>0</v>
      </c>
      <c r="I120" s="109">
        <v>0</v>
      </c>
      <c r="J120" s="109" t="s">
        <v>73</v>
      </c>
    </row>
    <row r="121" spans="1:10" x14ac:dyDescent="0.2">
      <c r="A121" s="109" t="s">
        <v>16</v>
      </c>
      <c r="B121" s="109"/>
      <c r="C121" s="109">
        <v>74</v>
      </c>
      <c r="D121" s="109" t="s">
        <v>13</v>
      </c>
      <c r="E121" s="109"/>
      <c r="F121" s="109">
        <v>1</v>
      </c>
      <c r="G121" s="109">
        <v>0</v>
      </c>
      <c r="H121" s="109">
        <v>0</v>
      </c>
      <c r="I121" s="109">
        <v>0</v>
      </c>
      <c r="J121" s="109" t="s">
        <v>73</v>
      </c>
    </row>
    <row r="122" spans="1:10" x14ac:dyDescent="0.2">
      <c r="A122" s="109" t="s">
        <v>16</v>
      </c>
      <c r="B122" s="109">
        <v>1.3878249060000001</v>
      </c>
      <c r="C122" s="109">
        <v>80</v>
      </c>
      <c r="D122" s="109" t="s">
        <v>9</v>
      </c>
      <c r="E122" s="109"/>
      <c r="F122" s="109">
        <v>0</v>
      </c>
      <c r="G122" s="109">
        <v>0</v>
      </c>
      <c r="H122" s="109">
        <v>0</v>
      </c>
      <c r="I122" s="109">
        <v>0</v>
      </c>
      <c r="J122" s="109" t="s">
        <v>73</v>
      </c>
    </row>
    <row r="123" spans="1:10" x14ac:dyDescent="0.2">
      <c r="A123" s="109" t="s">
        <v>16</v>
      </c>
      <c r="B123" s="109">
        <v>4.5387679140000001</v>
      </c>
      <c r="C123" s="109">
        <v>80</v>
      </c>
      <c r="D123" s="109" t="s">
        <v>9</v>
      </c>
      <c r="E123" s="109" t="s">
        <v>80</v>
      </c>
      <c r="F123" s="109">
        <v>1</v>
      </c>
      <c r="G123" s="109">
        <v>0</v>
      </c>
      <c r="H123" s="109">
        <v>0</v>
      </c>
      <c r="I123" s="109">
        <v>0</v>
      </c>
      <c r="J123" s="109" t="s">
        <v>73</v>
      </c>
    </row>
    <row r="124" spans="1:10" x14ac:dyDescent="0.2">
      <c r="A124" s="109" t="s">
        <v>16</v>
      </c>
      <c r="B124" s="109">
        <v>5.0120282610000002</v>
      </c>
      <c r="C124" s="109">
        <v>72</v>
      </c>
      <c r="D124" s="109" t="s">
        <v>13</v>
      </c>
      <c r="E124" s="109" t="s">
        <v>81</v>
      </c>
      <c r="F124" s="109">
        <v>0.5</v>
      </c>
      <c r="G124" s="109">
        <v>1</v>
      </c>
      <c r="H124" s="109">
        <v>0</v>
      </c>
      <c r="I124" s="109">
        <v>0</v>
      </c>
      <c r="J124" s="109" t="s">
        <v>73</v>
      </c>
    </row>
    <row r="125" spans="1:10" x14ac:dyDescent="0.2">
      <c r="A125" s="109" t="s">
        <v>16</v>
      </c>
      <c r="B125" s="109">
        <v>-3.407220857</v>
      </c>
      <c r="C125" s="109">
        <v>67</v>
      </c>
      <c r="D125" s="109" t="s">
        <v>13</v>
      </c>
      <c r="E125" s="109"/>
      <c r="F125" s="109">
        <v>0</v>
      </c>
      <c r="G125" s="109">
        <v>0</v>
      </c>
      <c r="H125" s="109">
        <v>0</v>
      </c>
      <c r="I125" s="109">
        <v>0</v>
      </c>
      <c r="J125" s="109" t="s">
        <v>73</v>
      </c>
    </row>
    <row r="126" spans="1:10" x14ac:dyDescent="0.2">
      <c r="A126" s="109" t="s">
        <v>16</v>
      </c>
      <c r="B126" s="109">
        <v>5.694318312</v>
      </c>
      <c r="C126" s="109">
        <v>70</v>
      </c>
      <c r="D126" s="109" t="s">
        <v>9</v>
      </c>
      <c r="E126" s="109"/>
      <c r="F126" s="109">
        <v>1</v>
      </c>
      <c r="G126" s="109">
        <v>1</v>
      </c>
      <c r="H126" s="109">
        <v>0</v>
      </c>
      <c r="I126" s="109">
        <v>0</v>
      </c>
      <c r="J126" s="109" t="s">
        <v>73</v>
      </c>
    </row>
    <row r="127" spans="1:10" x14ac:dyDescent="0.2">
      <c r="A127" s="109" t="s">
        <v>16</v>
      </c>
      <c r="B127" s="109"/>
      <c r="C127" s="109">
        <v>67</v>
      </c>
      <c r="D127" s="109" t="s">
        <v>9</v>
      </c>
      <c r="E127" s="109" t="s">
        <v>82</v>
      </c>
      <c r="F127" s="109">
        <v>1</v>
      </c>
      <c r="G127" s="109">
        <v>0</v>
      </c>
      <c r="H127" s="109">
        <v>0</v>
      </c>
      <c r="I127" s="109">
        <v>0</v>
      </c>
      <c r="J127" s="109" t="s">
        <v>73</v>
      </c>
    </row>
    <row r="128" spans="1:10" x14ac:dyDescent="0.2">
      <c r="A128" s="109" t="s">
        <v>16</v>
      </c>
      <c r="B128" s="109"/>
      <c r="C128" s="109">
        <v>67</v>
      </c>
      <c r="D128" s="109" t="s">
        <v>9</v>
      </c>
      <c r="E128" s="109"/>
      <c r="F128" s="109">
        <v>1</v>
      </c>
      <c r="G128" s="109">
        <v>1</v>
      </c>
      <c r="H128" s="109">
        <v>0</v>
      </c>
      <c r="I128" s="109">
        <v>1</v>
      </c>
      <c r="J128" s="109" t="s">
        <v>73</v>
      </c>
    </row>
    <row r="129" spans="1:10" x14ac:dyDescent="0.2">
      <c r="A129" s="109" t="s">
        <v>16</v>
      </c>
      <c r="B129" s="109">
        <v>5.5261576589999999</v>
      </c>
      <c r="C129" s="109">
        <v>70</v>
      </c>
      <c r="D129" s="109" t="s">
        <v>9</v>
      </c>
      <c r="E129" s="109" t="s">
        <v>83</v>
      </c>
      <c r="F129" s="109">
        <v>0</v>
      </c>
      <c r="G129" s="109">
        <v>0.5</v>
      </c>
      <c r="H129" s="109">
        <v>0</v>
      </c>
      <c r="I129" s="109">
        <v>1</v>
      </c>
      <c r="J129" s="109" t="s">
        <v>73</v>
      </c>
    </row>
    <row r="130" spans="1:10" x14ac:dyDescent="0.2">
      <c r="A130" s="109" t="s">
        <v>16</v>
      </c>
      <c r="B130" s="109"/>
      <c r="C130" s="109">
        <v>81</v>
      </c>
      <c r="D130" s="109" t="s">
        <v>13</v>
      </c>
      <c r="E130" s="109" t="s">
        <v>84</v>
      </c>
      <c r="F130" s="109">
        <v>0</v>
      </c>
      <c r="G130" s="109">
        <v>1</v>
      </c>
      <c r="H130" s="109">
        <v>0.5</v>
      </c>
      <c r="I130" s="109">
        <v>1</v>
      </c>
      <c r="J130" s="109" t="s">
        <v>73</v>
      </c>
    </row>
    <row r="131" spans="1:10" x14ac:dyDescent="0.2">
      <c r="A131" s="109" t="s">
        <v>16</v>
      </c>
      <c r="B131" s="109">
        <v>4.3556225550000001</v>
      </c>
      <c r="C131" s="109">
        <v>72</v>
      </c>
      <c r="D131" s="109" t="s">
        <v>13</v>
      </c>
      <c r="E131" s="109"/>
      <c r="F131" s="109">
        <v>1</v>
      </c>
      <c r="G131" s="109">
        <v>0</v>
      </c>
      <c r="H131" s="109">
        <v>1</v>
      </c>
      <c r="I131" s="109">
        <v>0</v>
      </c>
      <c r="J131" s="109" t="s">
        <v>73</v>
      </c>
    </row>
    <row r="132" spans="1:10" x14ac:dyDescent="0.2">
      <c r="A132" s="109" t="s">
        <v>16</v>
      </c>
      <c r="B132" s="109">
        <v>5.2547727159999997</v>
      </c>
      <c r="C132" s="109">
        <v>67</v>
      </c>
      <c r="D132" s="109" t="s">
        <v>9</v>
      </c>
      <c r="E132" s="109" t="s">
        <v>85</v>
      </c>
      <c r="F132" s="109">
        <v>1</v>
      </c>
      <c r="G132" s="109">
        <v>1</v>
      </c>
      <c r="H132" s="109">
        <v>1</v>
      </c>
      <c r="I132" s="109">
        <v>0</v>
      </c>
      <c r="J132" s="109" t="s">
        <v>73</v>
      </c>
    </row>
    <row r="133" spans="1:10" x14ac:dyDescent="0.2">
      <c r="A133" s="109" t="s">
        <v>16</v>
      </c>
      <c r="B133" s="109">
        <v>5.8859385939999997</v>
      </c>
      <c r="C133" s="109">
        <v>69</v>
      </c>
      <c r="D133" s="109" t="s">
        <v>9</v>
      </c>
      <c r="E133" s="109"/>
      <c r="F133" s="109">
        <v>1</v>
      </c>
      <c r="G133" s="109">
        <v>1</v>
      </c>
      <c r="H133" s="109">
        <v>0.5</v>
      </c>
      <c r="I133" s="109">
        <v>0</v>
      </c>
      <c r="J133" s="109" t="s">
        <v>73</v>
      </c>
    </row>
    <row r="134" spans="1:10" x14ac:dyDescent="0.2">
      <c r="A134" s="109" t="s">
        <v>16</v>
      </c>
      <c r="B134" s="109">
        <v>4.1546924509999998</v>
      </c>
      <c r="C134" s="109">
        <v>72</v>
      </c>
      <c r="D134" s="109" t="s">
        <v>9</v>
      </c>
      <c r="E134" s="109" t="s">
        <v>86</v>
      </c>
      <c r="F134" s="109">
        <v>1</v>
      </c>
      <c r="G134" s="109">
        <v>0</v>
      </c>
      <c r="H134" s="109">
        <v>0.5</v>
      </c>
      <c r="I134" s="109">
        <v>1</v>
      </c>
      <c r="J134" s="109" t="s">
        <v>73</v>
      </c>
    </row>
    <row r="135" spans="1:10" x14ac:dyDescent="0.2">
      <c r="A135" s="109" t="s">
        <v>16</v>
      </c>
      <c r="B135" s="109">
        <v>-3.9642169869999999</v>
      </c>
      <c r="C135" s="109">
        <v>61</v>
      </c>
      <c r="D135" s="109" t="s">
        <v>13</v>
      </c>
      <c r="E135" s="109" t="s">
        <v>87</v>
      </c>
      <c r="F135" s="109">
        <v>1</v>
      </c>
      <c r="G135" s="109">
        <v>0.5</v>
      </c>
      <c r="H135" s="109">
        <v>1</v>
      </c>
      <c r="I135" s="109">
        <v>0</v>
      </c>
      <c r="J135" s="109" t="s">
        <v>73</v>
      </c>
    </row>
    <row r="136" spans="1:10" x14ac:dyDescent="0.2">
      <c r="A136" s="109" t="s">
        <v>16</v>
      </c>
      <c r="B136" s="109">
        <v>5.3135809820000004</v>
      </c>
      <c r="C136" s="109">
        <v>76</v>
      </c>
      <c r="D136" s="109" t="s">
        <v>13</v>
      </c>
      <c r="E136" s="109" t="s">
        <v>88</v>
      </c>
      <c r="F136" s="109">
        <v>1</v>
      </c>
      <c r="G136" s="109">
        <v>1</v>
      </c>
      <c r="H136" s="109">
        <v>1</v>
      </c>
      <c r="I136" s="109">
        <v>1</v>
      </c>
      <c r="J136" s="109" t="s">
        <v>73</v>
      </c>
    </row>
    <row r="137" spans="1:10" x14ac:dyDescent="0.2">
      <c r="A137" s="109" t="s">
        <v>16</v>
      </c>
      <c r="B137" s="109">
        <v>-1.274989098</v>
      </c>
      <c r="C137" s="109">
        <v>65</v>
      </c>
      <c r="D137" s="109" t="s">
        <v>13</v>
      </c>
      <c r="E137" s="109" t="s">
        <v>45</v>
      </c>
      <c r="F137" s="109">
        <v>0</v>
      </c>
      <c r="G137" s="109">
        <v>0</v>
      </c>
      <c r="H137" s="109">
        <v>0</v>
      </c>
      <c r="I137" s="109">
        <v>0</v>
      </c>
      <c r="J137" s="109" t="s">
        <v>73</v>
      </c>
    </row>
    <row r="138" spans="1:10" x14ac:dyDescent="0.2">
      <c r="A138" s="109" t="s">
        <v>16</v>
      </c>
      <c r="B138" s="109">
        <v>6.8392871980000001</v>
      </c>
      <c r="C138" s="109">
        <v>73</v>
      </c>
      <c r="D138" s="109" t="s">
        <v>13</v>
      </c>
      <c r="E138" s="109" t="s">
        <v>89</v>
      </c>
      <c r="F138" s="109">
        <v>0</v>
      </c>
      <c r="G138" s="109">
        <v>0</v>
      </c>
      <c r="H138" s="109">
        <v>0</v>
      </c>
      <c r="I138" s="109">
        <v>0</v>
      </c>
      <c r="J138" s="109" t="s">
        <v>73</v>
      </c>
    </row>
    <row r="139" spans="1:10" x14ac:dyDescent="0.2">
      <c r="A139" s="109" t="s">
        <v>16</v>
      </c>
      <c r="B139" s="109">
        <v>1.0274295120000001</v>
      </c>
      <c r="C139" s="109">
        <v>53</v>
      </c>
      <c r="D139" s="109" t="s">
        <v>9</v>
      </c>
      <c r="E139" s="109" t="s">
        <v>15</v>
      </c>
      <c r="F139" s="109">
        <v>1</v>
      </c>
      <c r="G139" s="109">
        <v>0.5</v>
      </c>
      <c r="H139" s="109">
        <v>0.5</v>
      </c>
      <c r="I139" s="109">
        <v>1</v>
      </c>
      <c r="J139" s="109" t="s">
        <v>73</v>
      </c>
    </row>
    <row r="140" spans="1:10" x14ac:dyDescent="0.2">
      <c r="A140" s="109" t="s">
        <v>16</v>
      </c>
      <c r="B140" s="109">
        <v>0.45891792199999998</v>
      </c>
      <c r="C140" s="109">
        <v>68</v>
      </c>
      <c r="D140" s="109" t="s">
        <v>9</v>
      </c>
      <c r="E140" s="109" t="s">
        <v>90</v>
      </c>
      <c r="F140" s="109">
        <v>0.5</v>
      </c>
      <c r="G140" s="109">
        <v>1</v>
      </c>
      <c r="H140" s="109">
        <v>0.5</v>
      </c>
      <c r="I140" s="109">
        <v>1</v>
      </c>
      <c r="J140" s="109" t="s">
        <v>73</v>
      </c>
    </row>
    <row r="141" spans="1:10" x14ac:dyDescent="0.2">
      <c r="A141" s="109" t="s">
        <v>16</v>
      </c>
      <c r="B141" s="109"/>
      <c r="C141" s="109">
        <v>70</v>
      </c>
      <c r="D141" s="109" t="s">
        <v>13</v>
      </c>
      <c r="E141" s="109"/>
      <c r="F141" s="109">
        <v>1</v>
      </c>
      <c r="G141" s="109">
        <v>1</v>
      </c>
      <c r="H141" s="109">
        <v>1</v>
      </c>
      <c r="I141" s="109">
        <v>0</v>
      </c>
      <c r="J141" s="109" t="s">
        <v>73</v>
      </c>
    </row>
    <row r="142" spans="1:10" x14ac:dyDescent="0.2">
      <c r="A142" s="109" t="s">
        <v>16</v>
      </c>
      <c r="B142" s="109">
        <v>0.66475001899999997</v>
      </c>
      <c r="C142" s="109">
        <v>79</v>
      </c>
      <c r="D142" s="109" t="s">
        <v>9</v>
      </c>
      <c r="E142" s="109" t="s">
        <v>15</v>
      </c>
      <c r="F142" s="109">
        <v>1</v>
      </c>
      <c r="G142" s="109">
        <v>0</v>
      </c>
      <c r="H142" s="109">
        <v>1</v>
      </c>
      <c r="I142" s="109">
        <v>0</v>
      </c>
      <c r="J142" s="109" t="s">
        <v>73</v>
      </c>
    </row>
    <row r="143" spans="1:10" x14ac:dyDescent="0.2">
      <c r="A143" s="109" t="s">
        <v>16</v>
      </c>
      <c r="B143" s="109">
        <v>6.3362845170000002</v>
      </c>
      <c r="C143" s="109">
        <v>64</v>
      </c>
      <c r="D143" s="109" t="s">
        <v>9</v>
      </c>
      <c r="E143" s="109"/>
      <c r="F143" s="109">
        <v>1</v>
      </c>
      <c r="G143" s="109">
        <v>0.5</v>
      </c>
      <c r="H143" s="109">
        <v>1</v>
      </c>
      <c r="I143" s="109">
        <v>0</v>
      </c>
      <c r="J143" s="109" t="s">
        <v>73</v>
      </c>
    </row>
    <row r="144" spans="1:10" x14ac:dyDescent="0.2">
      <c r="A144" s="111" t="s">
        <v>16</v>
      </c>
      <c r="B144" s="111"/>
      <c r="C144" s="111">
        <v>55</v>
      </c>
      <c r="D144" s="111" t="s">
        <v>9</v>
      </c>
      <c r="E144" s="111"/>
      <c r="F144" s="111">
        <v>1</v>
      </c>
      <c r="G144" s="111">
        <v>1</v>
      </c>
      <c r="H144" s="111">
        <v>0</v>
      </c>
      <c r="I144" s="111">
        <v>0</v>
      </c>
      <c r="J144" s="111" t="s">
        <v>73</v>
      </c>
    </row>
    <row r="145" spans="1:10" x14ac:dyDescent="0.2">
      <c r="A145" s="109" t="s">
        <v>16</v>
      </c>
      <c r="B145" s="111">
        <v>2.0803639129999998</v>
      </c>
      <c r="C145" s="109">
        <v>76</v>
      </c>
      <c r="D145" s="109" t="s">
        <v>13</v>
      </c>
      <c r="E145" s="109"/>
      <c r="F145" s="109">
        <v>1</v>
      </c>
      <c r="G145" s="109">
        <v>1</v>
      </c>
      <c r="H145" s="109">
        <v>1</v>
      </c>
      <c r="I145" s="109">
        <v>0</v>
      </c>
      <c r="J145" s="109" t="s">
        <v>91</v>
      </c>
    </row>
    <row r="146" spans="1:10" x14ac:dyDescent="0.2">
      <c r="A146" s="109" t="s">
        <v>16</v>
      </c>
      <c r="B146" s="111">
        <v>0.737372896</v>
      </c>
      <c r="C146" s="109">
        <v>63</v>
      </c>
      <c r="D146" s="109" t="s">
        <v>9</v>
      </c>
      <c r="E146" s="109"/>
      <c r="F146" s="109">
        <v>1</v>
      </c>
      <c r="G146" s="109">
        <v>0</v>
      </c>
      <c r="H146" s="109">
        <v>0</v>
      </c>
      <c r="I146" s="109">
        <v>0</v>
      </c>
      <c r="J146" s="109" t="s">
        <v>91</v>
      </c>
    </row>
    <row r="147" spans="1:10" x14ac:dyDescent="0.2">
      <c r="A147" s="109" t="s">
        <v>16</v>
      </c>
      <c r="B147" s="111">
        <v>4.5332755569999996</v>
      </c>
      <c r="C147" s="109">
        <v>59</v>
      </c>
      <c r="D147" s="109" t="s">
        <v>9</v>
      </c>
      <c r="E147" s="109"/>
      <c r="F147" s="109">
        <v>1</v>
      </c>
      <c r="G147" s="109">
        <v>0</v>
      </c>
      <c r="H147" s="109">
        <v>1</v>
      </c>
      <c r="I147" s="109">
        <v>1</v>
      </c>
      <c r="J147" s="109" t="s">
        <v>91</v>
      </c>
    </row>
    <row r="148" spans="1:10" x14ac:dyDescent="0.2">
      <c r="A148" s="109" t="s">
        <v>16</v>
      </c>
      <c r="B148" s="111">
        <v>-4.9148882719999998</v>
      </c>
      <c r="C148" s="109">
        <v>65</v>
      </c>
      <c r="D148" s="109" t="s">
        <v>13</v>
      </c>
      <c r="E148" s="109"/>
      <c r="F148" s="109">
        <v>1</v>
      </c>
      <c r="G148" s="109">
        <v>0</v>
      </c>
      <c r="H148" s="109">
        <v>0</v>
      </c>
      <c r="I148" s="109">
        <v>0</v>
      </c>
      <c r="J148" s="109" t="s">
        <v>91</v>
      </c>
    </row>
    <row r="149" spans="1:10" x14ac:dyDescent="0.2">
      <c r="A149" s="109" t="s">
        <v>16</v>
      </c>
      <c r="B149" s="111">
        <v>6.1564291280000001</v>
      </c>
      <c r="C149" s="109">
        <v>63</v>
      </c>
      <c r="D149" s="109" t="s">
        <v>9</v>
      </c>
      <c r="E149" s="109"/>
      <c r="F149" s="109">
        <v>1</v>
      </c>
      <c r="G149" s="109">
        <v>0</v>
      </c>
      <c r="H149" s="109">
        <v>0</v>
      </c>
      <c r="I149" s="109">
        <v>0</v>
      </c>
      <c r="J149" s="109" t="s">
        <v>91</v>
      </c>
    </row>
    <row r="150" spans="1:10" x14ac:dyDescent="0.2">
      <c r="A150" s="109" t="s">
        <v>16</v>
      </c>
      <c r="B150" s="111">
        <v>-0.96570313910000005</v>
      </c>
      <c r="C150" s="109">
        <v>74</v>
      </c>
      <c r="D150" s="109" t="s">
        <v>9</v>
      </c>
      <c r="E150" s="109"/>
      <c r="F150" s="109">
        <v>1</v>
      </c>
      <c r="G150" s="109">
        <v>1</v>
      </c>
      <c r="H150" s="109">
        <v>0</v>
      </c>
      <c r="I150" s="109">
        <v>0</v>
      </c>
      <c r="J150" s="109" t="s">
        <v>91</v>
      </c>
    </row>
    <row r="151" spans="1:10" x14ac:dyDescent="0.2">
      <c r="A151" s="109" t="s">
        <v>16</v>
      </c>
      <c r="B151" s="111">
        <v>7.6217001560000002</v>
      </c>
      <c r="C151" s="109">
        <v>75</v>
      </c>
      <c r="D151" s="109" t="s">
        <v>9</v>
      </c>
      <c r="E151" s="109"/>
      <c r="F151" s="109">
        <v>1</v>
      </c>
      <c r="G151" s="109">
        <v>0.5</v>
      </c>
      <c r="H151" s="109">
        <v>0</v>
      </c>
      <c r="I151" s="109">
        <v>0.5</v>
      </c>
      <c r="J151" s="109" t="s">
        <v>91</v>
      </c>
    </row>
    <row r="152" spans="1:10" x14ac:dyDescent="0.2">
      <c r="A152" s="109" t="s">
        <v>16</v>
      </c>
      <c r="B152" s="111">
        <v>4.2917910519999998</v>
      </c>
      <c r="C152" s="109">
        <v>62</v>
      </c>
      <c r="D152" s="109" t="s">
        <v>13</v>
      </c>
      <c r="E152" s="109"/>
      <c r="F152" s="109">
        <v>1</v>
      </c>
      <c r="G152" s="109">
        <v>0</v>
      </c>
      <c r="H152" s="109">
        <v>0</v>
      </c>
      <c r="I152" s="109">
        <v>1</v>
      </c>
      <c r="J152" s="109" t="s">
        <v>91</v>
      </c>
    </row>
    <row r="153" spans="1:10" x14ac:dyDescent="0.2">
      <c r="A153" s="109" t="s">
        <v>16</v>
      </c>
      <c r="B153" s="111">
        <v>7.2552489189999996</v>
      </c>
      <c r="C153" s="109">
        <v>62</v>
      </c>
      <c r="D153" s="109" t="s">
        <v>9</v>
      </c>
      <c r="E153" s="109"/>
      <c r="F153" s="109">
        <v>1</v>
      </c>
      <c r="G153" s="109">
        <v>0</v>
      </c>
      <c r="H153" s="109">
        <v>0</v>
      </c>
      <c r="I153" s="109">
        <v>0</v>
      </c>
      <c r="J153" s="109" t="s">
        <v>91</v>
      </c>
    </row>
    <row r="154" spans="1:10" x14ac:dyDescent="0.2">
      <c r="A154" s="109" t="s">
        <v>16</v>
      </c>
      <c r="B154" s="111">
        <v>4.4798871480000004</v>
      </c>
      <c r="C154" s="109">
        <v>60</v>
      </c>
      <c r="D154" s="109" t="s">
        <v>9</v>
      </c>
      <c r="E154" s="109"/>
      <c r="F154" s="109">
        <v>1</v>
      </c>
      <c r="G154" s="109">
        <v>1</v>
      </c>
      <c r="H154" s="109">
        <v>0</v>
      </c>
      <c r="I154" s="109">
        <v>1</v>
      </c>
      <c r="J154" s="109" t="s">
        <v>91</v>
      </c>
    </row>
    <row r="155" spans="1:10" x14ac:dyDescent="0.2">
      <c r="A155" s="109" t="s">
        <v>16</v>
      </c>
      <c r="B155" s="111">
        <v>4.4268055569999998</v>
      </c>
      <c r="C155" s="109">
        <v>78</v>
      </c>
      <c r="D155" s="109" t="s">
        <v>9</v>
      </c>
      <c r="E155" s="109"/>
      <c r="F155" s="109">
        <v>1</v>
      </c>
      <c r="G155" s="109">
        <v>1</v>
      </c>
      <c r="H155" s="109">
        <v>0</v>
      </c>
      <c r="I155" s="109">
        <v>1</v>
      </c>
      <c r="J155" s="109" t="s">
        <v>91</v>
      </c>
    </row>
    <row r="156" spans="1:10" x14ac:dyDescent="0.2">
      <c r="A156" s="109" t="s">
        <v>16</v>
      </c>
      <c r="B156" s="111">
        <v>4.9676454559999996</v>
      </c>
      <c r="C156" s="109">
        <v>67</v>
      </c>
      <c r="D156" s="109" t="s">
        <v>9</v>
      </c>
      <c r="E156" s="109"/>
      <c r="F156" s="109">
        <v>1</v>
      </c>
      <c r="G156" s="109">
        <v>0</v>
      </c>
      <c r="H156" s="109">
        <v>1</v>
      </c>
      <c r="I156" s="109">
        <v>1</v>
      </c>
      <c r="J156" s="109" t="s">
        <v>91</v>
      </c>
    </row>
    <row r="157" spans="1:10" x14ac:dyDescent="0.2">
      <c r="A157" s="109" t="s">
        <v>16</v>
      </c>
      <c r="B157" s="111">
        <v>7.4490138779999997</v>
      </c>
      <c r="C157" s="109">
        <v>66</v>
      </c>
      <c r="D157" s="109" t="s">
        <v>9</v>
      </c>
      <c r="E157" s="109"/>
      <c r="F157" s="109">
        <v>1</v>
      </c>
      <c r="G157" s="109">
        <v>0</v>
      </c>
      <c r="H157" s="109">
        <v>1</v>
      </c>
      <c r="I157" s="109">
        <v>1</v>
      </c>
      <c r="J157" s="109" t="s">
        <v>91</v>
      </c>
    </row>
    <row r="158" spans="1:10" x14ac:dyDescent="0.2">
      <c r="A158" s="109" t="s">
        <v>16</v>
      </c>
      <c r="B158" s="111">
        <v>4.0073969509999996</v>
      </c>
      <c r="C158" s="109">
        <v>75</v>
      </c>
      <c r="D158" s="109" t="s">
        <v>9</v>
      </c>
      <c r="E158" s="109"/>
      <c r="F158" s="109">
        <v>1</v>
      </c>
      <c r="G158" s="109">
        <v>0</v>
      </c>
      <c r="H158" s="109">
        <v>1</v>
      </c>
      <c r="I158" s="109">
        <v>1</v>
      </c>
      <c r="J158" s="109" t="s">
        <v>91</v>
      </c>
    </row>
    <row r="159" spans="1:10" x14ac:dyDescent="0.2">
      <c r="A159" s="109" t="s">
        <v>16</v>
      </c>
      <c r="B159" s="111">
        <v>10.04713289</v>
      </c>
      <c r="C159" s="109">
        <v>67</v>
      </c>
      <c r="D159" s="109" t="s">
        <v>9</v>
      </c>
      <c r="E159" s="109"/>
      <c r="F159" s="109">
        <v>1</v>
      </c>
      <c r="G159" s="109">
        <v>1</v>
      </c>
      <c r="H159" s="109">
        <v>1</v>
      </c>
      <c r="I159" s="109">
        <v>1</v>
      </c>
      <c r="J159" s="109" t="s">
        <v>91</v>
      </c>
    </row>
    <row r="160" spans="1:10" x14ac:dyDescent="0.2">
      <c r="A160" s="109" t="s">
        <v>16</v>
      </c>
      <c r="B160" s="111">
        <v>6.5036704729999997</v>
      </c>
      <c r="C160" s="109">
        <v>77</v>
      </c>
      <c r="D160" s="109" t="s">
        <v>9</v>
      </c>
      <c r="E160" s="109"/>
      <c r="F160" s="109">
        <v>1</v>
      </c>
      <c r="G160" s="109">
        <v>1</v>
      </c>
      <c r="H160" s="109">
        <v>1</v>
      </c>
      <c r="I160" s="109">
        <v>1</v>
      </c>
      <c r="J160" s="109" t="s">
        <v>91</v>
      </c>
    </row>
    <row r="161" spans="1:10" x14ac:dyDescent="0.2">
      <c r="A161" s="109" t="s">
        <v>16</v>
      </c>
      <c r="B161" s="111">
        <v>3.3723491669999999</v>
      </c>
      <c r="C161" s="109">
        <v>73</v>
      </c>
      <c r="D161" s="109" t="s">
        <v>9</v>
      </c>
      <c r="E161" s="109"/>
      <c r="F161" s="109">
        <v>1</v>
      </c>
      <c r="G161" s="109">
        <v>1</v>
      </c>
      <c r="H161" s="109">
        <v>1</v>
      </c>
      <c r="I161" s="109">
        <v>1</v>
      </c>
      <c r="J161" s="109" t="s">
        <v>91</v>
      </c>
    </row>
    <row r="162" spans="1:10" x14ac:dyDescent="0.2">
      <c r="A162" s="109" t="s">
        <v>16</v>
      </c>
      <c r="B162" s="111">
        <v>4.2871140130000001</v>
      </c>
      <c r="C162" s="109">
        <v>63</v>
      </c>
      <c r="D162" s="109" t="s">
        <v>9</v>
      </c>
      <c r="E162" s="109"/>
      <c r="F162" s="109">
        <v>1</v>
      </c>
      <c r="G162" s="109">
        <v>1</v>
      </c>
      <c r="H162" s="109">
        <v>1</v>
      </c>
      <c r="I162" s="109">
        <v>1</v>
      </c>
      <c r="J162" s="109" t="s">
        <v>91</v>
      </c>
    </row>
    <row r="163" spans="1:10" x14ac:dyDescent="0.2">
      <c r="A163" s="109" t="s">
        <v>16</v>
      </c>
      <c r="B163" s="111">
        <v>8.4718958880000006</v>
      </c>
      <c r="C163" s="109">
        <v>69</v>
      </c>
      <c r="D163" s="109" t="s">
        <v>9</v>
      </c>
      <c r="E163" s="109"/>
      <c r="F163" s="109">
        <v>1</v>
      </c>
      <c r="G163" s="109">
        <v>1</v>
      </c>
      <c r="H163" s="109">
        <v>1</v>
      </c>
      <c r="I163" s="109">
        <v>1</v>
      </c>
      <c r="J163" s="109" t="s">
        <v>91</v>
      </c>
    </row>
    <row r="164" spans="1:10" x14ac:dyDescent="0.2">
      <c r="A164" s="109" t="s">
        <v>16</v>
      </c>
      <c r="B164" s="111">
        <v>6.7906220670000002</v>
      </c>
      <c r="C164" s="109">
        <v>70</v>
      </c>
      <c r="D164" s="109" t="s">
        <v>9</v>
      </c>
      <c r="E164" s="109"/>
      <c r="F164" s="109">
        <v>1</v>
      </c>
      <c r="G164" s="109">
        <v>1</v>
      </c>
      <c r="H164" s="109">
        <v>1</v>
      </c>
      <c r="I164" s="109">
        <v>1</v>
      </c>
      <c r="J164" s="109" t="s">
        <v>91</v>
      </c>
    </row>
    <row r="165" spans="1:10" x14ac:dyDescent="0.2">
      <c r="A165" s="109" t="s">
        <v>16</v>
      </c>
      <c r="B165" s="111">
        <v>4.6497392319999999</v>
      </c>
      <c r="C165" s="109">
        <v>60</v>
      </c>
      <c r="D165" s="109" t="s">
        <v>9</v>
      </c>
      <c r="E165" s="109"/>
      <c r="F165" s="109">
        <v>1</v>
      </c>
      <c r="G165" s="109">
        <v>0</v>
      </c>
      <c r="H165" s="109">
        <v>0</v>
      </c>
      <c r="I165" s="109">
        <v>0</v>
      </c>
      <c r="J165" s="109" t="s">
        <v>91</v>
      </c>
    </row>
    <row r="166" spans="1:10" x14ac:dyDescent="0.2">
      <c r="A166" s="109" t="s">
        <v>16</v>
      </c>
      <c r="B166" s="111">
        <v>4.461746335</v>
      </c>
      <c r="C166" s="109">
        <v>60</v>
      </c>
      <c r="D166" s="109" t="s">
        <v>13</v>
      </c>
      <c r="E166" s="109"/>
      <c r="F166" s="109">
        <v>1</v>
      </c>
      <c r="G166" s="109">
        <v>0</v>
      </c>
      <c r="H166" s="109">
        <v>0</v>
      </c>
      <c r="I166" s="109">
        <v>0</v>
      </c>
      <c r="J166" s="109" t="s">
        <v>91</v>
      </c>
    </row>
    <row r="167" spans="1:10" x14ac:dyDescent="0.2">
      <c r="A167" s="109" t="s">
        <v>16</v>
      </c>
      <c r="B167" s="111">
        <v>3.8612132610000001</v>
      </c>
      <c r="C167" s="109">
        <v>70</v>
      </c>
      <c r="D167" s="109" t="s">
        <v>13</v>
      </c>
      <c r="E167" s="109"/>
      <c r="F167" s="109">
        <v>1</v>
      </c>
      <c r="G167" s="109">
        <v>0</v>
      </c>
      <c r="H167" s="109">
        <v>0</v>
      </c>
      <c r="I167" s="109">
        <v>0</v>
      </c>
      <c r="J167" s="109" t="s">
        <v>91</v>
      </c>
    </row>
    <row r="168" spans="1:10" x14ac:dyDescent="0.2">
      <c r="A168" s="109" t="s">
        <v>16</v>
      </c>
      <c r="B168" s="111">
        <v>8.2499133800000006</v>
      </c>
      <c r="C168" s="109">
        <v>61</v>
      </c>
      <c r="D168" s="109" t="s">
        <v>9</v>
      </c>
      <c r="E168" s="109"/>
      <c r="F168" s="109">
        <v>1</v>
      </c>
      <c r="G168" s="109">
        <v>0</v>
      </c>
      <c r="H168" s="109">
        <v>0</v>
      </c>
      <c r="I168" s="109">
        <v>0</v>
      </c>
      <c r="J168" s="109" t="s">
        <v>91</v>
      </c>
    </row>
    <row r="169" spans="1:10" x14ac:dyDescent="0.2">
      <c r="A169" s="109" t="s">
        <v>16</v>
      </c>
      <c r="B169" s="111">
        <v>10.48810585</v>
      </c>
      <c r="C169" s="109">
        <v>77</v>
      </c>
      <c r="D169" s="109" t="s">
        <v>9</v>
      </c>
      <c r="E169" s="109"/>
      <c r="F169" s="109">
        <v>1</v>
      </c>
      <c r="G169" s="109">
        <v>0</v>
      </c>
      <c r="H169" s="109">
        <v>0</v>
      </c>
      <c r="I169" s="109">
        <v>0</v>
      </c>
      <c r="J169" s="109" t="s">
        <v>91</v>
      </c>
    </row>
    <row r="170" spans="1:10" x14ac:dyDescent="0.2">
      <c r="A170" s="109" t="s">
        <v>16</v>
      </c>
      <c r="B170" s="111">
        <v>3.9732898780000001</v>
      </c>
      <c r="C170" s="109">
        <v>71</v>
      </c>
      <c r="D170" s="109" t="s">
        <v>9</v>
      </c>
      <c r="E170" s="109"/>
      <c r="F170" s="109">
        <v>1</v>
      </c>
      <c r="G170" s="109">
        <v>1</v>
      </c>
      <c r="H170" s="109">
        <v>0</v>
      </c>
      <c r="I170" s="109">
        <v>0</v>
      </c>
      <c r="J170" s="109" t="s">
        <v>91</v>
      </c>
    </row>
    <row r="171" spans="1:10" x14ac:dyDescent="0.2">
      <c r="A171" s="109" t="s">
        <v>16</v>
      </c>
      <c r="B171" s="111">
        <v>7.9504351340000001</v>
      </c>
      <c r="C171" s="109">
        <v>67</v>
      </c>
      <c r="D171" s="109" t="s">
        <v>9</v>
      </c>
      <c r="E171" s="109"/>
      <c r="F171" s="109">
        <v>1</v>
      </c>
      <c r="G171" s="109">
        <v>1</v>
      </c>
      <c r="H171" s="109">
        <v>0</v>
      </c>
      <c r="I171" s="109">
        <v>0</v>
      </c>
      <c r="J171" s="109" t="s">
        <v>91</v>
      </c>
    </row>
    <row r="172" spans="1:10" x14ac:dyDescent="0.2">
      <c r="A172" s="109" t="s">
        <v>16</v>
      </c>
      <c r="B172" s="111">
        <v>7.7607998289999998</v>
      </c>
      <c r="C172" s="109">
        <v>70</v>
      </c>
      <c r="D172" s="109" t="s">
        <v>9</v>
      </c>
      <c r="E172" s="109"/>
      <c r="F172" s="109">
        <v>1</v>
      </c>
      <c r="G172" s="109">
        <v>0</v>
      </c>
      <c r="H172" s="109">
        <v>1</v>
      </c>
      <c r="I172" s="109">
        <v>0</v>
      </c>
      <c r="J172" s="109" t="s">
        <v>91</v>
      </c>
    </row>
    <row r="173" spans="1:10" x14ac:dyDescent="0.2">
      <c r="A173" s="109" t="s">
        <v>16</v>
      </c>
      <c r="B173" s="111">
        <v>8.1570566610000004</v>
      </c>
      <c r="C173" s="109">
        <v>56</v>
      </c>
      <c r="D173" s="109" t="s">
        <v>9</v>
      </c>
      <c r="E173" s="109"/>
      <c r="F173" s="109">
        <v>1</v>
      </c>
      <c r="G173" s="109">
        <v>0</v>
      </c>
      <c r="H173" s="109">
        <v>1</v>
      </c>
      <c r="I173" s="109">
        <v>0</v>
      </c>
      <c r="J173" s="109" t="s">
        <v>91</v>
      </c>
    </row>
    <row r="174" spans="1:10" x14ac:dyDescent="0.2">
      <c r="A174" s="109" t="s">
        <v>16</v>
      </c>
      <c r="B174" s="111">
        <v>8.5528064770000007</v>
      </c>
      <c r="C174" s="109">
        <v>71</v>
      </c>
      <c r="D174" s="109" t="s">
        <v>9</v>
      </c>
      <c r="E174" s="109"/>
      <c r="F174" s="109">
        <v>1</v>
      </c>
      <c r="G174" s="109">
        <v>0</v>
      </c>
      <c r="H174" s="109">
        <v>1</v>
      </c>
      <c r="I174" s="109">
        <v>0</v>
      </c>
      <c r="J174" s="109" t="s">
        <v>91</v>
      </c>
    </row>
    <row r="175" spans="1:10" x14ac:dyDescent="0.2">
      <c r="A175" s="109" t="s">
        <v>16</v>
      </c>
      <c r="B175" s="111">
        <v>1.4660633679999999</v>
      </c>
      <c r="C175" s="109">
        <v>69</v>
      </c>
      <c r="D175" s="109" t="s">
        <v>9</v>
      </c>
      <c r="E175" s="109"/>
      <c r="F175" s="109">
        <v>1</v>
      </c>
      <c r="G175" s="109">
        <v>1</v>
      </c>
      <c r="H175" s="109">
        <v>1</v>
      </c>
      <c r="I175" s="109">
        <v>0</v>
      </c>
      <c r="J175" s="109" t="s">
        <v>91</v>
      </c>
    </row>
    <row r="176" spans="1:10" x14ac:dyDescent="0.2">
      <c r="A176" s="109" t="s">
        <v>16</v>
      </c>
      <c r="B176" s="111">
        <v>6.4650967499999998</v>
      </c>
      <c r="C176" s="109">
        <v>71</v>
      </c>
      <c r="D176" s="109" t="s">
        <v>9</v>
      </c>
      <c r="E176" s="109"/>
      <c r="F176" s="109">
        <v>1</v>
      </c>
      <c r="G176" s="109">
        <v>1</v>
      </c>
      <c r="H176" s="109">
        <v>1</v>
      </c>
      <c r="I176" s="109">
        <v>0</v>
      </c>
      <c r="J176" s="109" t="s">
        <v>91</v>
      </c>
    </row>
    <row r="177" spans="1:10" x14ac:dyDescent="0.2">
      <c r="A177" s="109" t="s">
        <v>16</v>
      </c>
      <c r="B177" s="111">
        <v>5.9654922040000002</v>
      </c>
      <c r="C177" s="109">
        <v>56</v>
      </c>
      <c r="D177" s="109" t="s">
        <v>13</v>
      </c>
      <c r="E177" s="109"/>
      <c r="F177" s="109">
        <v>1</v>
      </c>
      <c r="G177" s="109">
        <v>1</v>
      </c>
      <c r="H177" s="109">
        <v>1</v>
      </c>
      <c r="I177" s="109">
        <v>0</v>
      </c>
      <c r="J177" s="109" t="s">
        <v>91</v>
      </c>
    </row>
    <row r="178" spans="1:10" x14ac:dyDescent="0.2">
      <c r="A178" s="109" t="s">
        <v>16</v>
      </c>
      <c r="B178" s="111">
        <v>6.6762195039999996</v>
      </c>
      <c r="C178" s="109">
        <v>65</v>
      </c>
      <c r="D178" s="109" t="s">
        <v>13</v>
      </c>
      <c r="E178" s="109" t="s">
        <v>93</v>
      </c>
      <c r="F178" s="109">
        <v>1</v>
      </c>
      <c r="G178" s="109">
        <v>1</v>
      </c>
      <c r="H178" s="109">
        <v>1</v>
      </c>
      <c r="I178" s="109">
        <v>0</v>
      </c>
      <c r="J178" s="109" t="s">
        <v>91</v>
      </c>
    </row>
    <row r="179" spans="1:10" x14ac:dyDescent="0.2">
      <c r="A179" s="109" t="s">
        <v>16</v>
      </c>
      <c r="B179" s="111">
        <v>6.7622398209999997</v>
      </c>
      <c r="C179" s="109">
        <v>74</v>
      </c>
      <c r="D179" s="109" t="s">
        <v>13</v>
      </c>
      <c r="E179" s="109"/>
      <c r="F179" s="109">
        <v>1</v>
      </c>
      <c r="G179" s="109">
        <v>1</v>
      </c>
      <c r="H179" s="109">
        <v>1</v>
      </c>
      <c r="I179" s="109">
        <v>0</v>
      </c>
      <c r="J179" s="109" t="s">
        <v>91</v>
      </c>
    </row>
    <row r="180" spans="1:10" x14ac:dyDescent="0.2">
      <c r="A180" s="109" t="s">
        <v>16</v>
      </c>
      <c r="B180" s="111">
        <v>7.0950900639999999</v>
      </c>
      <c r="C180" s="109">
        <v>59</v>
      </c>
      <c r="D180" s="109" t="s">
        <v>9</v>
      </c>
      <c r="E180" s="109"/>
      <c r="F180" s="109">
        <v>1</v>
      </c>
      <c r="G180" s="109">
        <v>1</v>
      </c>
      <c r="H180" s="109">
        <v>1</v>
      </c>
      <c r="I180" s="109">
        <v>0</v>
      </c>
      <c r="J180" s="109" t="s">
        <v>91</v>
      </c>
    </row>
    <row r="181" spans="1:10" x14ac:dyDescent="0.2">
      <c r="A181" s="109" t="s">
        <v>16</v>
      </c>
      <c r="B181" s="111">
        <v>10.709139990000001</v>
      </c>
      <c r="C181" s="109">
        <v>76</v>
      </c>
      <c r="D181" s="109" t="s">
        <v>9</v>
      </c>
      <c r="E181" s="109"/>
      <c r="F181" s="109">
        <v>1</v>
      </c>
      <c r="G181" s="109">
        <v>1</v>
      </c>
      <c r="H181" s="109">
        <v>1</v>
      </c>
      <c r="I181" s="109">
        <v>0</v>
      </c>
      <c r="J181" s="109" t="s">
        <v>91</v>
      </c>
    </row>
    <row r="182" spans="1:10" x14ac:dyDescent="0.2">
      <c r="A182" s="109" t="s">
        <v>16</v>
      </c>
      <c r="B182" s="111">
        <v>5.5567184239999996</v>
      </c>
      <c r="C182" s="109">
        <v>62</v>
      </c>
      <c r="D182" s="109" t="s">
        <v>9</v>
      </c>
      <c r="E182" s="109"/>
      <c r="F182" s="109">
        <v>1</v>
      </c>
      <c r="G182" s="109">
        <v>1</v>
      </c>
      <c r="H182" s="109">
        <v>1</v>
      </c>
      <c r="I182" s="109">
        <v>0</v>
      </c>
      <c r="J182" s="109" t="s">
        <v>91</v>
      </c>
    </row>
    <row r="183" spans="1:10" x14ac:dyDescent="0.2">
      <c r="A183" s="109" t="s">
        <v>16</v>
      </c>
      <c r="B183" s="111">
        <v>8.1022803109999995</v>
      </c>
      <c r="C183" s="109">
        <v>68</v>
      </c>
      <c r="D183" s="109" t="s">
        <v>13</v>
      </c>
      <c r="E183" s="109"/>
      <c r="F183" s="109">
        <v>1</v>
      </c>
      <c r="G183" s="109">
        <v>1</v>
      </c>
      <c r="H183" s="109">
        <v>1</v>
      </c>
      <c r="I183" s="109">
        <v>0</v>
      </c>
      <c r="J183" s="109" t="s">
        <v>91</v>
      </c>
    </row>
    <row r="184" spans="1:10" x14ac:dyDescent="0.2">
      <c r="A184" s="109" t="s">
        <v>16</v>
      </c>
      <c r="B184" s="111">
        <v>5.0905679749999999</v>
      </c>
      <c r="C184" s="109">
        <v>76</v>
      </c>
      <c r="D184" s="109" t="s">
        <v>9</v>
      </c>
      <c r="E184" s="109"/>
      <c r="F184" s="109">
        <v>1</v>
      </c>
      <c r="G184" s="109">
        <v>1</v>
      </c>
      <c r="H184" s="109">
        <v>1</v>
      </c>
      <c r="I184" s="109">
        <v>0</v>
      </c>
      <c r="J184" s="109" t="s">
        <v>91</v>
      </c>
    </row>
    <row r="185" spans="1:10" x14ac:dyDescent="0.2">
      <c r="A185" s="109" t="s">
        <v>16</v>
      </c>
      <c r="B185" s="111">
        <v>4.3324332099999996</v>
      </c>
      <c r="C185" s="109">
        <v>52</v>
      </c>
      <c r="D185" s="109" t="s">
        <v>9</v>
      </c>
      <c r="E185" s="109"/>
      <c r="F185" s="109">
        <v>1</v>
      </c>
      <c r="G185" s="109">
        <v>0.5</v>
      </c>
      <c r="H185" s="109">
        <v>1</v>
      </c>
      <c r="I185" s="109">
        <v>0</v>
      </c>
      <c r="J185" s="109" t="s">
        <v>91</v>
      </c>
    </row>
    <row r="186" spans="1:10" x14ac:dyDescent="0.2">
      <c r="A186" s="109" t="s">
        <v>16</v>
      </c>
      <c r="B186" s="111">
        <v>2.9167801550000001</v>
      </c>
      <c r="C186" s="109">
        <v>71</v>
      </c>
      <c r="D186" s="109" t="s">
        <v>9</v>
      </c>
      <c r="E186" s="109"/>
      <c r="F186" s="109">
        <v>1</v>
      </c>
      <c r="G186" s="109">
        <v>0.5</v>
      </c>
      <c r="H186" s="109">
        <v>1</v>
      </c>
      <c r="I186" s="109">
        <v>1</v>
      </c>
      <c r="J186" s="109" t="s">
        <v>91</v>
      </c>
    </row>
    <row r="187" spans="1:10" x14ac:dyDescent="0.2">
      <c r="A187" s="109" t="s">
        <v>8</v>
      </c>
      <c r="B187" s="111">
        <v>-8.0569572209999993</v>
      </c>
      <c r="C187" s="111">
        <v>45</v>
      </c>
      <c r="D187" s="111" t="s">
        <v>9</v>
      </c>
      <c r="E187" s="109"/>
      <c r="F187" s="109">
        <v>0</v>
      </c>
      <c r="G187" s="111">
        <v>0</v>
      </c>
      <c r="H187" s="111">
        <v>0</v>
      </c>
      <c r="I187" s="111">
        <v>0</v>
      </c>
      <c r="J187" s="109" t="s">
        <v>91</v>
      </c>
    </row>
    <row r="188" spans="1:10" x14ac:dyDescent="0.2">
      <c r="A188" s="109" t="s">
        <v>8</v>
      </c>
      <c r="B188" s="111">
        <v>-7.1855940269999996</v>
      </c>
      <c r="C188" s="111">
        <v>65</v>
      </c>
      <c r="D188" s="111" t="s">
        <v>9</v>
      </c>
      <c r="E188" s="109"/>
      <c r="F188" s="109">
        <v>0</v>
      </c>
      <c r="G188" s="111">
        <v>0</v>
      </c>
      <c r="H188" s="111">
        <v>0</v>
      </c>
      <c r="I188" s="111">
        <v>0</v>
      </c>
      <c r="J188" s="109" t="s">
        <v>91</v>
      </c>
    </row>
    <row r="189" spans="1:10" x14ac:dyDescent="0.2">
      <c r="A189" s="109" t="s">
        <v>8</v>
      </c>
      <c r="B189" s="111">
        <v>-7.161543633</v>
      </c>
      <c r="C189" s="111">
        <v>70</v>
      </c>
      <c r="D189" s="111" t="s">
        <v>13</v>
      </c>
      <c r="E189" s="109"/>
      <c r="F189" s="109">
        <v>0</v>
      </c>
      <c r="G189" s="111">
        <v>0</v>
      </c>
      <c r="H189" s="111">
        <v>0</v>
      </c>
      <c r="I189" s="111">
        <v>0</v>
      </c>
      <c r="J189" s="109" t="s">
        <v>91</v>
      </c>
    </row>
    <row r="190" spans="1:10" x14ac:dyDescent="0.2">
      <c r="A190" s="109" t="s">
        <v>8</v>
      </c>
      <c r="B190" s="111">
        <v>-7.0927508330000002</v>
      </c>
      <c r="C190" s="111">
        <v>58</v>
      </c>
      <c r="D190" s="111" t="s">
        <v>9</v>
      </c>
      <c r="E190" s="109"/>
      <c r="F190" s="109">
        <v>0</v>
      </c>
      <c r="G190" s="111">
        <v>0</v>
      </c>
      <c r="H190" s="111">
        <v>0</v>
      </c>
      <c r="I190" s="111">
        <v>0</v>
      </c>
      <c r="J190" s="109" t="s">
        <v>91</v>
      </c>
    </row>
    <row r="191" spans="1:10" x14ac:dyDescent="0.2">
      <c r="A191" s="109" t="s">
        <v>8</v>
      </c>
      <c r="B191" s="111">
        <v>-6.7442457180000002</v>
      </c>
      <c r="C191" s="111">
        <v>66</v>
      </c>
      <c r="D191" s="111" t="s">
        <v>9</v>
      </c>
      <c r="E191" s="109"/>
      <c r="F191" s="109">
        <v>0</v>
      </c>
      <c r="G191" s="111">
        <v>0</v>
      </c>
      <c r="H191" s="111">
        <v>0</v>
      </c>
      <c r="I191" s="111">
        <v>0</v>
      </c>
      <c r="J191" s="109" t="s">
        <v>91</v>
      </c>
    </row>
    <row r="192" spans="1:10" x14ac:dyDescent="0.2">
      <c r="A192" s="109" t="s">
        <v>8</v>
      </c>
      <c r="B192" s="111">
        <v>-6.0728324950000001</v>
      </c>
      <c r="C192" s="111">
        <v>53</v>
      </c>
      <c r="D192" s="111" t="s">
        <v>9</v>
      </c>
      <c r="E192" s="109"/>
      <c r="F192" s="109">
        <v>0</v>
      </c>
      <c r="G192" s="111">
        <v>0</v>
      </c>
      <c r="H192" s="111">
        <v>0</v>
      </c>
      <c r="I192" s="111">
        <v>0</v>
      </c>
      <c r="J192" s="109" t="s">
        <v>91</v>
      </c>
    </row>
    <row r="193" spans="1:10" x14ac:dyDescent="0.2">
      <c r="A193" s="109" t="s">
        <v>8</v>
      </c>
      <c r="B193" s="111">
        <v>-5.8477109399999998</v>
      </c>
      <c r="C193" s="111">
        <v>72</v>
      </c>
      <c r="D193" s="111" t="s">
        <v>13</v>
      </c>
      <c r="E193" s="109"/>
      <c r="F193" s="109">
        <v>0</v>
      </c>
      <c r="G193" s="111">
        <v>0</v>
      </c>
      <c r="H193" s="111">
        <v>0</v>
      </c>
      <c r="I193" s="111">
        <v>0</v>
      </c>
      <c r="J193" s="109" t="s">
        <v>91</v>
      </c>
    </row>
    <row r="194" spans="1:10" x14ac:dyDescent="0.2">
      <c r="A194" s="109" t="s">
        <v>8</v>
      </c>
      <c r="B194" s="111">
        <v>-5.6646109559999998</v>
      </c>
      <c r="C194" s="111">
        <v>61</v>
      </c>
      <c r="D194" s="111" t="s">
        <v>9</v>
      </c>
      <c r="E194" s="109"/>
      <c r="F194" s="109">
        <v>0</v>
      </c>
      <c r="G194" s="111">
        <v>0</v>
      </c>
      <c r="H194" s="111">
        <v>0</v>
      </c>
      <c r="I194" s="111">
        <v>0</v>
      </c>
      <c r="J194" s="109" t="s">
        <v>91</v>
      </c>
    </row>
    <row r="195" spans="1:10" x14ac:dyDescent="0.2">
      <c r="A195" s="109" t="s">
        <v>8</v>
      </c>
      <c r="B195" s="111">
        <v>-5.4816198849999997</v>
      </c>
      <c r="C195" s="111">
        <v>80</v>
      </c>
      <c r="D195" s="111" t="s">
        <v>9</v>
      </c>
      <c r="E195" s="109"/>
      <c r="F195" s="109">
        <v>0</v>
      </c>
      <c r="G195" s="111">
        <v>0</v>
      </c>
      <c r="H195" s="111">
        <v>0</v>
      </c>
      <c r="I195" s="111">
        <v>0</v>
      </c>
      <c r="J195" s="109" t="s">
        <v>91</v>
      </c>
    </row>
    <row r="196" spans="1:10" x14ac:dyDescent="0.2">
      <c r="A196" s="109" t="s">
        <v>8</v>
      </c>
      <c r="B196" s="111">
        <v>-5.3751686689999998</v>
      </c>
      <c r="C196" s="111">
        <v>62</v>
      </c>
      <c r="D196" s="111" t="s">
        <v>13</v>
      </c>
      <c r="E196" s="109"/>
      <c r="F196" s="109">
        <v>0</v>
      </c>
      <c r="G196" s="111">
        <v>0</v>
      </c>
      <c r="H196" s="111">
        <v>0</v>
      </c>
      <c r="I196" s="111">
        <v>0</v>
      </c>
      <c r="J196" s="109" t="s">
        <v>91</v>
      </c>
    </row>
    <row r="197" spans="1:10" x14ac:dyDescent="0.2">
      <c r="A197" s="109" t="s">
        <v>8</v>
      </c>
      <c r="B197" s="111">
        <v>-5.3183706559999999</v>
      </c>
      <c r="C197" s="111">
        <v>60</v>
      </c>
      <c r="D197" s="111" t="s">
        <v>9</v>
      </c>
      <c r="E197" s="109"/>
      <c r="F197" s="109">
        <v>0</v>
      </c>
      <c r="G197" s="111">
        <v>0</v>
      </c>
      <c r="H197" s="111">
        <v>0</v>
      </c>
      <c r="I197" s="111">
        <v>0</v>
      </c>
      <c r="J197" s="109" t="s">
        <v>91</v>
      </c>
    </row>
    <row r="198" spans="1:10" x14ac:dyDescent="0.2">
      <c r="A198" s="109" t="s">
        <v>8</v>
      </c>
      <c r="B198" s="111">
        <v>-4.9671237980000003</v>
      </c>
      <c r="C198" s="111">
        <v>64</v>
      </c>
      <c r="D198" s="111" t="s">
        <v>9</v>
      </c>
      <c r="E198" s="109"/>
      <c r="F198" s="109">
        <v>0</v>
      </c>
      <c r="G198" s="111">
        <v>0</v>
      </c>
      <c r="H198" s="111">
        <v>0</v>
      </c>
      <c r="I198" s="111">
        <v>0</v>
      </c>
      <c r="J198" s="109" t="s">
        <v>91</v>
      </c>
    </row>
    <row r="199" spans="1:10" x14ac:dyDescent="0.2">
      <c r="A199" s="109" t="s">
        <v>8</v>
      </c>
      <c r="B199" s="111">
        <v>-4.8526087950000001</v>
      </c>
      <c r="C199" s="111">
        <v>77</v>
      </c>
      <c r="D199" s="111" t="s">
        <v>13</v>
      </c>
      <c r="E199" s="109"/>
      <c r="F199" s="109">
        <v>0</v>
      </c>
      <c r="G199" s="111">
        <v>0</v>
      </c>
      <c r="H199" s="111">
        <v>0</v>
      </c>
      <c r="I199" s="111">
        <v>0</v>
      </c>
      <c r="J199" s="109" t="s">
        <v>91</v>
      </c>
    </row>
    <row r="200" spans="1:10" x14ac:dyDescent="0.2">
      <c r="A200" s="109" t="s">
        <v>8</v>
      </c>
      <c r="B200" s="111">
        <v>-4.5812398910000001</v>
      </c>
      <c r="C200" s="111">
        <v>74</v>
      </c>
      <c r="D200" s="111" t="s">
        <v>9</v>
      </c>
      <c r="E200" s="109"/>
      <c r="F200" s="109">
        <v>0</v>
      </c>
      <c r="G200" s="111">
        <v>0</v>
      </c>
      <c r="H200" s="111">
        <v>0</v>
      </c>
      <c r="I200" s="111">
        <v>0</v>
      </c>
      <c r="J200" s="109" t="s">
        <v>91</v>
      </c>
    </row>
    <row r="201" spans="1:10" x14ac:dyDescent="0.2">
      <c r="A201" s="109" t="s">
        <v>8</v>
      </c>
      <c r="B201" s="111">
        <v>-4.4213471929999999</v>
      </c>
      <c r="C201" s="111">
        <v>66</v>
      </c>
      <c r="D201" s="111" t="s">
        <v>9</v>
      </c>
      <c r="E201" s="109"/>
      <c r="F201" s="109">
        <v>0</v>
      </c>
      <c r="G201" s="111">
        <v>0</v>
      </c>
      <c r="H201" s="111">
        <v>0</v>
      </c>
      <c r="I201" s="111">
        <v>0</v>
      </c>
      <c r="J201" s="109" t="s">
        <v>91</v>
      </c>
    </row>
    <row r="202" spans="1:10" x14ac:dyDescent="0.2">
      <c r="A202" s="109" t="s">
        <v>8</v>
      </c>
      <c r="B202" s="111">
        <v>-4.3677041909999996</v>
      </c>
      <c r="C202" s="111">
        <v>68</v>
      </c>
      <c r="D202" s="111" t="s">
        <v>9</v>
      </c>
      <c r="E202" s="109"/>
      <c r="F202" s="109">
        <v>0</v>
      </c>
      <c r="G202" s="111">
        <v>0</v>
      </c>
      <c r="H202" s="111">
        <v>0</v>
      </c>
      <c r="I202" s="111">
        <v>0</v>
      </c>
      <c r="J202" s="109" t="s">
        <v>91</v>
      </c>
    </row>
    <row r="203" spans="1:10" x14ac:dyDescent="0.2">
      <c r="A203" s="109" t="s">
        <v>8</v>
      </c>
      <c r="B203" s="111">
        <v>-4.3485170799999997</v>
      </c>
      <c r="C203" s="111">
        <v>74</v>
      </c>
      <c r="D203" s="111" t="s">
        <v>9</v>
      </c>
      <c r="E203" s="109"/>
      <c r="F203" s="109">
        <v>0</v>
      </c>
      <c r="G203" s="111">
        <v>0</v>
      </c>
      <c r="H203" s="111">
        <v>0</v>
      </c>
      <c r="I203" s="111">
        <v>0</v>
      </c>
      <c r="J203" s="109" t="s">
        <v>91</v>
      </c>
    </row>
    <row r="204" spans="1:10" x14ac:dyDescent="0.2">
      <c r="A204" s="109" t="s">
        <v>8</v>
      </c>
      <c r="B204" s="111">
        <v>-3.7640566149999999</v>
      </c>
      <c r="C204" s="111">
        <v>62</v>
      </c>
      <c r="D204" s="111" t="s">
        <v>9</v>
      </c>
      <c r="E204" s="109"/>
      <c r="F204" s="109">
        <v>0</v>
      </c>
      <c r="G204" s="111">
        <v>0</v>
      </c>
      <c r="H204" s="111">
        <v>0</v>
      </c>
      <c r="I204" s="111">
        <v>0</v>
      </c>
      <c r="J204" s="109" t="s">
        <v>91</v>
      </c>
    </row>
    <row r="205" spans="1:10" x14ac:dyDescent="0.2">
      <c r="A205" s="109" t="s">
        <v>8</v>
      </c>
      <c r="B205" s="111">
        <v>-3.5628620519999998</v>
      </c>
      <c r="C205" s="111">
        <v>73</v>
      </c>
      <c r="D205" s="111" t="s">
        <v>13</v>
      </c>
      <c r="E205" s="109"/>
      <c r="F205" s="109">
        <v>0</v>
      </c>
      <c r="G205" s="111">
        <v>0</v>
      </c>
      <c r="H205" s="111">
        <v>0</v>
      </c>
      <c r="I205" s="111">
        <v>0</v>
      </c>
      <c r="J205" s="109" t="s">
        <v>91</v>
      </c>
    </row>
    <row r="206" spans="1:10" x14ac:dyDescent="0.2">
      <c r="A206" s="109" t="s">
        <v>8</v>
      </c>
      <c r="B206" s="111">
        <v>-3.0625151339999999</v>
      </c>
      <c r="C206" s="111">
        <v>74</v>
      </c>
      <c r="D206" s="111" t="s">
        <v>13</v>
      </c>
      <c r="E206" s="109"/>
      <c r="F206" s="109">
        <v>0</v>
      </c>
      <c r="G206" s="111">
        <v>0</v>
      </c>
      <c r="H206" s="111">
        <v>0</v>
      </c>
      <c r="I206" s="111">
        <v>0</v>
      </c>
      <c r="J206" s="109" t="s">
        <v>91</v>
      </c>
    </row>
    <row r="207" spans="1:10" x14ac:dyDescent="0.2">
      <c r="A207" s="109" t="s">
        <v>8</v>
      </c>
      <c r="B207" s="111">
        <v>-2.9571440099999999</v>
      </c>
      <c r="C207" s="111">
        <v>76</v>
      </c>
      <c r="D207" s="111" t="s">
        <v>13</v>
      </c>
      <c r="E207" s="109"/>
      <c r="F207" s="109">
        <v>0</v>
      </c>
      <c r="G207" s="111">
        <v>0</v>
      </c>
      <c r="H207" s="111">
        <v>0</v>
      </c>
      <c r="I207" s="111">
        <v>0</v>
      </c>
      <c r="J207" s="109" t="s">
        <v>91</v>
      </c>
    </row>
    <row r="208" spans="1:10" x14ac:dyDescent="0.2">
      <c r="A208" s="109" t="s">
        <v>8</v>
      </c>
      <c r="B208" s="111">
        <v>-2.5948541490000001</v>
      </c>
      <c r="C208" s="111">
        <v>65</v>
      </c>
      <c r="D208" s="111" t="s">
        <v>9</v>
      </c>
      <c r="E208" s="109"/>
      <c r="F208" s="109">
        <v>0</v>
      </c>
      <c r="G208" s="111">
        <v>0</v>
      </c>
      <c r="H208" s="111">
        <v>0</v>
      </c>
      <c r="I208" s="111">
        <v>0</v>
      </c>
      <c r="J208" s="109" t="s">
        <v>91</v>
      </c>
    </row>
    <row r="209" spans="1:10" x14ac:dyDescent="0.2">
      <c r="A209" s="109" t="s">
        <v>8</v>
      </c>
      <c r="B209" s="111">
        <v>-2.14175468</v>
      </c>
      <c r="C209" s="111">
        <v>71</v>
      </c>
      <c r="D209" s="111" t="s">
        <v>13</v>
      </c>
      <c r="E209" s="109"/>
      <c r="F209" s="109">
        <v>0</v>
      </c>
      <c r="G209" s="111">
        <v>0</v>
      </c>
      <c r="H209" s="111">
        <v>0</v>
      </c>
      <c r="I209" s="111">
        <v>0</v>
      </c>
      <c r="J209" s="109" t="s">
        <v>91</v>
      </c>
    </row>
    <row r="210" spans="1:10" x14ac:dyDescent="0.2">
      <c r="A210" s="109" t="s">
        <v>8</v>
      </c>
      <c r="B210" s="111">
        <v>-1.7900054729999999</v>
      </c>
      <c r="C210" s="111">
        <v>79</v>
      </c>
      <c r="D210" s="111" t="s">
        <v>9</v>
      </c>
      <c r="E210" s="109"/>
      <c r="F210" s="109">
        <v>0</v>
      </c>
      <c r="G210" s="111">
        <v>0</v>
      </c>
      <c r="H210" s="111">
        <v>0</v>
      </c>
      <c r="I210" s="111">
        <v>0</v>
      </c>
      <c r="J210" s="109" t="s">
        <v>91</v>
      </c>
    </row>
    <row r="211" spans="1:10" x14ac:dyDescent="0.2">
      <c r="A211" s="109" t="s">
        <v>8</v>
      </c>
      <c r="B211" s="111">
        <v>-1.459569605</v>
      </c>
      <c r="C211" s="111">
        <v>57</v>
      </c>
      <c r="D211" s="111" t="s">
        <v>9</v>
      </c>
      <c r="E211" s="109"/>
      <c r="F211" s="109">
        <v>0</v>
      </c>
      <c r="G211" s="111">
        <v>0</v>
      </c>
      <c r="H211" s="111">
        <v>0</v>
      </c>
      <c r="I211" s="111">
        <v>0</v>
      </c>
      <c r="J211" s="109" t="s">
        <v>91</v>
      </c>
    </row>
    <row r="212" spans="1:10" x14ac:dyDescent="0.2">
      <c r="A212" s="109" t="s">
        <v>8</v>
      </c>
      <c r="B212" s="111">
        <v>-5.1303870600000002E-2</v>
      </c>
      <c r="C212" s="111">
        <v>72</v>
      </c>
      <c r="D212" s="111" t="s">
        <v>9</v>
      </c>
      <c r="E212" s="109"/>
      <c r="F212" s="109">
        <v>0</v>
      </c>
      <c r="G212" s="111">
        <v>0</v>
      </c>
      <c r="H212" s="111">
        <v>0</v>
      </c>
      <c r="I212" s="111">
        <v>0</v>
      </c>
      <c r="J212" s="109" t="s">
        <v>91</v>
      </c>
    </row>
    <row r="213" spans="1:10" x14ac:dyDescent="0.2">
      <c r="A213" s="109" t="s">
        <v>8</v>
      </c>
      <c r="B213" s="111">
        <v>6.9434791679999996E-2</v>
      </c>
      <c r="C213" s="111">
        <v>61</v>
      </c>
      <c r="D213" s="111" t="s">
        <v>9</v>
      </c>
      <c r="E213" s="109"/>
      <c r="F213" s="109">
        <v>0</v>
      </c>
      <c r="G213" s="111">
        <v>0</v>
      </c>
      <c r="H213" s="111">
        <v>0</v>
      </c>
      <c r="I213" s="111">
        <v>0</v>
      </c>
      <c r="J213" s="109" t="s">
        <v>91</v>
      </c>
    </row>
    <row r="214" spans="1:10" x14ac:dyDescent="0.2">
      <c r="A214" s="109" t="s">
        <v>8</v>
      </c>
      <c r="B214" s="111">
        <v>0.91961745130000005</v>
      </c>
      <c r="C214" s="111">
        <v>60</v>
      </c>
      <c r="D214" s="111" t="s">
        <v>9</v>
      </c>
      <c r="E214" s="109" t="s">
        <v>94</v>
      </c>
      <c r="F214" s="109">
        <v>0</v>
      </c>
      <c r="G214" s="111">
        <v>0</v>
      </c>
      <c r="H214" s="111">
        <v>0</v>
      </c>
      <c r="I214" s="111">
        <v>0</v>
      </c>
      <c r="J214" s="109" t="s">
        <v>91</v>
      </c>
    </row>
    <row r="215" spans="1:10" x14ac:dyDescent="0.2">
      <c r="A215" s="109" t="s">
        <v>8</v>
      </c>
      <c r="B215" s="111">
        <v>2.1386801129999999</v>
      </c>
      <c r="C215" s="111">
        <v>71</v>
      </c>
      <c r="D215" s="111" t="s">
        <v>13</v>
      </c>
      <c r="E215" s="109"/>
      <c r="F215" s="109">
        <v>0</v>
      </c>
      <c r="G215" s="111">
        <v>0</v>
      </c>
      <c r="H215" s="111">
        <v>0</v>
      </c>
      <c r="I215" s="111">
        <v>0</v>
      </c>
      <c r="J215" s="109" t="s">
        <v>91</v>
      </c>
    </row>
    <row r="216" spans="1:10" x14ac:dyDescent="0.2">
      <c r="A216" s="109" t="s">
        <v>8</v>
      </c>
      <c r="B216" s="111">
        <v>-5.9610876189999997</v>
      </c>
      <c r="C216" s="111">
        <v>60</v>
      </c>
      <c r="D216" s="111" t="s">
        <v>13</v>
      </c>
      <c r="E216" s="109"/>
      <c r="F216" s="109">
        <v>0</v>
      </c>
      <c r="G216" s="111">
        <v>0</v>
      </c>
      <c r="H216" s="111">
        <v>1</v>
      </c>
      <c r="I216" s="111">
        <v>0</v>
      </c>
      <c r="J216" s="109" t="s">
        <v>91</v>
      </c>
    </row>
    <row r="217" spans="1:10" x14ac:dyDescent="0.2">
      <c r="A217" s="109" t="s">
        <v>8</v>
      </c>
      <c r="B217" s="111">
        <v>-1.679247124</v>
      </c>
      <c r="C217" s="111">
        <v>70</v>
      </c>
      <c r="D217" s="111" t="s">
        <v>9</v>
      </c>
      <c r="E217" s="109"/>
      <c r="F217" s="109">
        <v>0</v>
      </c>
      <c r="G217" s="111">
        <v>1</v>
      </c>
      <c r="H217" s="111">
        <v>1</v>
      </c>
      <c r="I217" s="111">
        <v>0</v>
      </c>
      <c r="J217" s="109" t="s">
        <v>91</v>
      </c>
    </row>
    <row r="218" spans="1:10" x14ac:dyDescent="0.2">
      <c r="A218" s="109" t="s">
        <v>8</v>
      </c>
      <c r="B218" s="111">
        <v>-7.7915592770000002</v>
      </c>
      <c r="C218" s="111">
        <v>62</v>
      </c>
      <c r="D218" s="111" t="s">
        <v>9</v>
      </c>
      <c r="E218" s="109"/>
      <c r="F218" s="109">
        <v>0</v>
      </c>
      <c r="G218" s="111">
        <v>0</v>
      </c>
      <c r="H218" s="111">
        <v>0</v>
      </c>
      <c r="I218" s="111">
        <v>1</v>
      </c>
      <c r="J218" s="109" t="s">
        <v>91</v>
      </c>
    </row>
    <row r="219" spans="1:10" x14ac:dyDescent="0.2">
      <c r="A219" s="109" t="s">
        <v>8</v>
      </c>
      <c r="B219" s="111">
        <v>-7.2821115900000004</v>
      </c>
      <c r="C219" s="111">
        <v>76</v>
      </c>
      <c r="D219" s="111" t="s">
        <v>9</v>
      </c>
      <c r="E219" s="109"/>
      <c r="F219" s="109">
        <v>0</v>
      </c>
      <c r="G219" s="111">
        <v>0</v>
      </c>
      <c r="H219" s="111">
        <v>0</v>
      </c>
      <c r="I219" s="111">
        <v>1</v>
      </c>
      <c r="J219" s="109" t="s">
        <v>91</v>
      </c>
    </row>
    <row r="220" spans="1:10" x14ac:dyDescent="0.2">
      <c r="A220" s="109" t="s">
        <v>8</v>
      </c>
      <c r="B220" s="111">
        <v>-2.5812651959999999</v>
      </c>
      <c r="C220" s="111">
        <v>74</v>
      </c>
      <c r="D220" s="111" t="s">
        <v>13</v>
      </c>
      <c r="E220" s="109" t="s">
        <v>94</v>
      </c>
      <c r="F220" s="109">
        <v>0</v>
      </c>
      <c r="G220" s="111">
        <v>0</v>
      </c>
      <c r="H220" s="111">
        <v>0</v>
      </c>
      <c r="I220" s="111">
        <v>1</v>
      </c>
      <c r="J220" s="109" t="s">
        <v>91</v>
      </c>
    </row>
    <row r="221" spans="1:10" x14ac:dyDescent="0.2">
      <c r="A221" s="109" t="s">
        <v>8</v>
      </c>
      <c r="B221" s="111">
        <v>3.9730297220000002</v>
      </c>
      <c r="C221" s="111">
        <v>73</v>
      </c>
      <c r="D221" s="111" t="s">
        <v>9</v>
      </c>
      <c r="E221" s="109"/>
      <c r="F221" s="109">
        <v>0</v>
      </c>
      <c r="G221" s="111">
        <v>0</v>
      </c>
      <c r="H221" s="111">
        <v>0</v>
      </c>
      <c r="I221" s="111">
        <v>1</v>
      </c>
      <c r="J221" s="109" t="s">
        <v>91</v>
      </c>
    </row>
    <row r="222" spans="1:10" x14ac:dyDescent="0.2">
      <c r="A222" s="109" t="s">
        <v>8</v>
      </c>
      <c r="B222" s="111">
        <v>-3.7593996189999999</v>
      </c>
      <c r="C222" s="111">
        <v>60</v>
      </c>
      <c r="D222" s="111" t="s">
        <v>13</v>
      </c>
      <c r="E222" s="109"/>
      <c r="F222" s="109">
        <v>0</v>
      </c>
      <c r="G222" s="111">
        <v>1</v>
      </c>
      <c r="H222" s="111">
        <v>1</v>
      </c>
      <c r="I222" s="111">
        <v>1</v>
      </c>
      <c r="J222" s="109" t="s">
        <v>91</v>
      </c>
    </row>
    <row r="223" spans="1:10" x14ac:dyDescent="0.2">
      <c r="A223" s="109" t="s">
        <v>8</v>
      </c>
      <c r="B223" s="111">
        <v>-5.7719640390000002</v>
      </c>
      <c r="C223" s="111">
        <v>51</v>
      </c>
      <c r="D223" s="111" t="s">
        <v>13</v>
      </c>
      <c r="E223" s="109"/>
      <c r="F223" s="109">
        <v>0</v>
      </c>
      <c r="G223" s="111">
        <v>0</v>
      </c>
      <c r="H223" s="111">
        <v>0</v>
      </c>
      <c r="I223" s="111">
        <v>0</v>
      </c>
      <c r="J223" s="109" t="s">
        <v>91</v>
      </c>
    </row>
    <row r="224" spans="1:10" x14ac:dyDescent="0.2">
      <c r="A224" s="109" t="s">
        <v>8</v>
      </c>
      <c r="B224" s="111">
        <v>-2.495419778</v>
      </c>
      <c r="C224" s="111">
        <v>52</v>
      </c>
      <c r="D224" s="111" t="s">
        <v>9</v>
      </c>
      <c r="E224" s="109"/>
      <c r="F224" s="109">
        <v>0</v>
      </c>
      <c r="G224" s="111">
        <v>0</v>
      </c>
      <c r="H224" s="111">
        <v>0</v>
      </c>
      <c r="I224" s="111">
        <v>0</v>
      </c>
      <c r="J224" s="109" t="s">
        <v>91</v>
      </c>
    </row>
    <row r="225" spans="1:10" x14ac:dyDescent="0.2">
      <c r="A225" s="109" t="s">
        <v>8</v>
      </c>
      <c r="B225" s="111">
        <v>-1.575004608</v>
      </c>
      <c r="C225" s="111">
        <v>62</v>
      </c>
      <c r="D225" s="111" t="s">
        <v>9</v>
      </c>
      <c r="E225" s="109" t="s">
        <v>95</v>
      </c>
      <c r="F225" s="109">
        <v>0</v>
      </c>
      <c r="G225" s="111">
        <v>0</v>
      </c>
      <c r="H225" s="111">
        <v>0</v>
      </c>
      <c r="I225" s="111">
        <v>0</v>
      </c>
      <c r="J225" s="109" t="s">
        <v>91</v>
      </c>
    </row>
    <row r="226" spans="1:10" x14ac:dyDescent="0.2">
      <c r="A226" s="109" t="s">
        <v>8</v>
      </c>
      <c r="B226" s="111">
        <v>-0.23647876609999999</v>
      </c>
      <c r="C226" s="111">
        <v>41</v>
      </c>
      <c r="D226" s="111" t="s">
        <v>9</v>
      </c>
      <c r="E226" s="109" t="s">
        <v>96</v>
      </c>
      <c r="F226" s="109">
        <v>0</v>
      </c>
      <c r="G226" s="111">
        <v>0</v>
      </c>
      <c r="H226" s="111">
        <v>0</v>
      </c>
      <c r="I226" s="111">
        <v>0</v>
      </c>
      <c r="J226" s="109" t="s">
        <v>91</v>
      </c>
    </row>
    <row r="227" spans="1:10" x14ac:dyDescent="0.2">
      <c r="A227" s="109" t="s">
        <v>8</v>
      </c>
      <c r="B227" s="111">
        <v>-6.9253468600000003</v>
      </c>
      <c r="C227" s="111">
        <v>43</v>
      </c>
      <c r="D227" s="111" t="s">
        <v>9</v>
      </c>
      <c r="E227" s="109"/>
      <c r="F227" s="109">
        <v>0</v>
      </c>
      <c r="G227" s="111">
        <v>0</v>
      </c>
      <c r="H227" s="111">
        <v>1</v>
      </c>
      <c r="I227" s="111">
        <v>0</v>
      </c>
      <c r="J227" s="109" t="s">
        <v>91</v>
      </c>
    </row>
    <row r="228" spans="1:10" x14ac:dyDescent="0.2">
      <c r="A228" s="109" t="s">
        <v>8</v>
      </c>
      <c r="B228" s="111">
        <v>-3.858069446</v>
      </c>
      <c r="C228" s="111">
        <v>40</v>
      </c>
      <c r="D228" s="111" t="s">
        <v>9</v>
      </c>
      <c r="E228" s="109"/>
      <c r="F228" s="109">
        <v>0</v>
      </c>
      <c r="G228" s="111">
        <v>1</v>
      </c>
      <c r="H228" s="111">
        <v>1</v>
      </c>
      <c r="I228" s="111">
        <v>0</v>
      </c>
      <c r="J228" s="109" t="s">
        <v>91</v>
      </c>
    </row>
    <row r="229" spans="1:10" x14ac:dyDescent="0.2">
      <c r="A229" s="109" t="s">
        <v>16</v>
      </c>
      <c r="B229" s="109"/>
      <c r="C229" s="111">
        <v>42</v>
      </c>
      <c r="D229" s="111" t="s">
        <v>9</v>
      </c>
      <c r="E229" s="109"/>
      <c r="F229" s="109">
        <v>1</v>
      </c>
      <c r="G229" s="111">
        <v>0</v>
      </c>
      <c r="H229" s="111">
        <v>0</v>
      </c>
      <c r="I229" s="111">
        <v>0</v>
      </c>
      <c r="J229" s="109" t="s">
        <v>73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F82D7-C318-6942-969E-1E75B3CCDC17}">
  <dimension ref="A1:S236"/>
  <sheetViews>
    <sheetView workbookViewId="0">
      <pane ySplit="1" topLeftCell="A2" activePane="bottomLeft" state="frozen"/>
      <selection pane="bottomLeft" activeCell="C220" sqref="C220"/>
    </sheetView>
  </sheetViews>
  <sheetFormatPr baseColWidth="10" defaultRowHeight="16" x14ac:dyDescent="0.2"/>
  <cols>
    <col min="1" max="1" width="12.1640625" customWidth="1"/>
    <col min="2" max="2" width="17.33203125" customWidth="1"/>
    <col min="3" max="3" width="11" customWidth="1"/>
    <col min="4" max="4" width="12.33203125" customWidth="1"/>
    <col min="5" max="5" width="55.1640625" customWidth="1"/>
    <col min="6" max="7" width="11.33203125" customWidth="1"/>
    <col min="8" max="8" width="12.6640625" customWidth="1"/>
    <col min="9" max="9" width="11.83203125" customWidth="1"/>
    <col min="10" max="10" width="16.1640625" customWidth="1"/>
    <col min="19" max="19" width="12" customWidth="1"/>
  </cols>
  <sheetData>
    <row r="1" spans="1:18" ht="51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11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92</v>
      </c>
      <c r="L1" s="11" t="s">
        <v>101</v>
      </c>
      <c r="M1" s="11" t="s">
        <v>103</v>
      </c>
      <c r="N1" s="11" t="s">
        <v>104</v>
      </c>
      <c r="O1" s="11" t="s">
        <v>105</v>
      </c>
      <c r="P1" s="11" t="s">
        <v>106</v>
      </c>
      <c r="Q1" s="11" t="s">
        <v>107</v>
      </c>
      <c r="R1" s="11" t="s">
        <v>108</v>
      </c>
    </row>
    <row r="2" spans="1:18" x14ac:dyDescent="0.2">
      <c r="A2" t="s">
        <v>8</v>
      </c>
      <c r="C2">
        <v>72</v>
      </c>
      <c r="D2" t="s">
        <v>9</v>
      </c>
      <c r="E2" t="s">
        <v>10</v>
      </c>
      <c r="F2">
        <v>0</v>
      </c>
      <c r="G2">
        <v>1</v>
      </c>
      <c r="H2">
        <v>0</v>
      </c>
      <c r="I2">
        <v>0</v>
      </c>
      <c r="J2" t="s">
        <v>22</v>
      </c>
      <c r="L2">
        <f>IF(F2=1,1,0)</f>
        <v>0</v>
      </c>
      <c r="M2">
        <f>IF(G2=1,1,0)</f>
        <v>1</v>
      </c>
      <c r="N2">
        <f>IF(H2=1,1,0)</f>
        <v>0</v>
      </c>
      <c r="O2">
        <f>IF(I2=1,1,0)</f>
        <v>0</v>
      </c>
      <c r="P2" t="b">
        <f>OR(M2=1,N2=1,O2=1)</f>
        <v>1</v>
      </c>
      <c r="Q2" t="b">
        <f>AND(L2=1,P2=TRUE)</f>
        <v>0</v>
      </c>
      <c r="R2">
        <f>IF(Q2=TRUE,1,0)</f>
        <v>0</v>
      </c>
    </row>
    <row r="3" spans="1:18" x14ac:dyDescent="0.2">
      <c r="A3" t="s">
        <v>8</v>
      </c>
      <c r="C3">
        <v>79</v>
      </c>
      <c r="D3" t="s">
        <v>9</v>
      </c>
      <c r="E3" t="s">
        <v>12</v>
      </c>
      <c r="F3">
        <v>0</v>
      </c>
      <c r="G3">
        <v>0</v>
      </c>
      <c r="H3">
        <v>0</v>
      </c>
      <c r="I3">
        <v>0</v>
      </c>
      <c r="J3" t="s">
        <v>22</v>
      </c>
      <c r="L3">
        <f t="shared" ref="L3:L49" si="0">IF(F3=1,1,0)</f>
        <v>0</v>
      </c>
      <c r="M3">
        <f t="shared" ref="M3:M66" si="1">IF(G3=1,1,0)</f>
        <v>0</v>
      </c>
      <c r="N3">
        <f t="shared" ref="N3:N66" si="2">IF(H3=1,1,0)</f>
        <v>0</v>
      </c>
      <c r="O3">
        <f t="shared" ref="O3:O66" si="3">IF(I3=1,1,0)</f>
        <v>0</v>
      </c>
      <c r="P3" t="b">
        <f t="shared" ref="P3:P66" si="4">OR(M3=1,N3=1,O3=1)</f>
        <v>0</v>
      </c>
      <c r="Q3" t="b">
        <f t="shared" ref="Q3:Q66" si="5">AND(L3=1,P3=TRUE)</f>
        <v>0</v>
      </c>
      <c r="R3">
        <f t="shared" ref="R3:R66" si="6">IF(Q3=TRUE,1,0)</f>
        <v>0</v>
      </c>
    </row>
    <row r="4" spans="1:18" x14ac:dyDescent="0.2">
      <c r="A4" t="s">
        <v>8</v>
      </c>
      <c r="C4">
        <v>55</v>
      </c>
      <c r="D4" t="s">
        <v>9</v>
      </c>
      <c r="E4" t="s">
        <v>10</v>
      </c>
      <c r="F4">
        <v>0.5</v>
      </c>
      <c r="G4">
        <v>1</v>
      </c>
      <c r="H4">
        <v>0</v>
      </c>
      <c r="I4">
        <v>1</v>
      </c>
      <c r="J4" t="s">
        <v>22</v>
      </c>
      <c r="L4">
        <f t="shared" si="0"/>
        <v>0</v>
      </c>
      <c r="M4">
        <f t="shared" si="1"/>
        <v>1</v>
      </c>
      <c r="N4">
        <f t="shared" si="2"/>
        <v>0</v>
      </c>
      <c r="O4">
        <f t="shared" si="3"/>
        <v>1</v>
      </c>
      <c r="P4" t="b">
        <f t="shared" si="4"/>
        <v>1</v>
      </c>
      <c r="Q4" t="b">
        <f t="shared" si="5"/>
        <v>0</v>
      </c>
      <c r="R4">
        <f t="shared" si="6"/>
        <v>0</v>
      </c>
    </row>
    <row r="5" spans="1:18" x14ac:dyDescent="0.2">
      <c r="A5" t="s">
        <v>8</v>
      </c>
      <c r="C5">
        <v>61</v>
      </c>
      <c r="D5" t="s">
        <v>9</v>
      </c>
      <c r="E5" t="s">
        <v>10</v>
      </c>
      <c r="F5">
        <v>0</v>
      </c>
      <c r="G5">
        <v>1</v>
      </c>
      <c r="H5">
        <v>0</v>
      </c>
      <c r="I5">
        <v>1</v>
      </c>
      <c r="J5" t="s">
        <v>22</v>
      </c>
      <c r="L5">
        <f t="shared" si="0"/>
        <v>0</v>
      </c>
      <c r="M5">
        <f t="shared" si="1"/>
        <v>1</v>
      </c>
      <c r="N5">
        <f t="shared" si="2"/>
        <v>0</v>
      </c>
      <c r="O5">
        <f t="shared" si="3"/>
        <v>1</v>
      </c>
      <c r="P5" t="b">
        <f t="shared" si="4"/>
        <v>1</v>
      </c>
      <c r="Q5" t="b">
        <f t="shared" si="5"/>
        <v>0</v>
      </c>
      <c r="R5">
        <f t="shared" si="6"/>
        <v>0</v>
      </c>
    </row>
    <row r="6" spans="1:18" x14ac:dyDescent="0.2">
      <c r="A6" t="s">
        <v>8</v>
      </c>
      <c r="C6">
        <v>46</v>
      </c>
      <c r="D6" t="s">
        <v>13</v>
      </c>
      <c r="E6" t="s">
        <v>14</v>
      </c>
      <c r="F6">
        <v>0</v>
      </c>
      <c r="G6">
        <v>0</v>
      </c>
      <c r="H6">
        <v>0</v>
      </c>
      <c r="I6">
        <v>0</v>
      </c>
      <c r="J6" t="s">
        <v>22</v>
      </c>
      <c r="L6">
        <f t="shared" si="0"/>
        <v>0</v>
      </c>
      <c r="M6">
        <f t="shared" si="1"/>
        <v>0</v>
      </c>
      <c r="N6">
        <f t="shared" si="2"/>
        <v>0</v>
      </c>
      <c r="O6">
        <f t="shared" si="3"/>
        <v>0</v>
      </c>
      <c r="P6" t="b">
        <f t="shared" si="4"/>
        <v>0</v>
      </c>
      <c r="Q6" t="b">
        <f t="shared" si="5"/>
        <v>0</v>
      </c>
      <c r="R6">
        <f t="shared" si="6"/>
        <v>0</v>
      </c>
    </row>
    <row r="7" spans="1:18" x14ac:dyDescent="0.2">
      <c r="A7" t="s">
        <v>8</v>
      </c>
      <c r="C7">
        <v>80</v>
      </c>
      <c r="D7" t="s">
        <v>9</v>
      </c>
      <c r="E7" t="s">
        <v>15</v>
      </c>
      <c r="F7">
        <v>0</v>
      </c>
      <c r="G7">
        <v>1</v>
      </c>
      <c r="H7">
        <v>0</v>
      </c>
      <c r="I7">
        <v>0</v>
      </c>
      <c r="J7" t="s">
        <v>22</v>
      </c>
      <c r="L7">
        <f t="shared" si="0"/>
        <v>0</v>
      </c>
      <c r="M7">
        <f t="shared" si="1"/>
        <v>1</v>
      </c>
      <c r="N7">
        <f t="shared" si="2"/>
        <v>0</v>
      </c>
      <c r="O7">
        <f t="shared" si="3"/>
        <v>0</v>
      </c>
      <c r="P7" t="b">
        <f t="shared" si="4"/>
        <v>1</v>
      </c>
      <c r="Q7" t="b">
        <f t="shared" si="5"/>
        <v>0</v>
      </c>
      <c r="R7">
        <f t="shared" si="6"/>
        <v>0</v>
      </c>
    </row>
    <row r="8" spans="1:18" x14ac:dyDescent="0.2">
      <c r="A8" t="s">
        <v>8</v>
      </c>
      <c r="C8">
        <v>70</v>
      </c>
      <c r="D8" t="s">
        <v>13</v>
      </c>
      <c r="E8" t="s">
        <v>15</v>
      </c>
      <c r="F8">
        <v>0</v>
      </c>
      <c r="G8">
        <v>0</v>
      </c>
      <c r="H8">
        <v>0</v>
      </c>
      <c r="I8">
        <v>0</v>
      </c>
      <c r="J8" t="s">
        <v>22</v>
      </c>
      <c r="L8">
        <f t="shared" si="0"/>
        <v>0</v>
      </c>
      <c r="M8">
        <f t="shared" si="1"/>
        <v>0</v>
      </c>
      <c r="N8">
        <f t="shared" si="2"/>
        <v>0</v>
      </c>
      <c r="O8">
        <f t="shared" si="3"/>
        <v>0</v>
      </c>
      <c r="P8" t="b">
        <f t="shared" si="4"/>
        <v>0</v>
      </c>
      <c r="Q8" t="b">
        <f t="shared" si="5"/>
        <v>0</v>
      </c>
      <c r="R8">
        <f t="shared" si="6"/>
        <v>0</v>
      </c>
    </row>
    <row r="9" spans="1:18" x14ac:dyDescent="0.2">
      <c r="A9" t="s">
        <v>8</v>
      </c>
      <c r="C9">
        <v>87</v>
      </c>
      <c r="D9" t="s">
        <v>13</v>
      </c>
      <c r="E9" t="s">
        <v>10</v>
      </c>
      <c r="F9">
        <v>0</v>
      </c>
      <c r="G9">
        <v>1</v>
      </c>
      <c r="H9">
        <v>1</v>
      </c>
      <c r="I9">
        <v>0</v>
      </c>
      <c r="J9" t="s">
        <v>22</v>
      </c>
      <c r="L9">
        <f t="shared" si="0"/>
        <v>0</v>
      </c>
      <c r="M9">
        <f t="shared" si="1"/>
        <v>1</v>
      </c>
      <c r="N9">
        <f t="shared" si="2"/>
        <v>1</v>
      </c>
      <c r="O9">
        <f t="shared" si="3"/>
        <v>0</v>
      </c>
      <c r="P9" t="b">
        <f t="shared" si="4"/>
        <v>1</v>
      </c>
      <c r="Q9" t="b">
        <f t="shared" si="5"/>
        <v>0</v>
      </c>
      <c r="R9">
        <f t="shared" si="6"/>
        <v>0</v>
      </c>
    </row>
    <row r="10" spans="1:18" x14ac:dyDescent="0.2">
      <c r="A10" s="9" t="s">
        <v>16</v>
      </c>
      <c r="B10" s="9"/>
      <c r="C10" s="9">
        <v>76</v>
      </c>
      <c r="D10" s="9" t="s">
        <v>9</v>
      </c>
      <c r="E10" s="9"/>
      <c r="F10" s="9">
        <v>0.5</v>
      </c>
      <c r="G10" s="9">
        <v>1</v>
      </c>
      <c r="H10" s="9">
        <v>1</v>
      </c>
      <c r="I10" s="9">
        <v>0</v>
      </c>
      <c r="J10" s="9" t="s">
        <v>22</v>
      </c>
      <c r="L10">
        <f t="shared" si="0"/>
        <v>0</v>
      </c>
      <c r="M10">
        <f t="shared" si="1"/>
        <v>1</v>
      </c>
      <c r="N10">
        <f t="shared" si="2"/>
        <v>1</v>
      </c>
      <c r="O10">
        <f t="shared" si="3"/>
        <v>0</v>
      </c>
      <c r="P10" t="b">
        <f t="shared" si="4"/>
        <v>1</v>
      </c>
      <c r="Q10" t="b">
        <f t="shared" si="5"/>
        <v>0</v>
      </c>
      <c r="R10">
        <f t="shared" si="6"/>
        <v>0</v>
      </c>
    </row>
    <row r="11" spans="1:18" x14ac:dyDescent="0.2">
      <c r="A11" t="s">
        <v>16</v>
      </c>
      <c r="C11">
        <v>67</v>
      </c>
      <c r="D11" t="s">
        <v>9</v>
      </c>
      <c r="F11">
        <v>1</v>
      </c>
      <c r="G11">
        <v>0.5</v>
      </c>
      <c r="H11">
        <v>0</v>
      </c>
      <c r="I11">
        <v>0</v>
      </c>
      <c r="J11" t="s">
        <v>22</v>
      </c>
      <c r="L11">
        <f t="shared" si="0"/>
        <v>1</v>
      </c>
      <c r="M11">
        <f t="shared" si="1"/>
        <v>0</v>
      </c>
      <c r="N11">
        <f t="shared" si="2"/>
        <v>0</v>
      </c>
      <c r="O11">
        <f t="shared" si="3"/>
        <v>0</v>
      </c>
      <c r="P11" t="b">
        <f t="shared" si="4"/>
        <v>0</v>
      </c>
      <c r="Q11" t="b">
        <f t="shared" si="5"/>
        <v>0</v>
      </c>
      <c r="R11">
        <f t="shared" si="6"/>
        <v>0</v>
      </c>
    </row>
    <row r="12" spans="1:18" x14ac:dyDescent="0.2">
      <c r="A12" t="s">
        <v>16</v>
      </c>
      <c r="C12">
        <v>67</v>
      </c>
      <c r="D12" t="s">
        <v>9</v>
      </c>
      <c r="F12">
        <v>1</v>
      </c>
      <c r="G12">
        <v>0</v>
      </c>
      <c r="H12">
        <v>0</v>
      </c>
      <c r="I12">
        <v>0</v>
      </c>
      <c r="J12" t="s">
        <v>22</v>
      </c>
      <c r="L12">
        <f t="shared" si="0"/>
        <v>1</v>
      </c>
      <c r="M12">
        <f t="shared" si="1"/>
        <v>0</v>
      </c>
      <c r="N12">
        <f t="shared" si="2"/>
        <v>0</v>
      </c>
      <c r="O12">
        <f t="shared" si="3"/>
        <v>0</v>
      </c>
      <c r="P12" t="b">
        <f t="shared" si="4"/>
        <v>0</v>
      </c>
      <c r="Q12" t="b">
        <f t="shared" si="5"/>
        <v>0</v>
      </c>
      <c r="R12">
        <f t="shared" si="6"/>
        <v>0</v>
      </c>
    </row>
    <row r="13" spans="1:18" x14ac:dyDescent="0.2">
      <c r="A13" s="7" t="s">
        <v>16</v>
      </c>
      <c r="B13" s="7"/>
      <c r="C13" s="7">
        <v>55</v>
      </c>
      <c r="D13" s="7" t="s">
        <v>9</v>
      </c>
      <c r="E13" s="7"/>
      <c r="F13" s="7">
        <v>1</v>
      </c>
      <c r="G13" s="7">
        <v>1</v>
      </c>
      <c r="H13" s="7">
        <v>1</v>
      </c>
      <c r="I13" s="7">
        <v>1</v>
      </c>
      <c r="J13" s="7" t="s">
        <v>22</v>
      </c>
      <c r="L13">
        <f t="shared" si="0"/>
        <v>1</v>
      </c>
      <c r="M13">
        <f t="shared" si="1"/>
        <v>1</v>
      </c>
      <c r="N13">
        <f t="shared" si="2"/>
        <v>1</v>
      </c>
      <c r="O13">
        <f t="shared" si="3"/>
        <v>1</v>
      </c>
      <c r="P13" t="b">
        <f t="shared" si="4"/>
        <v>1</v>
      </c>
      <c r="Q13" t="b">
        <f t="shared" si="5"/>
        <v>1</v>
      </c>
      <c r="R13">
        <f t="shared" si="6"/>
        <v>1</v>
      </c>
    </row>
    <row r="14" spans="1:18" x14ac:dyDescent="0.2">
      <c r="A14" s="7" t="s">
        <v>16</v>
      </c>
      <c r="B14" s="7"/>
      <c r="C14" s="7">
        <v>67</v>
      </c>
      <c r="D14" s="7" t="s">
        <v>9</v>
      </c>
      <c r="E14" s="7" t="s">
        <v>17</v>
      </c>
      <c r="F14" s="7">
        <v>1</v>
      </c>
      <c r="G14" s="7">
        <v>0</v>
      </c>
      <c r="H14" s="7">
        <v>1</v>
      </c>
      <c r="I14" s="7">
        <v>0</v>
      </c>
      <c r="J14" s="7" t="s">
        <v>22</v>
      </c>
      <c r="L14">
        <f t="shared" si="0"/>
        <v>1</v>
      </c>
      <c r="M14">
        <f t="shared" si="1"/>
        <v>0</v>
      </c>
      <c r="N14">
        <f t="shared" si="2"/>
        <v>1</v>
      </c>
      <c r="O14">
        <f t="shared" si="3"/>
        <v>0</v>
      </c>
      <c r="P14" t="b">
        <f t="shared" si="4"/>
        <v>1</v>
      </c>
      <c r="Q14" t="b">
        <f t="shared" si="5"/>
        <v>1</v>
      </c>
      <c r="R14">
        <f t="shared" si="6"/>
        <v>1</v>
      </c>
    </row>
    <row r="15" spans="1:18" x14ac:dyDescent="0.2">
      <c r="A15" s="7" t="s">
        <v>16</v>
      </c>
      <c r="B15" s="7"/>
      <c r="C15" s="7">
        <v>72</v>
      </c>
      <c r="D15" s="7" t="s">
        <v>9</v>
      </c>
      <c r="E15" s="7"/>
      <c r="F15" s="7">
        <v>1</v>
      </c>
      <c r="G15" s="7">
        <v>1</v>
      </c>
      <c r="H15" s="7">
        <v>1</v>
      </c>
      <c r="I15" s="7">
        <v>1</v>
      </c>
      <c r="J15" s="7" t="s">
        <v>23</v>
      </c>
      <c r="L15">
        <f t="shared" si="0"/>
        <v>1</v>
      </c>
      <c r="M15">
        <f t="shared" si="1"/>
        <v>1</v>
      </c>
      <c r="N15">
        <f t="shared" si="2"/>
        <v>1</v>
      </c>
      <c r="O15">
        <f t="shared" si="3"/>
        <v>1</v>
      </c>
      <c r="P15" t="b">
        <f t="shared" si="4"/>
        <v>1</v>
      </c>
      <c r="Q15" t="b">
        <f t="shared" si="5"/>
        <v>1</v>
      </c>
      <c r="R15">
        <f t="shared" si="6"/>
        <v>1</v>
      </c>
    </row>
    <row r="16" spans="1:18" x14ac:dyDescent="0.2">
      <c r="A16" t="s">
        <v>8</v>
      </c>
      <c r="C16">
        <v>67</v>
      </c>
      <c r="D16" t="s">
        <v>9</v>
      </c>
      <c r="E16" t="s">
        <v>24</v>
      </c>
      <c r="F16">
        <v>0</v>
      </c>
      <c r="G16">
        <v>0</v>
      </c>
      <c r="H16">
        <v>0</v>
      </c>
      <c r="I16">
        <v>0</v>
      </c>
      <c r="J16" t="s">
        <v>23</v>
      </c>
      <c r="L16">
        <f t="shared" si="0"/>
        <v>0</v>
      </c>
      <c r="M16">
        <f t="shared" si="1"/>
        <v>0</v>
      </c>
      <c r="N16">
        <f t="shared" si="2"/>
        <v>0</v>
      </c>
      <c r="O16">
        <f t="shared" si="3"/>
        <v>0</v>
      </c>
      <c r="P16" t="b">
        <f t="shared" si="4"/>
        <v>0</v>
      </c>
      <c r="Q16" t="b">
        <f t="shared" si="5"/>
        <v>0</v>
      </c>
      <c r="R16">
        <f t="shared" si="6"/>
        <v>0</v>
      </c>
    </row>
    <row r="17" spans="1:18" x14ac:dyDescent="0.2">
      <c r="A17" t="s">
        <v>8</v>
      </c>
      <c r="C17">
        <v>74</v>
      </c>
      <c r="D17" t="s">
        <v>13</v>
      </c>
      <c r="E17" t="s">
        <v>12</v>
      </c>
      <c r="F17">
        <v>0</v>
      </c>
      <c r="G17">
        <v>0</v>
      </c>
      <c r="H17">
        <v>0</v>
      </c>
      <c r="I17">
        <v>0.5</v>
      </c>
      <c r="J17" t="s">
        <v>23</v>
      </c>
      <c r="L17">
        <f t="shared" si="0"/>
        <v>0</v>
      </c>
      <c r="M17">
        <f t="shared" si="1"/>
        <v>0</v>
      </c>
      <c r="N17">
        <f t="shared" si="2"/>
        <v>0</v>
      </c>
      <c r="O17">
        <f t="shared" si="3"/>
        <v>0</v>
      </c>
      <c r="P17" t="b">
        <f t="shared" si="4"/>
        <v>0</v>
      </c>
      <c r="Q17" t="b">
        <f t="shared" si="5"/>
        <v>0</v>
      </c>
      <c r="R17">
        <f t="shared" si="6"/>
        <v>0</v>
      </c>
    </row>
    <row r="18" spans="1:18" x14ac:dyDescent="0.2">
      <c r="A18" t="s">
        <v>16</v>
      </c>
      <c r="C18">
        <v>54</v>
      </c>
      <c r="D18" t="s">
        <v>13</v>
      </c>
      <c r="E18" t="s">
        <v>26</v>
      </c>
      <c r="F18">
        <v>1</v>
      </c>
      <c r="G18">
        <v>0</v>
      </c>
      <c r="H18">
        <v>0</v>
      </c>
      <c r="I18">
        <v>0</v>
      </c>
      <c r="J18" t="s">
        <v>23</v>
      </c>
      <c r="L18">
        <f t="shared" si="0"/>
        <v>1</v>
      </c>
      <c r="M18">
        <f t="shared" si="1"/>
        <v>0</v>
      </c>
      <c r="N18">
        <f t="shared" si="2"/>
        <v>0</v>
      </c>
      <c r="O18">
        <f t="shared" si="3"/>
        <v>0</v>
      </c>
      <c r="P18" t="b">
        <f t="shared" si="4"/>
        <v>0</v>
      </c>
      <c r="Q18" t="b">
        <f t="shared" si="5"/>
        <v>0</v>
      </c>
      <c r="R18">
        <f t="shared" si="6"/>
        <v>0</v>
      </c>
    </row>
    <row r="19" spans="1:18" x14ac:dyDescent="0.2">
      <c r="A19" t="s">
        <v>8</v>
      </c>
      <c r="C19">
        <v>65</v>
      </c>
      <c r="D19" t="s">
        <v>13</v>
      </c>
      <c r="E19" t="s">
        <v>27</v>
      </c>
      <c r="F19">
        <v>0</v>
      </c>
      <c r="G19">
        <v>0</v>
      </c>
      <c r="H19">
        <v>1</v>
      </c>
      <c r="I19">
        <v>1</v>
      </c>
      <c r="J19" t="s">
        <v>23</v>
      </c>
      <c r="L19">
        <f t="shared" si="0"/>
        <v>0</v>
      </c>
      <c r="M19">
        <f t="shared" si="1"/>
        <v>0</v>
      </c>
      <c r="N19">
        <f t="shared" si="2"/>
        <v>1</v>
      </c>
      <c r="O19">
        <f t="shared" si="3"/>
        <v>1</v>
      </c>
      <c r="P19" t="b">
        <f t="shared" si="4"/>
        <v>1</v>
      </c>
      <c r="Q19" t="b">
        <f t="shared" si="5"/>
        <v>0</v>
      </c>
      <c r="R19">
        <f t="shared" si="6"/>
        <v>0</v>
      </c>
    </row>
    <row r="20" spans="1:18" x14ac:dyDescent="0.2">
      <c r="A20" t="s">
        <v>8</v>
      </c>
      <c r="C20">
        <v>73</v>
      </c>
      <c r="D20" t="s">
        <v>13</v>
      </c>
      <c r="E20" t="s">
        <v>25</v>
      </c>
      <c r="F20">
        <v>0</v>
      </c>
      <c r="G20">
        <v>0</v>
      </c>
      <c r="H20">
        <v>1</v>
      </c>
      <c r="I20">
        <v>0</v>
      </c>
      <c r="J20" t="s">
        <v>23</v>
      </c>
      <c r="L20">
        <f t="shared" si="0"/>
        <v>0</v>
      </c>
      <c r="M20">
        <f t="shared" si="1"/>
        <v>0</v>
      </c>
      <c r="N20">
        <f t="shared" si="2"/>
        <v>1</v>
      </c>
      <c r="O20">
        <f t="shared" si="3"/>
        <v>0</v>
      </c>
      <c r="P20" t="b">
        <f t="shared" si="4"/>
        <v>1</v>
      </c>
      <c r="Q20" t="b">
        <f t="shared" si="5"/>
        <v>0</v>
      </c>
      <c r="R20">
        <f t="shared" si="6"/>
        <v>0</v>
      </c>
    </row>
    <row r="21" spans="1:18" x14ac:dyDescent="0.2">
      <c r="A21" t="s">
        <v>8</v>
      </c>
      <c r="C21">
        <v>77</v>
      </c>
      <c r="D21" t="s">
        <v>13</v>
      </c>
      <c r="F21">
        <v>0.5</v>
      </c>
      <c r="G21">
        <v>1</v>
      </c>
      <c r="H21">
        <v>0</v>
      </c>
      <c r="I21">
        <v>0.5</v>
      </c>
      <c r="J21" t="s">
        <v>23</v>
      </c>
      <c r="L21">
        <f t="shared" si="0"/>
        <v>0</v>
      </c>
      <c r="M21">
        <f t="shared" si="1"/>
        <v>1</v>
      </c>
      <c r="N21">
        <f t="shared" si="2"/>
        <v>0</v>
      </c>
      <c r="O21">
        <f t="shared" si="3"/>
        <v>0</v>
      </c>
      <c r="P21" t="b">
        <f t="shared" si="4"/>
        <v>1</v>
      </c>
      <c r="Q21" t="b">
        <f t="shared" si="5"/>
        <v>0</v>
      </c>
      <c r="R21">
        <f t="shared" si="6"/>
        <v>0</v>
      </c>
    </row>
    <row r="22" spans="1:18" x14ac:dyDescent="0.2">
      <c r="A22" t="s">
        <v>8</v>
      </c>
      <c r="C22">
        <v>53</v>
      </c>
      <c r="D22" t="s">
        <v>13</v>
      </c>
      <c r="E22" t="s">
        <v>12</v>
      </c>
      <c r="F22">
        <v>0</v>
      </c>
      <c r="G22">
        <v>1</v>
      </c>
      <c r="H22">
        <v>1</v>
      </c>
      <c r="I22">
        <v>0</v>
      </c>
      <c r="J22" t="s">
        <v>23</v>
      </c>
      <c r="L22">
        <f t="shared" si="0"/>
        <v>0</v>
      </c>
      <c r="M22">
        <f t="shared" si="1"/>
        <v>1</v>
      </c>
      <c r="N22">
        <f t="shared" si="2"/>
        <v>1</v>
      </c>
      <c r="O22">
        <f t="shared" si="3"/>
        <v>0</v>
      </c>
      <c r="P22" t="b">
        <f t="shared" si="4"/>
        <v>1</v>
      </c>
      <c r="Q22" t="b">
        <f t="shared" si="5"/>
        <v>0</v>
      </c>
      <c r="R22">
        <f t="shared" si="6"/>
        <v>0</v>
      </c>
    </row>
    <row r="23" spans="1:18" x14ac:dyDescent="0.2">
      <c r="A23" t="s">
        <v>8</v>
      </c>
      <c r="C23">
        <v>76</v>
      </c>
      <c r="D23" t="s">
        <v>13</v>
      </c>
      <c r="E23" t="s">
        <v>28</v>
      </c>
      <c r="F23">
        <v>0</v>
      </c>
      <c r="G23">
        <v>0</v>
      </c>
      <c r="H23">
        <v>0</v>
      </c>
      <c r="I23">
        <v>0</v>
      </c>
      <c r="J23" t="s">
        <v>23</v>
      </c>
      <c r="L23">
        <f t="shared" si="0"/>
        <v>0</v>
      </c>
      <c r="M23">
        <f t="shared" si="1"/>
        <v>0</v>
      </c>
      <c r="N23">
        <f t="shared" si="2"/>
        <v>0</v>
      </c>
      <c r="O23">
        <f t="shared" si="3"/>
        <v>0</v>
      </c>
      <c r="P23" t="b">
        <f t="shared" si="4"/>
        <v>0</v>
      </c>
      <c r="Q23" t="b">
        <f t="shared" si="5"/>
        <v>0</v>
      </c>
      <c r="R23">
        <f t="shared" si="6"/>
        <v>0</v>
      </c>
    </row>
    <row r="24" spans="1:18" x14ac:dyDescent="0.2">
      <c r="A24" s="7" t="s">
        <v>16</v>
      </c>
      <c r="B24" s="7"/>
      <c r="C24" s="7">
        <v>49</v>
      </c>
      <c r="D24" s="7" t="s">
        <v>13</v>
      </c>
      <c r="E24" s="7" t="s">
        <v>29</v>
      </c>
      <c r="F24" s="7">
        <v>1</v>
      </c>
      <c r="G24" s="7">
        <v>0.5</v>
      </c>
      <c r="H24" s="7">
        <v>1</v>
      </c>
      <c r="I24" s="7">
        <v>1</v>
      </c>
      <c r="J24" s="7" t="s">
        <v>23</v>
      </c>
      <c r="L24">
        <f t="shared" si="0"/>
        <v>1</v>
      </c>
      <c r="M24">
        <f t="shared" si="1"/>
        <v>0</v>
      </c>
      <c r="N24">
        <f t="shared" si="2"/>
        <v>1</v>
      </c>
      <c r="O24">
        <f t="shared" si="3"/>
        <v>1</v>
      </c>
      <c r="P24" t="b">
        <f t="shared" si="4"/>
        <v>1</v>
      </c>
      <c r="Q24" t="b">
        <f t="shared" si="5"/>
        <v>1</v>
      </c>
      <c r="R24">
        <f t="shared" si="6"/>
        <v>1</v>
      </c>
    </row>
    <row r="25" spans="1:18" x14ac:dyDescent="0.2">
      <c r="A25" t="s">
        <v>8</v>
      </c>
      <c r="C25">
        <v>53</v>
      </c>
      <c r="D25" t="s">
        <v>13</v>
      </c>
      <c r="E25" t="s">
        <v>30</v>
      </c>
      <c r="F25">
        <v>0</v>
      </c>
      <c r="G25">
        <v>0</v>
      </c>
      <c r="H25">
        <v>0</v>
      </c>
      <c r="I25">
        <v>1</v>
      </c>
      <c r="J25" t="s">
        <v>23</v>
      </c>
      <c r="L25">
        <f t="shared" si="0"/>
        <v>0</v>
      </c>
      <c r="M25">
        <f t="shared" si="1"/>
        <v>0</v>
      </c>
      <c r="N25">
        <f t="shared" si="2"/>
        <v>0</v>
      </c>
      <c r="O25">
        <f t="shared" si="3"/>
        <v>1</v>
      </c>
      <c r="P25" t="b">
        <f t="shared" si="4"/>
        <v>1</v>
      </c>
      <c r="Q25" t="b">
        <f t="shared" si="5"/>
        <v>0</v>
      </c>
      <c r="R25">
        <f t="shared" si="6"/>
        <v>0</v>
      </c>
    </row>
    <row r="26" spans="1:18" x14ac:dyDescent="0.2">
      <c r="A26" t="s">
        <v>8</v>
      </c>
      <c r="C26">
        <v>83</v>
      </c>
      <c r="D26" t="s">
        <v>13</v>
      </c>
      <c r="E26" t="s">
        <v>31</v>
      </c>
      <c r="F26">
        <v>0</v>
      </c>
      <c r="G26">
        <v>0</v>
      </c>
      <c r="H26">
        <v>0</v>
      </c>
      <c r="I26">
        <v>0</v>
      </c>
      <c r="J26" t="s">
        <v>23</v>
      </c>
      <c r="L26">
        <f t="shared" si="0"/>
        <v>0</v>
      </c>
      <c r="M26">
        <f t="shared" si="1"/>
        <v>0</v>
      </c>
      <c r="N26">
        <f t="shared" si="2"/>
        <v>0</v>
      </c>
      <c r="O26">
        <f t="shared" si="3"/>
        <v>0</v>
      </c>
      <c r="P26" t="b">
        <f t="shared" si="4"/>
        <v>0</v>
      </c>
      <c r="Q26" t="b">
        <f t="shared" si="5"/>
        <v>0</v>
      </c>
      <c r="R26">
        <f t="shared" si="6"/>
        <v>0</v>
      </c>
    </row>
    <row r="27" spans="1:18" x14ac:dyDescent="0.2">
      <c r="A27" t="s">
        <v>8</v>
      </c>
      <c r="C27">
        <v>65</v>
      </c>
      <c r="D27" t="s">
        <v>9</v>
      </c>
      <c r="E27" t="s">
        <v>24</v>
      </c>
      <c r="F27">
        <v>0.5</v>
      </c>
      <c r="G27">
        <v>0</v>
      </c>
      <c r="H27">
        <v>0</v>
      </c>
      <c r="I27">
        <v>0</v>
      </c>
      <c r="J27" t="s">
        <v>23</v>
      </c>
      <c r="L27">
        <f t="shared" si="0"/>
        <v>0</v>
      </c>
      <c r="M27">
        <f t="shared" si="1"/>
        <v>0</v>
      </c>
      <c r="N27">
        <f t="shared" si="2"/>
        <v>0</v>
      </c>
      <c r="O27">
        <f t="shared" si="3"/>
        <v>0</v>
      </c>
      <c r="P27" t="b">
        <f t="shared" si="4"/>
        <v>0</v>
      </c>
      <c r="Q27" t="b">
        <f t="shared" si="5"/>
        <v>0</v>
      </c>
      <c r="R27">
        <f t="shared" si="6"/>
        <v>0</v>
      </c>
    </row>
    <row r="28" spans="1:18" x14ac:dyDescent="0.2">
      <c r="A28" t="s">
        <v>8</v>
      </c>
      <c r="C28">
        <v>80</v>
      </c>
      <c r="D28" t="s">
        <v>13</v>
      </c>
      <c r="E28" t="s">
        <v>24</v>
      </c>
      <c r="F28">
        <v>0</v>
      </c>
      <c r="G28">
        <v>0</v>
      </c>
      <c r="H28">
        <v>1</v>
      </c>
      <c r="I28">
        <v>0</v>
      </c>
      <c r="J28" t="s">
        <v>23</v>
      </c>
      <c r="L28">
        <f t="shared" si="0"/>
        <v>0</v>
      </c>
      <c r="M28">
        <f t="shared" si="1"/>
        <v>0</v>
      </c>
      <c r="N28">
        <f t="shared" si="2"/>
        <v>1</v>
      </c>
      <c r="O28">
        <f t="shared" si="3"/>
        <v>0</v>
      </c>
      <c r="P28" t="b">
        <f t="shared" si="4"/>
        <v>1</v>
      </c>
      <c r="Q28" t="b">
        <f t="shared" si="5"/>
        <v>0</v>
      </c>
      <c r="R28">
        <f t="shared" si="6"/>
        <v>0</v>
      </c>
    </row>
    <row r="29" spans="1:18" x14ac:dyDescent="0.2">
      <c r="A29" t="s">
        <v>8</v>
      </c>
      <c r="C29">
        <v>67</v>
      </c>
      <c r="D29" t="s">
        <v>13</v>
      </c>
      <c r="E29" t="s">
        <v>40</v>
      </c>
      <c r="F29">
        <v>0.5</v>
      </c>
      <c r="G29">
        <v>0</v>
      </c>
      <c r="H29">
        <v>0</v>
      </c>
      <c r="I29">
        <v>0</v>
      </c>
      <c r="J29" t="s">
        <v>23</v>
      </c>
      <c r="L29">
        <f t="shared" si="0"/>
        <v>0</v>
      </c>
      <c r="M29">
        <f t="shared" si="1"/>
        <v>0</v>
      </c>
      <c r="N29">
        <f t="shared" si="2"/>
        <v>0</v>
      </c>
      <c r="O29">
        <f t="shared" si="3"/>
        <v>0</v>
      </c>
      <c r="P29" t="b">
        <f t="shared" si="4"/>
        <v>0</v>
      </c>
      <c r="Q29" t="b">
        <f t="shared" si="5"/>
        <v>0</v>
      </c>
      <c r="R29">
        <f t="shared" si="6"/>
        <v>0</v>
      </c>
    </row>
    <row r="30" spans="1:18" x14ac:dyDescent="0.2">
      <c r="A30" t="s">
        <v>16</v>
      </c>
      <c r="C30">
        <v>80</v>
      </c>
      <c r="D30" t="s">
        <v>9</v>
      </c>
      <c r="F30">
        <v>0</v>
      </c>
      <c r="G30">
        <v>1</v>
      </c>
      <c r="H30">
        <v>1</v>
      </c>
      <c r="I30">
        <v>0</v>
      </c>
      <c r="J30" t="s">
        <v>23</v>
      </c>
      <c r="L30">
        <f t="shared" si="0"/>
        <v>0</v>
      </c>
      <c r="M30">
        <f t="shared" si="1"/>
        <v>1</v>
      </c>
      <c r="N30">
        <f t="shared" si="2"/>
        <v>1</v>
      </c>
      <c r="O30">
        <f t="shared" si="3"/>
        <v>0</v>
      </c>
      <c r="P30" t="b">
        <f t="shared" si="4"/>
        <v>1</v>
      </c>
      <c r="Q30" t="b">
        <f t="shared" si="5"/>
        <v>0</v>
      </c>
      <c r="R30">
        <f t="shared" si="6"/>
        <v>0</v>
      </c>
    </row>
    <row r="31" spans="1:18" x14ac:dyDescent="0.2">
      <c r="A31" t="s">
        <v>16</v>
      </c>
      <c r="C31">
        <v>64</v>
      </c>
      <c r="D31" t="s">
        <v>9</v>
      </c>
      <c r="E31" t="s">
        <v>32</v>
      </c>
      <c r="F31">
        <v>1</v>
      </c>
      <c r="G31">
        <v>0</v>
      </c>
      <c r="H31">
        <v>0</v>
      </c>
      <c r="I31">
        <v>0</v>
      </c>
      <c r="J31" t="s">
        <v>23</v>
      </c>
      <c r="L31">
        <f t="shared" si="0"/>
        <v>1</v>
      </c>
      <c r="M31">
        <f t="shared" si="1"/>
        <v>0</v>
      </c>
      <c r="N31">
        <f t="shared" si="2"/>
        <v>0</v>
      </c>
      <c r="O31">
        <f t="shared" si="3"/>
        <v>0</v>
      </c>
      <c r="P31" t="b">
        <f t="shared" si="4"/>
        <v>0</v>
      </c>
      <c r="Q31" t="b">
        <f t="shared" si="5"/>
        <v>0</v>
      </c>
      <c r="R31">
        <f t="shared" si="6"/>
        <v>0</v>
      </c>
    </row>
    <row r="32" spans="1:18" x14ac:dyDescent="0.2">
      <c r="A32" t="s">
        <v>8</v>
      </c>
      <c r="C32">
        <v>53</v>
      </c>
      <c r="D32" t="s">
        <v>13</v>
      </c>
      <c r="E32" t="s">
        <v>18</v>
      </c>
      <c r="F32">
        <v>0.5</v>
      </c>
      <c r="G32">
        <v>1</v>
      </c>
      <c r="H32">
        <v>0</v>
      </c>
      <c r="I32">
        <v>0</v>
      </c>
      <c r="J32" t="s">
        <v>33</v>
      </c>
      <c r="L32">
        <f t="shared" si="0"/>
        <v>0</v>
      </c>
      <c r="M32">
        <f t="shared" si="1"/>
        <v>1</v>
      </c>
      <c r="N32">
        <f t="shared" si="2"/>
        <v>0</v>
      </c>
      <c r="O32">
        <f t="shared" si="3"/>
        <v>0</v>
      </c>
      <c r="P32" t="b">
        <f t="shared" si="4"/>
        <v>1</v>
      </c>
      <c r="Q32" t="b">
        <f t="shared" si="5"/>
        <v>0</v>
      </c>
      <c r="R32">
        <f t="shared" si="6"/>
        <v>0</v>
      </c>
    </row>
    <row r="33" spans="1:18" x14ac:dyDescent="0.2">
      <c r="A33" t="s">
        <v>8</v>
      </c>
      <c r="C33">
        <v>64</v>
      </c>
      <c r="D33" t="s">
        <v>13</v>
      </c>
      <c r="E33" t="s">
        <v>34</v>
      </c>
      <c r="F33">
        <v>0.5</v>
      </c>
      <c r="G33">
        <v>0</v>
      </c>
      <c r="H33">
        <v>1</v>
      </c>
      <c r="I33">
        <v>0</v>
      </c>
      <c r="J33" t="s">
        <v>33</v>
      </c>
      <c r="L33">
        <f t="shared" si="0"/>
        <v>0</v>
      </c>
      <c r="M33">
        <f t="shared" si="1"/>
        <v>0</v>
      </c>
      <c r="N33">
        <f t="shared" si="2"/>
        <v>1</v>
      </c>
      <c r="O33">
        <f t="shared" si="3"/>
        <v>0</v>
      </c>
      <c r="P33" t="b">
        <f t="shared" si="4"/>
        <v>1</v>
      </c>
      <c r="Q33" t="b">
        <f t="shared" si="5"/>
        <v>0</v>
      </c>
      <c r="R33">
        <f t="shared" si="6"/>
        <v>0</v>
      </c>
    </row>
    <row r="34" spans="1:18" x14ac:dyDescent="0.2">
      <c r="A34" s="9" t="s">
        <v>8</v>
      </c>
      <c r="B34" s="9"/>
      <c r="C34" s="9">
        <v>67</v>
      </c>
      <c r="D34" s="9" t="s">
        <v>13</v>
      </c>
      <c r="E34" s="9" t="s">
        <v>15</v>
      </c>
      <c r="F34" s="9">
        <v>0.5</v>
      </c>
      <c r="G34" s="9">
        <v>1</v>
      </c>
      <c r="H34" s="9">
        <v>1</v>
      </c>
      <c r="I34" s="9">
        <v>0</v>
      </c>
      <c r="J34" s="9" t="s">
        <v>33</v>
      </c>
      <c r="L34">
        <f t="shared" si="0"/>
        <v>0</v>
      </c>
      <c r="M34">
        <f t="shared" si="1"/>
        <v>1</v>
      </c>
      <c r="N34">
        <f t="shared" si="2"/>
        <v>1</v>
      </c>
      <c r="O34">
        <f t="shared" si="3"/>
        <v>0</v>
      </c>
      <c r="P34" t="b">
        <f t="shared" si="4"/>
        <v>1</v>
      </c>
      <c r="Q34" t="b">
        <f t="shared" si="5"/>
        <v>0</v>
      </c>
      <c r="R34">
        <f t="shared" si="6"/>
        <v>0</v>
      </c>
    </row>
    <row r="35" spans="1:18" x14ac:dyDescent="0.2">
      <c r="A35" t="s">
        <v>8</v>
      </c>
      <c r="C35">
        <v>61</v>
      </c>
      <c r="D35" t="s">
        <v>9</v>
      </c>
      <c r="E35" t="s">
        <v>19</v>
      </c>
      <c r="F35">
        <v>0.5</v>
      </c>
      <c r="G35">
        <v>1</v>
      </c>
      <c r="H35">
        <v>0</v>
      </c>
      <c r="I35">
        <v>1</v>
      </c>
      <c r="J35" t="s">
        <v>33</v>
      </c>
      <c r="L35">
        <f t="shared" si="0"/>
        <v>0</v>
      </c>
      <c r="M35">
        <f t="shared" si="1"/>
        <v>1</v>
      </c>
      <c r="N35">
        <f t="shared" si="2"/>
        <v>0</v>
      </c>
      <c r="O35">
        <f t="shared" si="3"/>
        <v>1</v>
      </c>
      <c r="P35" t="b">
        <f t="shared" si="4"/>
        <v>1</v>
      </c>
      <c r="Q35" t="b">
        <f t="shared" si="5"/>
        <v>0</v>
      </c>
      <c r="R35">
        <f t="shared" si="6"/>
        <v>0</v>
      </c>
    </row>
    <row r="36" spans="1:18" x14ac:dyDescent="0.2">
      <c r="A36" s="9" t="s">
        <v>8</v>
      </c>
      <c r="B36" s="9"/>
      <c r="C36" s="9">
        <v>53</v>
      </c>
      <c r="D36" s="9" t="s">
        <v>13</v>
      </c>
      <c r="E36" s="9" t="s">
        <v>20</v>
      </c>
      <c r="F36" s="9">
        <v>0.5</v>
      </c>
      <c r="G36" s="9">
        <v>1</v>
      </c>
      <c r="H36" s="9">
        <v>1</v>
      </c>
      <c r="I36" s="9">
        <v>1</v>
      </c>
      <c r="J36" s="9" t="s">
        <v>33</v>
      </c>
      <c r="L36">
        <f t="shared" si="0"/>
        <v>0</v>
      </c>
      <c r="M36">
        <f t="shared" si="1"/>
        <v>1</v>
      </c>
      <c r="N36">
        <f t="shared" si="2"/>
        <v>1</v>
      </c>
      <c r="O36">
        <f t="shared" si="3"/>
        <v>1</v>
      </c>
      <c r="P36" t="b">
        <f t="shared" si="4"/>
        <v>1</v>
      </c>
      <c r="Q36" t="b">
        <f t="shared" si="5"/>
        <v>0</v>
      </c>
      <c r="R36">
        <f t="shared" si="6"/>
        <v>0</v>
      </c>
    </row>
    <row r="37" spans="1:18" x14ac:dyDescent="0.2">
      <c r="A37" t="s">
        <v>8</v>
      </c>
      <c r="C37">
        <v>43</v>
      </c>
      <c r="D37" t="s">
        <v>13</v>
      </c>
      <c r="E37" t="s">
        <v>21</v>
      </c>
      <c r="F37">
        <v>0.5</v>
      </c>
      <c r="G37">
        <v>0</v>
      </c>
      <c r="H37">
        <v>1</v>
      </c>
      <c r="I37">
        <v>0</v>
      </c>
      <c r="J37" t="s">
        <v>33</v>
      </c>
      <c r="L37">
        <f t="shared" si="0"/>
        <v>0</v>
      </c>
      <c r="M37">
        <f t="shared" si="1"/>
        <v>0</v>
      </c>
      <c r="N37">
        <f t="shared" si="2"/>
        <v>1</v>
      </c>
      <c r="O37">
        <f t="shared" si="3"/>
        <v>0</v>
      </c>
      <c r="P37" t="b">
        <f t="shared" si="4"/>
        <v>1</v>
      </c>
      <c r="Q37" t="b">
        <f t="shared" si="5"/>
        <v>0</v>
      </c>
      <c r="R37">
        <f t="shared" si="6"/>
        <v>0</v>
      </c>
    </row>
    <row r="38" spans="1:18" x14ac:dyDescent="0.2">
      <c r="A38" t="s">
        <v>8</v>
      </c>
      <c r="C38">
        <v>43</v>
      </c>
      <c r="D38" t="s">
        <v>9</v>
      </c>
      <c r="E38" t="s">
        <v>35</v>
      </c>
      <c r="F38">
        <v>0.5</v>
      </c>
      <c r="G38">
        <v>0</v>
      </c>
      <c r="H38">
        <v>0</v>
      </c>
      <c r="I38">
        <v>1</v>
      </c>
      <c r="J38" t="s">
        <v>33</v>
      </c>
      <c r="L38">
        <f t="shared" si="0"/>
        <v>0</v>
      </c>
      <c r="M38">
        <f t="shared" si="1"/>
        <v>0</v>
      </c>
      <c r="N38">
        <f t="shared" si="2"/>
        <v>0</v>
      </c>
      <c r="O38">
        <f t="shared" si="3"/>
        <v>1</v>
      </c>
      <c r="P38" t="b">
        <f t="shared" si="4"/>
        <v>1</v>
      </c>
      <c r="Q38" t="b">
        <f t="shared" si="5"/>
        <v>0</v>
      </c>
      <c r="R38">
        <f t="shared" si="6"/>
        <v>0</v>
      </c>
    </row>
    <row r="39" spans="1:18" x14ac:dyDescent="0.2">
      <c r="A39" t="s">
        <v>8</v>
      </c>
      <c r="C39">
        <v>73</v>
      </c>
      <c r="D39" t="s">
        <v>13</v>
      </c>
      <c r="E39" t="s">
        <v>36</v>
      </c>
      <c r="F39" s="3">
        <v>0.5</v>
      </c>
      <c r="G39">
        <v>0.5</v>
      </c>
      <c r="H39">
        <v>1</v>
      </c>
      <c r="I39">
        <v>1</v>
      </c>
      <c r="J39" t="s">
        <v>33</v>
      </c>
      <c r="L39">
        <f t="shared" si="0"/>
        <v>0</v>
      </c>
      <c r="M39">
        <f t="shared" si="1"/>
        <v>0</v>
      </c>
      <c r="N39">
        <f t="shared" si="2"/>
        <v>1</v>
      </c>
      <c r="O39">
        <f t="shared" si="3"/>
        <v>1</v>
      </c>
      <c r="P39" t="b">
        <f t="shared" si="4"/>
        <v>1</v>
      </c>
      <c r="Q39" t="b">
        <f t="shared" si="5"/>
        <v>0</v>
      </c>
      <c r="R39">
        <f t="shared" si="6"/>
        <v>0</v>
      </c>
    </row>
    <row r="40" spans="1:18" x14ac:dyDescent="0.2">
      <c r="A40" t="s">
        <v>8</v>
      </c>
      <c r="C40">
        <v>68</v>
      </c>
      <c r="D40" t="s">
        <v>9</v>
      </c>
      <c r="E40" t="s">
        <v>37</v>
      </c>
      <c r="F40">
        <v>0.5</v>
      </c>
      <c r="G40">
        <v>0.5</v>
      </c>
      <c r="H40">
        <v>1</v>
      </c>
      <c r="I40">
        <v>1</v>
      </c>
      <c r="J40" t="s">
        <v>33</v>
      </c>
      <c r="L40">
        <f t="shared" si="0"/>
        <v>0</v>
      </c>
      <c r="M40">
        <f t="shared" si="1"/>
        <v>0</v>
      </c>
      <c r="N40">
        <f t="shared" si="2"/>
        <v>1</v>
      </c>
      <c r="O40">
        <f t="shared" si="3"/>
        <v>1</v>
      </c>
      <c r="P40" t="b">
        <f t="shared" si="4"/>
        <v>1</v>
      </c>
      <c r="Q40" t="b">
        <f t="shared" si="5"/>
        <v>0</v>
      </c>
      <c r="R40">
        <f t="shared" si="6"/>
        <v>0</v>
      </c>
    </row>
    <row r="41" spans="1:18" x14ac:dyDescent="0.2">
      <c r="A41" t="s">
        <v>8</v>
      </c>
      <c r="C41">
        <v>64</v>
      </c>
      <c r="D41" t="s">
        <v>13</v>
      </c>
      <c r="E41" t="s">
        <v>38</v>
      </c>
      <c r="F41">
        <v>0.5</v>
      </c>
      <c r="G41">
        <v>0.5</v>
      </c>
      <c r="H41">
        <v>0</v>
      </c>
      <c r="I41">
        <v>1</v>
      </c>
      <c r="J41" t="s">
        <v>33</v>
      </c>
      <c r="L41">
        <f t="shared" si="0"/>
        <v>0</v>
      </c>
      <c r="M41">
        <f t="shared" si="1"/>
        <v>0</v>
      </c>
      <c r="N41">
        <f t="shared" si="2"/>
        <v>0</v>
      </c>
      <c r="O41">
        <f t="shared" si="3"/>
        <v>1</v>
      </c>
      <c r="P41" t="b">
        <f t="shared" si="4"/>
        <v>1</v>
      </c>
      <c r="Q41" t="b">
        <f t="shared" si="5"/>
        <v>0</v>
      </c>
      <c r="R41">
        <f t="shared" si="6"/>
        <v>0</v>
      </c>
    </row>
    <row r="42" spans="1:18" x14ac:dyDescent="0.2">
      <c r="A42" t="s">
        <v>8</v>
      </c>
      <c r="C42">
        <v>41</v>
      </c>
      <c r="D42" t="s">
        <v>9</v>
      </c>
      <c r="E42" t="s">
        <v>15</v>
      </c>
      <c r="F42">
        <v>0.5</v>
      </c>
      <c r="G42">
        <v>0</v>
      </c>
      <c r="H42">
        <v>0</v>
      </c>
      <c r="I42">
        <v>0.5</v>
      </c>
      <c r="J42" t="s">
        <v>33</v>
      </c>
      <c r="L42">
        <f t="shared" si="0"/>
        <v>0</v>
      </c>
      <c r="M42">
        <f t="shared" si="1"/>
        <v>0</v>
      </c>
      <c r="N42">
        <f t="shared" si="2"/>
        <v>0</v>
      </c>
      <c r="O42">
        <f t="shared" si="3"/>
        <v>0</v>
      </c>
      <c r="P42" t="b">
        <f t="shared" si="4"/>
        <v>0</v>
      </c>
      <c r="Q42" t="b">
        <f t="shared" si="5"/>
        <v>0</v>
      </c>
      <c r="R42">
        <f t="shared" si="6"/>
        <v>0</v>
      </c>
    </row>
    <row r="43" spans="1:18" x14ac:dyDescent="0.2">
      <c r="A43" t="s">
        <v>8</v>
      </c>
      <c r="C43">
        <v>68</v>
      </c>
      <c r="D43" t="s">
        <v>13</v>
      </c>
      <c r="E43" t="s">
        <v>41</v>
      </c>
      <c r="F43">
        <v>0.5</v>
      </c>
      <c r="G43">
        <v>0</v>
      </c>
      <c r="H43">
        <v>0</v>
      </c>
      <c r="I43">
        <v>0</v>
      </c>
      <c r="J43" t="s">
        <v>33</v>
      </c>
      <c r="L43">
        <f t="shared" si="0"/>
        <v>0</v>
      </c>
      <c r="M43">
        <f t="shared" si="1"/>
        <v>0</v>
      </c>
      <c r="N43">
        <f t="shared" si="2"/>
        <v>0</v>
      </c>
      <c r="O43">
        <f t="shared" si="3"/>
        <v>0</v>
      </c>
      <c r="P43" t="b">
        <f t="shared" si="4"/>
        <v>0</v>
      </c>
      <c r="Q43" t="b">
        <f t="shared" si="5"/>
        <v>0</v>
      </c>
      <c r="R43">
        <f t="shared" si="6"/>
        <v>0</v>
      </c>
    </row>
    <row r="44" spans="1:18" x14ac:dyDescent="0.2">
      <c r="A44" t="s">
        <v>8</v>
      </c>
      <c r="C44">
        <v>45</v>
      </c>
      <c r="D44" t="s">
        <v>9</v>
      </c>
      <c r="E44" t="s">
        <v>39</v>
      </c>
      <c r="F44">
        <v>0.5</v>
      </c>
      <c r="G44">
        <v>0.5</v>
      </c>
      <c r="H44">
        <v>1</v>
      </c>
      <c r="I44">
        <v>1</v>
      </c>
      <c r="J44" t="s">
        <v>33</v>
      </c>
      <c r="L44">
        <f t="shared" si="0"/>
        <v>0</v>
      </c>
      <c r="M44">
        <f t="shared" si="1"/>
        <v>0</v>
      </c>
      <c r="N44">
        <f t="shared" si="2"/>
        <v>1</v>
      </c>
      <c r="O44">
        <f t="shared" si="3"/>
        <v>1</v>
      </c>
      <c r="P44" t="b">
        <f t="shared" si="4"/>
        <v>1</v>
      </c>
      <c r="Q44" t="b">
        <f t="shared" si="5"/>
        <v>0</v>
      </c>
      <c r="R44">
        <f t="shared" si="6"/>
        <v>0</v>
      </c>
    </row>
    <row r="45" spans="1:18" x14ac:dyDescent="0.2">
      <c r="A45" t="s">
        <v>8</v>
      </c>
      <c r="C45">
        <v>56</v>
      </c>
      <c r="D45" t="s">
        <v>9</v>
      </c>
      <c r="E45" t="s">
        <v>42</v>
      </c>
      <c r="F45">
        <v>0.5</v>
      </c>
      <c r="G45">
        <v>0</v>
      </c>
      <c r="H45">
        <v>0</v>
      </c>
      <c r="I45">
        <v>1</v>
      </c>
      <c r="J45" t="s">
        <v>33</v>
      </c>
      <c r="L45">
        <f t="shared" si="0"/>
        <v>0</v>
      </c>
      <c r="M45">
        <f t="shared" si="1"/>
        <v>0</v>
      </c>
      <c r="N45">
        <f t="shared" si="2"/>
        <v>0</v>
      </c>
      <c r="O45">
        <f t="shared" si="3"/>
        <v>1</v>
      </c>
      <c r="P45" t="b">
        <f t="shared" si="4"/>
        <v>1</v>
      </c>
      <c r="Q45" t="b">
        <f t="shared" si="5"/>
        <v>0</v>
      </c>
      <c r="R45">
        <f t="shared" si="6"/>
        <v>0</v>
      </c>
    </row>
    <row r="46" spans="1:18" x14ac:dyDescent="0.2">
      <c r="A46" t="s">
        <v>8</v>
      </c>
      <c r="C46">
        <v>45</v>
      </c>
      <c r="D46" t="s">
        <v>13</v>
      </c>
      <c r="E46" t="s">
        <v>43</v>
      </c>
      <c r="F46">
        <v>0.5</v>
      </c>
      <c r="G46">
        <v>0</v>
      </c>
      <c r="H46">
        <v>0.5</v>
      </c>
      <c r="I46">
        <v>0</v>
      </c>
      <c r="J46" t="s">
        <v>33</v>
      </c>
      <c r="L46">
        <f t="shared" si="0"/>
        <v>0</v>
      </c>
      <c r="M46">
        <f t="shared" si="1"/>
        <v>0</v>
      </c>
      <c r="N46">
        <f t="shared" si="2"/>
        <v>0</v>
      </c>
      <c r="O46">
        <f t="shared" si="3"/>
        <v>0</v>
      </c>
      <c r="P46" t="b">
        <f t="shared" si="4"/>
        <v>0</v>
      </c>
      <c r="Q46" t="b">
        <f t="shared" si="5"/>
        <v>0</v>
      </c>
      <c r="R46">
        <f t="shared" si="6"/>
        <v>0</v>
      </c>
    </row>
    <row r="47" spans="1:18" x14ac:dyDescent="0.2">
      <c r="A47" t="s">
        <v>8</v>
      </c>
      <c r="C47">
        <v>65</v>
      </c>
      <c r="D47" t="s">
        <v>9</v>
      </c>
      <c r="E47" t="s">
        <v>44</v>
      </c>
      <c r="F47">
        <v>0.5</v>
      </c>
      <c r="G47">
        <v>0</v>
      </c>
      <c r="H47">
        <v>1</v>
      </c>
      <c r="I47">
        <v>0</v>
      </c>
      <c r="J47" t="s">
        <v>33</v>
      </c>
      <c r="L47">
        <f t="shared" si="0"/>
        <v>0</v>
      </c>
      <c r="M47">
        <f t="shared" si="1"/>
        <v>0</v>
      </c>
      <c r="N47">
        <f t="shared" si="2"/>
        <v>1</v>
      </c>
      <c r="O47">
        <f t="shared" si="3"/>
        <v>0</v>
      </c>
      <c r="P47" t="b">
        <f t="shared" si="4"/>
        <v>1</v>
      </c>
      <c r="Q47" t="b">
        <f t="shared" si="5"/>
        <v>0</v>
      </c>
      <c r="R47">
        <f t="shared" si="6"/>
        <v>0</v>
      </c>
    </row>
    <row r="48" spans="1:18" x14ac:dyDescent="0.2">
      <c r="A48" t="s">
        <v>8</v>
      </c>
      <c r="C48">
        <v>63</v>
      </c>
      <c r="D48" t="s">
        <v>9</v>
      </c>
      <c r="E48" t="s">
        <v>15</v>
      </c>
      <c r="F48">
        <v>0</v>
      </c>
      <c r="G48">
        <v>0</v>
      </c>
      <c r="H48">
        <v>1</v>
      </c>
      <c r="I48">
        <v>0.5</v>
      </c>
      <c r="J48" t="s">
        <v>33</v>
      </c>
      <c r="L48">
        <f t="shared" si="0"/>
        <v>0</v>
      </c>
      <c r="M48">
        <f t="shared" si="1"/>
        <v>0</v>
      </c>
      <c r="N48">
        <f t="shared" si="2"/>
        <v>1</v>
      </c>
      <c r="O48">
        <f t="shared" si="3"/>
        <v>0</v>
      </c>
      <c r="P48" t="b">
        <f t="shared" si="4"/>
        <v>1</v>
      </c>
      <c r="Q48" t="b">
        <f t="shared" si="5"/>
        <v>0</v>
      </c>
      <c r="R48">
        <f t="shared" si="6"/>
        <v>0</v>
      </c>
    </row>
    <row r="49" spans="1:18" x14ac:dyDescent="0.2">
      <c r="A49" t="s">
        <v>8</v>
      </c>
      <c r="C49">
        <v>60</v>
      </c>
      <c r="D49" t="s">
        <v>9</v>
      </c>
      <c r="E49" t="s">
        <v>15</v>
      </c>
      <c r="F49">
        <v>0</v>
      </c>
      <c r="G49">
        <v>0</v>
      </c>
      <c r="H49">
        <v>0</v>
      </c>
      <c r="I49">
        <v>0</v>
      </c>
      <c r="J49" t="s">
        <v>33</v>
      </c>
      <c r="L49">
        <f t="shared" si="0"/>
        <v>0</v>
      </c>
      <c r="M49">
        <f t="shared" si="1"/>
        <v>0</v>
      </c>
      <c r="N49">
        <f t="shared" si="2"/>
        <v>0</v>
      </c>
      <c r="O49">
        <f t="shared" si="3"/>
        <v>0</v>
      </c>
      <c r="P49" t="b">
        <f t="shared" si="4"/>
        <v>0</v>
      </c>
      <c r="Q49" t="b">
        <f t="shared" si="5"/>
        <v>0</v>
      </c>
      <c r="R49">
        <f t="shared" si="6"/>
        <v>0</v>
      </c>
    </row>
    <row r="50" spans="1:18" x14ac:dyDescent="0.2">
      <c r="A50" t="s">
        <v>8</v>
      </c>
      <c r="C50">
        <v>81</v>
      </c>
      <c r="D50" t="s">
        <v>9</v>
      </c>
      <c r="E50" t="s">
        <v>15</v>
      </c>
      <c r="F50">
        <v>0</v>
      </c>
      <c r="G50">
        <v>0</v>
      </c>
      <c r="H50">
        <v>0</v>
      </c>
      <c r="I50">
        <v>0</v>
      </c>
      <c r="J50" t="s">
        <v>33</v>
      </c>
      <c r="L50">
        <f t="shared" ref="L50:L66" si="7">IF(F50=1,1,0)</f>
        <v>0</v>
      </c>
      <c r="M50">
        <f t="shared" si="1"/>
        <v>0</v>
      </c>
      <c r="N50">
        <f t="shared" si="2"/>
        <v>0</v>
      </c>
      <c r="O50">
        <f t="shared" si="3"/>
        <v>0</v>
      </c>
      <c r="P50" t="b">
        <f t="shared" si="4"/>
        <v>0</v>
      </c>
      <c r="Q50" t="b">
        <f t="shared" si="5"/>
        <v>0</v>
      </c>
      <c r="R50">
        <f t="shared" si="6"/>
        <v>0</v>
      </c>
    </row>
    <row r="51" spans="1:18" x14ac:dyDescent="0.2">
      <c r="A51" t="s">
        <v>8</v>
      </c>
      <c r="C51">
        <v>66</v>
      </c>
      <c r="D51" t="s">
        <v>9</v>
      </c>
      <c r="E51" t="s">
        <v>24</v>
      </c>
      <c r="F51">
        <v>0</v>
      </c>
      <c r="G51">
        <v>0</v>
      </c>
      <c r="H51">
        <v>0</v>
      </c>
      <c r="I51">
        <v>0</v>
      </c>
      <c r="J51" t="s">
        <v>33</v>
      </c>
      <c r="L51">
        <f t="shared" si="7"/>
        <v>0</v>
      </c>
      <c r="M51">
        <f t="shared" si="1"/>
        <v>0</v>
      </c>
      <c r="N51">
        <f t="shared" si="2"/>
        <v>0</v>
      </c>
      <c r="O51">
        <f t="shared" si="3"/>
        <v>0</v>
      </c>
      <c r="P51" t="b">
        <f t="shared" si="4"/>
        <v>0</v>
      </c>
      <c r="Q51" t="b">
        <f t="shared" si="5"/>
        <v>0</v>
      </c>
      <c r="R51">
        <f t="shared" si="6"/>
        <v>0</v>
      </c>
    </row>
    <row r="52" spans="1:18" x14ac:dyDescent="0.2">
      <c r="A52" t="s">
        <v>8</v>
      </c>
      <c r="C52">
        <v>64</v>
      </c>
      <c r="D52" t="s">
        <v>13</v>
      </c>
      <c r="E52" t="s">
        <v>15</v>
      </c>
      <c r="F52">
        <v>0</v>
      </c>
      <c r="G52">
        <v>0</v>
      </c>
      <c r="H52">
        <v>1</v>
      </c>
      <c r="I52">
        <v>0.5</v>
      </c>
      <c r="J52" t="s">
        <v>33</v>
      </c>
      <c r="L52">
        <f t="shared" si="7"/>
        <v>0</v>
      </c>
      <c r="M52">
        <f t="shared" si="1"/>
        <v>0</v>
      </c>
      <c r="N52">
        <f t="shared" si="2"/>
        <v>1</v>
      </c>
      <c r="O52">
        <f t="shared" si="3"/>
        <v>0</v>
      </c>
      <c r="P52" t="b">
        <f t="shared" si="4"/>
        <v>1</v>
      </c>
      <c r="Q52" t="b">
        <f t="shared" si="5"/>
        <v>0</v>
      </c>
      <c r="R52">
        <f t="shared" si="6"/>
        <v>0</v>
      </c>
    </row>
    <row r="53" spans="1:18" x14ac:dyDescent="0.2">
      <c r="A53" t="s">
        <v>8</v>
      </c>
      <c r="C53">
        <v>68</v>
      </c>
      <c r="D53" t="s">
        <v>9</v>
      </c>
      <c r="E53" t="s">
        <v>15</v>
      </c>
      <c r="F53">
        <v>0</v>
      </c>
      <c r="G53">
        <v>1</v>
      </c>
      <c r="H53">
        <v>0</v>
      </c>
      <c r="I53">
        <v>0</v>
      </c>
      <c r="J53" t="s">
        <v>33</v>
      </c>
      <c r="L53">
        <f t="shared" si="7"/>
        <v>0</v>
      </c>
      <c r="M53">
        <f t="shared" si="1"/>
        <v>1</v>
      </c>
      <c r="N53">
        <f t="shared" si="2"/>
        <v>0</v>
      </c>
      <c r="O53">
        <f t="shared" si="3"/>
        <v>0</v>
      </c>
      <c r="P53" t="b">
        <f t="shared" si="4"/>
        <v>1</v>
      </c>
      <c r="Q53" t="b">
        <f t="shared" si="5"/>
        <v>0</v>
      </c>
      <c r="R53">
        <f t="shared" si="6"/>
        <v>0</v>
      </c>
    </row>
    <row r="54" spans="1:18" x14ac:dyDescent="0.2">
      <c r="A54" t="s">
        <v>8</v>
      </c>
      <c r="C54">
        <v>56</v>
      </c>
      <c r="D54" t="s">
        <v>13</v>
      </c>
      <c r="E54" t="s">
        <v>45</v>
      </c>
      <c r="F54">
        <v>0</v>
      </c>
      <c r="G54">
        <v>0</v>
      </c>
      <c r="H54">
        <v>1</v>
      </c>
      <c r="I54">
        <v>0.5</v>
      </c>
      <c r="J54" t="s">
        <v>33</v>
      </c>
      <c r="L54">
        <f t="shared" si="7"/>
        <v>0</v>
      </c>
      <c r="M54">
        <f t="shared" si="1"/>
        <v>0</v>
      </c>
      <c r="N54">
        <f t="shared" si="2"/>
        <v>1</v>
      </c>
      <c r="O54">
        <f t="shared" si="3"/>
        <v>0</v>
      </c>
      <c r="P54" t="b">
        <f t="shared" si="4"/>
        <v>1</v>
      </c>
      <c r="Q54" t="b">
        <f t="shared" si="5"/>
        <v>0</v>
      </c>
      <c r="R54">
        <f t="shared" si="6"/>
        <v>0</v>
      </c>
    </row>
    <row r="55" spans="1:18" x14ac:dyDescent="0.2">
      <c r="A55" t="s">
        <v>8</v>
      </c>
      <c r="C55">
        <v>87</v>
      </c>
      <c r="D55" t="s">
        <v>13</v>
      </c>
      <c r="E55" t="s">
        <v>44</v>
      </c>
      <c r="F55">
        <v>0</v>
      </c>
      <c r="G55">
        <v>0</v>
      </c>
      <c r="H55">
        <v>0</v>
      </c>
      <c r="I55">
        <v>0</v>
      </c>
      <c r="J55" t="s">
        <v>33</v>
      </c>
      <c r="L55">
        <f t="shared" si="7"/>
        <v>0</v>
      </c>
      <c r="M55">
        <f t="shared" si="1"/>
        <v>0</v>
      </c>
      <c r="N55">
        <f t="shared" si="2"/>
        <v>0</v>
      </c>
      <c r="O55">
        <f t="shared" si="3"/>
        <v>0</v>
      </c>
      <c r="P55" t="b">
        <f t="shared" si="4"/>
        <v>0</v>
      </c>
      <c r="Q55" t="b">
        <f t="shared" si="5"/>
        <v>0</v>
      </c>
      <c r="R55">
        <f t="shared" si="6"/>
        <v>0</v>
      </c>
    </row>
    <row r="56" spans="1:18" x14ac:dyDescent="0.2">
      <c r="A56" t="s">
        <v>8</v>
      </c>
      <c r="C56">
        <v>48</v>
      </c>
      <c r="D56" t="s">
        <v>9</v>
      </c>
      <c r="E56" t="s">
        <v>46</v>
      </c>
      <c r="F56">
        <v>0</v>
      </c>
      <c r="G56">
        <v>0</v>
      </c>
      <c r="H56">
        <v>0</v>
      </c>
      <c r="I56">
        <v>0</v>
      </c>
      <c r="J56" t="s">
        <v>33</v>
      </c>
      <c r="L56">
        <f t="shared" si="7"/>
        <v>0</v>
      </c>
      <c r="M56">
        <f t="shared" si="1"/>
        <v>0</v>
      </c>
      <c r="N56">
        <f t="shared" si="2"/>
        <v>0</v>
      </c>
      <c r="O56">
        <f t="shared" si="3"/>
        <v>0</v>
      </c>
      <c r="P56" t="b">
        <f t="shared" si="4"/>
        <v>0</v>
      </c>
      <c r="Q56" t="b">
        <f t="shared" si="5"/>
        <v>0</v>
      </c>
      <c r="R56">
        <f t="shared" si="6"/>
        <v>0</v>
      </c>
    </row>
    <row r="57" spans="1:18" x14ac:dyDescent="0.2">
      <c r="A57" t="s">
        <v>8</v>
      </c>
      <c r="C57">
        <v>78</v>
      </c>
      <c r="D57" t="s">
        <v>9</v>
      </c>
      <c r="E57" t="s">
        <v>47</v>
      </c>
      <c r="F57">
        <v>0</v>
      </c>
      <c r="G57">
        <v>0</v>
      </c>
      <c r="H57">
        <v>0</v>
      </c>
      <c r="I57">
        <v>0.5</v>
      </c>
      <c r="J57" t="s">
        <v>33</v>
      </c>
      <c r="L57">
        <f t="shared" si="7"/>
        <v>0</v>
      </c>
      <c r="M57">
        <f t="shared" si="1"/>
        <v>0</v>
      </c>
      <c r="N57">
        <f t="shared" si="2"/>
        <v>0</v>
      </c>
      <c r="O57">
        <f t="shared" si="3"/>
        <v>0</v>
      </c>
      <c r="P57" t="b">
        <f t="shared" si="4"/>
        <v>0</v>
      </c>
      <c r="Q57" t="b">
        <f t="shared" si="5"/>
        <v>0</v>
      </c>
      <c r="R57">
        <f t="shared" si="6"/>
        <v>0</v>
      </c>
    </row>
    <row r="58" spans="1:18" x14ac:dyDescent="0.2">
      <c r="A58" t="s">
        <v>8</v>
      </c>
      <c r="C58">
        <v>72</v>
      </c>
      <c r="D58" t="s">
        <v>13</v>
      </c>
      <c r="E58" t="s">
        <v>12</v>
      </c>
      <c r="F58">
        <v>0</v>
      </c>
      <c r="G58">
        <v>0.5</v>
      </c>
      <c r="H58">
        <v>0</v>
      </c>
      <c r="I58">
        <v>0</v>
      </c>
      <c r="J58" t="s">
        <v>33</v>
      </c>
      <c r="L58">
        <f t="shared" si="7"/>
        <v>0</v>
      </c>
      <c r="M58">
        <f t="shared" si="1"/>
        <v>0</v>
      </c>
      <c r="N58">
        <f t="shared" si="2"/>
        <v>0</v>
      </c>
      <c r="O58">
        <f t="shared" si="3"/>
        <v>0</v>
      </c>
      <c r="P58" t="b">
        <f t="shared" si="4"/>
        <v>0</v>
      </c>
      <c r="Q58" t="b">
        <f t="shared" si="5"/>
        <v>0</v>
      </c>
      <c r="R58">
        <f t="shared" si="6"/>
        <v>0</v>
      </c>
    </row>
    <row r="59" spans="1:18" x14ac:dyDescent="0.2">
      <c r="A59" t="s">
        <v>8</v>
      </c>
      <c r="C59">
        <v>63</v>
      </c>
      <c r="D59" t="s">
        <v>13</v>
      </c>
      <c r="E59" t="s">
        <v>48</v>
      </c>
      <c r="F59">
        <v>0</v>
      </c>
      <c r="G59">
        <v>0</v>
      </c>
      <c r="H59">
        <v>0</v>
      </c>
      <c r="I59">
        <v>0</v>
      </c>
      <c r="J59" t="s">
        <v>33</v>
      </c>
      <c r="L59">
        <f t="shared" si="7"/>
        <v>0</v>
      </c>
      <c r="M59">
        <f t="shared" si="1"/>
        <v>0</v>
      </c>
      <c r="N59">
        <f t="shared" si="2"/>
        <v>0</v>
      </c>
      <c r="O59">
        <f t="shared" si="3"/>
        <v>0</v>
      </c>
      <c r="P59" t="b">
        <f t="shared" si="4"/>
        <v>0</v>
      </c>
      <c r="Q59" t="b">
        <f t="shared" si="5"/>
        <v>0</v>
      </c>
      <c r="R59">
        <f t="shared" si="6"/>
        <v>0</v>
      </c>
    </row>
    <row r="60" spans="1:18" x14ac:dyDescent="0.2">
      <c r="A60" t="s">
        <v>8</v>
      </c>
      <c r="C60">
        <v>51</v>
      </c>
      <c r="D60" t="s">
        <v>13</v>
      </c>
      <c r="E60" t="s">
        <v>49</v>
      </c>
      <c r="F60">
        <v>0</v>
      </c>
      <c r="G60">
        <v>0</v>
      </c>
      <c r="H60">
        <v>0</v>
      </c>
      <c r="I60">
        <v>0</v>
      </c>
      <c r="J60" t="s">
        <v>33</v>
      </c>
      <c r="L60">
        <f t="shared" si="7"/>
        <v>0</v>
      </c>
      <c r="M60">
        <f t="shared" si="1"/>
        <v>0</v>
      </c>
      <c r="N60">
        <f t="shared" si="2"/>
        <v>0</v>
      </c>
      <c r="O60">
        <f t="shared" si="3"/>
        <v>0</v>
      </c>
      <c r="P60" t="b">
        <f t="shared" si="4"/>
        <v>0</v>
      </c>
      <c r="Q60" t="b">
        <f t="shared" si="5"/>
        <v>0</v>
      </c>
      <c r="R60">
        <f t="shared" si="6"/>
        <v>0</v>
      </c>
    </row>
    <row r="61" spans="1:18" x14ac:dyDescent="0.2">
      <c r="A61" t="s">
        <v>8</v>
      </c>
      <c r="C61">
        <v>78</v>
      </c>
      <c r="D61" t="s">
        <v>9</v>
      </c>
      <c r="E61" t="s">
        <v>50</v>
      </c>
      <c r="F61">
        <v>0</v>
      </c>
      <c r="G61">
        <v>0</v>
      </c>
      <c r="H61">
        <v>0</v>
      </c>
      <c r="I61">
        <v>0</v>
      </c>
      <c r="J61" t="s">
        <v>33</v>
      </c>
      <c r="L61">
        <f t="shared" si="7"/>
        <v>0</v>
      </c>
      <c r="M61">
        <f t="shared" si="1"/>
        <v>0</v>
      </c>
      <c r="N61">
        <f t="shared" si="2"/>
        <v>0</v>
      </c>
      <c r="O61">
        <f t="shared" si="3"/>
        <v>0</v>
      </c>
      <c r="P61" t="b">
        <f t="shared" si="4"/>
        <v>0</v>
      </c>
      <c r="Q61" t="b">
        <f t="shared" si="5"/>
        <v>0</v>
      </c>
      <c r="R61">
        <f t="shared" si="6"/>
        <v>0</v>
      </c>
    </row>
    <row r="62" spans="1:18" x14ac:dyDescent="0.2">
      <c r="A62" t="s">
        <v>8</v>
      </c>
      <c r="C62">
        <v>48</v>
      </c>
      <c r="D62" t="s">
        <v>9</v>
      </c>
      <c r="E62" t="s">
        <v>51</v>
      </c>
      <c r="F62">
        <v>0</v>
      </c>
      <c r="G62">
        <v>0</v>
      </c>
      <c r="H62">
        <v>1</v>
      </c>
      <c r="I62">
        <v>0.5</v>
      </c>
      <c r="J62" t="s">
        <v>33</v>
      </c>
      <c r="L62">
        <f t="shared" si="7"/>
        <v>0</v>
      </c>
      <c r="M62">
        <f t="shared" si="1"/>
        <v>0</v>
      </c>
      <c r="N62">
        <f t="shared" si="2"/>
        <v>1</v>
      </c>
      <c r="O62">
        <f t="shared" si="3"/>
        <v>0</v>
      </c>
      <c r="P62" t="b">
        <f t="shared" si="4"/>
        <v>1</v>
      </c>
      <c r="Q62" t="b">
        <f t="shared" si="5"/>
        <v>0</v>
      </c>
      <c r="R62">
        <f t="shared" si="6"/>
        <v>0</v>
      </c>
    </row>
    <row r="63" spans="1:18" x14ac:dyDescent="0.2">
      <c r="A63" t="s">
        <v>8</v>
      </c>
      <c r="C63">
        <v>82</v>
      </c>
      <c r="D63" t="s">
        <v>9</v>
      </c>
      <c r="E63" t="s">
        <v>15</v>
      </c>
      <c r="F63">
        <v>0</v>
      </c>
      <c r="G63">
        <v>0</v>
      </c>
      <c r="H63">
        <v>1</v>
      </c>
      <c r="I63">
        <v>0</v>
      </c>
      <c r="J63" t="s">
        <v>33</v>
      </c>
      <c r="L63">
        <f t="shared" si="7"/>
        <v>0</v>
      </c>
      <c r="M63">
        <f t="shared" si="1"/>
        <v>0</v>
      </c>
      <c r="N63">
        <f t="shared" si="2"/>
        <v>1</v>
      </c>
      <c r="O63">
        <f t="shared" si="3"/>
        <v>0</v>
      </c>
      <c r="P63" t="b">
        <f t="shared" si="4"/>
        <v>1</v>
      </c>
      <c r="Q63" t="b">
        <f t="shared" si="5"/>
        <v>0</v>
      </c>
      <c r="R63">
        <f t="shared" si="6"/>
        <v>0</v>
      </c>
    </row>
    <row r="64" spans="1:18" x14ac:dyDescent="0.2">
      <c r="A64" t="s">
        <v>8</v>
      </c>
      <c r="C64">
        <v>87</v>
      </c>
      <c r="D64" t="s">
        <v>9</v>
      </c>
      <c r="E64" t="s">
        <v>24</v>
      </c>
      <c r="F64">
        <v>0</v>
      </c>
      <c r="G64">
        <v>0</v>
      </c>
      <c r="H64">
        <v>1</v>
      </c>
      <c r="I64">
        <v>1</v>
      </c>
      <c r="J64" t="s">
        <v>33</v>
      </c>
      <c r="L64">
        <f t="shared" si="7"/>
        <v>0</v>
      </c>
      <c r="M64">
        <f t="shared" si="1"/>
        <v>0</v>
      </c>
      <c r="N64">
        <f t="shared" si="2"/>
        <v>1</v>
      </c>
      <c r="O64">
        <f t="shared" si="3"/>
        <v>1</v>
      </c>
      <c r="P64" t="b">
        <f t="shared" si="4"/>
        <v>1</v>
      </c>
      <c r="Q64" t="b">
        <f t="shared" si="5"/>
        <v>0</v>
      </c>
      <c r="R64">
        <f t="shared" si="6"/>
        <v>0</v>
      </c>
    </row>
    <row r="65" spans="1:18" x14ac:dyDescent="0.2">
      <c r="A65" t="s">
        <v>8</v>
      </c>
      <c r="C65">
        <v>76</v>
      </c>
      <c r="D65" t="s">
        <v>9</v>
      </c>
      <c r="E65" t="s">
        <v>52</v>
      </c>
      <c r="F65">
        <v>0</v>
      </c>
      <c r="G65">
        <v>0</v>
      </c>
      <c r="H65">
        <v>0</v>
      </c>
      <c r="I65">
        <v>0</v>
      </c>
      <c r="J65" t="s">
        <v>33</v>
      </c>
      <c r="L65">
        <f t="shared" si="7"/>
        <v>0</v>
      </c>
      <c r="M65">
        <f t="shared" si="1"/>
        <v>0</v>
      </c>
      <c r="N65">
        <f t="shared" si="2"/>
        <v>0</v>
      </c>
      <c r="O65">
        <f t="shared" si="3"/>
        <v>0</v>
      </c>
      <c r="P65" t="b">
        <f t="shared" si="4"/>
        <v>0</v>
      </c>
      <c r="Q65" t="b">
        <f t="shared" si="5"/>
        <v>0</v>
      </c>
      <c r="R65">
        <f t="shared" si="6"/>
        <v>0</v>
      </c>
    </row>
    <row r="66" spans="1:18" x14ac:dyDescent="0.2">
      <c r="A66" t="s">
        <v>8</v>
      </c>
      <c r="C66">
        <v>47</v>
      </c>
      <c r="D66" t="s">
        <v>9</v>
      </c>
      <c r="E66" t="s">
        <v>53</v>
      </c>
      <c r="F66">
        <v>0</v>
      </c>
      <c r="G66">
        <v>0</v>
      </c>
      <c r="H66">
        <v>0</v>
      </c>
      <c r="I66">
        <v>0</v>
      </c>
      <c r="J66" t="s">
        <v>33</v>
      </c>
      <c r="L66">
        <f t="shared" si="7"/>
        <v>0</v>
      </c>
      <c r="M66">
        <f t="shared" si="1"/>
        <v>0</v>
      </c>
      <c r="N66">
        <f t="shared" si="2"/>
        <v>0</v>
      </c>
      <c r="O66">
        <f t="shared" si="3"/>
        <v>0</v>
      </c>
      <c r="P66" t="b">
        <f t="shared" si="4"/>
        <v>0</v>
      </c>
      <c r="Q66" t="b">
        <f t="shared" si="5"/>
        <v>0</v>
      </c>
      <c r="R66">
        <f t="shared" si="6"/>
        <v>0</v>
      </c>
    </row>
    <row r="67" spans="1:18" x14ac:dyDescent="0.2">
      <c r="A67" t="s">
        <v>8</v>
      </c>
      <c r="C67">
        <v>77</v>
      </c>
      <c r="D67" t="s">
        <v>13</v>
      </c>
      <c r="E67" t="s">
        <v>20</v>
      </c>
      <c r="F67">
        <v>0</v>
      </c>
      <c r="G67">
        <v>1</v>
      </c>
      <c r="H67">
        <v>0</v>
      </c>
      <c r="I67">
        <v>0</v>
      </c>
      <c r="J67" t="s">
        <v>33</v>
      </c>
      <c r="L67">
        <f t="shared" ref="L67:N130" si="8">IF(F67=1,1,0)</f>
        <v>0</v>
      </c>
      <c r="M67">
        <f t="shared" si="8"/>
        <v>1</v>
      </c>
      <c r="N67">
        <f t="shared" si="8"/>
        <v>0</v>
      </c>
      <c r="O67">
        <f t="shared" ref="O67:O130" si="9">IF(I67=1,1,0)</f>
        <v>0</v>
      </c>
      <c r="P67" t="b">
        <f t="shared" ref="P67:P130" si="10">OR(M67=1,N67=1,O67=1)</f>
        <v>1</v>
      </c>
      <c r="Q67" t="b">
        <f t="shared" ref="Q67:Q130" si="11">AND(L67=1,P67=TRUE)</f>
        <v>0</v>
      </c>
      <c r="R67">
        <f t="shared" ref="R67:R130" si="12">IF(Q67=TRUE,1,0)</f>
        <v>0</v>
      </c>
    </row>
    <row r="68" spans="1:18" x14ac:dyDescent="0.2">
      <c r="A68" t="s">
        <v>8</v>
      </c>
      <c r="C68">
        <v>62</v>
      </c>
      <c r="D68" t="s">
        <v>13</v>
      </c>
      <c r="E68" t="s">
        <v>54</v>
      </c>
      <c r="F68">
        <v>0</v>
      </c>
      <c r="G68">
        <v>0</v>
      </c>
      <c r="H68">
        <v>0</v>
      </c>
      <c r="I68">
        <v>0.5</v>
      </c>
      <c r="J68" t="s">
        <v>33</v>
      </c>
      <c r="L68">
        <f t="shared" si="8"/>
        <v>0</v>
      </c>
      <c r="M68">
        <f t="shared" si="8"/>
        <v>0</v>
      </c>
      <c r="N68">
        <f t="shared" si="8"/>
        <v>0</v>
      </c>
      <c r="O68">
        <f t="shared" si="9"/>
        <v>0</v>
      </c>
      <c r="P68" t="b">
        <f t="shared" si="10"/>
        <v>0</v>
      </c>
      <c r="Q68" t="b">
        <f t="shared" si="11"/>
        <v>0</v>
      </c>
      <c r="R68">
        <f t="shared" si="12"/>
        <v>0</v>
      </c>
    </row>
    <row r="69" spans="1:18" x14ac:dyDescent="0.2">
      <c r="A69" t="s">
        <v>8</v>
      </c>
      <c r="C69">
        <v>73</v>
      </c>
      <c r="D69" t="s">
        <v>9</v>
      </c>
      <c r="E69" t="s">
        <v>55</v>
      </c>
      <c r="F69">
        <v>0</v>
      </c>
      <c r="G69">
        <v>1</v>
      </c>
      <c r="H69">
        <v>0</v>
      </c>
      <c r="I69">
        <v>0</v>
      </c>
      <c r="J69" t="s">
        <v>33</v>
      </c>
      <c r="L69">
        <f t="shared" si="8"/>
        <v>0</v>
      </c>
      <c r="M69">
        <f t="shared" si="8"/>
        <v>1</v>
      </c>
      <c r="N69">
        <f t="shared" si="8"/>
        <v>0</v>
      </c>
      <c r="O69">
        <f t="shared" si="9"/>
        <v>0</v>
      </c>
      <c r="P69" t="b">
        <f t="shared" si="10"/>
        <v>1</v>
      </c>
      <c r="Q69" t="b">
        <f t="shared" si="11"/>
        <v>0</v>
      </c>
      <c r="R69">
        <f t="shared" si="12"/>
        <v>0</v>
      </c>
    </row>
    <row r="70" spans="1:18" x14ac:dyDescent="0.2">
      <c r="A70" t="s">
        <v>8</v>
      </c>
      <c r="C70">
        <v>71</v>
      </c>
      <c r="D70" t="s">
        <v>9</v>
      </c>
      <c r="E70" t="s">
        <v>56</v>
      </c>
      <c r="F70">
        <v>0</v>
      </c>
      <c r="G70">
        <v>0</v>
      </c>
      <c r="H70">
        <v>0</v>
      </c>
      <c r="I70">
        <v>0</v>
      </c>
      <c r="J70" t="s">
        <v>33</v>
      </c>
      <c r="L70">
        <f t="shared" si="8"/>
        <v>0</v>
      </c>
      <c r="M70">
        <f t="shared" si="8"/>
        <v>0</v>
      </c>
      <c r="N70">
        <f t="shared" si="8"/>
        <v>0</v>
      </c>
      <c r="O70">
        <f t="shared" si="9"/>
        <v>0</v>
      </c>
      <c r="P70" t="b">
        <f t="shared" si="10"/>
        <v>0</v>
      </c>
      <c r="Q70" t="b">
        <f t="shared" si="11"/>
        <v>0</v>
      </c>
      <c r="R70">
        <f t="shared" si="12"/>
        <v>0</v>
      </c>
    </row>
    <row r="71" spans="1:18" x14ac:dyDescent="0.2">
      <c r="A71" t="s">
        <v>8</v>
      </c>
      <c r="C71">
        <v>61</v>
      </c>
      <c r="D71" t="s">
        <v>13</v>
      </c>
      <c r="E71" t="s">
        <v>57</v>
      </c>
      <c r="F71">
        <v>0</v>
      </c>
      <c r="G71">
        <v>0</v>
      </c>
      <c r="H71">
        <v>0</v>
      </c>
      <c r="I71">
        <v>0</v>
      </c>
      <c r="J71" t="s">
        <v>33</v>
      </c>
      <c r="L71">
        <f t="shared" si="8"/>
        <v>0</v>
      </c>
      <c r="M71">
        <f t="shared" si="8"/>
        <v>0</v>
      </c>
      <c r="N71">
        <f t="shared" si="8"/>
        <v>0</v>
      </c>
      <c r="O71">
        <f t="shared" si="9"/>
        <v>0</v>
      </c>
      <c r="P71" t="b">
        <f t="shared" si="10"/>
        <v>0</v>
      </c>
      <c r="Q71" t="b">
        <f t="shared" si="11"/>
        <v>0</v>
      </c>
      <c r="R71">
        <f t="shared" si="12"/>
        <v>0</v>
      </c>
    </row>
    <row r="72" spans="1:18" x14ac:dyDescent="0.2">
      <c r="A72" t="s">
        <v>8</v>
      </c>
      <c r="C72">
        <v>84</v>
      </c>
      <c r="D72" t="s">
        <v>9</v>
      </c>
      <c r="E72" t="s">
        <v>15</v>
      </c>
      <c r="F72">
        <v>0</v>
      </c>
      <c r="G72">
        <v>1</v>
      </c>
      <c r="H72">
        <v>1</v>
      </c>
      <c r="I72">
        <v>0</v>
      </c>
      <c r="J72" t="s">
        <v>33</v>
      </c>
      <c r="L72">
        <f t="shared" si="8"/>
        <v>0</v>
      </c>
      <c r="M72">
        <f t="shared" si="8"/>
        <v>1</v>
      </c>
      <c r="N72">
        <f t="shared" si="8"/>
        <v>1</v>
      </c>
      <c r="O72">
        <f t="shared" si="9"/>
        <v>0</v>
      </c>
      <c r="P72" t="b">
        <f t="shared" si="10"/>
        <v>1</v>
      </c>
      <c r="Q72" t="b">
        <f t="shared" si="11"/>
        <v>0</v>
      </c>
      <c r="R72">
        <f t="shared" si="12"/>
        <v>0</v>
      </c>
    </row>
    <row r="73" spans="1:18" x14ac:dyDescent="0.2">
      <c r="A73" t="s">
        <v>8</v>
      </c>
      <c r="C73">
        <v>75</v>
      </c>
      <c r="D73" t="s">
        <v>9</v>
      </c>
      <c r="E73" t="s">
        <v>58</v>
      </c>
      <c r="F73">
        <v>0</v>
      </c>
      <c r="G73">
        <v>0</v>
      </c>
      <c r="H73">
        <v>0</v>
      </c>
      <c r="I73">
        <v>0</v>
      </c>
      <c r="J73" t="s">
        <v>33</v>
      </c>
      <c r="L73">
        <f t="shared" si="8"/>
        <v>0</v>
      </c>
      <c r="M73">
        <f t="shared" si="8"/>
        <v>0</v>
      </c>
      <c r="N73">
        <f t="shared" si="8"/>
        <v>0</v>
      </c>
      <c r="O73">
        <f t="shared" si="9"/>
        <v>0</v>
      </c>
      <c r="P73" t="b">
        <f t="shared" si="10"/>
        <v>0</v>
      </c>
      <c r="Q73" t="b">
        <f t="shared" si="11"/>
        <v>0</v>
      </c>
      <c r="R73">
        <f t="shared" si="12"/>
        <v>0</v>
      </c>
    </row>
    <row r="74" spans="1:18" x14ac:dyDescent="0.2">
      <c r="A74" t="s">
        <v>8</v>
      </c>
      <c r="C74">
        <v>56</v>
      </c>
      <c r="D74" t="s">
        <v>9</v>
      </c>
      <c r="E74" t="s">
        <v>15</v>
      </c>
      <c r="F74">
        <v>0</v>
      </c>
      <c r="G74">
        <v>0</v>
      </c>
      <c r="H74">
        <v>0</v>
      </c>
      <c r="I74">
        <v>0</v>
      </c>
      <c r="J74" t="s">
        <v>33</v>
      </c>
      <c r="L74">
        <f t="shared" si="8"/>
        <v>0</v>
      </c>
      <c r="M74">
        <f t="shared" si="8"/>
        <v>0</v>
      </c>
      <c r="N74">
        <f t="shared" si="8"/>
        <v>0</v>
      </c>
      <c r="O74">
        <f t="shared" si="9"/>
        <v>0</v>
      </c>
      <c r="P74" t="b">
        <f t="shared" si="10"/>
        <v>0</v>
      </c>
      <c r="Q74" t="b">
        <f t="shared" si="11"/>
        <v>0</v>
      </c>
      <c r="R74">
        <f t="shared" si="12"/>
        <v>0</v>
      </c>
    </row>
    <row r="75" spans="1:18" x14ac:dyDescent="0.2">
      <c r="A75" t="s">
        <v>8</v>
      </c>
      <c r="C75">
        <v>45</v>
      </c>
      <c r="D75" t="s">
        <v>9</v>
      </c>
      <c r="E75" t="s">
        <v>59</v>
      </c>
      <c r="F75">
        <v>0</v>
      </c>
      <c r="G75">
        <v>0</v>
      </c>
      <c r="H75">
        <v>1</v>
      </c>
      <c r="I75">
        <v>0</v>
      </c>
      <c r="J75" t="s">
        <v>33</v>
      </c>
      <c r="L75">
        <f t="shared" si="8"/>
        <v>0</v>
      </c>
      <c r="M75">
        <f t="shared" si="8"/>
        <v>0</v>
      </c>
      <c r="N75">
        <f t="shared" si="8"/>
        <v>1</v>
      </c>
      <c r="O75">
        <f t="shared" si="9"/>
        <v>0</v>
      </c>
      <c r="P75" t="b">
        <f t="shared" si="10"/>
        <v>1</v>
      </c>
      <c r="Q75" t="b">
        <f t="shared" si="11"/>
        <v>0</v>
      </c>
      <c r="R75">
        <f t="shared" si="12"/>
        <v>0</v>
      </c>
    </row>
    <row r="76" spans="1:18" x14ac:dyDescent="0.2">
      <c r="A76" t="s">
        <v>8</v>
      </c>
      <c r="C76">
        <v>72</v>
      </c>
      <c r="D76" t="s">
        <v>9</v>
      </c>
      <c r="E76" t="s">
        <v>60</v>
      </c>
      <c r="F76">
        <v>0</v>
      </c>
      <c r="G76">
        <v>0</v>
      </c>
      <c r="H76">
        <v>1</v>
      </c>
      <c r="I76">
        <v>0</v>
      </c>
      <c r="J76" t="s">
        <v>33</v>
      </c>
      <c r="L76">
        <f t="shared" si="8"/>
        <v>0</v>
      </c>
      <c r="M76">
        <f t="shared" si="8"/>
        <v>0</v>
      </c>
      <c r="N76">
        <f t="shared" si="8"/>
        <v>1</v>
      </c>
      <c r="O76">
        <f t="shared" si="9"/>
        <v>0</v>
      </c>
      <c r="P76" t="b">
        <f t="shared" si="10"/>
        <v>1</v>
      </c>
      <c r="Q76" t="b">
        <f t="shared" si="11"/>
        <v>0</v>
      </c>
      <c r="R76">
        <f t="shared" si="12"/>
        <v>0</v>
      </c>
    </row>
    <row r="77" spans="1:18" x14ac:dyDescent="0.2">
      <c r="A77" t="s">
        <v>8</v>
      </c>
      <c r="C77">
        <v>40</v>
      </c>
      <c r="D77" t="s">
        <v>13</v>
      </c>
      <c r="E77" t="s">
        <v>15</v>
      </c>
      <c r="F77">
        <v>0</v>
      </c>
      <c r="G77">
        <v>0</v>
      </c>
      <c r="H77">
        <v>0</v>
      </c>
      <c r="I77">
        <v>1</v>
      </c>
      <c r="J77" t="s">
        <v>33</v>
      </c>
      <c r="L77">
        <f t="shared" si="8"/>
        <v>0</v>
      </c>
      <c r="M77">
        <f t="shared" si="8"/>
        <v>0</v>
      </c>
      <c r="N77">
        <f t="shared" si="8"/>
        <v>0</v>
      </c>
      <c r="O77">
        <f t="shared" si="9"/>
        <v>1</v>
      </c>
      <c r="P77" t="b">
        <f t="shared" si="10"/>
        <v>1</v>
      </c>
      <c r="Q77" t="b">
        <f t="shared" si="11"/>
        <v>0</v>
      </c>
      <c r="R77">
        <f t="shared" si="12"/>
        <v>0</v>
      </c>
    </row>
    <row r="78" spans="1:18" x14ac:dyDescent="0.2">
      <c r="A78" t="s">
        <v>8</v>
      </c>
      <c r="C78">
        <v>50</v>
      </c>
      <c r="D78" t="s">
        <v>9</v>
      </c>
      <c r="E78" t="s">
        <v>15</v>
      </c>
      <c r="F78">
        <v>0</v>
      </c>
      <c r="G78">
        <v>0</v>
      </c>
      <c r="H78">
        <v>0</v>
      </c>
      <c r="I78">
        <v>1</v>
      </c>
      <c r="J78" t="s">
        <v>33</v>
      </c>
      <c r="L78">
        <f t="shared" si="8"/>
        <v>0</v>
      </c>
      <c r="M78">
        <f t="shared" si="8"/>
        <v>0</v>
      </c>
      <c r="N78">
        <f t="shared" si="8"/>
        <v>0</v>
      </c>
      <c r="O78">
        <f t="shared" si="9"/>
        <v>1</v>
      </c>
      <c r="P78" t="b">
        <f t="shared" si="10"/>
        <v>1</v>
      </c>
      <c r="Q78" t="b">
        <f t="shared" si="11"/>
        <v>0</v>
      </c>
      <c r="R78">
        <f t="shared" si="12"/>
        <v>0</v>
      </c>
    </row>
    <row r="79" spans="1:18" x14ac:dyDescent="0.2">
      <c r="A79" t="s">
        <v>8</v>
      </c>
      <c r="C79">
        <v>57</v>
      </c>
      <c r="D79" t="s">
        <v>13</v>
      </c>
      <c r="E79" t="s">
        <v>24</v>
      </c>
      <c r="F79">
        <v>0</v>
      </c>
      <c r="G79">
        <v>0</v>
      </c>
      <c r="H79">
        <v>0</v>
      </c>
      <c r="I79">
        <v>0</v>
      </c>
      <c r="J79" t="s">
        <v>33</v>
      </c>
      <c r="L79">
        <f t="shared" si="8"/>
        <v>0</v>
      </c>
      <c r="M79">
        <f t="shared" si="8"/>
        <v>0</v>
      </c>
      <c r="N79">
        <f t="shared" si="8"/>
        <v>0</v>
      </c>
      <c r="O79">
        <f t="shared" si="9"/>
        <v>0</v>
      </c>
      <c r="P79" t="b">
        <f t="shared" si="10"/>
        <v>0</v>
      </c>
      <c r="Q79" t="b">
        <f t="shared" si="11"/>
        <v>0</v>
      </c>
      <c r="R79">
        <f t="shared" si="12"/>
        <v>0</v>
      </c>
    </row>
    <row r="80" spans="1:18" x14ac:dyDescent="0.2">
      <c r="A80" t="s">
        <v>8</v>
      </c>
      <c r="C80">
        <v>68</v>
      </c>
      <c r="D80" t="s">
        <v>9</v>
      </c>
      <c r="E80" t="s">
        <v>24</v>
      </c>
      <c r="F80">
        <v>0</v>
      </c>
      <c r="G80">
        <v>0</v>
      </c>
      <c r="H80">
        <v>0</v>
      </c>
      <c r="I80">
        <v>1</v>
      </c>
      <c r="J80" t="s">
        <v>33</v>
      </c>
      <c r="L80">
        <f t="shared" si="8"/>
        <v>0</v>
      </c>
      <c r="M80">
        <f t="shared" si="8"/>
        <v>0</v>
      </c>
      <c r="N80">
        <f t="shared" si="8"/>
        <v>0</v>
      </c>
      <c r="O80">
        <f t="shared" si="9"/>
        <v>1</v>
      </c>
      <c r="P80" t="b">
        <f t="shared" si="10"/>
        <v>1</v>
      </c>
      <c r="Q80" t="b">
        <f t="shared" si="11"/>
        <v>0</v>
      </c>
      <c r="R80">
        <f t="shared" si="12"/>
        <v>0</v>
      </c>
    </row>
    <row r="81" spans="1:18" x14ac:dyDescent="0.2">
      <c r="A81" t="s">
        <v>8</v>
      </c>
      <c r="C81">
        <v>51</v>
      </c>
      <c r="D81" t="s">
        <v>13</v>
      </c>
      <c r="E81" t="s">
        <v>61</v>
      </c>
      <c r="F81">
        <v>0</v>
      </c>
      <c r="G81">
        <v>0</v>
      </c>
      <c r="H81">
        <v>0</v>
      </c>
      <c r="I81">
        <v>1</v>
      </c>
      <c r="J81" t="s">
        <v>33</v>
      </c>
      <c r="L81">
        <f t="shared" si="8"/>
        <v>0</v>
      </c>
      <c r="M81">
        <f t="shared" si="8"/>
        <v>0</v>
      </c>
      <c r="N81">
        <f t="shared" si="8"/>
        <v>0</v>
      </c>
      <c r="O81">
        <f t="shared" si="9"/>
        <v>1</v>
      </c>
      <c r="P81" t="b">
        <f t="shared" si="10"/>
        <v>1</v>
      </c>
      <c r="Q81" t="b">
        <f t="shared" si="11"/>
        <v>0</v>
      </c>
      <c r="R81">
        <f t="shared" si="12"/>
        <v>0</v>
      </c>
    </row>
    <row r="82" spans="1:18" x14ac:dyDescent="0.2">
      <c r="A82" t="s">
        <v>8</v>
      </c>
      <c r="C82">
        <v>54</v>
      </c>
      <c r="D82" t="s">
        <v>13</v>
      </c>
      <c r="E82" t="s">
        <v>62</v>
      </c>
      <c r="F82">
        <v>0</v>
      </c>
      <c r="G82">
        <v>0</v>
      </c>
      <c r="H82">
        <v>0</v>
      </c>
      <c r="I82">
        <v>1</v>
      </c>
      <c r="J82" t="s">
        <v>33</v>
      </c>
      <c r="L82">
        <f t="shared" si="8"/>
        <v>0</v>
      </c>
      <c r="M82">
        <f t="shared" si="8"/>
        <v>0</v>
      </c>
      <c r="N82">
        <f t="shared" si="8"/>
        <v>0</v>
      </c>
      <c r="O82">
        <f t="shared" si="9"/>
        <v>1</v>
      </c>
      <c r="P82" t="b">
        <f t="shared" si="10"/>
        <v>1</v>
      </c>
      <c r="Q82" t="b">
        <f t="shared" si="11"/>
        <v>0</v>
      </c>
      <c r="R82">
        <f t="shared" si="12"/>
        <v>0</v>
      </c>
    </row>
    <row r="83" spans="1:18" x14ac:dyDescent="0.2">
      <c r="A83" t="s">
        <v>16</v>
      </c>
      <c r="C83">
        <v>73</v>
      </c>
      <c r="D83" t="s">
        <v>9</v>
      </c>
      <c r="F83">
        <v>1</v>
      </c>
      <c r="G83">
        <v>0</v>
      </c>
      <c r="H83">
        <v>0</v>
      </c>
      <c r="I83">
        <v>0</v>
      </c>
      <c r="J83" t="s">
        <v>33</v>
      </c>
      <c r="L83">
        <f t="shared" si="8"/>
        <v>1</v>
      </c>
      <c r="M83">
        <f t="shared" si="8"/>
        <v>0</v>
      </c>
      <c r="N83">
        <f t="shared" si="8"/>
        <v>0</v>
      </c>
      <c r="O83">
        <f t="shared" si="9"/>
        <v>0</v>
      </c>
      <c r="P83" t="b">
        <f t="shared" si="10"/>
        <v>0</v>
      </c>
      <c r="Q83" t="b">
        <f t="shared" si="11"/>
        <v>0</v>
      </c>
      <c r="R83">
        <f t="shared" si="12"/>
        <v>0</v>
      </c>
    </row>
    <row r="84" spans="1:18" x14ac:dyDescent="0.2">
      <c r="A84" s="7" t="s">
        <v>16</v>
      </c>
      <c r="B84" s="7"/>
      <c r="C84" s="7">
        <v>79</v>
      </c>
      <c r="D84" s="7" t="s">
        <v>9</v>
      </c>
      <c r="E84" s="7" t="s">
        <v>63</v>
      </c>
      <c r="F84" s="7">
        <v>1</v>
      </c>
      <c r="G84" s="7">
        <v>1</v>
      </c>
      <c r="H84" s="7">
        <v>1</v>
      </c>
      <c r="I84" s="7">
        <v>0</v>
      </c>
      <c r="J84" s="7" t="s">
        <v>33</v>
      </c>
      <c r="L84">
        <f t="shared" si="8"/>
        <v>1</v>
      </c>
      <c r="M84">
        <f t="shared" si="8"/>
        <v>1</v>
      </c>
      <c r="N84">
        <f t="shared" si="8"/>
        <v>1</v>
      </c>
      <c r="O84">
        <f t="shared" si="9"/>
        <v>0</v>
      </c>
      <c r="P84" t="b">
        <f t="shared" si="10"/>
        <v>1</v>
      </c>
      <c r="Q84" t="b">
        <f t="shared" si="11"/>
        <v>1</v>
      </c>
      <c r="R84">
        <f t="shared" si="12"/>
        <v>1</v>
      </c>
    </row>
    <row r="85" spans="1:18" x14ac:dyDescent="0.2">
      <c r="A85" t="s">
        <v>16</v>
      </c>
      <c r="C85">
        <v>70</v>
      </c>
      <c r="D85" t="s">
        <v>9</v>
      </c>
      <c r="E85" t="s">
        <v>64</v>
      </c>
      <c r="F85">
        <v>1</v>
      </c>
      <c r="G85">
        <v>0</v>
      </c>
      <c r="H85">
        <v>0</v>
      </c>
      <c r="I85">
        <v>0</v>
      </c>
      <c r="J85" t="s">
        <v>33</v>
      </c>
      <c r="L85">
        <f t="shared" si="8"/>
        <v>1</v>
      </c>
      <c r="M85">
        <f t="shared" si="8"/>
        <v>0</v>
      </c>
      <c r="N85">
        <f t="shared" si="8"/>
        <v>0</v>
      </c>
      <c r="O85">
        <f t="shared" si="9"/>
        <v>0</v>
      </c>
      <c r="P85" t="b">
        <f t="shared" si="10"/>
        <v>0</v>
      </c>
      <c r="Q85" t="b">
        <f t="shared" si="11"/>
        <v>0</v>
      </c>
      <c r="R85">
        <f t="shared" si="12"/>
        <v>0</v>
      </c>
    </row>
    <row r="86" spans="1:18" x14ac:dyDescent="0.2">
      <c r="A86" s="7" t="s">
        <v>16</v>
      </c>
      <c r="B86" s="7"/>
      <c r="C86" s="7">
        <v>75</v>
      </c>
      <c r="D86" s="7" t="s">
        <v>13</v>
      </c>
      <c r="E86" s="7" t="s">
        <v>15</v>
      </c>
      <c r="F86" s="7">
        <v>1</v>
      </c>
      <c r="G86" s="7">
        <v>1</v>
      </c>
      <c r="H86" s="7">
        <v>0</v>
      </c>
      <c r="I86" s="7">
        <v>0</v>
      </c>
      <c r="J86" s="7" t="s">
        <v>33</v>
      </c>
      <c r="L86">
        <f t="shared" si="8"/>
        <v>1</v>
      </c>
      <c r="M86">
        <f t="shared" si="8"/>
        <v>1</v>
      </c>
      <c r="N86">
        <f t="shared" si="8"/>
        <v>0</v>
      </c>
      <c r="O86">
        <f t="shared" si="9"/>
        <v>0</v>
      </c>
      <c r="P86" t="b">
        <f t="shared" si="10"/>
        <v>1</v>
      </c>
      <c r="Q86" t="b">
        <f t="shared" si="11"/>
        <v>1</v>
      </c>
      <c r="R86">
        <f t="shared" si="12"/>
        <v>1</v>
      </c>
    </row>
    <row r="87" spans="1:18" x14ac:dyDescent="0.2">
      <c r="A87" s="7" t="s">
        <v>8</v>
      </c>
      <c r="B87" s="7"/>
      <c r="C87" s="7">
        <v>46</v>
      </c>
      <c r="D87" s="7" t="s">
        <v>13</v>
      </c>
      <c r="E87" s="7" t="s">
        <v>65</v>
      </c>
      <c r="F87" s="7">
        <v>1</v>
      </c>
      <c r="G87" s="7">
        <v>0.5</v>
      </c>
      <c r="H87" s="7">
        <v>0</v>
      </c>
      <c r="I87" s="7">
        <v>1</v>
      </c>
      <c r="J87" s="7" t="s">
        <v>33</v>
      </c>
      <c r="L87">
        <f t="shared" si="8"/>
        <v>1</v>
      </c>
      <c r="M87">
        <f t="shared" si="8"/>
        <v>0</v>
      </c>
      <c r="N87">
        <f t="shared" si="8"/>
        <v>0</v>
      </c>
      <c r="O87">
        <f t="shared" si="9"/>
        <v>1</v>
      </c>
      <c r="P87" t="b">
        <f t="shared" si="10"/>
        <v>1</v>
      </c>
      <c r="Q87" t="b">
        <f t="shared" si="11"/>
        <v>1</v>
      </c>
      <c r="R87">
        <f t="shared" si="12"/>
        <v>1</v>
      </c>
    </row>
    <row r="88" spans="1:18" x14ac:dyDescent="0.2">
      <c r="A88" s="7" t="s">
        <v>16</v>
      </c>
      <c r="B88" s="7"/>
      <c r="C88" s="7">
        <v>79</v>
      </c>
      <c r="D88" s="7" t="s">
        <v>9</v>
      </c>
      <c r="E88" s="7"/>
      <c r="F88" s="7">
        <v>1</v>
      </c>
      <c r="G88" s="7">
        <v>0</v>
      </c>
      <c r="H88" s="7">
        <v>1</v>
      </c>
      <c r="I88" s="7">
        <v>0</v>
      </c>
      <c r="J88" s="7" t="s">
        <v>33</v>
      </c>
      <c r="L88">
        <f t="shared" si="8"/>
        <v>1</v>
      </c>
      <c r="M88">
        <f t="shared" si="8"/>
        <v>0</v>
      </c>
      <c r="N88">
        <f t="shared" si="8"/>
        <v>1</v>
      </c>
      <c r="O88">
        <f t="shared" si="9"/>
        <v>0</v>
      </c>
      <c r="P88" t="b">
        <f t="shared" si="10"/>
        <v>1</v>
      </c>
      <c r="Q88" t="b">
        <f t="shared" si="11"/>
        <v>1</v>
      </c>
      <c r="R88">
        <f t="shared" si="12"/>
        <v>1</v>
      </c>
    </row>
    <row r="89" spans="1:18" x14ac:dyDescent="0.2">
      <c r="A89" s="7" t="s">
        <v>16</v>
      </c>
      <c r="B89" s="7"/>
      <c r="C89" s="7">
        <v>78</v>
      </c>
      <c r="D89" s="7" t="s">
        <v>9</v>
      </c>
      <c r="E89" s="7"/>
      <c r="F89" s="7">
        <v>1</v>
      </c>
      <c r="G89" s="7">
        <v>1</v>
      </c>
      <c r="H89" s="7">
        <v>1</v>
      </c>
      <c r="I89" s="7">
        <v>0</v>
      </c>
      <c r="J89" s="7" t="s">
        <v>33</v>
      </c>
      <c r="L89">
        <f t="shared" si="8"/>
        <v>1</v>
      </c>
      <c r="M89">
        <f t="shared" si="8"/>
        <v>1</v>
      </c>
      <c r="N89">
        <f t="shared" si="8"/>
        <v>1</v>
      </c>
      <c r="O89">
        <f t="shared" si="9"/>
        <v>0</v>
      </c>
      <c r="P89" t="b">
        <f t="shared" si="10"/>
        <v>1</v>
      </c>
      <c r="Q89" t="b">
        <f t="shared" si="11"/>
        <v>1</v>
      </c>
      <c r="R89">
        <f t="shared" si="12"/>
        <v>1</v>
      </c>
    </row>
    <row r="90" spans="1:18" x14ac:dyDescent="0.2">
      <c r="A90" t="s">
        <v>16</v>
      </c>
      <c r="C90">
        <v>70</v>
      </c>
      <c r="D90" t="s">
        <v>13</v>
      </c>
      <c r="E90" t="s">
        <v>66</v>
      </c>
      <c r="F90">
        <v>0</v>
      </c>
      <c r="G90">
        <v>0</v>
      </c>
      <c r="H90">
        <v>1</v>
      </c>
      <c r="I90">
        <v>1</v>
      </c>
      <c r="J90" t="s">
        <v>33</v>
      </c>
      <c r="L90">
        <f t="shared" si="8"/>
        <v>0</v>
      </c>
      <c r="M90">
        <f t="shared" si="8"/>
        <v>0</v>
      </c>
      <c r="N90">
        <f t="shared" si="8"/>
        <v>1</v>
      </c>
      <c r="O90">
        <f t="shared" si="9"/>
        <v>1</v>
      </c>
      <c r="P90" t="b">
        <f t="shared" si="10"/>
        <v>1</v>
      </c>
      <c r="Q90" t="b">
        <f t="shared" si="11"/>
        <v>0</v>
      </c>
      <c r="R90">
        <f t="shared" si="12"/>
        <v>0</v>
      </c>
    </row>
    <row r="91" spans="1:18" x14ac:dyDescent="0.2">
      <c r="A91" s="7" t="s">
        <v>16</v>
      </c>
      <c r="B91" s="7"/>
      <c r="C91" s="7">
        <v>82</v>
      </c>
      <c r="D91" s="7" t="s">
        <v>9</v>
      </c>
      <c r="E91" s="7" t="s">
        <v>67</v>
      </c>
      <c r="F91" s="7">
        <v>1</v>
      </c>
      <c r="G91" s="7">
        <v>0</v>
      </c>
      <c r="H91" s="7">
        <v>0</v>
      </c>
      <c r="I91" s="7">
        <v>0</v>
      </c>
      <c r="J91" s="7" t="s">
        <v>33</v>
      </c>
      <c r="L91">
        <f t="shared" si="8"/>
        <v>1</v>
      </c>
      <c r="M91">
        <f t="shared" si="8"/>
        <v>0</v>
      </c>
      <c r="N91">
        <f t="shared" si="8"/>
        <v>0</v>
      </c>
      <c r="O91">
        <f t="shared" si="9"/>
        <v>0</v>
      </c>
      <c r="P91" t="b">
        <f t="shared" si="10"/>
        <v>0</v>
      </c>
      <c r="Q91" t="b">
        <f t="shared" si="11"/>
        <v>0</v>
      </c>
      <c r="R91">
        <f t="shared" si="12"/>
        <v>0</v>
      </c>
    </row>
    <row r="92" spans="1:18" x14ac:dyDescent="0.2">
      <c r="A92" t="s">
        <v>16</v>
      </c>
      <c r="C92">
        <v>70</v>
      </c>
      <c r="D92" t="s">
        <v>13</v>
      </c>
      <c r="E92" t="s">
        <v>68</v>
      </c>
      <c r="F92">
        <v>0</v>
      </c>
      <c r="G92">
        <v>0</v>
      </c>
      <c r="H92">
        <v>1</v>
      </c>
      <c r="I92">
        <v>0</v>
      </c>
      <c r="J92" t="s">
        <v>33</v>
      </c>
      <c r="L92">
        <f t="shared" si="8"/>
        <v>0</v>
      </c>
      <c r="M92">
        <f t="shared" si="8"/>
        <v>0</v>
      </c>
      <c r="N92">
        <f t="shared" si="8"/>
        <v>1</v>
      </c>
      <c r="O92">
        <f t="shared" si="9"/>
        <v>0</v>
      </c>
      <c r="P92" t="b">
        <f t="shared" si="10"/>
        <v>1</v>
      </c>
      <c r="Q92" t="b">
        <f t="shared" si="11"/>
        <v>0</v>
      </c>
      <c r="R92">
        <f t="shared" si="12"/>
        <v>0</v>
      </c>
    </row>
    <row r="93" spans="1:18" x14ac:dyDescent="0.2">
      <c r="A93" s="9" t="s">
        <v>16</v>
      </c>
      <c r="B93" s="9"/>
      <c r="C93" s="9">
        <v>71</v>
      </c>
      <c r="D93" s="9" t="s">
        <v>13</v>
      </c>
      <c r="E93" s="9" t="s">
        <v>17</v>
      </c>
      <c r="F93" s="9">
        <v>0.5</v>
      </c>
      <c r="G93" s="9">
        <v>1</v>
      </c>
      <c r="H93" s="9">
        <v>1</v>
      </c>
      <c r="I93" s="9">
        <v>0.5</v>
      </c>
      <c r="J93" s="9" t="s">
        <v>33</v>
      </c>
      <c r="L93">
        <f t="shared" si="8"/>
        <v>0</v>
      </c>
      <c r="M93">
        <f t="shared" si="8"/>
        <v>1</v>
      </c>
      <c r="N93">
        <f t="shared" si="8"/>
        <v>1</v>
      </c>
      <c r="O93">
        <f t="shared" si="9"/>
        <v>0</v>
      </c>
      <c r="P93" t="b">
        <f t="shared" si="10"/>
        <v>1</v>
      </c>
      <c r="Q93" t="b">
        <f t="shared" si="11"/>
        <v>0</v>
      </c>
      <c r="R93">
        <f t="shared" si="12"/>
        <v>0</v>
      </c>
    </row>
    <row r="94" spans="1:18" x14ac:dyDescent="0.2">
      <c r="A94" t="s">
        <v>16</v>
      </c>
      <c r="C94">
        <v>85</v>
      </c>
      <c r="D94" t="s">
        <v>9</v>
      </c>
      <c r="E94" t="s">
        <v>69</v>
      </c>
      <c r="F94">
        <v>1</v>
      </c>
      <c r="G94">
        <v>0</v>
      </c>
      <c r="H94">
        <v>0</v>
      </c>
      <c r="I94">
        <v>0.5</v>
      </c>
      <c r="J94" t="s">
        <v>33</v>
      </c>
      <c r="L94">
        <f t="shared" si="8"/>
        <v>1</v>
      </c>
      <c r="M94">
        <f t="shared" si="8"/>
        <v>0</v>
      </c>
      <c r="N94">
        <f t="shared" si="8"/>
        <v>0</v>
      </c>
      <c r="O94">
        <f t="shared" si="9"/>
        <v>0</v>
      </c>
      <c r="P94" t="b">
        <f t="shared" si="10"/>
        <v>0</v>
      </c>
      <c r="Q94" t="b">
        <f t="shared" si="11"/>
        <v>0</v>
      </c>
      <c r="R94">
        <f t="shared" si="12"/>
        <v>0</v>
      </c>
    </row>
    <row r="95" spans="1:18" x14ac:dyDescent="0.2">
      <c r="A95" t="s">
        <v>16</v>
      </c>
      <c r="C95">
        <v>74</v>
      </c>
      <c r="D95" t="s">
        <v>13</v>
      </c>
      <c r="F95">
        <v>1</v>
      </c>
      <c r="G95">
        <v>0</v>
      </c>
      <c r="H95">
        <v>0.5</v>
      </c>
      <c r="I95">
        <v>0</v>
      </c>
      <c r="J95" t="s">
        <v>33</v>
      </c>
      <c r="L95">
        <f t="shared" si="8"/>
        <v>1</v>
      </c>
      <c r="M95">
        <f t="shared" si="8"/>
        <v>0</v>
      </c>
      <c r="N95">
        <f t="shared" si="8"/>
        <v>0</v>
      </c>
      <c r="O95">
        <f t="shared" si="9"/>
        <v>0</v>
      </c>
      <c r="P95" t="b">
        <f t="shared" si="10"/>
        <v>0</v>
      </c>
      <c r="Q95" t="b">
        <f t="shared" si="11"/>
        <v>0</v>
      </c>
      <c r="R95">
        <f t="shared" si="12"/>
        <v>0</v>
      </c>
    </row>
    <row r="96" spans="1:18" x14ac:dyDescent="0.2">
      <c r="A96" s="7" t="s">
        <v>16</v>
      </c>
      <c r="B96" s="7"/>
      <c r="C96" s="7">
        <v>73</v>
      </c>
      <c r="D96" s="7" t="s">
        <v>13</v>
      </c>
      <c r="E96" s="7" t="s">
        <v>70</v>
      </c>
      <c r="F96" s="7">
        <v>1</v>
      </c>
      <c r="G96" s="7">
        <v>0</v>
      </c>
      <c r="H96" s="7">
        <v>0</v>
      </c>
      <c r="I96" s="7">
        <v>1</v>
      </c>
      <c r="J96" s="7" t="s">
        <v>33</v>
      </c>
      <c r="L96">
        <f t="shared" si="8"/>
        <v>1</v>
      </c>
      <c r="M96">
        <f t="shared" si="8"/>
        <v>0</v>
      </c>
      <c r="N96">
        <f t="shared" si="8"/>
        <v>0</v>
      </c>
      <c r="O96">
        <f t="shared" si="9"/>
        <v>1</v>
      </c>
      <c r="P96" t="b">
        <f t="shared" si="10"/>
        <v>1</v>
      </c>
      <c r="Q96" t="b">
        <f t="shared" si="11"/>
        <v>1</v>
      </c>
      <c r="R96">
        <f t="shared" si="12"/>
        <v>1</v>
      </c>
    </row>
    <row r="97" spans="1:18" x14ac:dyDescent="0.2">
      <c r="A97" s="7" t="s">
        <v>16</v>
      </c>
      <c r="B97" s="7"/>
      <c r="C97" s="7">
        <v>77</v>
      </c>
      <c r="D97" s="7" t="s">
        <v>13</v>
      </c>
      <c r="E97" s="7" t="s">
        <v>71</v>
      </c>
      <c r="F97" s="7">
        <v>1</v>
      </c>
      <c r="G97" s="7">
        <v>1</v>
      </c>
      <c r="H97" s="7">
        <v>1</v>
      </c>
      <c r="I97" s="7">
        <v>1</v>
      </c>
      <c r="J97" s="7" t="s">
        <v>33</v>
      </c>
      <c r="L97">
        <f t="shared" si="8"/>
        <v>1</v>
      </c>
      <c r="M97">
        <f t="shared" si="8"/>
        <v>1</v>
      </c>
      <c r="N97">
        <f t="shared" si="8"/>
        <v>1</v>
      </c>
      <c r="O97">
        <f t="shared" si="9"/>
        <v>1</v>
      </c>
      <c r="P97" t="b">
        <f t="shared" si="10"/>
        <v>1</v>
      </c>
      <c r="Q97" t="b">
        <f t="shared" si="11"/>
        <v>1</v>
      </c>
      <c r="R97">
        <f t="shared" si="12"/>
        <v>1</v>
      </c>
    </row>
    <row r="98" spans="1:18" x14ac:dyDescent="0.2">
      <c r="A98" s="7" t="s">
        <v>16</v>
      </c>
      <c r="B98" s="7"/>
      <c r="C98" s="7">
        <v>72</v>
      </c>
      <c r="D98" s="7" t="s">
        <v>9</v>
      </c>
      <c r="E98" s="7" t="s">
        <v>15</v>
      </c>
      <c r="F98" s="7">
        <v>1</v>
      </c>
      <c r="G98" s="7">
        <v>1</v>
      </c>
      <c r="H98" s="7">
        <v>0</v>
      </c>
      <c r="I98" s="7">
        <v>0</v>
      </c>
      <c r="J98" s="7" t="s">
        <v>33</v>
      </c>
      <c r="L98">
        <f t="shared" si="8"/>
        <v>1</v>
      </c>
      <c r="M98">
        <f t="shared" si="8"/>
        <v>1</v>
      </c>
      <c r="N98">
        <f t="shared" si="8"/>
        <v>0</v>
      </c>
      <c r="O98">
        <f t="shared" si="9"/>
        <v>0</v>
      </c>
      <c r="P98" t="b">
        <f t="shared" si="10"/>
        <v>1</v>
      </c>
      <c r="Q98" t="b">
        <f t="shared" si="11"/>
        <v>1</v>
      </c>
      <c r="R98">
        <f t="shared" si="12"/>
        <v>1</v>
      </c>
    </row>
    <row r="99" spans="1:18" x14ac:dyDescent="0.2">
      <c r="A99" s="7" t="s">
        <v>16</v>
      </c>
      <c r="B99" s="7"/>
      <c r="C99" s="7">
        <v>63</v>
      </c>
      <c r="D99" s="7" t="s">
        <v>13</v>
      </c>
      <c r="E99" s="7"/>
      <c r="F99" s="7">
        <v>1</v>
      </c>
      <c r="G99" s="7">
        <v>0.5</v>
      </c>
      <c r="H99" s="7">
        <v>1</v>
      </c>
      <c r="I99" s="7">
        <v>1</v>
      </c>
      <c r="J99" s="7" t="s">
        <v>33</v>
      </c>
      <c r="L99">
        <f t="shared" si="8"/>
        <v>1</v>
      </c>
      <c r="M99">
        <f t="shared" si="8"/>
        <v>0</v>
      </c>
      <c r="N99">
        <f t="shared" si="8"/>
        <v>1</v>
      </c>
      <c r="O99">
        <f t="shared" si="9"/>
        <v>1</v>
      </c>
      <c r="P99" t="b">
        <f t="shared" si="10"/>
        <v>1</v>
      </c>
      <c r="Q99" t="b">
        <f t="shared" si="11"/>
        <v>1</v>
      </c>
      <c r="R99">
        <f t="shared" si="12"/>
        <v>1</v>
      </c>
    </row>
    <row r="100" spans="1:18" x14ac:dyDescent="0.2">
      <c r="A100" s="7" t="s">
        <v>16</v>
      </c>
      <c r="B100" s="7"/>
      <c r="C100" s="7">
        <v>79</v>
      </c>
      <c r="D100" s="7" t="s">
        <v>9</v>
      </c>
      <c r="E100" s="7" t="s">
        <v>15</v>
      </c>
      <c r="F100" s="7">
        <v>1</v>
      </c>
      <c r="G100" s="7">
        <v>1</v>
      </c>
      <c r="H100" s="7">
        <v>1</v>
      </c>
      <c r="I100" s="7">
        <v>0</v>
      </c>
      <c r="J100" s="7" t="s">
        <v>33</v>
      </c>
      <c r="L100">
        <f t="shared" si="8"/>
        <v>1</v>
      </c>
      <c r="M100">
        <f t="shared" si="8"/>
        <v>1</v>
      </c>
      <c r="N100">
        <f t="shared" si="8"/>
        <v>1</v>
      </c>
      <c r="O100">
        <f t="shared" si="9"/>
        <v>0</v>
      </c>
      <c r="P100" t="b">
        <f t="shared" si="10"/>
        <v>1</v>
      </c>
      <c r="Q100" t="b">
        <f t="shared" si="11"/>
        <v>1</v>
      </c>
      <c r="R100">
        <f t="shared" si="12"/>
        <v>1</v>
      </c>
    </row>
    <row r="101" spans="1:18" x14ac:dyDescent="0.2">
      <c r="A101" t="s">
        <v>8</v>
      </c>
      <c r="B101">
        <v>5.1647340570000004</v>
      </c>
      <c r="C101">
        <v>54</v>
      </c>
      <c r="D101" t="s">
        <v>9</v>
      </c>
      <c r="E101" t="s">
        <v>72</v>
      </c>
      <c r="F101">
        <v>0.5</v>
      </c>
      <c r="G101">
        <v>0</v>
      </c>
      <c r="H101">
        <v>0</v>
      </c>
      <c r="I101">
        <v>1</v>
      </c>
      <c r="J101" t="s">
        <v>73</v>
      </c>
      <c r="L101">
        <f t="shared" si="8"/>
        <v>0</v>
      </c>
      <c r="M101">
        <f t="shared" si="8"/>
        <v>0</v>
      </c>
      <c r="N101">
        <f t="shared" si="8"/>
        <v>0</v>
      </c>
      <c r="O101">
        <f t="shared" si="9"/>
        <v>1</v>
      </c>
      <c r="P101" t="b">
        <f t="shared" si="10"/>
        <v>1</v>
      </c>
      <c r="Q101" t="b">
        <f t="shared" si="11"/>
        <v>0</v>
      </c>
      <c r="R101">
        <f t="shared" si="12"/>
        <v>0</v>
      </c>
    </row>
    <row r="102" spans="1:18" x14ac:dyDescent="0.2">
      <c r="A102" t="s">
        <v>8</v>
      </c>
      <c r="B102">
        <v>-2.3457297750000001</v>
      </c>
      <c r="C102">
        <v>53</v>
      </c>
      <c r="D102" t="s">
        <v>9</v>
      </c>
      <c r="E102" t="s">
        <v>74</v>
      </c>
      <c r="F102">
        <v>0.5</v>
      </c>
      <c r="G102">
        <v>1</v>
      </c>
      <c r="H102">
        <v>0</v>
      </c>
      <c r="I102">
        <v>0</v>
      </c>
      <c r="J102" t="s">
        <v>73</v>
      </c>
      <c r="L102">
        <f t="shared" si="8"/>
        <v>0</v>
      </c>
      <c r="M102">
        <f t="shared" si="8"/>
        <v>1</v>
      </c>
      <c r="N102">
        <f t="shared" si="8"/>
        <v>0</v>
      </c>
      <c r="O102">
        <f t="shared" si="9"/>
        <v>0</v>
      </c>
      <c r="P102" t="b">
        <f t="shared" si="10"/>
        <v>1</v>
      </c>
      <c r="Q102" t="b">
        <f t="shared" si="11"/>
        <v>0</v>
      </c>
      <c r="R102">
        <f t="shared" si="12"/>
        <v>0</v>
      </c>
    </row>
    <row r="103" spans="1:18" x14ac:dyDescent="0.2">
      <c r="A103" t="s">
        <v>8</v>
      </c>
      <c r="C103">
        <v>62</v>
      </c>
      <c r="D103" t="s">
        <v>13</v>
      </c>
      <c r="E103" t="s">
        <v>12</v>
      </c>
      <c r="F103">
        <v>0</v>
      </c>
      <c r="G103">
        <v>0</v>
      </c>
      <c r="H103">
        <v>0</v>
      </c>
      <c r="I103">
        <v>0</v>
      </c>
      <c r="J103" t="s">
        <v>73</v>
      </c>
      <c r="L103">
        <f t="shared" si="8"/>
        <v>0</v>
      </c>
      <c r="M103">
        <f t="shared" si="8"/>
        <v>0</v>
      </c>
      <c r="N103">
        <f t="shared" si="8"/>
        <v>0</v>
      </c>
      <c r="O103">
        <f t="shared" si="9"/>
        <v>0</v>
      </c>
      <c r="P103" t="b">
        <f t="shared" si="10"/>
        <v>0</v>
      </c>
      <c r="Q103" t="b">
        <f t="shared" si="11"/>
        <v>0</v>
      </c>
      <c r="R103">
        <f t="shared" si="12"/>
        <v>0</v>
      </c>
    </row>
    <row r="104" spans="1:18" x14ac:dyDescent="0.2">
      <c r="A104" s="7" t="s">
        <v>8</v>
      </c>
      <c r="B104" s="7">
        <v>-2.700108095</v>
      </c>
      <c r="C104" s="7">
        <v>55</v>
      </c>
      <c r="D104" s="7" t="s">
        <v>9</v>
      </c>
      <c r="E104" s="7" t="s">
        <v>75</v>
      </c>
      <c r="F104" s="7">
        <v>1</v>
      </c>
      <c r="G104" s="7">
        <v>0</v>
      </c>
      <c r="H104" s="7">
        <v>0</v>
      </c>
      <c r="I104" s="7">
        <v>1</v>
      </c>
      <c r="J104" s="7" t="s">
        <v>73</v>
      </c>
      <c r="L104">
        <f t="shared" si="8"/>
        <v>1</v>
      </c>
      <c r="M104">
        <f t="shared" si="8"/>
        <v>0</v>
      </c>
      <c r="N104">
        <f t="shared" si="8"/>
        <v>0</v>
      </c>
      <c r="O104">
        <f t="shared" si="9"/>
        <v>1</v>
      </c>
      <c r="P104" t="b">
        <f t="shared" si="10"/>
        <v>1</v>
      </c>
      <c r="Q104" t="b">
        <f t="shared" si="11"/>
        <v>1</v>
      </c>
      <c r="R104">
        <f t="shared" si="12"/>
        <v>1</v>
      </c>
    </row>
    <row r="105" spans="1:18" x14ac:dyDescent="0.2">
      <c r="A105" t="s">
        <v>8</v>
      </c>
      <c r="B105">
        <v>7.0801831970000002</v>
      </c>
      <c r="C105">
        <v>85</v>
      </c>
      <c r="D105" t="s">
        <v>13</v>
      </c>
      <c r="F105">
        <v>0</v>
      </c>
      <c r="G105">
        <v>1</v>
      </c>
      <c r="H105">
        <v>0</v>
      </c>
      <c r="I105">
        <v>0</v>
      </c>
      <c r="J105" t="s">
        <v>73</v>
      </c>
      <c r="L105">
        <f t="shared" si="8"/>
        <v>0</v>
      </c>
      <c r="M105">
        <f t="shared" si="8"/>
        <v>1</v>
      </c>
      <c r="N105">
        <f t="shared" si="8"/>
        <v>0</v>
      </c>
      <c r="O105">
        <f t="shared" si="9"/>
        <v>0</v>
      </c>
      <c r="P105" t="b">
        <f t="shared" si="10"/>
        <v>1</v>
      </c>
      <c r="Q105" t="b">
        <f t="shared" si="11"/>
        <v>0</v>
      </c>
      <c r="R105">
        <f t="shared" si="12"/>
        <v>0</v>
      </c>
    </row>
    <row r="106" spans="1:18" x14ac:dyDescent="0.2">
      <c r="A106" t="s">
        <v>8</v>
      </c>
      <c r="B106">
        <v>-1.1691594750000001</v>
      </c>
      <c r="C106">
        <v>75</v>
      </c>
      <c r="D106" t="s">
        <v>9</v>
      </c>
      <c r="E106" t="s">
        <v>19</v>
      </c>
      <c r="F106">
        <v>1</v>
      </c>
      <c r="G106">
        <v>0</v>
      </c>
      <c r="H106">
        <v>0</v>
      </c>
      <c r="I106">
        <v>0</v>
      </c>
      <c r="J106" t="s">
        <v>73</v>
      </c>
      <c r="L106">
        <f t="shared" si="8"/>
        <v>1</v>
      </c>
      <c r="M106">
        <f t="shared" si="8"/>
        <v>0</v>
      </c>
      <c r="N106">
        <f t="shared" si="8"/>
        <v>0</v>
      </c>
      <c r="O106">
        <f t="shared" si="9"/>
        <v>0</v>
      </c>
      <c r="P106" t="b">
        <f t="shared" si="10"/>
        <v>0</v>
      </c>
      <c r="Q106" t="b">
        <f t="shared" si="11"/>
        <v>0</v>
      </c>
      <c r="R106">
        <f t="shared" si="12"/>
        <v>0</v>
      </c>
    </row>
    <row r="107" spans="1:18" x14ac:dyDescent="0.2">
      <c r="A107" t="s">
        <v>8</v>
      </c>
      <c r="C107">
        <v>60</v>
      </c>
      <c r="D107" t="s">
        <v>9</v>
      </c>
      <c r="E107" t="s">
        <v>15</v>
      </c>
      <c r="F107">
        <v>0</v>
      </c>
      <c r="G107">
        <v>0</v>
      </c>
      <c r="H107">
        <v>0</v>
      </c>
      <c r="I107">
        <v>0</v>
      </c>
      <c r="J107" t="s">
        <v>73</v>
      </c>
      <c r="L107">
        <f t="shared" si="8"/>
        <v>0</v>
      </c>
      <c r="M107">
        <f t="shared" si="8"/>
        <v>0</v>
      </c>
      <c r="N107">
        <f t="shared" si="8"/>
        <v>0</v>
      </c>
      <c r="O107">
        <f t="shared" si="9"/>
        <v>0</v>
      </c>
      <c r="P107" t="b">
        <f t="shared" si="10"/>
        <v>0</v>
      </c>
      <c r="Q107" t="b">
        <f t="shared" si="11"/>
        <v>0</v>
      </c>
      <c r="R107">
        <f t="shared" si="12"/>
        <v>0</v>
      </c>
    </row>
    <row r="108" spans="1:18" x14ac:dyDescent="0.2">
      <c r="A108" t="s">
        <v>8</v>
      </c>
      <c r="B108">
        <v>-3.4536265410000002</v>
      </c>
      <c r="C108">
        <v>55</v>
      </c>
      <c r="D108" t="s">
        <v>13</v>
      </c>
      <c r="F108">
        <v>0</v>
      </c>
      <c r="G108">
        <v>0</v>
      </c>
      <c r="H108">
        <v>0</v>
      </c>
      <c r="I108">
        <v>0</v>
      </c>
      <c r="J108" t="s">
        <v>73</v>
      </c>
      <c r="L108">
        <f t="shared" si="8"/>
        <v>0</v>
      </c>
      <c r="M108">
        <f t="shared" si="8"/>
        <v>0</v>
      </c>
      <c r="N108">
        <f t="shared" si="8"/>
        <v>0</v>
      </c>
      <c r="O108">
        <f t="shared" si="9"/>
        <v>0</v>
      </c>
      <c r="P108" t="b">
        <f t="shared" si="10"/>
        <v>0</v>
      </c>
      <c r="Q108" t="b">
        <f t="shared" si="11"/>
        <v>0</v>
      </c>
      <c r="R108">
        <f t="shared" si="12"/>
        <v>0</v>
      </c>
    </row>
    <row r="109" spans="1:18" x14ac:dyDescent="0.2">
      <c r="A109" t="s">
        <v>8</v>
      </c>
      <c r="B109">
        <v>1.123105215</v>
      </c>
      <c r="C109">
        <v>63</v>
      </c>
      <c r="D109" t="s">
        <v>9</v>
      </c>
      <c r="E109" t="s">
        <v>53</v>
      </c>
      <c r="F109">
        <v>0</v>
      </c>
      <c r="G109">
        <v>0</v>
      </c>
      <c r="H109">
        <v>0</v>
      </c>
      <c r="I109">
        <v>0</v>
      </c>
      <c r="J109" t="s">
        <v>73</v>
      </c>
      <c r="L109">
        <f t="shared" si="8"/>
        <v>0</v>
      </c>
      <c r="M109">
        <f t="shared" si="8"/>
        <v>0</v>
      </c>
      <c r="N109">
        <f t="shared" si="8"/>
        <v>0</v>
      </c>
      <c r="O109">
        <f t="shared" si="9"/>
        <v>0</v>
      </c>
      <c r="P109" t="b">
        <f t="shared" si="10"/>
        <v>0</v>
      </c>
      <c r="Q109" t="b">
        <f t="shared" si="11"/>
        <v>0</v>
      </c>
      <c r="R109">
        <f t="shared" si="12"/>
        <v>0</v>
      </c>
    </row>
    <row r="110" spans="1:18" x14ac:dyDescent="0.2">
      <c r="A110" t="s">
        <v>8</v>
      </c>
      <c r="C110">
        <v>67</v>
      </c>
      <c r="D110" t="s">
        <v>13</v>
      </c>
      <c r="F110">
        <v>0</v>
      </c>
      <c r="G110">
        <v>0</v>
      </c>
      <c r="H110">
        <v>0</v>
      </c>
      <c r="I110">
        <v>0</v>
      </c>
      <c r="J110" t="s">
        <v>73</v>
      </c>
      <c r="L110">
        <f t="shared" si="8"/>
        <v>0</v>
      </c>
      <c r="M110">
        <f t="shared" si="8"/>
        <v>0</v>
      </c>
      <c r="N110">
        <f t="shared" si="8"/>
        <v>0</v>
      </c>
      <c r="O110">
        <f t="shared" si="9"/>
        <v>0</v>
      </c>
      <c r="P110" t="b">
        <f t="shared" si="10"/>
        <v>0</v>
      </c>
      <c r="Q110" t="b">
        <f t="shared" si="11"/>
        <v>0</v>
      </c>
      <c r="R110">
        <f t="shared" si="12"/>
        <v>0</v>
      </c>
    </row>
    <row r="111" spans="1:18" x14ac:dyDescent="0.2">
      <c r="A111" t="s">
        <v>8</v>
      </c>
      <c r="C111">
        <v>78</v>
      </c>
      <c r="D111" t="s">
        <v>13</v>
      </c>
      <c r="E111" t="s">
        <v>15</v>
      </c>
      <c r="F111">
        <v>0</v>
      </c>
      <c r="G111">
        <v>0</v>
      </c>
      <c r="H111">
        <v>0</v>
      </c>
      <c r="I111">
        <v>0</v>
      </c>
      <c r="J111" t="s">
        <v>73</v>
      </c>
      <c r="L111">
        <f t="shared" si="8"/>
        <v>0</v>
      </c>
      <c r="M111">
        <f t="shared" si="8"/>
        <v>0</v>
      </c>
      <c r="N111">
        <f t="shared" si="8"/>
        <v>0</v>
      </c>
      <c r="O111">
        <f t="shared" si="9"/>
        <v>0</v>
      </c>
      <c r="P111" t="b">
        <f t="shared" si="10"/>
        <v>0</v>
      </c>
      <c r="Q111" t="b">
        <f t="shared" si="11"/>
        <v>0</v>
      </c>
      <c r="R111">
        <f t="shared" si="12"/>
        <v>0</v>
      </c>
    </row>
    <row r="112" spans="1:18" x14ac:dyDescent="0.2">
      <c r="A112" t="s">
        <v>8</v>
      </c>
      <c r="B112">
        <v>-5.3426761110000003</v>
      </c>
      <c r="C112">
        <v>68</v>
      </c>
      <c r="D112" t="s">
        <v>9</v>
      </c>
      <c r="E112" t="s">
        <v>15</v>
      </c>
      <c r="F112">
        <v>0</v>
      </c>
      <c r="G112">
        <v>0</v>
      </c>
      <c r="H112">
        <v>0</v>
      </c>
      <c r="I112">
        <v>0</v>
      </c>
      <c r="J112" t="s">
        <v>73</v>
      </c>
      <c r="L112">
        <f t="shared" si="8"/>
        <v>0</v>
      </c>
      <c r="M112">
        <f t="shared" si="8"/>
        <v>0</v>
      </c>
      <c r="N112">
        <f t="shared" si="8"/>
        <v>0</v>
      </c>
      <c r="O112">
        <f t="shared" si="9"/>
        <v>0</v>
      </c>
      <c r="P112" t="b">
        <f t="shared" si="10"/>
        <v>0</v>
      </c>
      <c r="Q112" t="b">
        <f t="shared" si="11"/>
        <v>0</v>
      </c>
      <c r="R112">
        <f t="shared" si="12"/>
        <v>0</v>
      </c>
    </row>
    <row r="113" spans="1:18" x14ac:dyDescent="0.2">
      <c r="A113" t="s">
        <v>8</v>
      </c>
      <c r="B113">
        <v>4.1871186180000004</v>
      </c>
      <c r="C113">
        <v>81</v>
      </c>
      <c r="D113" t="s">
        <v>13</v>
      </c>
      <c r="E113" t="s">
        <v>76</v>
      </c>
      <c r="F113">
        <v>0</v>
      </c>
      <c r="G113">
        <v>1</v>
      </c>
      <c r="H113">
        <v>0.5</v>
      </c>
      <c r="I113">
        <v>1</v>
      </c>
      <c r="J113" t="s">
        <v>73</v>
      </c>
      <c r="L113">
        <f t="shared" si="8"/>
        <v>0</v>
      </c>
      <c r="M113">
        <f t="shared" si="8"/>
        <v>1</v>
      </c>
      <c r="N113">
        <f t="shared" si="8"/>
        <v>0</v>
      </c>
      <c r="O113">
        <f t="shared" si="9"/>
        <v>1</v>
      </c>
      <c r="P113" t="b">
        <f t="shared" si="10"/>
        <v>1</v>
      </c>
      <c r="Q113" t="b">
        <f t="shared" si="11"/>
        <v>0</v>
      </c>
      <c r="R113">
        <f t="shared" si="12"/>
        <v>0</v>
      </c>
    </row>
    <row r="114" spans="1:18" x14ac:dyDescent="0.2">
      <c r="A114" t="s">
        <v>8</v>
      </c>
      <c r="B114">
        <v>-0.40979335099999997</v>
      </c>
      <c r="C114">
        <v>57</v>
      </c>
      <c r="D114" t="s">
        <v>13</v>
      </c>
      <c r="E114" t="s">
        <v>77</v>
      </c>
      <c r="F114">
        <v>0</v>
      </c>
      <c r="G114">
        <v>0</v>
      </c>
      <c r="H114">
        <v>0.5</v>
      </c>
      <c r="I114">
        <v>0</v>
      </c>
      <c r="J114" t="s">
        <v>73</v>
      </c>
      <c r="L114">
        <f t="shared" si="8"/>
        <v>0</v>
      </c>
      <c r="M114">
        <f t="shared" si="8"/>
        <v>0</v>
      </c>
      <c r="N114">
        <f t="shared" si="8"/>
        <v>0</v>
      </c>
      <c r="O114">
        <f t="shared" si="9"/>
        <v>0</v>
      </c>
      <c r="P114" t="b">
        <f t="shared" si="10"/>
        <v>0</v>
      </c>
      <c r="Q114" t="b">
        <f t="shared" si="11"/>
        <v>0</v>
      </c>
      <c r="R114">
        <f t="shared" si="12"/>
        <v>0</v>
      </c>
    </row>
    <row r="115" spans="1:18" x14ac:dyDescent="0.2">
      <c r="A115" t="s">
        <v>8</v>
      </c>
      <c r="C115">
        <v>75</v>
      </c>
      <c r="D115" t="s">
        <v>9</v>
      </c>
      <c r="E115" t="s">
        <v>24</v>
      </c>
      <c r="F115">
        <v>0.5</v>
      </c>
      <c r="G115">
        <v>0</v>
      </c>
      <c r="H115">
        <v>0.5</v>
      </c>
      <c r="I115">
        <v>0</v>
      </c>
      <c r="J115" t="s">
        <v>73</v>
      </c>
      <c r="L115">
        <f t="shared" si="8"/>
        <v>0</v>
      </c>
      <c r="M115">
        <f t="shared" si="8"/>
        <v>0</v>
      </c>
      <c r="N115">
        <f t="shared" si="8"/>
        <v>0</v>
      </c>
      <c r="O115">
        <f t="shared" si="9"/>
        <v>0</v>
      </c>
      <c r="P115" t="b">
        <f t="shared" si="10"/>
        <v>0</v>
      </c>
      <c r="Q115" t="b">
        <f t="shared" si="11"/>
        <v>0</v>
      </c>
      <c r="R115">
        <f t="shared" si="12"/>
        <v>0</v>
      </c>
    </row>
    <row r="116" spans="1:18" x14ac:dyDescent="0.2">
      <c r="A116" t="s">
        <v>8</v>
      </c>
      <c r="C116">
        <v>54</v>
      </c>
      <c r="D116" t="s">
        <v>13</v>
      </c>
      <c r="F116">
        <v>0</v>
      </c>
      <c r="G116">
        <v>0</v>
      </c>
      <c r="H116">
        <v>0</v>
      </c>
      <c r="I116">
        <v>0</v>
      </c>
      <c r="J116" t="s">
        <v>73</v>
      </c>
      <c r="L116">
        <f t="shared" si="8"/>
        <v>0</v>
      </c>
      <c r="M116">
        <f t="shared" si="8"/>
        <v>0</v>
      </c>
      <c r="N116">
        <f t="shared" si="8"/>
        <v>0</v>
      </c>
      <c r="O116">
        <f t="shared" si="9"/>
        <v>0</v>
      </c>
      <c r="P116" t="b">
        <f t="shared" si="10"/>
        <v>0</v>
      </c>
      <c r="Q116" t="b">
        <f t="shared" si="11"/>
        <v>0</v>
      </c>
      <c r="R116">
        <f t="shared" si="12"/>
        <v>0</v>
      </c>
    </row>
    <row r="117" spans="1:18" x14ac:dyDescent="0.2">
      <c r="A117" t="s">
        <v>8</v>
      </c>
      <c r="B117">
        <v>-1.760162252</v>
      </c>
      <c r="C117">
        <v>82</v>
      </c>
      <c r="D117" t="s">
        <v>13</v>
      </c>
      <c r="E117" t="s">
        <v>12</v>
      </c>
      <c r="F117">
        <v>0</v>
      </c>
      <c r="G117">
        <v>0</v>
      </c>
      <c r="H117">
        <v>0</v>
      </c>
      <c r="I117">
        <v>0</v>
      </c>
      <c r="J117" t="s">
        <v>73</v>
      </c>
      <c r="L117">
        <f t="shared" si="8"/>
        <v>0</v>
      </c>
      <c r="M117">
        <f t="shared" si="8"/>
        <v>0</v>
      </c>
      <c r="N117">
        <f t="shared" si="8"/>
        <v>0</v>
      </c>
      <c r="O117">
        <f t="shared" si="9"/>
        <v>0</v>
      </c>
      <c r="P117" t="b">
        <f t="shared" si="10"/>
        <v>0</v>
      </c>
      <c r="Q117" t="b">
        <f t="shared" si="11"/>
        <v>0</v>
      </c>
      <c r="R117">
        <f t="shared" si="12"/>
        <v>0</v>
      </c>
    </row>
    <row r="118" spans="1:18" x14ac:dyDescent="0.2">
      <c r="A118" t="s">
        <v>8</v>
      </c>
      <c r="B118">
        <v>3.7033907999999997E-2</v>
      </c>
      <c r="C118">
        <v>72</v>
      </c>
      <c r="D118" t="s">
        <v>13</v>
      </c>
      <c r="F118">
        <v>0</v>
      </c>
      <c r="G118">
        <v>0</v>
      </c>
      <c r="H118">
        <v>0</v>
      </c>
      <c r="I118">
        <v>0</v>
      </c>
      <c r="J118" t="s">
        <v>73</v>
      </c>
      <c r="L118">
        <f t="shared" si="8"/>
        <v>0</v>
      </c>
      <c r="M118">
        <f t="shared" si="8"/>
        <v>0</v>
      </c>
      <c r="N118">
        <f t="shared" si="8"/>
        <v>0</v>
      </c>
      <c r="O118">
        <f t="shared" si="9"/>
        <v>0</v>
      </c>
      <c r="P118" t="b">
        <f t="shared" si="10"/>
        <v>0</v>
      </c>
      <c r="Q118" t="b">
        <f t="shared" si="11"/>
        <v>0</v>
      </c>
      <c r="R118">
        <f t="shared" si="12"/>
        <v>0</v>
      </c>
    </row>
    <row r="119" spans="1:18" x14ac:dyDescent="0.2">
      <c r="A119" t="s">
        <v>8</v>
      </c>
      <c r="C119">
        <v>79</v>
      </c>
      <c r="D119" t="s">
        <v>9</v>
      </c>
      <c r="E119" t="s">
        <v>78</v>
      </c>
      <c r="F119">
        <v>0</v>
      </c>
      <c r="G119">
        <v>0</v>
      </c>
      <c r="H119">
        <v>0</v>
      </c>
      <c r="I119">
        <v>0</v>
      </c>
      <c r="J119" t="s">
        <v>73</v>
      </c>
      <c r="L119">
        <f t="shared" si="8"/>
        <v>0</v>
      </c>
      <c r="M119">
        <f t="shared" si="8"/>
        <v>0</v>
      </c>
      <c r="N119">
        <f t="shared" si="8"/>
        <v>0</v>
      </c>
      <c r="O119">
        <f t="shared" si="9"/>
        <v>0</v>
      </c>
      <c r="P119" t="b">
        <f t="shared" si="10"/>
        <v>0</v>
      </c>
      <c r="Q119" t="b">
        <f t="shared" si="11"/>
        <v>0</v>
      </c>
      <c r="R119">
        <f t="shared" si="12"/>
        <v>0</v>
      </c>
    </row>
    <row r="120" spans="1:18" x14ac:dyDescent="0.2">
      <c r="A120" t="s">
        <v>16</v>
      </c>
      <c r="B120">
        <v>-0.90226366999999996</v>
      </c>
      <c r="C120">
        <v>68</v>
      </c>
      <c r="D120" t="s">
        <v>9</v>
      </c>
      <c r="E120" t="s">
        <v>79</v>
      </c>
      <c r="F120">
        <v>0</v>
      </c>
      <c r="G120">
        <v>0</v>
      </c>
      <c r="H120">
        <v>0</v>
      </c>
      <c r="I120">
        <v>0</v>
      </c>
      <c r="J120" t="s">
        <v>73</v>
      </c>
      <c r="L120">
        <f t="shared" si="8"/>
        <v>0</v>
      </c>
      <c r="M120">
        <f t="shared" si="8"/>
        <v>0</v>
      </c>
      <c r="N120">
        <f t="shared" si="8"/>
        <v>0</v>
      </c>
      <c r="O120">
        <f t="shared" si="9"/>
        <v>0</v>
      </c>
      <c r="P120" t="b">
        <f t="shared" si="10"/>
        <v>0</v>
      </c>
      <c r="Q120" t="b">
        <f t="shared" si="11"/>
        <v>0</v>
      </c>
      <c r="R120">
        <f t="shared" si="12"/>
        <v>0</v>
      </c>
    </row>
    <row r="121" spans="1:18" x14ac:dyDescent="0.2">
      <c r="A121" t="s">
        <v>16</v>
      </c>
      <c r="C121">
        <v>74</v>
      </c>
      <c r="D121" t="s">
        <v>13</v>
      </c>
      <c r="F121">
        <v>1</v>
      </c>
      <c r="G121">
        <v>0</v>
      </c>
      <c r="H121">
        <v>0</v>
      </c>
      <c r="I121">
        <v>0</v>
      </c>
      <c r="J121" t="s">
        <v>73</v>
      </c>
      <c r="L121">
        <f t="shared" si="8"/>
        <v>1</v>
      </c>
      <c r="M121">
        <f t="shared" si="8"/>
        <v>0</v>
      </c>
      <c r="N121">
        <f t="shared" si="8"/>
        <v>0</v>
      </c>
      <c r="O121">
        <f t="shared" si="9"/>
        <v>0</v>
      </c>
      <c r="P121" t="b">
        <f t="shared" si="10"/>
        <v>0</v>
      </c>
      <c r="Q121" t="b">
        <f t="shared" si="11"/>
        <v>0</v>
      </c>
      <c r="R121">
        <f t="shared" si="12"/>
        <v>0</v>
      </c>
    </row>
    <row r="122" spans="1:18" x14ac:dyDescent="0.2">
      <c r="A122" t="s">
        <v>16</v>
      </c>
      <c r="B122">
        <v>1.3878249060000001</v>
      </c>
      <c r="C122">
        <v>80</v>
      </c>
      <c r="D122" t="s">
        <v>9</v>
      </c>
      <c r="F122">
        <v>0</v>
      </c>
      <c r="G122">
        <v>0</v>
      </c>
      <c r="H122">
        <v>0</v>
      </c>
      <c r="I122">
        <v>0</v>
      </c>
      <c r="J122" t="s">
        <v>73</v>
      </c>
      <c r="L122">
        <f t="shared" si="8"/>
        <v>0</v>
      </c>
      <c r="M122">
        <f t="shared" si="8"/>
        <v>0</v>
      </c>
      <c r="N122">
        <f t="shared" si="8"/>
        <v>0</v>
      </c>
      <c r="O122">
        <f t="shared" si="9"/>
        <v>0</v>
      </c>
      <c r="P122" t="b">
        <f t="shared" si="10"/>
        <v>0</v>
      </c>
      <c r="Q122" t="b">
        <f t="shared" si="11"/>
        <v>0</v>
      </c>
      <c r="R122">
        <f t="shared" si="12"/>
        <v>0</v>
      </c>
    </row>
    <row r="123" spans="1:18" x14ac:dyDescent="0.2">
      <c r="A123" t="s">
        <v>16</v>
      </c>
      <c r="B123">
        <v>4.5387679140000001</v>
      </c>
      <c r="C123">
        <v>80</v>
      </c>
      <c r="D123" t="s">
        <v>9</v>
      </c>
      <c r="E123" t="s">
        <v>80</v>
      </c>
      <c r="F123">
        <v>1</v>
      </c>
      <c r="G123">
        <v>0</v>
      </c>
      <c r="H123">
        <v>0</v>
      </c>
      <c r="I123">
        <v>0</v>
      </c>
      <c r="J123" t="s">
        <v>73</v>
      </c>
      <c r="L123">
        <f t="shared" si="8"/>
        <v>1</v>
      </c>
      <c r="M123">
        <f t="shared" si="8"/>
        <v>0</v>
      </c>
      <c r="N123">
        <f t="shared" si="8"/>
        <v>0</v>
      </c>
      <c r="O123">
        <f t="shared" si="9"/>
        <v>0</v>
      </c>
      <c r="P123" t="b">
        <f t="shared" si="10"/>
        <v>0</v>
      </c>
      <c r="Q123" t="b">
        <f t="shared" si="11"/>
        <v>0</v>
      </c>
      <c r="R123">
        <f t="shared" si="12"/>
        <v>0</v>
      </c>
    </row>
    <row r="124" spans="1:18" x14ac:dyDescent="0.2">
      <c r="A124" t="s">
        <v>16</v>
      </c>
      <c r="B124">
        <v>5.0120282610000002</v>
      </c>
      <c r="C124">
        <v>72</v>
      </c>
      <c r="D124" t="s">
        <v>13</v>
      </c>
      <c r="E124" t="s">
        <v>81</v>
      </c>
      <c r="F124">
        <v>0.5</v>
      </c>
      <c r="G124">
        <v>1</v>
      </c>
      <c r="H124">
        <v>0</v>
      </c>
      <c r="I124">
        <v>0</v>
      </c>
      <c r="J124" t="s">
        <v>73</v>
      </c>
      <c r="L124">
        <f t="shared" si="8"/>
        <v>0</v>
      </c>
      <c r="M124">
        <f t="shared" si="8"/>
        <v>1</v>
      </c>
      <c r="N124">
        <f t="shared" si="8"/>
        <v>0</v>
      </c>
      <c r="O124">
        <f t="shared" si="9"/>
        <v>0</v>
      </c>
      <c r="P124" t="b">
        <f t="shared" si="10"/>
        <v>1</v>
      </c>
      <c r="Q124" t="b">
        <f t="shared" si="11"/>
        <v>0</v>
      </c>
      <c r="R124">
        <f t="shared" si="12"/>
        <v>0</v>
      </c>
    </row>
    <row r="125" spans="1:18" x14ac:dyDescent="0.2">
      <c r="A125" t="s">
        <v>16</v>
      </c>
      <c r="B125">
        <v>-3.407220857</v>
      </c>
      <c r="C125">
        <v>67</v>
      </c>
      <c r="D125" t="s">
        <v>13</v>
      </c>
      <c r="F125">
        <v>0</v>
      </c>
      <c r="G125">
        <v>0</v>
      </c>
      <c r="H125">
        <v>0</v>
      </c>
      <c r="I125">
        <v>0</v>
      </c>
      <c r="J125" t="s">
        <v>73</v>
      </c>
      <c r="L125">
        <f t="shared" si="8"/>
        <v>0</v>
      </c>
      <c r="M125">
        <f t="shared" si="8"/>
        <v>0</v>
      </c>
      <c r="N125">
        <f t="shared" si="8"/>
        <v>0</v>
      </c>
      <c r="O125">
        <f t="shared" si="9"/>
        <v>0</v>
      </c>
      <c r="P125" t="b">
        <f t="shared" si="10"/>
        <v>0</v>
      </c>
      <c r="Q125" t="b">
        <f t="shared" si="11"/>
        <v>0</v>
      </c>
      <c r="R125">
        <f t="shared" si="12"/>
        <v>0</v>
      </c>
    </row>
    <row r="126" spans="1:18" x14ac:dyDescent="0.2">
      <c r="A126" s="7" t="s">
        <v>16</v>
      </c>
      <c r="B126" s="7">
        <v>5.694318312</v>
      </c>
      <c r="C126" s="7">
        <v>70</v>
      </c>
      <c r="D126" s="7" t="s">
        <v>9</v>
      </c>
      <c r="E126" s="7"/>
      <c r="F126" s="7">
        <v>1</v>
      </c>
      <c r="G126" s="7">
        <v>1</v>
      </c>
      <c r="H126" s="7">
        <v>0</v>
      </c>
      <c r="I126" s="7">
        <v>0</v>
      </c>
      <c r="J126" s="7" t="s">
        <v>73</v>
      </c>
      <c r="L126">
        <f t="shared" si="8"/>
        <v>1</v>
      </c>
      <c r="M126">
        <f t="shared" si="8"/>
        <v>1</v>
      </c>
      <c r="N126">
        <f t="shared" si="8"/>
        <v>0</v>
      </c>
      <c r="O126">
        <f t="shared" si="9"/>
        <v>0</v>
      </c>
      <c r="P126" t="b">
        <f t="shared" si="10"/>
        <v>1</v>
      </c>
      <c r="Q126" t="b">
        <f t="shared" si="11"/>
        <v>1</v>
      </c>
      <c r="R126">
        <f t="shared" si="12"/>
        <v>1</v>
      </c>
    </row>
    <row r="127" spans="1:18" x14ac:dyDescent="0.2">
      <c r="A127" t="s">
        <v>16</v>
      </c>
      <c r="C127">
        <v>67</v>
      </c>
      <c r="D127" t="s">
        <v>9</v>
      </c>
      <c r="E127" t="s">
        <v>82</v>
      </c>
      <c r="F127">
        <v>1</v>
      </c>
      <c r="G127">
        <v>0</v>
      </c>
      <c r="H127">
        <v>0</v>
      </c>
      <c r="I127">
        <v>0</v>
      </c>
      <c r="J127" t="s">
        <v>73</v>
      </c>
      <c r="L127">
        <f t="shared" si="8"/>
        <v>1</v>
      </c>
      <c r="M127">
        <f t="shared" si="8"/>
        <v>0</v>
      </c>
      <c r="N127">
        <f t="shared" si="8"/>
        <v>0</v>
      </c>
      <c r="O127">
        <f t="shared" si="9"/>
        <v>0</v>
      </c>
      <c r="P127" t="b">
        <f t="shared" si="10"/>
        <v>0</v>
      </c>
      <c r="Q127" t="b">
        <f t="shared" si="11"/>
        <v>0</v>
      </c>
      <c r="R127">
        <f t="shared" si="12"/>
        <v>0</v>
      </c>
    </row>
    <row r="128" spans="1:18" x14ac:dyDescent="0.2">
      <c r="A128" s="7" t="s">
        <v>16</v>
      </c>
      <c r="B128" s="7"/>
      <c r="C128" s="7">
        <v>67</v>
      </c>
      <c r="D128" s="7" t="s">
        <v>9</v>
      </c>
      <c r="E128" s="7"/>
      <c r="F128" s="7">
        <v>1</v>
      </c>
      <c r="G128" s="7">
        <v>1</v>
      </c>
      <c r="H128" s="7">
        <v>0</v>
      </c>
      <c r="I128" s="7">
        <v>1</v>
      </c>
      <c r="J128" s="7" t="s">
        <v>73</v>
      </c>
      <c r="L128">
        <f t="shared" si="8"/>
        <v>1</v>
      </c>
      <c r="M128">
        <f t="shared" si="8"/>
        <v>1</v>
      </c>
      <c r="N128">
        <f t="shared" si="8"/>
        <v>0</v>
      </c>
      <c r="O128">
        <f t="shared" si="9"/>
        <v>1</v>
      </c>
      <c r="P128" t="b">
        <f t="shared" si="10"/>
        <v>1</v>
      </c>
      <c r="Q128" t="b">
        <f t="shared" si="11"/>
        <v>1</v>
      </c>
      <c r="R128">
        <f t="shared" si="12"/>
        <v>1</v>
      </c>
    </row>
    <row r="129" spans="1:18" x14ac:dyDescent="0.2">
      <c r="A129" t="s">
        <v>16</v>
      </c>
      <c r="B129">
        <v>5.5261576589999999</v>
      </c>
      <c r="C129">
        <v>70</v>
      </c>
      <c r="D129" t="s">
        <v>9</v>
      </c>
      <c r="E129" t="s">
        <v>83</v>
      </c>
      <c r="F129">
        <v>0</v>
      </c>
      <c r="G129">
        <v>0.5</v>
      </c>
      <c r="H129">
        <v>0</v>
      </c>
      <c r="I129">
        <v>1</v>
      </c>
      <c r="J129" t="s">
        <v>73</v>
      </c>
      <c r="L129">
        <f t="shared" si="8"/>
        <v>0</v>
      </c>
      <c r="M129">
        <f t="shared" si="8"/>
        <v>0</v>
      </c>
      <c r="N129">
        <f t="shared" si="8"/>
        <v>0</v>
      </c>
      <c r="O129">
        <f t="shared" si="9"/>
        <v>1</v>
      </c>
      <c r="P129" t="b">
        <f t="shared" si="10"/>
        <v>1</v>
      </c>
      <c r="Q129" t="b">
        <f t="shared" si="11"/>
        <v>0</v>
      </c>
      <c r="R129">
        <f t="shared" si="12"/>
        <v>0</v>
      </c>
    </row>
    <row r="130" spans="1:18" x14ac:dyDescent="0.2">
      <c r="A130" t="s">
        <v>16</v>
      </c>
      <c r="C130">
        <v>81</v>
      </c>
      <c r="D130" t="s">
        <v>13</v>
      </c>
      <c r="E130" t="s">
        <v>84</v>
      </c>
      <c r="F130">
        <v>0</v>
      </c>
      <c r="G130">
        <v>1</v>
      </c>
      <c r="H130">
        <v>0.5</v>
      </c>
      <c r="I130">
        <v>1</v>
      </c>
      <c r="J130" t="s">
        <v>73</v>
      </c>
      <c r="L130">
        <f t="shared" si="8"/>
        <v>0</v>
      </c>
      <c r="M130">
        <f t="shared" si="8"/>
        <v>1</v>
      </c>
      <c r="N130">
        <f t="shared" si="8"/>
        <v>0</v>
      </c>
      <c r="O130">
        <f t="shared" si="9"/>
        <v>1</v>
      </c>
      <c r="P130" t="b">
        <f t="shared" si="10"/>
        <v>1</v>
      </c>
      <c r="Q130" t="b">
        <f t="shared" si="11"/>
        <v>0</v>
      </c>
      <c r="R130">
        <f t="shared" si="12"/>
        <v>0</v>
      </c>
    </row>
    <row r="131" spans="1:18" x14ac:dyDescent="0.2">
      <c r="A131" s="7" t="s">
        <v>16</v>
      </c>
      <c r="B131" s="7">
        <v>4.3556225550000001</v>
      </c>
      <c r="C131" s="7">
        <v>72</v>
      </c>
      <c r="D131" s="7" t="s">
        <v>13</v>
      </c>
      <c r="E131" s="7"/>
      <c r="F131" s="7">
        <v>1</v>
      </c>
      <c r="G131" s="7">
        <v>0</v>
      </c>
      <c r="H131" s="7">
        <v>1</v>
      </c>
      <c r="I131" s="7">
        <v>0</v>
      </c>
      <c r="J131" s="7" t="s">
        <v>73</v>
      </c>
      <c r="L131">
        <f t="shared" ref="L131:N194" si="13">IF(F131=1,1,0)</f>
        <v>1</v>
      </c>
      <c r="M131">
        <f t="shared" si="13"/>
        <v>0</v>
      </c>
      <c r="N131">
        <f t="shared" si="13"/>
        <v>1</v>
      </c>
      <c r="O131">
        <f t="shared" ref="O131:O194" si="14">IF(I131=1,1,0)</f>
        <v>0</v>
      </c>
      <c r="P131" t="b">
        <f t="shared" ref="P131:P194" si="15">OR(M131=1,N131=1,O131=1)</f>
        <v>1</v>
      </c>
      <c r="Q131" t="b">
        <f t="shared" ref="Q131:Q194" si="16">AND(L131=1,P131=TRUE)</f>
        <v>1</v>
      </c>
      <c r="R131">
        <f t="shared" ref="R131:R194" si="17">IF(Q131=TRUE,1,0)</f>
        <v>1</v>
      </c>
    </row>
    <row r="132" spans="1:18" x14ac:dyDescent="0.2">
      <c r="A132" s="7" t="s">
        <v>16</v>
      </c>
      <c r="B132" s="7">
        <v>5.2547727159999997</v>
      </c>
      <c r="C132" s="7">
        <v>67</v>
      </c>
      <c r="D132" s="7" t="s">
        <v>9</v>
      </c>
      <c r="E132" s="7" t="s">
        <v>85</v>
      </c>
      <c r="F132" s="7">
        <v>1</v>
      </c>
      <c r="G132" s="7">
        <v>1</v>
      </c>
      <c r="H132" s="7">
        <v>1</v>
      </c>
      <c r="I132" s="7">
        <v>0</v>
      </c>
      <c r="J132" s="7" t="s">
        <v>73</v>
      </c>
      <c r="L132">
        <f t="shared" si="13"/>
        <v>1</v>
      </c>
      <c r="M132">
        <f t="shared" si="13"/>
        <v>1</v>
      </c>
      <c r="N132">
        <f t="shared" si="13"/>
        <v>1</v>
      </c>
      <c r="O132">
        <f t="shared" si="14"/>
        <v>0</v>
      </c>
      <c r="P132" t="b">
        <f t="shared" si="15"/>
        <v>1</v>
      </c>
      <c r="Q132" t="b">
        <f t="shared" si="16"/>
        <v>1</v>
      </c>
      <c r="R132">
        <f t="shared" si="17"/>
        <v>1</v>
      </c>
    </row>
    <row r="133" spans="1:18" x14ac:dyDescent="0.2">
      <c r="A133" s="7" t="s">
        <v>16</v>
      </c>
      <c r="B133" s="7">
        <v>5.8859385939999997</v>
      </c>
      <c r="C133" s="7">
        <v>69</v>
      </c>
      <c r="D133" s="7" t="s">
        <v>9</v>
      </c>
      <c r="E133" s="7"/>
      <c r="F133" s="7">
        <v>1</v>
      </c>
      <c r="G133" s="7">
        <v>1</v>
      </c>
      <c r="H133" s="7">
        <v>0.5</v>
      </c>
      <c r="I133" s="7">
        <v>0</v>
      </c>
      <c r="J133" s="7" t="s">
        <v>73</v>
      </c>
      <c r="L133">
        <f t="shared" si="13"/>
        <v>1</v>
      </c>
      <c r="M133">
        <f t="shared" si="13"/>
        <v>1</v>
      </c>
      <c r="N133">
        <f t="shared" si="13"/>
        <v>0</v>
      </c>
      <c r="O133">
        <f t="shared" si="14"/>
        <v>0</v>
      </c>
      <c r="P133" t="b">
        <f t="shared" si="15"/>
        <v>1</v>
      </c>
      <c r="Q133" t="b">
        <f t="shared" si="16"/>
        <v>1</v>
      </c>
      <c r="R133">
        <f t="shared" si="17"/>
        <v>1</v>
      </c>
    </row>
    <row r="134" spans="1:18" x14ac:dyDescent="0.2">
      <c r="A134" s="7" t="s">
        <v>16</v>
      </c>
      <c r="B134" s="7">
        <v>4.1546924509999998</v>
      </c>
      <c r="C134" s="7">
        <v>72</v>
      </c>
      <c r="D134" s="7" t="s">
        <v>9</v>
      </c>
      <c r="E134" s="7" t="s">
        <v>86</v>
      </c>
      <c r="F134" s="7">
        <v>1</v>
      </c>
      <c r="G134" s="7">
        <v>0</v>
      </c>
      <c r="H134" s="7">
        <v>0.5</v>
      </c>
      <c r="I134" s="7">
        <v>1</v>
      </c>
      <c r="J134" s="7" t="s">
        <v>73</v>
      </c>
      <c r="L134">
        <f t="shared" si="13"/>
        <v>1</v>
      </c>
      <c r="M134">
        <f t="shared" si="13"/>
        <v>0</v>
      </c>
      <c r="N134">
        <f t="shared" si="13"/>
        <v>0</v>
      </c>
      <c r="O134">
        <f t="shared" si="14"/>
        <v>1</v>
      </c>
      <c r="P134" t="b">
        <f t="shared" si="15"/>
        <v>1</v>
      </c>
      <c r="Q134" t="b">
        <f t="shared" si="16"/>
        <v>1</v>
      </c>
      <c r="R134">
        <f t="shared" si="17"/>
        <v>1</v>
      </c>
    </row>
    <row r="135" spans="1:18" x14ac:dyDescent="0.2">
      <c r="A135" s="7" t="s">
        <v>16</v>
      </c>
      <c r="B135" s="7">
        <v>-3.9642169869999999</v>
      </c>
      <c r="C135" s="7">
        <v>61</v>
      </c>
      <c r="D135" s="7" t="s">
        <v>13</v>
      </c>
      <c r="E135" s="7" t="s">
        <v>87</v>
      </c>
      <c r="F135" s="7">
        <v>1</v>
      </c>
      <c r="G135" s="7">
        <v>0.5</v>
      </c>
      <c r="H135" s="7">
        <v>1</v>
      </c>
      <c r="I135" s="7">
        <v>0</v>
      </c>
      <c r="J135" s="7" t="s">
        <v>73</v>
      </c>
      <c r="L135">
        <f t="shared" si="13"/>
        <v>1</v>
      </c>
      <c r="M135">
        <f t="shared" si="13"/>
        <v>0</v>
      </c>
      <c r="N135">
        <f t="shared" si="13"/>
        <v>1</v>
      </c>
      <c r="O135">
        <f t="shared" si="14"/>
        <v>0</v>
      </c>
      <c r="P135" t="b">
        <f t="shared" si="15"/>
        <v>1</v>
      </c>
      <c r="Q135" t="b">
        <f t="shared" si="16"/>
        <v>1</v>
      </c>
      <c r="R135">
        <f t="shared" si="17"/>
        <v>1</v>
      </c>
    </row>
    <row r="136" spans="1:18" x14ac:dyDescent="0.2">
      <c r="A136" s="7" t="s">
        <v>16</v>
      </c>
      <c r="B136" s="7">
        <v>5.3135809820000004</v>
      </c>
      <c r="C136" s="7">
        <v>76</v>
      </c>
      <c r="D136" s="7" t="s">
        <v>13</v>
      </c>
      <c r="E136" s="7" t="s">
        <v>88</v>
      </c>
      <c r="F136" s="7">
        <v>1</v>
      </c>
      <c r="G136" s="7">
        <v>1</v>
      </c>
      <c r="H136" s="7">
        <v>1</v>
      </c>
      <c r="I136" s="7">
        <v>1</v>
      </c>
      <c r="J136" s="7" t="s">
        <v>73</v>
      </c>
      <c r="L136">
        <f t="shared" si="13"/>
        <v>1</v>
      </c>
      <c r="M136">
        <f t="shared" si="13"/>
        <v>1</v>
      </c>
      <c r="N136">
        <f t="shared" si="13"/>
        <v>1</v>
      </c>
      <c r="O136">
        <f t="shared" si="14"/>
        <v>1</v>
      </c>
      <c r="P136" t="b">
        <f t="shared" si="15"/>
        <v>1</v>
      </c>
      <c r="Q136" t="b">
        <f t="shared" si="16"/>
        <v>1</v>
      </c>
      <c r="R136">
        <f t="shared" si="17"/>
        <v>1</v>
      </c>
    </row>
    <row r="137" spans="1:18" x14ac:dyDescent="0.2">
      <c r="A137" t="s">
        <v>16</v>
      </c>
      <c r="B137">
        <v>-1.274989098</v>
      </c>
      <c r="C137">
        <v>65</v>
      </c>
      <c r="D137" t="s">
        <v>13</v>
      </c>
      <c r="E137" t="s">
        <v>45</v>
      </c>
      <c r="F137">
        <v>0</v>
      </c>
      <c r="G137">
        <v>0</v>
      </c>
      <c r="H137">
        <v>0</v>
      </c>
      <c r="I137">
        <v>0</v>
      </c>
      <c r="J137" t="s">
        <v>73</v>
      </c>
      <c r="L137">
        <f t="shared" si="13"/>
        <v>0</v>
      </c>
      <c r="M137">
        <f t="shared" si="13"/>
        <v>0</v>
      </c>
      <c r="N137">
        <f t="shared" si="13"/>
        <v>0</v>
      </c>
      <c r="O137">
        <f t="shared" si="14"/>
        <v>0</v>
      </c>
      <c r="P137" t="b">
        <f t="shared" si="15"/>
        <v>0</v>
      </c>
      <c r="Q137" t="b">
        <f t="shared" si="16"/>
        <v>0</v>
      </c>
      <c r="R137">
        <f t="shared" si="17"/>
        <v>0</v>
      </c>
    </row>
    <row r="138" spans="1:18" x14ac:dyDescent="0.2">
      <c r="A138" t="s">
        <v>16</v>
      </c>
      <c r="B138">
        <v>6.8392871980000001</v>
      </c>
      <c r="C138">
        <v>73</v>
      </c>
      <c r="D138" t="s">
        <v>13</v>
      </c>
      <c r="E138" t="s">
        <v>89</v>
      </c>
      <c r="F138">
        <v>0</v>
      </c>
      <c r="G138">
        <v>0</v>
      </c>
      <c r="H138">
        <v>0</v>
      </c>
      <c r="I138">
        <v>0</v>
      </c>
      <c r="J138" t="s">
        <v>73</v>
      </c>
      <c r="L138">
        <f t="shared" si="13"/>
        <v>0</v>
      </c>
      <c r="M138">
        <f t="shared" si="13"/>
        <v>0</v>
      </c>
      <c r="N138">
        <f t="shared" si="13"/>
        <v>0</v>
      </c>
      <c r="O138">
        <f t="shared" si="14"/>
        <v>0</v>
      </c>
      <c r="P138" t="b">
        <f t="shared" si="15"/>
        <v>0</v>
      </c>
      <c r="Q138" t="b">
        <f t="shared" si="16"/>
        <v>0</v>
      </c>
      <c r="R138">
        <f t="shared" si="17"/>
        <v>0</v>
      </c>
    </row>
    <row r="139" spans="1:18" x14ac:dyDescent="0.2">
      <c r="A139" s="7" t="s">
        <v>16</v>
      </c>
      <c r="B139" s="7">
        <v>1.0274295120000001</v>
      </c>
      <c r="C139" s="7">
        <v>53</v>
      </c>
      <c r="D139" s="7" t="s">
        <v>9</v>
      </c>
      <c r="E139" s="7" t="s">
        <v>15</v>
      </c>
      <c r="F139" s="7">
        <v>1</v>
      </c>
      <c r="G139" s="7">
        <v>0.5</v>
      </c>
      <c r="H139" s="7">
        <v>0.5</v>
      </c>
      <c r="I139" s="7">
        <v>1</v>
      </c>
      <c r="J139" s="7" t="s">
        <v>73</v>
      </c>
      <c r="L139">
        <f t="shared" si="13"/>
        <v>1</v>
      </c>
      <c r="M139">
        <f t="shared" si="13"/>
        <v>0</v>
      </c>
      <c r="N139">
        <f t="shared" si="13"/>
        <v>0</v>
      </c>
      <c r="O139">
        <f t="shared" si="14"/>
        <v>1</v>
      </c>
      <c r="P139" t="b">
        <f t="shared" si="15"/>
        <v>1</v>
      </c>
      <c r="Q139" t="b">
        <f t="shared" si="16"/>
        <v>1</v>
      </c>
      <c r="R139">
        <f t="shared" si="17"/>
        <v>1</v>
      </c>
    </row>
    <row r="140" spans="1:18" x14ac:dyDescent="0.2">
      <c r="A140" t="s">
        <v>16</v>
      </c>
      <c r="B140">
        <v>0.45891792199999998</v>
      </c>
      <c r="C140">
        <v>68</v>
      </c>
      <c r="D140" t="s">
        <v>9</v>
      </c>
      <c r="E140" t="s">
        <v>90</v>
      </c>
      <c r="F140">
        <v>0.5</v>
      </c>
      <c r="G140">
        <v>1</v>
      </c>
      <c r="H140">
        <v>0.5</v>
      </c>
      <c r="I140">
        <v>1</v>
      </c>
      <c r="J140" t="s">
        <v>73</v>
      </c>
      <c r="L140">
        <f t="shared" si="13"/>
        <v>0</v>
      </c>
      <c r="M140">
        <f t="shared" si="13"/>
        <v>1</v>
      </c>
      <c r="N140">
        <f t="shared" si="13"/>
        <v>0</v>
      </c>
      <c r="O140">
        <f t="shared" si="14"/>
        <v>1</v>
      </c>
      <c r="P140" t="b">
        <f t="shared" si="15"/>
        <v>1</v>
      </c>
      <c r="Q140" t="b">
        <f t="shared" si="16"/>
        <v>0</v>
      </c>
      <c r="R140">
        <f t="shared" si="17"/>
        <v>0</v>
      </c>
    </row>
    <row r="141" spans="1:18" x14ac:dyDescent="0.2">
      <c r="A141" s="7" t="s">
        <v>16</v>
      </c>
      <c r="B141" s="7"/>
      <c r="C141" s="7">
        <v>70</v>
      </c>
      <c r="D141" s="7" t="s">
        <v>13</v>
      </c>
      <c r="E141" s="7"/>
      <c r="F141" s="7">
        <v>1</v>
      </c>
      <c r="G141" s="7">
        <v>1</v>
      </c>
      <c r="H141" s="7">
        <v>1</v>
      </c>
      <c r="I141" s="7">
        <v>0</v>
      </c>
      <c r="J141" s="7" t="s">
        <v>73</v>
      </c>
      <c r="L141">
        <f t="shared" si="13"/>
        <v>1</v>
      </c>
      <c r="M141">
        <f t="shared" si="13"/>
        <v>1</v>
      </c>
      <c r="N141">
        <f t="shared" si="13"/>
        <v>1</v>
      </c>
      <c r="O141">
        <f t="shared" si="14"/>
        <v>0</v>
      </c>
      <c r="P141" t="b">
        <f t="shared" si="15"/>
        <v>1</v>
      </c>
      <c r="Q141" t="b">
        <f t="shared" si="16"/>
        <v>1</v>
      </c>
      <c r="R141">
        <f t="shared" si="17"/>
        <v>1</v>
      </c>
    </row>
    <row r="142" spans="1:18" x14ac:dyDescent="0.2">
      <c r="A142" s="7" t="s">
        <v>16</v>
      </c>
      <c r="B142" s="7">
        <v>0.66475001899999997</v>
      </c>
      <c r="C142" s="7">
        <v>79</v>
      </c>
      <c r="D142" s="7" t="s">
        <v>9</v>
      </c>
      <c r="E142" s="7" t="s">
        <v>15</v>
      </c>
      <c r="F142" s="7">
        <v>1</v>
      </c>
      <c r="G142" s="7">
        <v>0</v>
      </c>
      <c r="H142" s="7">
        <v>1</v>
      </c>
      <c r="I142" s="7">
        <v>0</v>
      </c>
      <c r="J142" s="7" t="s">
        <v>73</v>
      </c>
      <c r="L142">
        <f t="shared" si="13"/>
        <v>1</v>
      </c>
      <c r="M142">
        <f t="shared" si="13"/>
        <v>0</v>
      </c>
      <c r="N142">
        <f t="shared" si="13"/>
        <v>1</v>
      </c>
      <c r="O142">
        <f t="shared" si="14"/>
        <v>0</v>
      </c>
      <c r="P142" t="b">
        <f t="shared" si="15"/>
        <v>1</v>
      </c>
      <c r="Q142" t="b">
        <f t="shared" si="16"/>
        <v>1</v>
      </c>
      <c r="R142">
        <f t="shared" si="17"/>
        <v>1</v>
      </c>
    </row>
    <row r="143" spans="1:18" x14ac:dyDescent="0.2">
      <c r="A143" s="7" t="s">
        <v>16</v>
      </c>
      <c r="B143" s="7">
        <v>6.3362845170000002</v>
      </c>
      <c r="C143" s="7">
        <v>64</v>
      </c>
      <c r="D143" s="7" t="s">
        <v>9</v>
      </c>
      <c r="E143" s="7"/>
      <c r="F143" s="7">
        <v>1</v>
      </c>
      <c r="G143" s="7">
        <v>0.5</v>
      </c>
      <c r="H143" s="7">
        <v>1</v>
      </c>
      <c r="I143" s="7">
        <v>0</v>
      </c>
      <c r="J143" s="7" t="s">
        <v>73</v>
      </c>
      <c r="L143">
        <f t="shared" si="13"/>
        <v>1</v>
      </c>
      <c r="M143">
        <f t="shared" si="13"/>
        <v>0</v>
      </c>
      <c r="N143">
        <f t="shared" si="13"/>
        <v>1</v>
      </c>
      <c r="O143">
        <f t="shared" si="14"/>
        <v>0</v>
      </c>
      <c r="P143" t="b">
        <f t="shared" si="15"/>
        <v>1</v>
      </c>
      <c r="Q143" t="b">
        <f t="shared" si="16"/>
        <v>1</v>
      </c>
      <c r="R143">
        <f t="shared" si="17"/>
        <v>1</v>
      </c>
    </row>
    <row r="144" spans="1:18" s="5" customFormat="1" x14ac:dyDescent="0.2">
      <c r="A144" s="8" t="s">
        <v>16</v>
      </c>
      <c r="B144" s="8"/>
      <c r="C144" s="8">
        <v>55</v>
      </c>
      <c r="D144" s="8" t="s">
        <v>9</v>
      </c>
      <c r="E144" s="8"/>
      <c r="F144" s="8">
        <v>1</v>
      </c>
      <c r="G144" s="8">
        <v>1</v>
      </c>
      <c r="H144" s="8">
        <v>0</v>
      </c>
      <c r="I144" s="8">
        <v>0</v>
      </c>
      <c r="J144" s="8" t="s">
        <v>73</v>
      </c>
      <c r="L144">
        <f t="shared" si="13"/>
        <v>1</v>
      </c>
      <c r="M144">
        <f t="shared" si="13"/>
        <v>1</v>
      </c>
      <c r="N144">
        <f t="shared" si="13"/>
        <v>0</v>
      </c>
      <c r="O144">
        <f t="shared" si="14"/>
        <v>0</v>
      </c>
      <c r="P144" t="b">
        <f t="shared" si="15"/>
        <v>1</v>
      </c>
      <c r="Q144" t="b">
        <f t="shared" si="16"/>
        <v>1</v>
      </c>
      <c r="R144">
        <f t="shared" si="17"/>
        <v>1</v>
      </c>
    </row>
    <row r="145" spans="1:18" x14ac:dyDescent="0.2">
      <c r="A145" s="7" t="s">
        <v>16</v>
      </c>
      <c r="B145" s="8">
        <v>2.0803639129999998</v>
      </c>
      <c r="C145" s="7">
        <v>76</v>
      </c>
      <c r="D145" s="7" t="s">
        <v>13</v>
      </c>
      <c r="E145" s="7"/>
      <c r="F145" s="7">
        <v>1</v>
      </c>
      <c r="G145" s="7">
        <v>1</v>
      </c>
      <c r="H145" s="7">
        <v>1</v>
      </c>
      <c r="I145" s="7">
        <v>0</v>
      </c>
      <c r="J145" s="7" t="s">
        <v>91</v>
      </c>
      <c r="L145">
        <f t="shared" si="13"/>
        <v>1</v>
      </c>
      <c r="M145">
        <f t="shared" si="13"/>
        <v>1</v>
      </c>
      <c r="N145">
        <f t="shared" si="13"/>
        <v>1</v>
      </c>
      <c r="O145">
        <f t="shared" si="14"/>
        <v>0</v>
      </c>
      <c r="P145" t="b">
        <f t="shared" si="15"/>
        <v>1</v>
      </c>
      <c r="Q145" t="b">
        <f t="shared" si="16"/>
        <v>1</v>
      </c>
      <c r="R145">
        <f t="shared" si="17"/>
        <v>1</v>
      </c>
    </row>
    <row r="146" spans="1:18" x14ac:dyDescent="0.2">
      <c r="A146" t="s">
        <v>16</v>
      </c>
      <c r="B146" s="5">
        <v>0.737372896</v>
      </c>
      <c r="C146">
        <v>63</v>
      </c>
      <c r="D146" t="s">
        <v>9</v>
      </c>
      <c r="F146">
        <v>1</v>
      </c>
      <c r="G146">
        <v>0</v>
      </c>
      <c r="H146">
        <v>0</v>
      </c>
      <c r="I146">
        <v>0</v>
      </c>
      <c r="J146" t="s">
        <v>91</v>
      </c>
      <c r="L146">
        <f t="shared" si="13"/>
        <v>1</v>
      </c>
      <c r="M146">
        <f t="shared" si="13"/>
        <v>0</v>
      </c>
      <c r="N146">
        <f t="shared" si="13"/>
        <v>0</v>
      </c>
      <c r="O146">
        <f t="shared" si="14"/>
        <v>0</v>
      </c>
      <c r="P146" t="b">
        <f t="shared" si="15"/>
        <v>0</v>
      </c>
      <c r="Q146" t="b">
        <f t="shared" si="16"/>
        <v>0</v>
      </c>
      <c r="R146">
        <f t="shared" si="17"/>
        <v>0</v>
      </c>
    </row>
    <row r="147" spans="1:18" x14ac:dyDescent="0.2">
      <c r="A147" s="7" t="s">
        <v>16</v>
      </c>
      <c r="B147" s="8">
        <v>4.5332755569999996</v>
      </c>
      <c r="C147" s="7">
        <v>59</v>
      </c>
      <c r="D147" s="7" t="s">
        <v>9</v>
      </c>
      <c r="E147" s="7"/>
      <c r="F147" s="7">
        <v>1</v>
      </c>
      <c r="G147" s="7">
        <v>0</v>
      </c>
      <c r="H147" s="7">
        <v>1</v>
      </c>
      <c r="I147" s="7">
        <v>1</v>
      </c>
      <c r="J147" s="7" t="s">
        <v>91</v>
      </c>
      <c r="L147">
        <f t="shared" si="13"/>
        <v>1</v>
      </c>
      <c r="M147">
        <f t="shared" si="13"/>
        <v>0</v>
      </c>
      <c r="N147">
        <f t="shared" si="13"/>
        <v>1</v>
      </c>
      <c r="O147">
        <f t="shared" si="14"/>
        <v>1</v>
      </c>
      <c r="P147" t="b">
        <f t="shared" si="15"/>
        <v>1</v>
      </c>
      <c r="Q147" t="b">
        <f t="shared" si="16"/>
        <v>1</v>
      </c>
      <c r="R147">
        <f t="shared" si="17"/>
        <v>1</v>
      </c>
    </row>
    <row r="148" spans="1:18" x14ac:dyDescent="0.2">
      <c r="A148" t="s">
        <v>16</v>
      </c>
      <c r="B148" s="5">
        <v>-4.9148882719999998</v>
      </c>
      <c r="C148">
        <v>65</v>
      </c>
      <c r="D148" t="s">
        <v>13</v>
      </c>
      <c r="F148">
        <v>1</v>
      </c>
      <c r="G148">
        <v>0</v>
      </c>
      <c r="H148">
        <v>0</v>
      </c>
      <c r="I148">
        <v>0</v>
      </c>
      <c r="J148" t="s">
        <v>91</v>
      </c>
      <c r="L148">
        <f t="shared" si="13"/>
        <v>1</v>
      </c>
      <c r="M148">
        <f t="shared" si="13"/>
        <v>0</v>
      </c>
      <c r="N148">
        <f t="shared" si="13"/>
        <v>0</v>
      </c>
      <c r="O148">
        <f t="shared" si="14"/>
        <v>0</v>
      </c>
      <c r="P148" t="b">
        <f t="shared" si="15"/>
        <v>0</v>
      </c>
      <c r="Q148" t="b">
        <f t="shared" si="16"/>
        <v>0</v>
      </c>
      <c r="R148">
        <f t="shared" si="17"/>
        <v>0</v>
      </c>
    </row>
    <row r="149" spans="1:18" x14ac:dyDescent="0.2">
      <c r="A149" t="s">
        <v>16</v>
      </c>
      <c r="B149" s="5">
        <v>6.1564291280000001</v>
      </c>
      <c r="C149">
        <v>63</v>
      </c>
      <c r="D149" t="s">
        <v>9</v>
      </c>
      <c r="F149">
        <v>1</v>
      </c>
      <c r="G149">
        <v>0</v>
      </c>
      <c r="H149">
        <v>0</v>
      </c>
      <c r="I149">
        <v>0</v>
      </c>
      <c r="J149" t="s">
        <v>91</v>
      </c>
      <c r="L149">
        <f t="shared" si="13"/>
        <v>1</v>
      </c>
      <c r="M149">
        <f t="shared" si="13"/>
        <v>0</v>
      </c>
      <c r="N149">
        <f t="shared" si="13"/>
        <v>0</v>
      </c>
      <c r="O149">
        <f t="shared" si="14"/>
        <v>0</v>
      </c>
      <c r="P149" t="b">
        <f t="shared" si="15"/>
        <v>0</v>
      </c>
      <c r="Q149" t="b">
        <f t="shared" si="16"/>
        <v>0</v>
      </c>
      <c r="R149">
        <f t="shared" si="17"/>
        <v>0</v>
      </c>
    </row>
    <row r="150" spans="1:18" x14ac:dyDescent="0.2">
      <c r="A150" s="7" t="s">
        <v>16</v>
      </c>
      <c r="B150" s="8">
        <v>-0.96570313910000005</v>
      </c>
      <c r="C150" s="7">
        <v>74</v>
      </c>
      <c r="D150" s="7" t="s">
        <v>9</v>
      </c>
      <c r="E150" s="7"/>
      <c r="F150" s="7">
        <v>1</v>
      </c>
      <c r="G150" s="7">
        <v>1</v>
      </c>
      <c r="H150" s="7">
        <v>0</v>
      </c>
      <c r="I150" s="7">
        <v>0</v>
      </c>
      <c r="J150" s="7" t="s">
        <v>91</v>
      </c>
      <c r="L150">
        <f t="shared" si="13"/>
        <v>1</v>
      </c>
      <c r="M150">
        <f t="shared" si="13"/>
        <v>1</v>
      </c>
      <c r="N150">
        <f t="shared" si="13"/>
        <v>0</v>
      </c>
      <c r="O150">
        <f t="shared" si="14"/>
        <v>0</v>
      </c>
      <c r="P150" t="b">
        <f t="shared" si="15"/>
        <v>1</v>
      </c>
      <c r="Q150" t="b">
        <f t="shared" si="16"/>
        <v>1</v>
      </c>
      <c r="R150">
        <f t="shared" si="17"/>
        <v>1</v>
      </c>
    </row>
    <row r="151" spans="1:18" x14ac:dyDescent="0.2">
      <c r="A151" t="s">
        <v>16</v>
      </c>
      <c r="B151" s="5">
        <v>7.6217001560000002</v>
      </c>
      <c r="C151">
        <v>75</v>
      </c>
      <c r="D151" t="s">
        <v>9</v>
      </c>
      <c r="F151">
        <v>1</v>
      </c>
      <c r="G151">
        <v>0.5</v>
      </c>
      <c r="H151">
        <v>0</v>
      </c>
      <c r="I151">
        <v>0.5</v>
      </c>
      <c r="J151" t="s">
        <v>91</v>
      </c>
      <c r="L151">
        <f t="shared" si="13"/>
        <v>1</v>
      </c>
      <c r="M151">
        <f t="shared" si="13"/>
        <v>0</v>
      </c>
      <c r="N151">
        <f t="shared" si="13"/>
        <v>0</v>
      </c>
      <c r="O151">
        <f t="shared" si="14"/>
        <v>0</v>
      </c>
      <c r="P151" t="b">
        <f t="shared" si="15"/>
        <v>0</v>
      </c>
      <c r="Q151" t="b">
        <f t="shared" si="16"/>
        <v>0</v>
      </c>
      <c r="R151">
        <f t="shared" si="17"/>
        <v>0</v>
      </c>
    </row>
    <row r="152" spans="1:18" x14ac:dyDescent="0.2">
      <c r="A152" s="7" t="s">
        <v>16</v>
      </c>
      <c r="B152" s="8">
        <v>4.2917910519999998</v>
      </c>
      <c r="C152" s="7">
        <v>62</v>
      </c>
      <c r="D152" s="7" t="s">
        <v>13</v>
      </c>
      <c r="E152" s="7"/>
      <c r="F152" s="7">
        <v>1</v>
      </c>
      <c r="G152" s="7">
        <v>0</v>
      </c>
      <c r="H152" s="7">
        <v>0</v>
      </c>
      <c r="I152" s="7">
        <v>1</v>
      </c>
      <c r="J152" s="7" t="s">
        <v>91</v>
      </c>
      <c r="L152">
        <f t="shared" si="13"/>
        <v>1</v>
      </c>
      <c r="M152">
        <f t="shared" si="13"/>
        <v>0</v>
      </c>
      <c r="N152">
        <f t="shared" si="13"/>
        <v>0</v>
      </c>
      <c r="O152">
        <f t="shared" si="14"/>
        <v>1</v>
      </c>
      <c r="P152" t="b">
        <f t="shared" si="15"/>
        <v>1</v>
      </c>
      <c r="Q152" t="b">
        <f t="shared" si="16"/>
        <v>1</v>
      </c>
      <c r="R152">
        <f t="shared" si="17"/>
        <v>1</v>
      </c>
    </row>
    <row r="153" spans="1:18" x14ac:dyDescent="0.2">
      <c r="A153" t="s">
        <v>16</v>
      </c>
      <c r="B153" s="5">
        <v>7.2552489189999996</v>
      </c>
      <c r="C153">
        <v>62</v>
      </c>
      <c r="D153" t="s">
        <v>9</v>
      </c>
      <c r="F153">
        <v>1</v>
      </c>
      <c r="G153">
        <v>0</v>
      </c>
      <c r="H153">
        <v>0</v>
      </c>
      <c r="I153">
        <v>0</v>
      </c>
      <c r="J153" t="s">
        <v>91</v>
      </c>
      <c r="L153">
        <f t="shared" si="13"/>
        <v>1</v>
      </c>
      <c r="M153">
        <f t="shared" si="13"/>
        <v>0</v>
      </c>
      <c r="N153">
        <f t="shared" si="13"/>
        <v>0</v>
      </c>
      <c r="O153">
        <f t="shared" si="14"/>
        <v>0</v>
      </c>
      <c r="P153" t="b">
        <f t="shared" si="15"/>
        <v>0</v>
      </c>
      <c r="Q153" t="b">
        <f t="shared" si="16"/>
        <v>0</v>
      </c>
      <c r="R153">
        <f t="shared" si="17"/>
        <v>0</v>
      </c>
    </row>
    <row r="154" spans="1:18" x14ac:dyDescent="0.2">
      <c r="A154" s="7" t="s">
        <v>16</v>
      </c>
      <c r="B154" s="8">
        <v>4.4798871480000004</v>
      </c>
      <c r="C154" s="7">
        <v>60</v>
      </c>
      <c r="D154" s="7" t="s">
        <v>9</v>
      </c>
      <c r="E154" s="7"/>
      <c r="F154" s="7">
        <v>1</v>
      </c>
      <c r="G154" s="7">
        <v>1</v>
      </c>
      <c r="H154" s="7">
        <v>0</v>
      </c>
      <c r="I154" s="7">
        <v>1</v>
      </c>
      <c r="J154" s="7" t="s">
        <v>91</v>
      </c>
      <c r="L154">
        <f t="shared" si="13"/>
        <v>1</v>
      </c>
      <c r="M154">
        <f t="shared" si="13"/>
        <v>1</v>
      </c>
      <c r="N154">
        <f t="shared" si="13"/>
        <v>0</v>
      </c>
      <c r="O154">
        <f t="shared" si="14"/>
        <v>1</v>
      </c>
      <c r="P154" t="b">
        <f t="shared" si="15"/>
        <v>1</v>
      </c>
      <c r="Q154" t="b">
        <f t="shared" si="16"/>
        <v>1</v>
      </c>
      <c r="R154">
        <f t="shared" si="17"/>
        <v>1</v>
      </c>
    </row>
    <row r="155" spans="1:18" x14ac:dyDescent="0.2">
      <c r="A155" s="7" t="s">
        <v>16</v>
      </c>
      <c r="B155" s="8">
        <v>4.4268055569999998</v>
      </c>
      <c r="C155" s="7">
        <v>78</v>
      </c>
      <c r="D155" s="7" t="s">
        <v>9</v>
      </c>
      <c r="E155" s="7"/>
      <c r="F155" s="7">
        <v>1</v>
      </c>
      <c r="G155" s="7">
        <v>1</v>
      </c>
      <c r="H155" s="7">
        <v>0</v>
      </c>
      <c r="I155" s="7">
        <v>1</v>
      </c>
      <c r="J155" s="7" t="s">
        <v>91</v>
      </c>
      <c r="L155">
        <f t="shared" si="13"/>
        <v>1</v>
      </c>
      <c r="M155">
        <f t="shared" si="13"/>
        <v>1</v>
      </c>
      <c r="N155">
        <f t="shared" si="13"/>
        <v>0</v>
      </c>
      <c r="O155">
        <f t="shared" si="14"/>
        <v>1</v>
      </c>
      <c r="P155" t="b">
        <f t="shared" si="15"/>
        <v>1</v>
      </c>
      <c r="Q155" t="b">
        <f t="shared" si="16"/>
        <v>1</v>
      </c>
      <c r="R155">
        <f t="shared" si="17"/>
        <v>1</v>
      </c>
    </row>
    <row r="156" spans="1:18" x14ac:dyDescent="0.2">
      <c r="A156" s="7" t="s">
        <v>16</v>
      </c>
      <c r="B156" s="8">
        <v>4.9676454559999996</v>
      </c>
      <c r="C156" s="7">
        <v>67</v>
      </c>
      <c r="D156" s="7" t="s">
        <v>9</v>
      </c>
      <c r="E156" s="7"/>
      <c r="F156" s="7">
        <v>1</v>
      </c>
      <c r="G156" s="7">
        <v>0</v>
      </c>
      <c r="H156" s="7">
        <v>1</v>
      </c>
      <c r="I156" s="7">
        <v>1</v>
      </c>
      <c r="J156" s="7" t="s">
        <v>91</v>
      </c>
      <c r="L156">
        <f t="shared" si="13"/>
        <v>1</v>
      </c>
      <c r="M156">
        <f t="shared" si="13"/>
        <v>0</v>
      </c>
      <c r="N156">
        <f t="shared" si="13"/>
        <v>1</v>
      </c>
      <c r="O156">
        <f t="shared" si="14"/>
        <v>1</v>
      </c>
      <c r="P156" t="b">
        <f t="shared" si="15"/>
        <v>1</v>
      </c>
      <c r="Q156" t="b">
        <f t="shared" si="16"/>
        <v>1</v>
      </c>
      <c r="R156">
        <f t="shared" si="17"/>
        <v>1</v>
      </c>
    </row>
    <row r="157" spans="1:18" x14ac:dyDescent="0.2">
      <c r="A157" s="7" t="s">
        <v>16</v>
      </c>
      <c r="B157" s="8">
        <v>7.4490138779999997</v>
      </c>
      <c r="C157" s="7">
        <v>66</v>
      </c>
      <c r="D157" s="7" t="s">
        <v>9</v>
      </c>
      <c r="E157" s="7"/>
      <c r="F157" s="7">
        <v>1</v>
      </c>
      <c r="G157" s="7">
        <v>0</v>
      </c>
      <c r="H157" s="7">
        <v>1</v>
      </c>
      <c r="I157" s="7">
        <v>1</v>
      </c>
      <c r="J157" s="7" t="s">
        <v>91</v>
      </c>
      <c r="L157">
        <f t="shared" si="13"/>
        <v>1</v>
      </c>
      <c r="M157">
        <f t="shared" si="13"/>
        <v>0</v>
      </c>
      <c r="N157">
        <f t="shared" si="13"/>
        <v>1</v>
      </c>
      <c r="O157">
        <f t="shared" si="14"/>
        <v>1</v>
      </c>
      <c r="P157" t="b">
        <f t="shared" si="15"/>
        <v>1</v>
      </c>
      <c r="Q157" t="b">
        <f t="shared" si="16"/>
        <v>1</v>
      </c>
      <c r="R157">
        <f t="shared" si="17"/>
        <v>1</v>
      </c>
    </row>
    <row r="158" spans="1:18" x14ac:dyDescent="0.2">
      <c r="A158" s="7" t="s">
        <v>16</v>
      </c>
      <c r="B158" s="8">
        <v>4.0073969509999996</v>
      </c>
      <c r="C158" s="7">
        <v>75</v>
      </c>
      <c r="D158" s="7" t="s">
        <v>9</v>
      </c>
      <c r="E158" s="7"/>
      <c r="F158" s="7">
        <v>1</v>
      </c>
      <c r="G158" s="7">
        <v>0</v>
      </c>
      <c r="H158" s="7">
        <v>1</v>
      </c>
      <c r="I158" s="7">
        <v>1</v>
      </c>
      <c r="J158" s="7" t="s">
        <v>91</v>
      </c>
      <c r="L158">
        <f t="shared" si="13"/>
        <v>1</v>
      </c>
      <c r="M158">
        <f t="shared" si="13"/>
        <v>0</v>
      </c>
      <c r="N158">
        <f t="shared" si="13"/>
        <v>1</v>
      </c>
      <c r="O158">
        <f t="shared" si="14"/>
        <v>1</v>
      </c>
      <c r="P158" t="b">
        <f t="shared" si="15"/>
        <v>1</v>
      </c>
      <c r="Q158" t="b">
        <f t="shared" si="16"/>
        <v>1</v>
      </c>
      <c r="R158">
        <f t="shared" si="17"/>
        <v>1</v>
      </c>
    </row>
    <row r="159" spans="1:18" x14ac:dyDescent="0.2">
      <c r="A159" s="7" t="s">
        <v>16</v>
      </c>
      <c r="B159" s="8">
        <v>10.04713289</v>
      </c>
      <c r="C159" s="7">
        <v>67</v>
      </c>
      <c r="D159" s="7" t="s">
        <v>9</v>
      </c>
      <c r="E159" s="7"/>
      <c r="F159" s="7">
        <v>1</v>
      </c>
      <c r="G159" s="7">
        <v>1</v>
      </c>
      <c r="H159" s="7">
        <v>1</v>
      </c>
      <c r="I159" s="7">
        <v>1</v>
      </c>
      <c r="J159" s="7" t="s">
        <v>91</v>
      </c>
      <c r="L159">
        <f t="shared" si="13"/>
        <v>1</v>
      </c>
      <c r="M159">
        <f t="shared" si="13"/>
        <v>1</v>
      </c>
      <c r="N159">
        <f t="shared" si="13"/>
        <v>1</v>
      </c>
      <c r="O159">
        <f t="shared" si="14"/>
        <v>1</v>
      </c>
      <c r="P159" t="b">
        <f t="shared" si="15"/>
        <v>1</v>
      </c>
      <c r="Q159" t="b">
        <f t="shared" si="16"/>
        <v>1</v>
      </c>
      <c r="R159">
        <f t="shared" si="17"/>
        <v>1</v>
      </c>
    </row>
    <row r="160" spans="1:18" x14ac:dyDescent="0.2">
      <c r="A160" s="7" t="s">
        <v>16</v>
      </c>
      <c r="B160" s="8">
        <v>6.5036704729999997</v>
      </c>
      <c r="C160" s="7">
        <v>77</v>
      </c>
      <c r="D160" s="7" t="s">
        <v>9</v>
      </c>
      <c r="E160" s="7"/>
      <c r="F160" s="7">
        <v>1</v>
      </c>
      <c r="G160" s="7">
        <v>1</v>
      </c>
      <c r="H160" s="7">
        <v>1</v>
      </c>
      <c r="I160" s="7">
        <v>1</v>
      </c>
      <c r="J160" s="7" t="s">
        <v>91</v>
      </c>
      <c r="L160">
        <f t="shared" si="13"/>
        <v>1</v>
      </c>
      <c r="M160">
        <f t="shared" si="13"/>
        <v>1</v>
      </c>
      <c r="N160">
        <f t="shared" si="13"/>
        <v>1</v>
      </c>
      <c r="O160">
        <f t="shared" si="14"/>
        <v>1</v>
      </c>
      <c r="P160" t="b">
        <f t="shared" si="15"/>
        <v>1</v>
      </c>
      <c r="Q160" t="b">
        <f t="shared" si="16"/>
        <v>1</v>
      </c>
      <c r="R160">
        <f t="shared" si="17"/>
        <v>1</v>
      </c>
    </row>
    <row r="161" spans="1:18" x14ac:dyDescent="0.2">
      <c r="A161" s="7" t="s">
        <v>16</v>
      </c>
      <c r="B161" s="8">
        <v>3.3723491669999999</v>
      </c>
      <c r="C161" s="7">
        <v>73</v>
      </c>
      <c r="D161" s="7" t="s">
        <v>9</v>
      </c>
      <c r="E161" s="7"/>
      <c r="F161" s="7">
        <v>1</v>
      </c>
      <c r="G161" s="7">
        <v>1</v>
      </c>
      <c r="H161" s="7">
        <v>1</v>
      </c>
      <c r="I161" s="7">
        <v>1</v>
      </c>
      <c r="J161" s="7" t="s">
        <v>91</v>
      </c>
      <c r="L161">
        <f t="shared" si="13"/>
        <v>1</v>
      </c>
      <c r="M161">
        <f t="shared" si="13"/>
        <v>1</v>
      </c>
      <c r="N161">
        <f t="shared" si="13"/>
        <v>1</v>
      </c>
      <c r="O161">
        <f t="shared" si="14"/>
        <v>1</v>
      </c>
      <c r="P161" t="b">
        <f t="shared" si="15"/>
        <v>1</v>
      </c>
      <c r="Q161" t="b">
        <f t="shared" si="16"/>
        <v>1</v>
      </c>
      <c r="R161">
        <f t="shared" si="17"/>
        <v>1</v>
      </c>
    </row>
    <row r="162" spans="1:18" x14ac:dyDescent="0.2">
      <c r="A162" s="7" t="s">
        <v>16</v>
      </c>
      <c r="B162" s="8">
        <v>4.2871140130000001</v>
      </c>
      <c r="C162" s="7">
        <v>63</v>
      </c>
      <c r="D162" s="7" t="s">
        <v>9</v>
      </c>
      <c r="E162" s="7"/>
      <c r="F162" s="7">
        <v>1</v>
      </c>
      <c r="G162" s="7">
        <v>1</v>
      </c>
      <c r="H162" s="7">
        <v>1</v>
      </c>
      <c r="I162" s="7">
        <v>1</v>
      </c>
      <c r="J162" s="7" t="s">
        <v>91</v>
      </c>
      <c r="L162">
        <f t="shared" si="13"/>
        <v>1</v>
      </c>
      <c r="M162">
        <f t="shared" si="13"/>
        <v>1</v>
      </c>
      <c r="N162">
        <f t="shared" si="13"/>
        <v>1</v>
      </c>
      <c r="O162">
        <f t="shared" si="14"/>
        <v>1</v>
      </c>
      <c r="P162" t="b">
        <f t="shared" si="15"/>
        <v>1</v>
      </c>
      <c r="Q162" t="b">
        <f t="shared" si="16"/>
        <v>1</v>
      </c>
      <c r="R162">
        <f t="shared" si="17"/>
        <v>1</v>
      </c>
    </row>
    <row r="163" spans="1:18" x14ac:dyDescent="0.2">
      <c r="A163" s="7" t="s">
        <v>16</v>
      </c>
      <c r="B163" s="8">
        <v>8.4718958880000006</v>
      </c>
      <c r="C163" s="7">
        <v>69</v>
      </c>
      <c r="D163" s="7" t="s">
        <v>9</v>
      </c>
      <c r="E163" s="7"/>
      <c r="F163" s="7">
        <v>1</v>
      </c>
      <c r="G163" s="7">
        <v>1</v>
      </c>
      <c r="H163" s="7">
        <v>1</v>
      </c>
      <c r="I163" s="7">
        <v>1</v>
      </c>
      <c r="J163" s="7" t="s">
        <v>91</v>
      </c>
      <c r="L163">
        <f t="shared" si="13"/>
        <v>1</v>
      </c>
      <c r="M163">
        <f t="shared" si="13"/>
        <v>1</v>
      </c>
      <c r="N163">
        <f t="shared" si="13"/>
        <v>1</v>
      </c>
      <c r="O163">
        <f t="shared" si="14"/>
        <v>1</v>
      </c>
      <c r="P163" t="b">
        <f t="shared" si="15"/>
        <v>1</v>
      </c>
      <c r="Q163" t="b">
        <f t="shared" si="16"/>
        <v>1</v>
      </c>
      <c r="R163">
        <f t="shared" si="17"/>
        <v>1</v>
      </c>
    </row>
    <row r="164" spans="1:18" x14ac:dyDescent="0.2">
      <c r="A164" s="7" t="s">
        <v>16</v>
      </c>
      <c r="B164" s="8">
        <v>6.7906220670000002</v>
      </c>
      <c r="C164" s="7">
        <v>70</v>
      </c>
      <c r="D164" s="7" t="s">
        <v>9</v>
      </c>
      <c r="E164" s="7"/>
      <c r="F164" s="7">
        <v>1</v>
      </c>
      <c r="G164" s="7">
        <v>1</v>
      </c>
      <c r="H164" s="7">
        <v>1</v>
      </c>
      <c r="I164" s="7">
        <v>1</v>
      </c>
      <c r="J164" s="7" t="s">
        <v>91</v>
      </c>
      <c r="L164">
        <f t="shared" si="13"/>
        <v>1</v>
      </c>
      <c r="M164">
        <f t="shared" si="13"/>
        <v>1</v>
      </c>
      <c r="N164">
        <f t="shared" si="13"/>
        <v>1</v>
      </c>
      <c r="O164">
        <f t="shared" si="14"/>
        <v>1</v>
      </c>
      <c r="P164" t="b">
        <f t="shared" si="15"/>
        <v>1</v>
      </c>
      <c r="Q164" t="b">
        <f t="shared" si="16"/>
        <v>1</v>
      </c>
      <c r="R164">
        <f t="shared" si="17"/>
        <v>1</v>
      </c>
    </row>
    <row r="165" spans="1:18" x14ac:dyDescent="0.2">
      <c r="A165" t="s">
        <v>16</v>
      </c>
      <c r="B165" s="5">
        <v>4.6497392319999999</v>
      </c>
      <c r="C165">
        <v>60</v>
      </c>
      <c r="D165" t="s">
        <v>9</v>
      </c>
      <c r="F165">
        <v>1</v>
      </c>
      <c r="G165">
        <v>0</v>
      </c>
      <c r="H165">
        <v>0</v>
      </c>
      <c r="I165">
        <v>0</v>
      </c>
      <c r="J165" t="s">
        <v>91</v>
      </c>
      <c r="L165">
        <f t="shared" si="13"/>
        <v>1</v>
      </c>
      <c r="M165">
        <f t="shared" si="13"/>
        <v>0</v>
      </c>
      <c r="N165">
        <f t="shared" si="13"/>
        <v>0</v>
      </c>
      <c r="O165">
        <f t="shared" si="14"/>
        <v>0</v>
      </c>
      <c r="P165" t="b">
        <f t="shared" si="15"/>
        <v>0</v>
      </c>
      <c r="Q165" t="b">
        <f t="shared" si="16"/>
        <v>0</v>
      </c>
      <c r="R165">
        <f t="shared" si="17"/>
        <v>0</v>
      </c>
    </row>
    <row r="166" spans="1:18" x14ac:dyDescent="0.2">
      <c r="A166" t="s">
        <v>16</v>
      </c>
      <c r="B166" s="5">
        <v>4.461746335</v>
      </c>
      <c r="C166">
        <v>60</v>
      </c>
      <c r="D166" t="s">
        <v>13</v>
      </c>
      <c r="F166">
        <v>1</v>
      </c>
      <c r="G166">
        <v>0</v>
      </c>
      <c r="H166">
        <v>0</v>
      </c>
      <c r="I166">
        <v>0</v>
      </c>
      <c r="J166" t="s">
        <v>91</v>
      </c>
      <c r="L166">
        <f t="shared" si="13"/>
        <v>1</v>
      </c>
      <c r="M166">
        <f t="shared" si="13"/>
        <v>0</v>
      </c>
      <c r="N166">
        <f t="shared" si="13"/>
        <v>0</v>
      </c>
      <c r="O166">
        <f t="shared" si="14"/>
        <v>0</v>
      </c>
      <c r="P166" t="b">
        <f t="shared" si="15"/>
        <v>0</v>
      </c>
      <c r="Q166" t="b">
        <f t="shared" si="16"/>
        <v>0</v>
      </c>
      <c r="R166">
        <f t="shared" si="17"/>
        <v>0</v>
      </c>
    </row>
    <row r="167" spans="1:18" x14ac:dyDescent="0.2">
      <c r="A167" t="s">
        <v>16</v>
      </c>
      <c r="B167" s="5">
        <v>3.8612132610000001</v>
      </c>
      <c r="C167">
        <v>70</v>
      </c>
      <c r="D167" t="s">
        <v>13</v>
      </c>
      <c r="F167">
        <v>1</v>
      </c>
      <c r="G167">
        <v>0</v>
      </c>
      <c r="H167">
        <v>0</v>
      </c>
      <c r="I167">
        <v>0</v>
      </c>
      <c r="J167" t="s">
        <v>91</v>
      </c>
      <c r="L167">
        <f t="shared" si="13"/>
        <v>1</v>
      </c>
      <c r="M167">
        <f t="shared" si="13"/>
        <v>0</v>
      </c>
      <c r="N167">
        <f t="shared" si="13"/>
        <v>0</v>
      </c>
      <c r="O167">
        <f t="shared" si="14"/>
        <v>0</v>
      </c>
      <c r="P167" t="b">
        <f t="shared" si="15"/>
        <v>0</v>
      </c>
      <c r="Q167" t="b">
        <f t="shared" si="16"/>
        <v>0</v>
      </c>
      <c r="R167">
        <f t="shared" si="17"/>
        <v>0</v>
      </c>
    </row>
    <row r="168" spans="1:18" x14ac:dyDescent="0.2">
      <c r="A168" t="s">
        <v>16</v>
      </c>
      <c r="B168" s="5">
        <v>8.2499133800000006</v>
      </c>
      <c r="C168">
        <v>61</v>
      </c>
      <c r="D168" t="s">
        <v>9</v>
      </c>
      <c r="F168">
        <v>1</v>
      </c>
      <c r="G168">
        <v>0</v>
      </c>
      <c r="H168">
        <v>0</v>
      </c>
      <c r="I168">
        <v>0</v>
      </c>
      <c r="J168" t="s">
        <v>91</v>
      </c>
      <c r="L168">
        <f t="shared" si="13"/>
        <v>1</v>
      </c>
      <c r="M168">
        <f t="shared" si="13"/>
        <v>0</v>
      </c>
      <c r="N168">
        <f t="shared" si="13"/>
        <v>0</v>
      </c>
      <c r="O168">
        <f t="shared" si="14"/>
        <v>0</v>
      </c>
      <c r="P168" t="b">
        <f t="shared" si="15"/>
        <v>0</v>
      </c>
      <c r="Q168" t="b">
        <f t="shared" si="16"/>
        <v>0</v>
      </c>
      <c r="R168">
        <f t="shared" si="17"/>
        <v>0</v>
      </c>
    </row>
    <row r="169" spans="1:18" x14ac:dyDescent="0.2">
      <c r="A169" t="s">
        <v>16</v>
      </c>
      <c r="B169" s="5">
        <v>10.48810585</v>
      </c>
      <c r="C169">
        <v>77</v>
      </c>
      <c r="D169" t="s">
        <v>9</v>
      </c>
      <c r="F169">
        <v>1</v>
      </c>
      <c r="G169">
        <v>0</v>
      </c>
      <c r="H169">
        <v>0</v>
      </c>
      <c r="I169">
        <v>0</v>
      </c>
      <c r="J169" t="s">
        <v>91</v>
      </c>
      <c r="L169">
        <f t="shared" si="13"/>
        <v>1</v>
      </c>
      <c r="M169">
        <f t="shared" si="13"/>
        <v>0</v>
      </c>
      <c r="N169">
        <f t="shared" si="13"/>
        <v>0</v>
      </c>
      <c r="O169">
        <f t="shared" si="14"/>
        <v>0</v>
      </c>
      <c r="P169" t="b">
        <f t="shared" si="15"/>
        <v>0</v>
      </c>
      <c r="Q169" t="b">
        <f t="shared" si="16"/>
        <v>0</v>
      </c>
      <c r="R169">
        <f t="shared" si="17"/>
        <v>0</v>
      </c>
    </row>
    <row r="170" spans="1:18" x14ac:dyDescent="0.2">
      <c r="A170" s="7" t="s">
        <v>16</v>
      </c>
      <c r="B170" s="8">
        <v>3.9732898780000001</v>
      </c>
      <c r="C170" s="7">
        <v>71</v>
      </c>
      <c r="D170" s="7" t="s">
        <v>9</v>
      </c>
      <c r="E170" s="7"/>
      <c r="F170" s="7">
        <v>1</v>
      </c>
      <c r="G170" s="7">
        <v>1</v>
      </c>
      <c r="H170" s="7">
        <v>0</v>
      </c>
      <c r="I170" s="7">
        <v>0</v>
      </c>
      <c r="J170" s="7" t="s">
        <v>91</v>
      </c>
      <c r="L170">
        <f t="shared" si="13"/>
        <v>1</v>
      </c>
      <c r="M170">
        <f t="shared" si="13"/>
        <v>1</v>
      </c>
      <c r="N170">
        <f t="shared" si="13"/>
        <v>0</v>
      </c>
      <c r="O170">
        <f t="shared" si="14"/>
        <v>0</v>
      </c>
      <c r="P170" t="b">
        <f t="shared" si="15"/>
        <v>1</v>
      </c>
      <c r="Q170" t="b">
        <f t="shared" si="16"/>
        <v>1</v>
      </c>
      <c r="R170">
        <f t="shared" si="17"/>
        <v>1</v>
      </c>
    </row>
    <row r="171" spans="1:18" x14ac:dyDescent="0.2">
      <c r="A171" s="7" t="s">
        <v>16</v>
      </c>
      <c r="B171" s="8">
        <v>7.9504351340000001</v>
      </c>
      <c r="C171" s="7">
        <v>67</v>
      </c>
      <c r="D171" s="7" t="s">
        <v>9</v>
      </c>
      <c r="E171" s="7"/>
      <c r="F171" s="7">
        <v>1</v>
      </c>
      <c r="G171" s="7">
        <v>1</v>
      </c>
      <c r="H171" s="7">
        <v>0</v>
      </c>
      <c r="I171" s="7">
        <v>0</v>
      </c>
      <c r="J171" s="7" t="s">
        <v>91</v>
      </c>
      <c r="L171">
        <f t="shared" si="13"/>
        <v>1</v>
      </c>
      <c r="M171">
        <f t="shared" si="13"/>
        <v>1</v>
      </c>
      <c r="N171">
        <f t="shared" si="13"/>
        <v>0</v>
      </c>
      <c r="O171">
        <f t="shared" si="14"/>
        <v>0</v>
      </c>
      <c r="P171" t="b">
        <f t="shared" si="15"/>
        <v>1</v>
      </c>
      <c r="Q171" t="b">
        <f t="shared" si="16"/>
        <v>1</v>
      </c>
      <c r="R171">
        <f t="shared" si="17"/>
        <v>1</v>
      </c>
    </row>
    <row r="172" spans="1:18" x14ac:dyDescent="0.2">
      <c r="A172" s="7" t="s">
        <v>16</v>
      </c>
      <c r="B172" s="8">
        <v>7.7607998289999998</v>
      </c>
      <c r="C172" s="7">
        <v>70</v>
      </c>
      <c r="D172" s="7" t="s">
        <v>9</v>
      </c>
      <c r="E172" s="7"/>
      <c r="F172" s="7">
        <v>1</v>
      </c>
      <c r="G172" s="7">
        <v>0</v>
      </c>
      <c r="H172" s="7">
        <v>1</v>
      </c>
      <c r="I172" s="7">
        <v>0</v>
      </c>
      <c r="J172" s="7" t="s">
        <v>91</v>
      </c>
      <c r="L172">
        <f t="shared" si="13"/>
        <v>1</v>
      </c>
      <c r="M172">
        <f t="shared" si="13"/>
        <v>0</v>
      </c>
      <c r="N172">
        <f t="shared" si="13"/>
        <v>1</v>
      </c>
      <c r="O172">
        <f t="shared" si="14"/>
        <v>0</v>
      </c>
      <c r="P172" t="b">
        <f t="shared" si="15"/>
        <v>1</v>
      </c>
      <c r="Q172" t="b">
        <f t="shared" si="16"/>
        <v>1</v>
      </c>
      <c r="R172">
        <f t="shared" si="17"/>
        <v>1</v>
      </c>
    </row>
    <row r="173" spans="1:18" x14ac:dyDescent="0.2">
      <c r="A173" s="7" t="s">
        <v>16</v>
      </c>
      <c r="B173" s="8">
        <v>8.1570566610000004</v>
      </c>
      <c r="C173" s="7">
        <v>56</v>
      </c>
      <c r="D173" s="7" t="s">
        <v>9</v>
      </c>
      <c r="E173" s="7"/>
      <c r="F173" s="7">
        <v>1</v>
      </c>
      <c r="G173" s="7">
        <v>0</v>
      </c>
      <c r="H173" s="7">
        <v>1</v>
      </c>
      <c r="I173" s="7">
        <v>0</v>
      </c>
      <c r="J173" s="7" t="s">
        <v>91</v>
      </c>
      <c r="L173">
        <f t="shared" si="13"/>
        <v>1</v>
      </c>
      <c r="M173">
        <f t="shared" si="13"/>
        <v>0</v>
      </c>
      <c r="N173">
        <f t="shared" si="13"/>
        <v>1</v>
      </c>
      <c r="O173">
        <f t="shared" si="14"/>
        <v>0</v>
      </c>
      <c r="P173" t="b">
        <f t="shared" si="15"/>
        <v>1</v>
      </c>
      <c r="Q173" t="b">
        <f t="shared" si="16"/>
        <v>1</v>
      </c>
      <c r="R173">
        <f t="shared" si="17"/>
        <v>1</v>
      </c>
    </row>
    <row r="174" spans="1:18" x14ac:dyDescent="0.2">
      <c r="A174" s="7" t="s">
        <v>16</v>
      </c>
      <c r="B174" s="8">
        <v>8.5528064770000007</v>
      </c>
      <c r="C174" s="7">
        <v>71</v>
      </c>
      <c r="D174" s="7" t="s">
        <v>9</v>
      </c>
      <c r="E174" s="7"/>
      <c r="F174" s="7">
        <v>1</v>
      </c>
      <c r="G174" s="7">
        <v>0</v>
      </c>
      <c r="H174" s="7">
        <v>1</v>
      </c>
      <c r="I174" s="7">
        <v>0</v>
      </c>
      <c r="J174" s="7" t="s">
        <v>91</v>
      </c>
      <c r="L174">
        <f t="shared" si="13"/>
        <v>1</v>
      </c>
      <c r="M174">
        <f t="shared" si="13"/>
        <v>0</v>
      </c>
      <c r="N174">
        <f t="shared" si="13"/>
        <v>1</v>
      </c>
      <c r="O174">
        <f t="shared" si="14"/>
        <v>0</v>
      </c>
      <c r="P174" t="b">
        <f t="shared" si="15"/>
        <v>1</v>
      </c>
      <c r="Q174" t="b">
        <f t="shared" si="16"/>
        <v>1</v>
      </c>
      <c r="R174">
        <f t="shared" si="17"/>
        <v>1</v>
      </c>
    </row>
    <row r="175" spans="1:18" x14ac:dyDescent="0.2">
      <c r="A175" s="7" t="s">
        <v>16</v>
      </c>
      <c r="B175" s="8">
        <v>1.4660633679999999</v>
      </c>
      <c r="C175" s="7">
        <v>69</v>
      </c>
      <c r="D175" s="7" t="s">
        <v>9</v>
      </c>
      <c r="E175" s="7"/>
      <c r="F175" s="7">
        <v>1</v>
      </c>
      <c r="G175" s="7">
        <v>1</v>
      </c>
      <c r="H175" s="7">
        <v>1</v>
      </c>
      <c r="I175" s="7">
        <v>0</v>
      </c>
      <c r="J175" s="7" t="s">
        <v>91</v>
      </c>
      <c r="L175">
        <f t="shared" si="13"/>
        <v>1</v>
      </c>
      <c r="M175">
        <f t="shared" si="13"/>
        <v>1</v>
      </c>
      <c r="N175">
        <f t="shared" si="13"/>
        <v>1</v>
      </c>
      <c r="O175">
        <f t="shared" si="14"/>
        <v>0</v>
      </c>
      <c r="P175" t="b">
        <f t="shared" si="15"/>
        <v>1</v>
      </c>
      <c r="Q175" t="b">
        <f t="shared" si="16"/>
        <v>1</v>
      </c>
      <c r="R175">
        <f t="shared" si="17"/>
        <v>1</v>
      </c>
    </row>
    <row r="176" spans="1:18" x14ac:dyDescent="0.2">
      <c r="A176" s="7" t="s">
        <v>16</v>
      </c>
      <c r="B176" s="8">
        <v>6.4650967499999998</v>
      </c>
      <c r="C176" s="7">
        <v>71</v>
      </c>
      <c r="D176" s="7" t="s">
        <v>9</v>
      </c>
      <c r="E176" s="7"/>
      <c r="F176" s="7">
        <v>1</v>
      </c>
      <c r="G176" s="7">
        <v>1</v>
      </c>
      <c r="H176" s="7">
        <v>1</v>
      </c>
      <c r="I176" s="7">
        <v>0</v>
      </c>
      <c r="J176" s="7" t="s">
        <v>91</v>
      </c>
      <c r="L176">
        <f t="shared" si="13"/>
        <v>1</v>
      </c>
      <c r="M176">
        <f t="shared" si="13"/>
        <v>1</v>
      </c>
      <c r="N176">
        <f t="shared" si="13"/>
        <v>1</v>
      </c>
      <c r="O176">
        <f t="shared" si="14"/>
        <v>0</v>
      </c>
      <c r="P176" t="b">
        <f t="shared" si="15"/>
        <v>1</v>
      </c>
      <c r="Q176" t="b">
        <f t="shared" si="16"/>
        <v>1</v>
      </c>
      <c r="R176">
        <f t="shared" si="17"/>
        <v>1</v>
      </c>
    </row>
    <row r="177" spans="1:18" x14ac:dyDescent="0.2">
      <c r="A177" s="7" t="s">
        <v>16</v>
      </c>
      <c r="B177" s="8">
        <v>5.9654922040000002</v>
      </c>
      <c r="C177" s="7">
        <v>56</v>
      </c>
      <c r="D177" s="7" t="s">
        <v>13</v>
      </c>
      <c r="E177" s="7"/>
      <c r="F177" s="7">
        <v>1</v>
      </c>
      <c r="G177" s="7">
        <v>1</v>
      </c>
      <c r="H177" s="7">
        <v>1</v>
      </c>
      <c r="I177" s="7">
        <v>0</v>
      </c>
      <c r="J177" s="7" t="s">
        <v>91</v>
      </c>
      <c r="L177">
        <f t="shared" si="13"/>
        <v>1</v>
      </c>
      <c r="M177">
        <f t="shared" si="13"/>
        <v>1</v>
      </c>
      <c r="N177">
        <f t="shared" si="13"/>
        <v>1</v>
      </c>
      <c r="O177">
        <f t="shared" si="14"/>
        <v>0</v>
      </c>
      <c r="P177" t="b">
        <f t="shared" si="15"/>
        <v>1</v>
      </c>
      <c r="Q177" t="b">
        <f t="shared" si="16"/>
        <v>1</v>
      </c>
      <c r="R177">
        <f t="shared" si="17"/>
        <v>1</v>
      </c>
    </row>
    <row r="178" spans="1:18" x14ac:dyDescent="0.2">
      <c r="A178" s="7" t="s">
        <v>16</v>
      </c>
      <c r="B178" s="8">
        <v>6.6762195039999996</v>
      </c>
      <c r="C178" s="7">
        <v>65</v>
      </c>
      <c r="D178" s="7" t="s">
        <v>13</v>
      </c>
      <c r="E178" s="7" t="s">
        <v>93</v>
      </c>
      <c r="F178" s="7">
        <v>1</v>
      </c>
      <c r="G178" s="7">
        <v>1</v>
      </c>
      <c r="H178" s="7">
        <v>1</v>
      </c>
      <c r="I178" s="7">
        <v>0</v>
      </c>
      <c r="J178" s="7" t="s">
        <v>91</v>
      </c>
      <c r="L178">
        <f t="shared" si="13"/>
        <v>1</v>
      </c>
      <c r="M178">
        <f t="shared" si="13"/>
        <v>1</v>
      </c>
      <c r="N178">
        <f t="shared" si="13"/>
        <v>1</v>
      </c>
      <c r="O178">
        <f t="shared" si="14"/>
        <v>0</v>
      </c>
      <c r="P178" t="b">
        <f t="shared" si="15"/>
        <v>1</v>
      </c>
      <c r="Q178" t="b">
        <f t="shared" si="16"/>
        <v>1</v>
      </c>
      <c r="R178">
        <f t="shared" si="17"/>
        <v>1</v>
      </c>
    </row>
    <row r="179" spans="1:18" x14ac:dyDescent="0.2">
      <c r="A179" s="7" t="s">
        <v>16</v>
      </c>
      <c r="B179" s="8">
        <v>6.7622398209999997</v>
      </c>
      <c r="C179" s="7">
        <v>74</v>
      </c>
      <c r="D179" s="7" t="s">
        <v>13</v>
      </c>
      <c r="E179" s="7"/>
      <c r="F179" s="7">
        <v>1</v>
      </c>
      <c r="G179" s="7">
        <v>1</v>
      </c>
      <c r="H179" s="7">
        <v>1</v>
      </c>
      <c r="I179" s="7">
        <v>0</v>
      </c>
      <c r="J179" s="7" t="s">
        <v>91</v>
      </c>
      <c r="L179">
        <f t="shared" si="13"/>
        <v>1</v>
      </c>
      <c r="M179">
        <f t="shared" si="13"/>
        <v>1</v>
      </c>
      <c r="N179">
        <f t="shared" si="13"/>
        <v>1</v>
      </c>
      <c r="O179">
        <f t="shared" si="14"/>
        <v>0</v>
      </c>
      <c r="P179" t="b">
        <f t="shared" si="15"/>
        <v>1</v>
      </c>
      <c r="Q179" t="b">
        <f t="shared" si="16"/>
        <v>1</v>
      </c>
      <c r="R179">
        <f t="shared" si="17"/>
        <v>1</v>
      </c>
    </row>
    <row r="180" spans="1:18" x14ac:dyDescent="0.2">
      <c r="A180" s="7" t="s">
        <v>16</v>
      </c>
      <c r="B180" s="8">
        <v>7.0950900639999999</v>
      </c>
      <c r="C180" s="7">
        <v>59</v>
      </c>
      <c r="D180" s="7" t="s">
        <v>9</v>
      </c>
      <c r="E180" s="7"/>
      <c r="F180" s="7">
        <v>1</v>
      </c>
      <c r="G180" s="7">
        <v>1</v>
      </c>
      <c r="H180" s="7">
        <v>1</v>
      </c>
      <c r="I180" s="7">
        <v>0</v>
      </c>
      <c r="J180" s="7" t="s">
        <v>91</v>
      </c>
      <c r="L180">
        <f t="shared" si="13"/>
        <v>1</v>
      </c>
      <c r="M180">
        <f t="shared" si="13"/>
        <v>1</v>
      </c>
      <c r="N180">
        <f t="shared" si="13"/>
        <v>1</v>
      </c>
      <c r="O180">
        <f t="shared" si="14"/>
        <v>0</v>
      </c>
      <c r="P180" t="b">
        <f t="shared" si="15"/>
        <v>1</v>
      </c>
      <c r="Q180" t="b">
        <f t="shared" si="16"/>
        <v>1</v>
      </c>
      <c r="R180">
        <f t="shared" si="17"/>
        <v>1</v>
      </c>
    </row>
    <row r="181" spans="1:18" x14ac:dyDescent="0.2">
      <c r="A181" s="7" t="s">
        <v>16</v>
      </c>
      <c r="B181" s="8">
        <v>10.709139990000001</v>
      </c>
      <c r="C181" s="7">
        <v>76</v>
      </c>
      <c r="D181" s="7" t="s">
        <v>9</v>
      </c>
      <c r="E181" s="7"/>
      <c r="F181" s="7">
        <v>1</v>
      </c>
      <c r="G181" s="7">
        <v>1</v>
      </c>
      <c r="H181" s="7">
        <v>1</v>
      </c>
      <c r="I181" s="7">
        <v>0</v>
      </c>
      <c r="J181" s="7" t="s">
        <v>91</v>
      </c>
      <c r="L181">
        <f t="shared" si="13"/>
        <v>1</v>
      </c>
      <c r="M181">
        <f t="shared" si="13"/>
        <v>1</v>
      </c>
      <c r="N181">
        <f t="shared" si="13"/>
        <v>1</v>
      </c>
      <c r="O181">
        <f t="shared" si="14"/>
        <v>0</v>
      </c>
      <c r="P181" t="b">
        <f t="shared" si="15"/>
        <v>1</v>
      </c>
      <c r="Q181" t="b">
        <f t="shared" si="16"/>
        <v>1</v>
      </c>
      <c r="R181">
        <f t="shared" si="17"/>
        <v>1</v>
      </c>
    </row>
    <row r="182" spans="1:18" x14ac:dyDescent="0.2">
      <c r="A182" s="7" t="s">
        <v>16</v>
      </c>
      <c r="B182" s="8">
        <v>5.5567184239999996</v>
      </c>
      <c r="C182" s="7">
        <v>62</v>
      </c>
      <c r="D182" s="7" t="s">
        <v>9</v>
      </c>
      <c r="E182" s="7"/>
      <c r="F182" s="7">
        <v>1</v>
      </c>
      <c r="G182" s="7">
        <v>1</v>
      </c>
      <c r="H182" s="7">
        <v>1</v>
      </c>
      <c r="I182" s="7">
        <v>0</v>
      </c>
      <c r="J182" s="7" t="s">
        <v>91</v>
      </c>
      <c r="L182">
        <f t="shared" si="13"/>
        <v>1</v>
      </c>
      <c r="M182">
        <f t="shared" si="13"/>
        <v>1</v>
      </c>
      <c r="N182">
        <f t="shared" si="13"/>
        <v>1</v>
      </c>
      <c r="O182">
        <f t="shared" si="14"/>
        <v>0</v>
      </c>
      <c r="P182" t="b">
        <f t="shared" si="15"/>
        <v>1</v>
      </c>
      <c r="Q182" t="b">
        <f t="shared" si="16"/>
        <v>1</v>
      </c>
      <c r="R182">
        <f t="shared" si="17"/>
        <v>1</v>
      </c>
    </row>
    <row r="183" spans="1:18" x14ac:dyDescent="0.2">
      <c r="A183" s="7" t="s">
        <v>16</v>
      </c>
      <c r="B183" s="8">
        <v>8.1022803109999995</v>
      </c>
      <c r="C183" s="7">
        <v>68</v>
      </c>
      <c r="D183" s="7" t="s">
        <v>13</v>
      </c>
      <c r="E183" s="7"/>
      <c r="F183" s="7">
        <v>1</v>
      </c>
      <c r="G183" s="7">
        <v>1</v>
      </c>
      <c r="H183" s="7">
        <v>1</v>
      </c>
      <c r="I183" s="7">
        <v>0</v>
      </c>
      <c r="J183" s="7" t="s">
        <v>91</v>
      </c>
      <c r="L183">
        <f t="shared" si="13"/>
        <v>1</v>
      </c>
      <c r="M183">
        <f t="shared" si="13"/>
        <v>1</v>
      </c>
      <c r="N183">
        <f t="shared" si="13"/>
        <v>1</v>
      </c>
      <c r="O183">
        <f t="shared" si="14"/>
        <v>0</v>
      </c>
      <c r="P183" t="b">
        <f t="shared" si="15"/>
        <v>1</v>
      </c>
      <c r="Q183" t="b">
        <f t="shared" si="16"/>
        <v>1</v>
      </c>
      <c r="R183">
        <f t="shared" si="17"/>
        <v>1</v>
      </c>
    </row>
    <row r="184" spans="1:18" x14ac:dyDescent="0.2">
      <c r="A184" s="7" t="s">
        <v>16</v>
      </c>
      <c r="B184" s="8">
        <v>5.0905679749999999</v>
      </c>
      <c r="C184" s="7">
        <v>76</v>
      </c>
      <c r="D184" s="7" t="s">
        <v>9</v>
      </c>
      <c r="E184" s="7"/>
      <c r="F184" s="7">
        <v>1</v>
      </c>
      <c r="G184" s="7">
        <v>1</v>
      </c>
      <c r="H184" s="7">
        <v>1</v>
      </c>
      <c r="I184" s="7">
        <v>0</v>
      </c>
      <c r="J184" s="7" t="s">
        <v>91</v>
      </c>
      <c r="L184">
        <f t="shared" si="13"/>
        <v>1</v>
      </c>
      <c r="M184">
        <f t="shared" si="13"/>
        <v>1</v>
      </c>
      <c r="N184">
        <f t="shared" si="13"/>
        <v>1</v>
      </c>
      <c r="O184">
        <f t="shared" si="14"/>
        <v>0</v>
      </c>
      <c r="P184" t="b">
        <f t="shared" si="15"/>
        <v>1</v>
      </c>
      <c r="Q184" t="b">
        <f t="shared" si="16"/>
        <v>1</v>
      </c>
      <c r="R184">
        <f t="shared" si="17"/>
        <v>1</v>
      </c>
    </row>
    <row r="185" spans="1:18" x14ac:dyDescent="0.2">
      <c r="A185" s="7" t="s">
        <v>16</v>
      </c>
      <c r="B185" s="8">
        <v>4.3324332099999996</v>
      </c>
      <c r="C185" s="7">
        <v>52</v>
      </c>
      <c r="D185" s="7" t="s">
        <v>9</v>
      </c>
      <c r="E185" s="7"/>
      <c r="F185" s="7">
        <v>1</v>
      </c>
      <c r="G185" s="7">
        <v>0.5</v>
      </c>
      <c r="H185" s="7">
        <v>1</v>
      </c>
      <c r="I185" s="7">
        <v>0</v>
      </c>
      <c r="J185" s="7" t="s">
        <v>91</v>
      </c>
      <c r="L185">
        <f t="shared" si="13"/>
        <v>1</v>
      </c>
      <c r="M185">
        <f t="shared" si="13"/>
        <v>0</v>
      </c>
      <c r="N185">
        <f t="shared" si="13"/>
        <v>1</v>
      </c>
      <c r="O185">
        <f t="shared" si="14"/>
        <v>0</v>
      </c>
      <c r="P185" t="b">
        <f t="shared" si="15"/>
        <v>1</v>
      </c>
      <c r="Q185" t="b">
        <f t="shared" si="16"/>
        <v>1</v>
      </c>
      <c r="R185">
        <f t="shared" si="17"/>
        <v>1</v>
      </c>
    </row>
    <row r="186" spans="1:18" x14ac:dyDescent="0.2">
      <c r="A186" s="7" t="s">
        <v>16</v>
      </c>
      <c r="B186" s="8">
        <v>2.9167801550000001</v>
      </c>
      <c r="C186" s="7">
        <v>71</v>
      </c>
      <c r="D186" s="7" t="s">
        <v>9</v>
      </c>
      <c r="E186" s="7"/>
      <c r="F186" s="7">
        <v>1</v>
      </c>
      <c r="G186" s="7">
        <v>0.5</v>
      </c>
      <c r="H186" s="7">
        <v>1</v>
      </c>
      <c r="I186" s="7">
        <v>1</v>
      </c>
      <c r="J186" s="7" t="s">
        <v>91</v>
      </c>
      <c r="L186">
        <f t="shared" si="13"/>
        <v>1</v>
      </c>
      <c r="M186">
        <f t="shared" si="13"/>
        <v>0</v>
      </c>
      <c r="N186">
        <f t="shared" si="13"/>
        <v>1</v>
      </c>
      <c r="O186">
        <f t="shared" si="14"/>
        <v>1</v>
      </c>
      <c r="P186" t="b">
        <f t="shared" si="15"/>
        <v>1</v>
      </c>
      <c r="Q186" t="b">
        <f t="shared" si="16"/>
        <v>1</v>
      </c>
      <c r="R186">
        <f t="shared" si="17"/>
        <v>1</v>
      </c>
    </row>
    <row r="187" spans="1:18" x14ac:dyDescent="0.2">
      <c r="A187" t="s">
        <v>8</v>
      </c>
      <c r="B187" s="5">
        <v>-8.0569572209999993</v>
      </c>
      <c r="C187" s="5">
        <v>45</v>
      </c>
      <c r="D187" s="5" t="s">
        <v>9</v>
      </c>
      <c r="F187">
        <v>0</v>
      </c>
      <c r="G187" s="5">
        <v>0</v>
      </c>
      <c r="H187" s="5">
        <v>0</v>
      </c>
      <c r="I187" s="5">
        <v>0</v>
      </c>
      <c r="J187" t="s">
        <v>91</v>
      </c>
      <c r="L187">
        <f t="shared" si="13"/>
        <v>0</v>
      </c>
      <c r="M187">
        <f t="shared" si="13"/>
        <v>0</v>
      </c>
      <c r="N187">
        <f t="shared" si="13"/>
        <v>0</v>
      </c>
      <c r="O187">
        <f t="shared" si="14"/>
        <v>0</v>
      </c>
      <c r="P187" t="b">
        <f t="shared" si="15"/>
        <v>0</v>
      </c>
      <c r="Q187" t="b">
        <f t="shared" si="16"/>
        <v>0</v>
      </c>
      <c r="R187">
        <f t="shared" si="17"/>
        <v>0</v>
      </c>
    </row>
    <row r="188" spans="1:18" x14ac:dyDescent="0.2">
      <c r="A188" t="s">
        <v>8</v>
      </c>
      <c r="B188" s="5">
        <v>-7.1855940269999996</v>
      </c>
      <c r="C188" s="5">
        <v>65</v>
      </c>
      <c r="D188" s="5" t="s">
        <v>9</v>
      </c>
      <c r="F188">
        <v>0</v>
      </c>
      <c r="G188" s="5">
        <v>0</v>
      </c>
      <c r="H188" s="5">
        <v>0</v>
      </c>
      <c r="I188" s="5">
        <v>0</v>
      </c>
      <c r="J188" t="s">
        <v>91</v>
      </c>
      <c r="L188">
        <f t="shared" si="13"/>
        <v>0</v>
      </c>
      <c r="M188">
        <f t="shared" si="13"/>
        <v>0</v>
      </c>
      <c r="N188">
        <f t="shared" si="13"/>
        <v>0</v>
      </c>
      <c r="O188">
        <f t="shared" si="14"/>
        <v>0</v>
      </c>
      <c r="P188" t="b">
        <f t="shared" si="15"/>
        <v>0</v>
      </c>
      <c r="Q188" t="b">
        <f t="shared" si="16"/>
        <v>0</v>
      </c>
      <c r="R188">
        <f t="shared" si="17"/>
        <v>0</v>
      </c>
    </row>
    <row r="189" spans="1:18" x14ac:dyDescent="0.2">
      <c r="A189" t="s">
        <v>8</v>
      </c>
      <c r="B189" s="5">
        <v>-7.161543633</v>
      </c>
      <c r="C189" s="5">
        <v>70</v>
      </c>
      <c r="D189" s="5" t="s">
        <v>13</v>
      </c>
      <c r="F189">
        <v>0</v>
      </c>
      <c r="G189" s="5">
        <v>0</v>
      </c>
      <c r="H189" s="5">
        <v>0</v>
      </c>
      <c r="I189" s="5">
        <v>0</v>
      </c>
      <c r="J189" t="s">
        <v>91</v>
      </c>
      <c r="L189">
        <f t="shared" si="13"/>
        <v>0</v>
      </c>
      <c r="M189">
        <f t="shared" si="13"/>
        <v>0</v>
      </c>
      <c r="N189">
        <f t="shared" si="13"/>
        <v>0</v>
      </c>
      <c r="O189">
        <f t="shared" si="14"/>
        <v>0</v>
      </c>
      <c r="P189" t="b">
        <f t="shared" si="15"/>
        <v>0</v>
      </c>
      <c r="Q189" t="b">
        <f t="shared" si="16"/>
        <v>0</v>
      </c>
      <c r="R189">
        <f t="shared" si="17"/>
        <v>0</v>
      </c>
    </row>
    <row r="190" spans="1:18" x14ac:dyDescent="0.2">
      <c r="A190" t="s">
        <v>8</v>
      </c>
      <c r="B190" s="5">
        <v>-7.0927508330000002</v>
      </c>
      <c r="C190" s="5">
        <v>58</v>
      </c>
      <c r="D190" s="5" t="s">
        <v>9</v>
      </c>
      <c r="F190">
        <v>0</v>
      </c>
      <c r="G190" s="5">
        <v>0</v>
      </c>
      <c r="H190" s="5">
        <v>0</v>
      </c>
      <c r="I190" s="5">
        <v>0</v>
      </c>
      <c r="J190" t="s">
        <v>91</v>
      </c>
      <c r="L190">
        <f t="shared" si="13"/>
        <v>0</v>
      </c>
      <c r="M190">
        <f t="shared" si="13"/>
        <v>0</v>
      </c>
      <c r="N190">
        <f t="shared" si="13"/>
        <v>0</v>
      </c>
      <c r="O190">
        <f t="shared" si="14"/>
        <v>0</v>
      </c>
      <c r="P190" t="b">
        <f t="shared" si="15"/>
        <v>0</v>
      </c>
      <c r="Q190" t="b">
        <f t="shared" si="16"/>
        <v>0</v>
      </c>
      <c r="R190">
        <f t="shared" si="17"/>
        <v>0</v>
      </c>
    </row>
    <row r="191" spans="1:18" x14ac:dyDescent="0.2">
      <c r="A191" t="s">
        <v>8</v>
      </c>
      <c r="B191" s="5">
        <v>-6.7442457180000002</v>
      </c>
      <c r="C191" s="5">
        <v>66</v>
      </c>
      <c r="D191" s="5" t="s">
        <v>9</v>
      </c>
      <c r="F191">
        <v>0</v>
      </c>
      <c r="G191" s="5">
        <v>0</v>
      </c>
      <c r="H191" s="5">
        <v>0</v>
      </c>
      <c r="I191" s="5">
        <v>0</v>
      </c>
      <c r="J191" t="s">
        <v>91</v>
      </c>
      <c r="L191">
        <f t="shared" si="13"/>
        <v>0</v>
      </c>
      <c r="M191">
        <f t="shared" si="13"/>
        <v>0</v>
      </c>
      <c r="N191">
        <f t="shared" si="13"/>
        <v>0</v>
      </c>
      <c r="O191">
        <f t="shared" si="14"/>
        <v>0</v>
      </c>
      <c r="P191" t="b">
        <f t="shared" si="15"/>
        <v>0</v>
      </c>
      <c r="Q191" t="b">
        <f t="shared" si="16"/>
        <v>0</v>
      </c>
      <c r="R191">
        <f t="shared" si="17"/>
        <v>0</v>
      </c>
    </row>
    <row r="192" spans="1:18" x14ac:dyDescent="0.2">
      <c r="A192" t="s">
        <v>8</v>
      </c>
      <c r="B192" s="5">
        <v>-6.0728324950000001</v>
      </c>
      <c r="C192" s="5">
        <v>53</v>
      </c>
      <c r="D192" s="5" t="s">
        <v>9</v>
      </c>
      <c r="F192">
        <v>0</v>
      </c>
      <c r="G192" s="5">
        <v>0</v>
      </c>
      <c r="H192" s="5">
        <v>0</v>
      </c>
      <c r="I192" s="5">
        <v>0</v>
      </c>
      <c r="J192" t="s">
        <v>91</v>
      </c>
      <c r="L192">
        <f t="shared" si="13"/>
        <v>0</v>
      </c>
      <c r="M192">
        <f t="shared" si="13"/>
        <v>0</v>
      </c>
      <c r="N192">
        <f t="shared" si="13"/>
        <v>0</v>
      </c>
      <c r="O192">
        <f t="shared" si="14"/>
        <v>0</v>
      </c>
      <c r="P192" t="b">
        <f t="shared" si="15"/>
        <v>0</v>
      </c>
      <c r="Q192" t="b">
        <f t="shared" si="16"/>
        <v>0</v>
      </c>
      <c r="R192">
        <f t="shared" si="17"/>
        <v>0</v>
      </c>
    </row>
    <row r="193" spans="1:18" x14ac:dyDescent="0.2">
      <c r="A193" t="s">
        <v>8</v>
      </c>
      <c r="B193" s="5">
        <v>-5.8477109399999998</v>
      </c>
      <c r="C193" s="5">
        <v>72</v>
      </c>
      <c r="D193" s="5" t="s">
        <v>13</v>
      </c>
      <c r="F193">
        <v>0</v>
      </c>
      <c r="G193" s="5">
        <v>0</v>
      </c>
      <c r="H193" s="5">
        <v>0</v>
      </c>
      <c r="I193" s="5">
        <v>0</v>
      </c>
      <c r="J193" t="s">
        <v>91</v>
      </c>
      <c r="L193">
        <f t="shared" si="13"/>
        <v>0</v>
      </c>
      <c r="M193">
        <f t="shared" si="13"/>
        <v>0</v>
      </c>
      <c r="N193">
        <f t="shared" si="13"/>
        <v>0</v>
      </c>
      <c r="O193">
        <f t="shared" si="14"/>
        <v>0</v>
      </c>
      <c r="P193" t="b">
        <f t="shared" si="15"/>
        <v>0</v>
      </c>
      <c r="Q193" t="b">
        <f t="shared" si="16"/>
        <v>0</v>
      </c>
      <c r="R193">
        <f t="shared" si="17"/>
        <v>0</v>
      </c>
    </row>
    <row r="194" spans="1:18" x14ac:dyDescent="0.2">
      <c r="A194" t="s">
        <v>8</v>
      </c>
      <c r="B194" s="5">
        <v>-5.6646109559999998</v>
      </c>
      <c r="C194" s="5">
        <v>61</v>
      </c>
      <c r="D194" s="5" t="s">
        <v>9</v>
      </c>
      <c r="F194">
        <v>0</v>
      </c>
      <c r="G194" s="5">
        <v>0</v>
      </c>
      <c r="H194" s="5">
        <v>0</v>
      </c>
      <c r="I194" s="5">
        <v>0</v>
      </c>
      <c r="J194" t="s">
        <v>91</v>
      </c>
      <c r="L194">
        <f t="shared" si="13"/>
        <v>0</v>
      </c>
      <c r="M194">
        <f t="shared" si="13"/>
        <v>0</v>
      </c>
      <c r="N194">
        <f t="shared" si="13"/>
        <v>0</v>
      </c>
      <c r="O194">
        <f t="shared" si="14"/>
        <v>0</v>
      </c>
      <c r="P194" t="b">
        <f t="shared" si="15"/>
        <v>0</v>
      </c>
      <c r="Q194" t="b">
        <f t="shared" si="16"/>
        <v>0</v>
      </c>
      <c r="R194">
        <f t="shared" si="17"/>
        <v>0</v>
      </c>
    </row>
    <row r="195" spans="1:18" x14ac:dyDescent="0.2">
      <c r="A195" t="s">
        <v>8</v>
      </c>
      <c r="B195" s="5">
        <v>-5.4816198849999997</v>
      </c>
      <c r="C195" s="5">
        <v>80</v>
      </c>
      <c r="D195" s="5" t="s">
        <v>9</v>
      </c>
      <c r="F195">
        <v>0</v>
      </c>
      <c r="G195" s="5">
        <v>0</v>
      </c>
      <c r="H195" s="5">
        <v>0</v>
      </c>
      <c r="I195" s="5">
        <v>0</v>
      </c>
      <c r="J195" t="s">
        <v>91</v>
      </c>
      <c r="L195">
        <f t="shared" ref="L195:N229" si="18">IF(F195=1,1,0)</f>
        <v>0</v>
      </c>
      <c r="M195">
        <f t="shared" si="18"/>
        <v>0</v>
      </c>
      <c r="N195">
        <f t="shared" si="18"/>
        <v>0</v>
      </c>
      <c r="O195">
        <f t="shared" ref="O195:O229" si="19">IF(I195=1,1,0)</f>
        <v>0</v>
      </c>
      <c r="P195" t="b">
        <f t="shared" ref="P195:P229" si="20">OR(M195=1,N195=1,O195=1)</f>
        <v>0</v>
      </c>
      <c r="Q195" t="b">
        <f t="shared" ref="Q195:Q229" si="21">AND(L195=1,P195=TRUE)</f>
        <v>0</v>
      </c>
      <c r="R195">
        <f t="shared" ref="R195:R229" si="22">IF(Q195=TRUE,1,0)</f>
        <v>0</v>
      </c>
    </row>
    <row r="196" spans="1:18" x14ac:dyDescent="0.2">
      <c r="A196" t="s">
        <v>8</v>
      </c>
      <c r="B196" s="5">
        <v>-5.3751686689999998</v>
      </c>
      <c r="C196" s="5">
        <v>62</v>
      </c>
      <c r="D196" s="5" t="s">
        <v>13</v>
      </c>
      <c r="F196">
        <v>0</v>
      </c>
      <c r="G196" s="5">
        <v>0</v>
      </c>
      <c r="H196" s="5">
        <v>0</v>
      </c>
      <c r="I196" s="5">
        <v>0</v>
      </c>
      <c r="J196" t="s">
        <v>91</v>
      </c>
      <c r="L196">
        <f t="shared" si="18"/>
        <v>0</v>
      </c>
      <c r="M196">
        <f t="shared" si="18"/>
        <v>0</v>
      </c>
      <c r="N196">
        <f t="shared" si="18"/>
        <v>0</v>
      </c>
      <c r="O196">
        <f t="shared" si="19"/>
        <v>0</v>
      </c>
      <c r="P196" t="b">
        <f t="shared" si="20"/>
        <v>0</v>
      </c>
      <c r="Q196" t="b">
        <f t="shared" si="21"/>
        <v>0</v>
      </c>
      <c r="R196">
        <f t="shared" si="22"/>
        <v>0</v>
      </c>
    </row>
    <row r="197" spans="1:18" x14ac:dyDescent="0.2">
      <c r="A197" t="s">
        <v>8</v>
      </c>
      <c r="B197" s="5">
        <v>-5.3183706559999999</v>
      </c>
      <c r="C197" s="5">
        <v>60</v>
      </c>
      <c r="D197" s="5" t="s">
        <v>9</v>
      </c>
      <c r="F197">
        <v>0</v>
      </c>
      <c r="G197" s="5">
        <v>0</v>
      </c>
      <c r="H197" s="5">
        <v>0</v>
      </c>
      <c r="I197" s="5">
        <v>0</v>
      </c>
      <c r="J197" t="s">
        <v>91</v>
      </c>
      <c r="L197">
        <f t="shared" si="18"/>
        <v>0</v>
      </c>
      <c r="M197">
        <f t="shared" si="18"/>
        <v>0</v>
      </c>
      <c r="N197">
        <f t="shared" si="18"/>
        <v>0</v>
      </c>
      <c r="O197">
        <f t="shared" si="19"/>
        <v>0</v>
      </c>
      <c r="P197" t="b">
        <f t="shared" si="20"/>
        <v>0</v>
      </c>
      <c r="Q197" t="b">
        <f t="shared" si="21"/>
        <v>0</v>
      </c>
      <c r="R197">
        <f t="shared" si="22"/>
        <v>0</v>
      </c>
    </row>
    <row r="198" spans="1:18" x14ac:dyDescent="0.2">
      <c r="A198" t="s">
        <v>8</v>
      </c>
      <c r="B198" s="5">
        <v>-4.9671237980000003</v>
      </c>
      <c r="C198" s="5">
        <v>64</v>
      </c>
      <c r="D198" s="5" t="s">
        <v>9</v>
      </c>
      <c r="F198">
        <v>0</v>
      </c>
      <c r="G198" s="5">
        <v>0</v>
      </c>
      <c r="H198" s="5">
        <v>0</v>
      </c>
      <c r="I198" s="5">
        <v>0</v>
      </c>
      <c r="J198" t="s">
        <v>91</v>
      </c>
      <c r="L198">
        <f t="shared" si="18"/>
        <v>0</v>
      </c>
      <c r="M198">
        <f t="shared" si="18"/>
        <v>0</v>
      </c>
      <c r="N198">
        <f t="shared" si="18"/>
        <v>0</v>
      </c>
      <c r="O198">
        <f t="shared" si="19"/>
        <v>0</v>
      </c>
      <c r="P198" t="b">
        <f t="shared" si="20"/>
        <v>0</v>
      </c>
      <c r="Q198" t="b">
        <f t="shared" si="21"/>
        <v>0</v>
      </c>
      <c r="R198">
        <f t="shared" si="22"/>
        <v>0</v>
      </c>
    </row>
    <row r="199" spans="1:18" x14ac:dyDescent="0.2">
      <c r="A199" t="s">
        <v>8</v>
      </c>
      <c r="B199" s="5">
        <v>-4.8526087950000001</v>
      </c>
      <c r="C199" s="5">
        <v>77</v>
      </c>
      <c r="D199" s="5" t="s">
        <v>13</v>
      </c>
      <c r="F199">
        <v>0</v>
      </c>
      <c r="G199" s="5">
        <v>0</v>
      </c>
      <c r="H199" s="5">
        <v>0</v>
      </c>
      <c r="I199" s="5">
        <v>0</v>
      </c>
      <c r="J199" t="s">
        <v>91</v>
      </c>
      <c r="L199">
        <f t="shared" si="18"/>
        <v>0</v>
      </c>
      <c r="M199">
        <f t="shared" si="18"/>
        <v>0</v>
      </c>
      <c r="N199">
        <f t="shared" si="18"/>
        <v>0</v>
      </c>
      <c r="O199">
        <f t="shared" si="19"/>
        <v>0</v>
      </c>
      <c r="P199" t="b">
        <f t="shared" si="20"/>
        <v>0</v>
      </c>
      <c r="Q199" t="b">
        <f t="shared" si="21"/>
        <v>0</v>
      </c>
      <c r="R199">
        <f t="shared" si="22"/>
        <v>0</v>
      </c>
    </row>
    <row r="200" spans="1:18" x14ac:dyDescent="0.2">
      <c r="A200" t="s">
        <v>8</v>
      </c>
      <c r="B200" s="5">
        <v>-4.5812398910000001</v>
      </c>
      <c r="C200" s="5">
        <v>74</v>
      </c>
      <c r="D200" s="5" t="s">
        <v>9</v>
      </c>
      <c r="F200">
        <v>0</v>
      </c>
      <c r="G200" s="5">
        <v>0</v>
      </c>
      <c r="H200" s="5">
        <v>0</v>
      </c>
      <c r="I200" s="5">
        <v>0</v>
      </c>
      <c r="J200" t="s">
        <v>91</v>
      </c>
      <c r="L200">
        <f t="shared" si="18"/>
        <v>0</v>
      </c>
      <c r="M200">
        <f t="shared" si="18"/>
        <v>0</v>
      </c>
      <c r="N200">
        <f t="shared" si="18"/>
        <v>0</v>
      </c>
      <c r="O200">
        <f t="shared" si="19"/>
        <v>0</v>
      </c>
      <c r="P200" t="b">
        <f t="shared" si="20"/>
        <v>0</v>
      </c>
      <c r="Q200" t="b">
        <f t="shared" si="21"/>
        <v>0</v>
      </c>
      <c r="R200">
        <f t="shared" si="22"/>
        <v>0</v>
      </c>
    </row>
    <row r="201" spans="1:18" x14ac:dyDescent="0.2">
      <c r="A201" t="s">
        <v>8</v>
      </c>
      <c r="B201" s="5">
        <v>-4.4213471929999999</v>
      </c>
      <c r="C201" s="5">
        <v>66</v>
      </c>
      <c r="D201" s="5" t="s">
        <v>9</v>
      </c>
      <c r="F201">
        <v>0</v>
      </c>
      <c r="G201" s="5">
        <v>0</v>
      </c>
      <c r="H201" s="5">
        <v>0</v>
      </c>
      <c r="I201" s="5">
        <v>0</v>
      </c>
      <c r="J201" t="s">
        <v>91</v>
      </c>
      <c r="L201">
        <f t="shared" si="18"/>
        <v>0</v>
      </c>
      <c r="M201">
        <f t="shared" si="18"/>
        <v>0</v>
      </c>
      <c r="N201">
        <f t="shared" si="18"/>
        <v>0</v>
      </c>
      <c r="O201">
        <f t="shared" si="19"/>
        <v>0</v>
      </c>
      <c r="P201" t="b">
        <f t="shared" si="20"/>
        <v>0</v>
      </c>
      <c r="Q201" t="b">
        <f t="shared" si="21"/>
        <v>0</v>
      </c>
      <c r="R201">
        <f t="shared" si="22"/>
        <v>0</v>
      </c>
    </row>
    <row r="202" spans="1:18" x14ac:dyDescent="0.2">
      <c r="A202" t="s">
        <v>8</v>
      </c>
      <c r="B202" s="5">
        <v>-4.3677041909999996</v>
      </c>
      <c r="C202" s="5">
        <v>68</v>
      </c>
      <c r="D202" s="5" t="s">
        <v>9</v>
      </c>
      <c r="F202">
        <v>0</v>
      </c>
      <c r="G202" s="5">
        <v>0</v>
      </c>
      <c r="H202" s="5">
        <v>0</v>
      </c>
      <c r="I202" s="5">
        <v>0</v>
      </c>
      <c r="J202" t="s">
        <v>91</v>
      </c>
      <c r="L202">
        <f t="shared" si="18"/>
        <v>0</v>
      </c>
      <c r="M202">
        <f t="shared" si="18"/>
        <v>0</v>
      </c>
      <c r="N202">
        <f t="shared" si="18"/>
        <v>0</v>
      </c>
      <c r="O202">
        <f t="shared" si="19"/>
        <v>0</v>
      </c>
      <c r="P202" t="b">
        <f t="shared" si="20"/>
        <v>0</v>
      </c>
      <c r="Q202" t="b">
        <f t="shared" si="21"/>
        <v>0</v>
      </c>
      <c r="R202">
        <f t="shared" si="22"/>
        <v>0</v>
      </c>
    </row>
    <row r="203" spans="1:18" x14ac:dyDescent="0.2">
      <c r="A203" t="s">
        <v>8</v>
      </c>
      <c r="B203" s="5">
        <v>-4.3485170799999997</v>
      </c>
      <c r="C203" s="5">
        <v>74</v>
      </c>
      <c r="D203" s="5" t="s">
        <v>9</v>
      </c>
      <c r="F203">
        <v>0</v>
      </c>
      <c r="G203" s="5">
        <v>0</v>
      </c>
      <c r="H203" s="5">
        <v>0</v>
      </c>
      <c r="I203" s="5">
        <v>0</v>
      </c>
      <c r="J203" t="s">
        <v>91</v>
      </c>
      <c r="L203">
        <f t="shared" si="18"/>
        <v>0</v>
      </c>
      <c r="M203">
        <f t="shared" si="18"/>
        <v>0</v>
      </c>
      <c r="N203">
        <f t="shared" si="18"/>
        <v>0</v>
      </c>
      <c r="O203">
        <f t="shared" si="19"/>
        <v>0</v>
      </c>
      <c r="P203" t="b">
        <f t="shared" si="20"/>
        <v>0</v>
      </c>
      <c r="Q203" t="b">
        <f t="shared" si="21"/>
        <v>0</v>
      </c>
      <c r="R203">
        <f t="shared" si="22"/>
        <v>0</v>
      </c>
    </row>
    <row r="204" spans="1:18" x14ac:dyDescent="0.2">
      <c r="A204" t="s">
        <v>8</v>
      </c>
      <c r="B204" s="5">
        <v>-3.7640566149999999</v>
      </c>
      <c r="C204" s="5">
        <v>62</v>
      </c>
      <c r="D204" s="5" t="s">
        <v>9</v>
      </c>
      <c r="F204">
        <v>0</v>
      </c>
      <c r="G204" s="5">
        <v>0</v>
      </c>
      <c r="H204" s="5">
        <v>0</v>
      </c>
      <c r="I204" s="5">
        <v>0</v>
      </c>
      <c r="J204" t="s">
        <v>91</v>
      </c>
      <c r="L204">
        <f t="shared" si="18"/>
        <v>0</v>
      </c>
      <c r="M204">
        <f t="shared" si="18"/>
        <v>0</v>
      </c>
      <c r="N204">
        <f t="shared" si="18"/>
        <v>0</v>
      </c>
      <c r="O204">
        <f t="shared" si="19"/>
        <v>0</v>
      </c>
      <c r="P204" t="b">
        <f t="shared" si="20"/>
        <v>0</v>
      </c>
      <c r="Q204" t="b">
        <f t="shared" si="21"/>
        <v>0</v>
      </c>
      <c r="R204">
        <f t="shared" si="22"/>
        <v>0</v>
      </c>
    </row>
    <row r="205" spans="1:18" x14ac:dyDescent="0.2">
      <c r="A205" t="s">
        <v>8</v>
      </c>
      <c r="B205" s="5">
        <v>-3.5628620519999998</v>
      </c>
      <c r="C205" s="5">
        <v>73</v>
      </c>
      <c r="D205" s="5" t="s">
        <v>13</v>
      </c>
      <c r="F205">
        <v>0</v>
      </c>
      <c r="G205" s="5">
        <v>0</v>
      </c>
      <c r="H205" s="5">
        <v>0</v>
      </c>
      <c r="I205" s="5">
        <v>0</v>
      </c>
      <c r="J205" t="s">
        <v>91</v>
      </c>
      <c r="L205">
        <f t="shared" si="18"/>
        <v>0</v>
      </c>
      <c r="M205">
        <f t="shared" si="18"/>
        <v>0</v>
      </c>
      <c r="N205">
        <f t="shared" si="18"/>
        <v>0</v>
      </c>
      <c r="O205">
        <f t="shared" si="19"/>
        <v>0</v>
      </c>
      <c r="P205" t="b">
        <f t="shared" si="20"/>
        <v>0</v>
      </c>
      <c r="Q205" t="b">
        <f t="shared" si="21"/>
        <v>0</v>
      </c>
      <c r="R205">
        <f t="shared" si="22"/>
        <v>0</v>
      </c>
    </row>
    <row r="206" spans="1:18" x14ac:dyDescent="0.2">
      <c r="A206" t="s">
        <v>8</v>
      </c>
      <c r="B206" s="5">
        <v>-3.0625151339999999</v>
      </c>
      <c r="C206" s="5">
        <v>74</v>
      </c>
      <c r="D206" s="5" t="s">
        <v>13</v>
      </c>
      <c r="F206">
        <v>0</v>
      </c>
      <c r="G206" s="5">
        <v>0</v>
      </c>
      <c r="H206" s="5">
        <v>0</v>
      </c>
      <c r="I206" s="5">
        <v>0</v>
      </c>
      <c r="J206" t="s">
        <v>91</v>
      </c>
      <c r="L206">
        <f t="shared" si="18"/>
        <v>0</v>
      </c>
      <c r="M206">
        <f t="shared" si="18"/>
        <v>0</v>
      </c>
      <c r="N206">
        <f t="shared" si="18"/>
        <v>0</v>
      </c>
      <c r="O206">
        <f t="shared" si="19"/>
        <v>0</v>
      </c>
      <c r="P206" t="b">
        <f t="shared" si="20"/>
        <v>0</v>
      </c>
      <c r="Q206" t="b">
        <f t="shared" si="21"/>
        <v>0</v>
      </c>
      <c r="R206">
        <f t="shared" si="22"/>
        <v>0</v>
      </c>
    </row>
    <row r="207" spans="1:18" x14ac:dyDescent="0.2">
      <c r="A207" t="s">
        <v>8</v>
      </c>
      <c r="B207" s="5">
        <v>-2.9571440099999999</v>
      </c>
      <c r="C207" s="5">
        <v>76</v>
      </c>
      <c r="D207" s="5" t="s">
        <v>13</v>
      </c>
      <c r="F207">
        <v>0</v>
      </c>
      <c r="G207" s="5">
        <v>0</v>
      </c>
      <c r="H207" s="5">
        <v>0</v>
      </c>
      <c r="I207" s="5">
        <v>0</v>
      </c>
      <c r="J207" t="s">
        <v>91</v>
      </c>
      <c r="L207">
        <f t="shared" si="18"/>
        <v>0</v>
      </c>
      <c r="M207">
        <f t="shared" si="18"/>
        <v>0</v>
      </c>
      <c r="N207">
        <f t="shared" si="18"/>
        <v>0</v>
      </c>
      <c r="O207">
        <f t="shared" si="19"/>
        <v>0</v>
      </c>
      <c r="P207" t="b">
        <f t="shared" si="20"/>
        <v>0</v>
      </c>
      <c r="Q207" t="b">
        <f t="shared" si="21"/>
        <v>0</v>
      </c>
      <c r="R207">
        <f t="shared" si="22"/>
        <v>0</v>
      </c>
    </row>
    <row r="208" spans="1:18" x14ac:dyDescent="0.2">
      <c r="A208" t="s">
        <v>8</v>
      </c>
      <c r="B208" s="5">
        <v>-2.5948541490000001</v>
      </c>
      <c r="C208" s="5">
        <v>65</v>
      </c>
      <c r="D208" s="5" t="s">
        <v>9</v>
      </c>
      <c r="F208">
        <v>0</v>
      </c>
      <c r="G208" s="5">
        <v>0</v>
      </c>
      <c r="H208" s="5">
        <v>0</v>
      </c>
      <c r="I208" s="5">
        <v>0</v>
      </c>
      <c r="J208" t="s">
        <v>91</v>
      </c>
      <c r="L208">
        <f t="shared" si="18"/>
        <v>0</v>
      </c>
      <c r="M208">
        <f t="shared" si="18"/>
        <v>0</v>
      </c>
      <c r="N208">
        <f t="shared" si="18"/>
        <v>0</v>
      </c>
      <c r="O208">
        <f t="shared" si="19"/>
        <v>0</v>
      </c>
      <c r="P208" t="b">
        <f t="shared" si="20"/>
        <v>0</v>
      </c>
      <c r="Q208" t="b">
        <f t="shared" si="21"/>
        <v>0</v>
      </c>
      <c r="R208">
        <f t="shared" si="22"/>
        <v>0</v>
      </c>
    </row>
    <row r="209" spans="1:19" x14ac:dyDescent="0.2">
      <c r="A209" t="s">
        <v>8</v>
      </c>
      <c r="B209" s="5">
        <v>-2.14175468</v>
      </c>
      <c r="C209" s="5">
        <v>71</v>
      </c>
      <c r="D209" s="5" t="s">
        <v>13</v>
      </c>
      <c r="F209">
        <v>0</v>
      </c>
      <c r="G209" s="5">
        <v>0</v>
      </c>
      <c r="H209" s="5">
        <v>0</v>
      </c>
      <c r="I209" s="5">
        <v>0</v>
      </c>
      <c r="J209" t="s">
        <v>91</v>
      </c>
      <c r="L209">
        <f t="shared" si="18"/>
        <v>0</v>
      </c>
      <c r="M209">
        <f t="shared" si="18"/>
        <v>0</v>
      </c>
      <c r="N209">
        <f t="shared" si="18"/>
        <v>0</v>
      </c>
      <c r="O209">
        <f t="shared" si="19"/>
        <v>0</v>
      </c>
      <c r="P209" t="b">
        <f t="shared" si="20"/>
        <v>0</v>
      </c>
      <c r="Q209" t="b">
        <f t="shared" si="21"/>
        <v>0</v>
      </c>
      <c r="R209">
        <f t="shared" si="22"/>
        <v>0</v>
      </c>
    </row>
    <row r="210" spans="1:19" x14ac:dyDescent="0.2">
      <c r="A210" t="s">
        <v>8</v>
      </c>
      <c r="B210" s="5">
        <v>-1.7900054729999999</v>
      </c>
      <c r="C210" s="5">
        <v>79</v>
      </c>
      <c r="D210" s="5" t="s">
        <v>9</v>
      </c>
      <c r="F210">
        <v>0</v>
      </c>
      <c r="G210" s="5">
        <v>0</v>
      </c>
      <c r="H210" s="5">
        <v>0</v>
      </c>
      <c r="I210" s="5">
        <v>0</v>
      </c>
      <c r="J210" t="s">
        <v>91</v>
      </c>
      <c r="L210">
        <f t="shared" si="18"/>
        <v>0</v>
      </c>
      <c r="M210">
        <f t="shared" si="18"/>
        <v>0</v>
      </c>
      <c r="N210">
        <f t="shared" si="18"/>
        <v>0</v>
      </c>
      <c r="O210">
        <f t="shared" si="19"/>
        <v>0</v>
      </c>
      <c r="P210" t="b">
        <f t="shared" si="20"/>
        <v>0</v>
      </c>
      <c r="Q210" t="b">
        <f t="shared" si="21"/>
        <v>0</v>
      </c>
      <c r="R210">
        <f t="shared" si="22"/>
        <v>0</v>
      </c>
    </row>
    <row r="211" spans="1:19" x14ac:dyDescent="0.2">
      <c r="A211" t="s">
        <v>8</v>
      </c>
      <c r="B211" s="5">
        <v>-1.459569605</v>
      </c>
      <c r="C211" s="5">
        <v>57</v>
      </c>
      <c r="D211" s="5" t="s">
        <v>9</v>
      </c>
      <c r="F211">
        <v>0</v>
      </c>
      <c r="G211" s="5">
        <v>0</v>
      </c>
      <c r="H211" s="5">
        <v>0</v>
      </c>
      <c r="I211" s="5">
        <v>0</v>
      </c>
      <c r="J211" t="s">
        <v>91</v>
      </c>
      <c r="L211">
        <f t="shared" si="18"/>
        <v>0</v>
      </c>
      <c r="M211">
        <f t="shared" si="18"/>
        <v>0</v>
      </c>
      <c r="N211">
        <f t="shared" si="18"/>
        <v>0</v>
      </c>
      <c r="O211">
        <f t="shared" si="19"/>
        <v>0</v>
      </c>
      <c r="P211" t="b">
        <f t="shared" si="20"/>
        <v>0</v>
      </c>
      <c r="Q211" t="b">
        <f t="shared" si="21"/>
        <v>0</v>
      </c>
      <c r="R211">
        <f t="shared" si="22"/>
        <v>0</v>
      </c>
    </row>
    <row r="212" spans="1:19" x14ac:dyDescent="0.2">
      <c r="A212" t="s">
        <v>8</v>
      </c>
      <c r="B212" s="5">
        <v>-5.1303870600000002E-2</v>
      </c>
      <c r="C212" s="5">
        <v>72</v>
      </c>
      <c r="D212" s="5" t="s">
        <v>9</v>
      </c>
      <c r="F212">
        <v>0</v>
      </c>
      <c r="G212" s="5">
        <v>0</v>
      </c>
      <c r="H212" s="5">
        <v>0</v>
      </c>
      <c r="I212" s="5">
        <v>0</v>
      </c>
      <c r="J212" t="s">
        <v>91</v>
      </c>
      <c r="L212">
        <f t="shared" si="18"/>
        <v>0</v>
      </c>
      <c r="M212">
        <f t="shared" si="18"/>
        <v>0</v>
      </c>
      <c r="N212">
        <f t="shared" si="18"/>
        <v>0</v>
      </c>
      <c r="O212">
        <f t="shared" si="19"/>
        <v>0</v>
      </c>
      <c r="P212" t="b">
        <f t="shared" si="20"/>
        <v>0</v>
      </c>
      <c r="Q212" t="b">
        <f t="shared" si="21"/>
        <v>0</v>
      </c>
      <c r="R212">
        <f t="shared" si="22"/>
        <v>0</v>
      </c>
    </row>
    <row r="213" spans="1:19" x14ac:dyDescent="0.2">
      <c r="A213" t="s">
        <v>8</v>
      </c>
      <c r="B213" s="5">
        <v>6.9434791679999996E-2</v>
      </c>
      <c r="C213" s="5">
        <v>61</v>
      </c>
      <c r="D213" s="5" t="s">
        <v>9</v>
      </c>
      <c r="F213">
        <v>0</v>
      </c>
      <c r="G213" s="5">
        <v>0</v>
      </c>
      <c r="H213" s="5">
        <v>0</v>
      </c>
      <c r="I213" s="5">
        <v>0</v>
      </c>
      <c r="J213" t="s">
        <v>91</v>
      </c>
      <c r="L213">
        <f t="shared" si="18"/>
        <v>0</v>
      </c>
      <c r="M213">
        <f t="shared" si="18"/>
        <v>0</v>
      </c>
      <c r="N213">
        <f t="shared" si="18"/>
        <v>0</v>
      </c>
      <c r="O213">
        <f t="shared" si="19"/>
        <v>0</v>
      </c>
      <c r="P213" t="b">
        <f t="shared" si="20"/>
        <v>0</v>
      </c>
      <c r="Q213" t="b">
        <f t="shared" si="21"/>
        <v>0</v>
      </c>
      <c r="R213">
        <f t="shared" si="22"/>
        <v>0</v>
      </c>
    </row>
    <row r="214" spans="1:19" x14ac:dyDescent="0.2">
      <c r="A214" t="s">
        <v>8</v>
      </c>
      <c r="B214" s="5">
        <v>0.91961745130000005</v>
      </c>
      <c r="C214" s="5">
        <v>60</v>
      </c>
      <c r="D214" s="5" t="s">
        <v>9</v>
      </c>
      <c r="E214" t="s">
        <v>94</v>
      </c>
      <c r="F214">
        <v>0</v>
      </c>
      <c r="G214" s="5">
        <v>0</v>
      </c>
      <c r="H214" s="5">
        <v>0</v>
      </c>
      <c r="I214" s="5">
        <v>0</v>
      </c>
      <c r="J214" t="s">
        <v>91</v>
      </c>
      <c r="L214">
        <f t="shared" si="18"/>
        <v>0</v>
      </c>
      <c r="M214">
        <f t="shared" si="18"/>
        <v>0</v>
      </c>
      <c r="N214">
        <f t="shared" si="18"/>
        <v>0</v>
      </c>
      <c r="O214">
        <f t="shared" si="19"/>
        <v>0</v>
      </c>
      <c r="P214" t="b">
        <f t="shared" si="20"/>
        <v>0</v>
      </c>
      <c r="Q214" t="b">
        <f t="shared" si="21"/>
        <v>0</v>
      </c>
      <c r="R214">
        <f t="shared" si="22"/>
        <v>0</v>
      </c>
    </row>
    <row r="215" spans="1:19" x14ac:dyDescent="0.2">
      <c r="A215" t="s">
        <v>8</v>
      </c>
      <c r="B215" s="5">
        <v>2.1386801129999999</v>
      </c>
      <c r="C215" s="5">
        <v>71</v>
      </c>
      <c r="D215" s="5" t="s">
        <v>13</v>
      </c>
      <c r="F215">
        <v>0</v>
      </c>
      <c r="G215" s="5">
        <v>0</v>
      </c>
      <c r="H215" s="5">
        <v>0</v>
      </c>
      <c r="I215" s="5">
        <v>0</v>
      </c>
      <c r="J215" t="s">
        <v>91</v>
      </c>
      <c r="L215">
        <f t="shared" si="18"/>
        <v>0</v>
      </c>
      <c r="M215">
        <f t="shared" si="18"/>
        <v>0</v>
      </c>
      <c r="N215">
        <f t="shared" si="18"/>
        <v>0</v>
      </c>
      <c r="O215">
        <f t="shared" si="19"/>
        <v>0</v>
      </c>
      <c r="P215" t="b">
        <f t="shared" si="20"/>
        <v>0</v>
      </c>
      <c r="Q215" t="b">
        <f t="shared" si="21"/>
        <v>0</v>
      </c>
      <c r="R215">
        <f t="shared" si="22"/>
        <v>0</v>
      </c>
    </row>
    <row r="216" spans="1:19" x14ac:dyDescent="0.2">
      <c r="A216" t="s">
        <v>8</v>
      </c>
      <c r="B216" s="5">
        <v>-5.9610876189999997</v>
      </c>
      <c r="C216" s="5">
        <v>60</v>
      </c>
      <c r="D216" s="5" t="s">
        <v>13</v>
      </c>
      <c r="F216">
        <v>0</v>
      </c>
      <c r="G216" s="5">
        <v>0</v>
      </c>
      <c r="H216" s="5">
        <v>1</v>
      </c>
      <c r="I216" s="5">
        <v>0</v>
      </c>
      <c r="J216" t="s">
        <v>91</v>
      </c>
      <c r="L216">
        <f t="shared" si="18"/>
        <v>0</v>
      </c>
      <c r="M216">
        <f t="shared" si="18"/>
        <v>0</v>
      </c>
      <c r="N216">
        <f t="shared" si="18"/>
        <v>1</v>
      </c>
      <c r="O216">
        <f t="shared" si="19"/>
        <v>0</v>
      </c>
      <c r="P216" t="b">
        <f t="shared" si="20"/>
        <v>1</v>
      </c>
      <c r="Q216" t="b">
        <f t="shared" si="21"/>
        <v>0</v>
      </c>
      <c r="R216">
        <f t="shared" si="22"/>
        <v>0</v>
      </c>
    </row>
    <row r="217" spans="1:19" x14ac:dyDescent="0.2">
      <c r="A217" t="s">
        <v>8</v>
      </c>
      <c r="B217" s="5">
        <v>-1.679247124</v>
      </c>
      <c r="C217" s="5">
        <v>70</v>
      </c>
      <c r="D217" s="5" t="s">
        <v>9</v>
      </c>
      <c r="F217">
        <v>0</v>
      </c>
      <c r="G217" s="5">
        <v>1</v>
      </c>
      <c r="H217" s="5">
        <v>1</v>
      </c>
      <c r="I217" s="5">
        <v>0</v>
      </c>
      <c r="J217" t="s">
        <v>91</v>
      </c>
      <c r="L217">
        <f t="shared" si="18"/>
        <v>0</v>
      </c>
      <c r="M217">
        <f t="shared" si="18"/>
        <v>1</v>
      </c>
      <c r="N217">
        <f t="shared" si="18"/>
        <v>1</v>
      </c>
      <c r="O217">
        <f t="shared" si="19"/>
        <v>0</v>
      </c>
      <c r="P217" t="b">
        <f t="shared" si="20"/>
        <v>1</v>
      </c>
      <c r="Q217" t="b">
        <f t="shared" si="21"/>
        <v>0</v>
      </c>
      <c r="R217">
        <f t="shared" si="22"/>
        <v>0</v>
      </c>
    </row>
    <row r="218" spans="1:19" x14ac:dyDescent="0.2">
      <c r="A218" t="s">
        <v>8</v>
      </c>
      <c r="B218" s="5">
        <v>-7.7915592770000002</v>
      </c>
      <c r="C218" s="5">
        <v>62</v>
      </c>
      <c r="D218" s="5" t="s">
        <v>9</v>
      </c>
      <c r="F218">
        <v>0</v>
      </c>
      <c r="G218" s="5">
        <v>0</v>
      </c>
      <c r="H218" s="5">
        <v>0</v>
      </c>
      <c r="I218" s="5">
        <v>1</v>
      </c>
      <c r="J218" t="s">
        <v>91</v>
      </c>
      <c r="L218">
        <f t="shared" si="18"/>
        <v>0</v>
      </c>
      <c r="M218">
        <f t="shared" si="18"/>
        <v>0</v>
      </c>
      <c r="N218">
        <f t="shared" si="18"/>
        <v>0</v>
      </c>
      <c r="O218">
        <f t="shared" si="19"/>
        <v>1</v>
      </c>
      <c r="P218" t="b">
        <f t="shared" si="20"/>
        <v>1</v>
      </c>
      <c r="Q218" t="b">
        <f t="shared" si="21"/>
        <v>0</v>
      </c>
      <c r="R218">
        <f t="shared" si="22"/>
        <v>0</v>
      </c>
    </row>
    <row r="219" spans="1:19" x14ac:dyDescent="0.2">
      <c r="A219" t="s">
        <v>8</v>
      </c>
      <c r="B219" s="5">
        <v>-7.2821115900000004</v>
      </c>
      <c r="C219" s="5">
        <v>76</v>
      </c>
      <c r="D219" s="5" t="s">
        <v>9</v>
      </c>
      <c r="F219">
        <v>0</v>
      </c>
      <c r="G219" s="5">
        <v>0</v>
      </c>
      <c r="H219" s="5">
        <v>0</v>
      </c>
      <c r="I219" s="5">
        <v>1</v>
      </c>
      <c r="J219" t="s">
        <v>91</v>
      </c>
      <c r="L219">
        <f t="shared" si="18"/>
        <v>0</v>
      </c>
      <c r="M219">
        <f t="shared" si="18"/>
        <v>0</v>
      </c>
      <c r="N219">
        <f t="shared" si="18"/>
        <v>0</v>
      </c>
      <c r="O219">
        <f t="shared" si="19"/>
        <v>1</v>
      </c>
      <c r="P219" t="b">
        <f t="shared" si="20"/>
        <v>1</v>
      </c>
      <c r="Q219" t="b">
        <f t="shared" si="21"/>
        <v>0</v>
      </c>
      <c r="R219">
        <f t="shared" si="22"/>
        <v>0</v>
      </c>
    </row>
    <row r="220" spans="1:19" x14ac:dyDescent="0.2">
      <c r="A220" t="s">
        <v>8</v>
      </c>
      <c r="B220" s="5">
        <v>-2.5812651959999999</v>
      </c>
      <c r="C220" s="5">
        <v>74</v>
      </c>
      <c r="D220" s="5" t="s">
        <v>13</v>
      </c>
      <c r="E220" t="s">
        <v>94</v>
      </c>
      <c r="F220">
        <v>0</v>
      </c>
      <c r="G220" s="5">
        <v>0</v>
      </c>
      <c r="H220" s="5">
        <v>0</v>
      </c>
      <c r="I220" s="5">
        <v>1</v>
      </c>
      <c r="J220" t="s">
        <v>91</v>
      </c>
      <c r="L220">
        <f t="shared" si="18"/>
        <v>0</v>
      </c>
      <c r="M220">
        <f t="shared" si="18"/>
        <v>0</v>
      </c>
      <c r="N220">
        <f t="shared" si="18"/>
        <v>0</v>
      </c>
      <c r="O220">
        <f t="shared" si="19"/>
        <v>1</v>
      </c>
      <c r="P220" t="b">
        <f t="shared" si="20"/>
        <v>1</v>
      </c>
      <c r="Q220" t="b">
        <f t="shared" si="21"/>
        <v>0</v>
      </c>
      <c r="R220">
        <f t="shared" si="22"/>
        <v>0</v>
      </c>
    </row>
    <row r="221" spans="1:19" x14ac:dyDescent="0.2">
      <c r="A221" t="s">
        <v>8</v>
      </c>
      <c r="B221" s="5">
        <v>3.9730297220000002</v>
      </c>
      <c r="C221" s="5">
        <v>73</v>
      </c>
      <c r="D221" s="5" t="s">
        <v>9</v>
      </c>
      <c r="F221">
        <v>0</v>
      </c>
      <c r="G221" s="5">
        <v>0</v>
      </c>
      <c r="H221" s="5">
        <v>0</v>
      </c>
      <c r="I221" s="5">
        <v>1</v>
      </c>
      <c r="J221" t="s">
        <v>91</v>
      </c>
      <c r="L221">
        <f t="shared" si="18"/>
        <v>0</v>
      </c>
      <c r="M221">
        <f t="shared" si="18"/>
        <v>0</v>
      </c>
      <c r="N221">
        <f t="shared" si="18"/>
        <v>0</v>
      </c>
      <c r="O221">
        <f t="shared" si="19"/>
        <v>1</v>
      </c>
      <c r="P221" t="b">
        <f t="shared" si="20"/>
        <v>1</v>
      </c>
      <c r="Q221" t="b">
        <f t="shared" si="21"/>
        <v>0</v>
      </c>
      <c r="R221">
        <f t="shared" si="22"/>
        <v>0</v>
      </c>
    </row>
    <row r="222" spans="1:19" x14ac:dyDescent="0.2">
      <c r="A222" t="s">
        <v>8</v>
      </c>
      <c r="B222" s="5">
        <v>-3.7593996189999999</v>
      </c>
      <c r="C222" s="5">
        <v>60</v>
      </c>
      <c r="D222" s="5" t="s">
        <v>13</v>
      </c>
      <c r="F222">
        <v>0</v>
      </c>
      <c r="G222" s="5">
        <v>1</v>
      </c>
      <c r="H222" s="5">
        <v>1</v>
      </c>
      <c r="I222" s="5">
        <v>1</v>
      </c>
      <c r="J222" t="s">
        <v>91</v>
      </c>
      <c r="L222">
        <f t="shared" si="18"/>
        <v>0</v>
      </c>
      <c r="M222">
        <f t="shared" si="18"/>
        <v>1</v>
      </c>
      <c r="N222">
        <f t="shared" si="18"/>
        <v>1</v>
      </c>
      <c r="O222">
        <f t="shared" si="19"/>
        <v>1</v>
      </c>
      <c r="P222" t="b">
        <f t="shared" si="20"/>
        <v>1</v>
      </c>
      <c r="Q222" t="b">
        <f t="shared" si="21"/>
        <v>0</v>
      </c>
      <c r="R222">
        <f t="shared" si="22"/>
        <v>0</v>
      </c>
    </row>
    <row r="223" spans="1:19" x14ac:dyDescent="0.2">
      <c r="A223" t="s">
        <v>8</v>
      </c>
      <c r="B223" s="5">
        <v>-5.7719640390000002</v>
      </c>
      <c r="C223" s="5">
        <v>51</v>
      </c>
      <c r="D223" s="5" t="s">
        <v>13</v>
      </c>
      <c r="F223">
        <v>0</v>
      </c>
      <c r="G223" s="5">
        <v>0</v>
      </c>
      <c r="H223" s="5">
        <v>0</v>
      </c>
      <c r="I223" s="5">
        <v>0</v>
      </c>
      <c r="J223" t="s">
        <v>91</v>
      </c>
      <c r="L223">
        <f t="shared" si="18"/>
        <v>0</v>
      </c>
      <c r="M223">
        <f t="shared" si="18"/>
        <v>0</v>
      </c>
      <c r="N223">
        <f t="shared" si="18"/>
        <v>0</v>
      </c>
      <c r="O223">
        <f t="shared" si="19"/>
        <v>0</v>
      </c>
      <c r="P223" t="b">
        <f t="shared" si="20"/>
        <v>0</v>
      </c>
      <c r="Q223" t="b">
        <f t="shared" si="21"/>
        <v>0</v>
      </c>
      <c r="R223">
        <f t="shared" si="22"/>
        <v>0</v>
      </c>
    </row>
    <row r="224" spans="1:19" x14ac:dyDescent="0.2">
      <c r="A224" t="s">
        <v>8</v>
      </c>
      <c r="B224" s="5">
        <v>-2.495419778</v>
      </c>
      <c r="C224" s="5">
        <v>52</v>
      </c>
      <c r="D224" s="5" t="s">
        <v>9</v>
      </c>
      <c r="F224">
        <v>0</v>
      </c>
      <c r="G224" s="5">
        <v>0</v>
      </c>
      <c r="H224" s="5">
        <v>0</v>
      </c>
      <c r="I224" s="5">
        <v>0</v>
      </c>
      <c r="J224" t="s">
        <v>91</v>
      </c>
      <c r="L224">
        <f t="shared" si="18"/>
        <v>0</v>
      </c>
      <c r="M224">
        <f t="shared" si="18"/>
        <v>0</v>
      </c>
      <c r="N224">
        <f t="shared" si="18"/>
        <v>0</v>
      </c>
      <c r="O224">
        <f t="shared" si="19"/>
        <v>0</v>
      </c>
      <c r="P224" t="b">
        <f t="shared" si="20"/>
        <v>0</v>
      </c>
      <c r="Q224" t="b">
        <f t="shared" si="21"/>
        <v>0</v>
      </c>
      <c r="R224">
        <f t="shared" si="22"/>
        <v>0</v>
      </c>
      <c r="S224" s="4"/>
    </row>
    <row r="225" spans="1:18" x14ac:dyDescent="0.2">
      <c r="A225" t="s">
        <v>8</v>
      </c>
      <c r="B225" s="5">
        <v>-1.575004608</v>
      </c>
      <c r="C225" s="5">
        <v>62</v>
      </c>
      <c r="D225" s="5" t="s">
        <v>9</v>
      </c>
      <c r="E225" t="s">
        <v>95</v>
      </c>
      <c r="F225">
        <v>0</v>
      </c>
      <c r="G225" s="5">
        <v>0</v>
      </c>
      <c r="H225" s="5">
        <v>0</v>
      </c>
      <c r="I225" s="5">
        <v>0</v>
      </c>
      <c r="J225" t="s">
        <v>91</v>
      </c>
      <c r="L225">
        <f t="shared" si="18"/>
        <v>0</v>
      </c>
      <c r="M225">
        <f t="shared" si="18"/>
        <v>0</v>
      </c>
      <c r="N225">
        <f t="shared" si="18"/>
        <v>0</v>
      </c>
      <c r="O225">
        <f t="shared" si="19"/>
        <v>0</v>
      </c>
      <c r="P225" t="b">
        <f t="shared" si="20"/>
        <v>0</v>
      </c>
      <c r="Q225" t="b">
        <f t="shared" si="21"/>
        <v>0</v>
      </c>
      <c r="R225">
        <f t="shared" si="22"/>
        <v>0</v>
      </c>
    </row>
    <row r="226" spans="1:18" x14ac:dyDescent="0.2">
      <c r="A226" t="s">
        <v>8</v>
      </c>
      <c r="B226" s="5">
        <v>-0.23647876609999999</v>
      </c>
      <c r="C226" s="5">
        <v>41</v>
      </c>
      <c r="D226" s="5" t="s">
        <v>9</v>
      </c>
      <c r="E226" t="s">
        <v>96</v>
      </c>
      <c r="F226">
        <v>0</v>
      </c>
      <c r="G226" s="5">
        <v>0</v>
      </c>
      <c r="H226" s="5">
        <v>0</v>
      </c>
      <c r="I226" s="5">
        <v>0</v>
      </c>
      <c r="J226" t="s">
        <v>91</v>
      </c>
      <c r="L226">
        <f t="shared" si="18"/>
        <v>0</v>
      </c>
      <c r="M226">
        <f t="shared" si="18"/>
        <v>0</v>
      </c>
      <c r="N226">
        <f t="shared" si="18"/>
        <v>0</v>
      </c>
      <c r="O226">
        <f t="shared" si="19"/>
        <v>0</v>
      </c>
      <c r="P226" t="b">
        <f t="shared" si="20"/>
        <v>0</v>
      </c>
      <c r="Q226" t="b">
        <f t="shared" si="21"/>
        <v>0</v>
      </c>
      <c r="R226">
        <f t="shared" si="22"/>
        <v>0</v>
      </c>
    </row>
    <row r="227" spans="1:18" x14ac:dyDescent="0.2">
      <c r="A227" t="s">
        <v>8</v>
      </c>
      <c r="B227" s="5">
        <v>-6.9253468600000003</v>
      </c>
      <c r="C227" s="5">
        <v>43</v>
      </c>
      <c r="D227" s="5" t="s">
        <v>9</v>
      </c>
      <c r="F227">
        <v>0</v>
      </c>
      <c r="G227" s="5">
        <v>0</v>
      </c>
      <c r="H227" s="5">
        <v>1</v>
      </c>
      <c r="I227" s="5">
        <v>0</v>
      </c>
      <c r="J227" t="s">
        <v>91</v>
      </c>
      <c r="L227">
        <f t="shared" si="18"/>
        <v>0</v>
      </c>
      <c r="M227">
        <f t="shared" si="18"/>
        <v>0</v>
      </c>
      <c r="N227">
        <f t="shared" si="18"/>
        <v>1</v>
      </c>
      <c r="O227">
        <f t="shared" si="19"/>
        <v>0</v>
      </c>
      <c r="P227" t="b">
        <f t="shared" si="20"/>
        <v>1</v>
      </c>
      <c r="Q227" t="b">
        <f t="shared" si="21"/>
        <v>0</v>
      </c>
      <c r="R227">
        <f t="shared" si="22"/>
        <v>0</v>
      </c>
    </row>
    <row r="228" spans="1:18" x14ac:dyDescent="0.2">
      <c r="A228" t="s">
        <v>8</v>
      </c>
      <c r="B228" s="5">
        <v>-3.858069446</v>
      </c>
      <c r="C228" s="5">
        <v>40</v>
      </c>
      <c r="D228" s="5" t="s">
        <v>9</v>
      </c>
      <c r="F228">
        <v>0</v>
      </c>
      <c r="G228" s="5">
        <v>1</v>
      </c>
      <c r="H228" s="5">
        <v>1</v>
      </c>
      <c r="I228" s="5">
        <v>0</v>
      </c>
      <c r="J228" t="s">
        <v>91</v>
      </c>
      <c r="L228">
        <f t="shared" si="18"/>
        <v>0</v>
      </c>
      <c r="M228">
        <f t="shared" si="18"/>
        <v>1</v>
      </c>
      <c r="N228">
        <f t="shared" si="18"/>
        <v>1</v>
      </c>
      <c r="O228">
        <f t="shared" si="19"/>
        <v>0</v>
      </c>
      <c r="P228" t="b">
        <f t="shared" si="20"/>
        <v>1</v>
      </c>
      <c r="Q228" t="b">
        <f t="shared" si="21"/>
        <v>0</v>
      </c>
      <c r="R228">
        <f t="shared" si="22"/>
        <v>0</v>
      </c>
    </row>
    <row r="229" spans="1:18" x14ac:dyDescent="0.2">
      <c r="A229" t="s">
        <v>16</v>
      </c>
      <c r="C229" s="6">
        <v>42</v>
      </c>
      <c r="D229" s="5" t="s">
        <v>9</v>
      </c>
      <c r="F229">
        <v>1</v>
      </c>
      <c r="G229" s="5">
        <v>0</v>
      </c>
      <c r="H229" s="5">
        <v>0</v>
      </c>
      <c r="I229" s="5">
        <v>0</v>
      </c>
      <c r="J229" t="s">
        <v>73</v>
      </c>
      <c r="K229" s="13"/>
      <c r="L229">
        <f t="shared" si="18"/>
        <v>1</v>
      </c>
      <c r="M229">
        <f t="shared" si="18"/>
        <v>0</v>
      </c>
      <c r="N229">
        <f t="shared" si="18"/>
        <v>0</v>
      </c>
      <c r="O229">
        <f t="shared" si="19"/>
        <v>0</v>
      </c>
      <c r="P229" s="13" t="b">
        <f t="shared" si="20"/>
        <v>0</v>
      </c>
      <c r="Q229" t="b">
        <f t="shared" si="21"/>
        <v>0</v>
      </c>
      <c r="R229">
        <f t="shared" si="22"/>
        <v>0</v>
      </c>
    </row>
    <row r="230" spans="1:18" x14ac:dyDescent="0.2">
      <c r="K230" s="14" t="s">
        <v>102</v>
      </c>
      <c r="L230">
        <f>SUM(L2:L229)</f>
        <v>84</v>
      </c>
      <c r="P230" s="13"/>
      <c r="R230">
        <f>SUM(R2:R229)</f>
        <v>60</v>
      </c>
    </row>
    <row r="231" spans="1:18" x14ac:dyDescent="0.2">
      <c r="A231" s="98" t="s">
        <v>97</v>
      </c>
      <c r="B231" s="98"/>
      <c r="C231" s="5">
        <v>61</v>
      </c>
    </row>
    <row r="232" spans="1:18" x14ac:dyDescent="0.2">
      <c r="A232" s="99" t="s">
        <v>98</v>
      </c>
      <c r="B232" s="99"/>
      <c r="C232" s="100">
        <v>4</v>
      </c>
    </row>
    <row r="233" spans="1:18" x14ac:dyDescent="0.2">
      <c r="A233" s="99"/>
      <c r="B233" s="99"/>
      <c r="C233" s="100"/>
    </row>
    <row r="236" spans="1:18" x14ac:dyDescent="0.2">
      <c r="A236" s="4"/>
    </row>
  </sheetData>
  <autoFilter ref="A1:J233" xr:uid="{759F82D7-C318-6942-969E-1E75B3CCDC17}"/>
  <mergeCells count="3">
    <mergeCell ref="A231:B231"/>
    <mergeCell ref="A232:B233"/>
    <mergeCell ref="C232:C233"/>
  </mergeCells>
  <phoneticPr fontId="6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DF7FE-342F-F843-B7CD-D6D77C18292A}">
  <dimension ref="A1:AD236"/>
  <sheetViews>
    <sheetView workbookViewId="0">
      <pane ySplit="1" topLeftCell="A37" activePane="bottomLeft" state="frozen"/>
      <selection pane="bottomLeft" activeCell="C239" sqref="C239"/>
    </sheetView>
  </sheetViews>
  <sheetFormatPr baseColWidth="10" defaultRowHeight="16" x14ac:dyDescent="0.2"/>
  <cols>
    <col min="1" max="1" width="12.1640625" style="10" customWidth="1"/>
    <col min="2" max="2" width="17.33203125" style="10" customWidth="1"/>
    <col min="3" max="3" width="11" style="10" customWidth="1"/>
    <col min="4" max="4" width="12.33203125" style="10" customWidth="1"/>
    <col min="5" max="5" width="55.1640625" style="10" customWidth="1"/>
    <col min="6" max="7" width="11.33203125" style="10" customWidth="1"/>
    <col min="8" max="8" width="12.6640625" style="10" customWidth="1"/>
    <col min="9" max="9" width="11.83203125" style="10" customWidth="1"/>
    <col min="10" max="10" width="16.1640625" style="10" customWidth="1"/>
    <col min="11" max="16384" width="10.83203125" style="10"/>
  </cols>
  <sheetData>
    <row r="1" spans="1:30" ht="51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11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92</v>
      </c>
      <c r="K1" s="18" t="s">
        <v>101</v>
      </c>
      <c r="L1" s="18" t="s">
        <v>103</v>
      </c>
      <c r="M1" s="18" t="s">
        <v>104</v>
      </c>
      <c r="N1" s="18" t="s">
        <v>105</v>
      </c>
      <c r="O1" s="18" t="s">
        <v>106</v>
      </c>
      <c r="P1" s="18" t="s">
        <v>107</v>
      </c>
      <c r="Q1" s="18" t="s">
        <v>108</v>
      </c>
      <c r="R1" s="17" t="s">
        <v>109</v>
      </c>
      <c r="S1" s="17" t="s">
        <v>110</v>
      </c>
      <c r="T1" s="17" t="s">
        <v>111</v>
      </c>
      <c r="U1" s="17" t="s">
        <v>139</v>
      </c>
      <c r="V1" s="19" t="s">
        <v>121</v>
      </c>
      <c r="W1" s="30" t="s">
        <v>109</v>
      </c>
      <c r="X1" s="30" t="s">
        <v>110</v>
      </c>
      <c r="Y1" s="30" t="s">
        <v>137</v>
      </c>
      <c r="Z1" s="30" t="s">
        <v>138</v>
      </c>
      <c r="AA1" s="30" t="s">
        <v>141</v>
      </c>
      <c r="AB1" s="30" t="s">
        <v>140</v>
      </c>
      <c r="AC1" s="30" t="s">
        <v>142</v>
      </c>
      <c r="AD1" s="97" t="s">
        <v>236</v>
      </c>
    </row>
    <row r="2" spans="1:30" x14ac:dyDescent="0.2">
      <c r="A2" s="10" t="s">
        <v>8</v>
      </c>
      <c r="C2" s="10">
        <v>72</v>
      </c>
      <c r="D2" s="10" t="s">
        <v>9</v>
      </c>
      <c r="E2" s="10" t="s">
        <v>10</v>
      </c>
      <c r="F2" s="10">
        <v>0</v>
      </c>
      <c r="G2" s="10">
        <v>1</v>
      </c>
      <c r="H2" s="10">
        <v>0</v>
      </c>
      <c r="I2" s="10">
        <v>0</v>
      </c>
      <c r="J2" s="10" t="s">
        <v>22</v>
      </c>
      <c r="K2" s="10">
        <f t="shared" ref="K2:K65" si="0">IF(F2=1,1,0)</f>
        <v>0</v>
      </c>
      <c r="L2" s="10">
        <f t="shared" ref="L2:L65" si="1">IF(G2=1,1,0)</f>
        <v>1</v>
      </c>
      <c r="M2" s="10">
        <f t="shared" ref="M2:M65" si="2">IF(H2=1,1,0)</f>
        <v>0</v>
      </c>
      <c r="N2" s="10">
        <f t="shared" ref="N2:N65" si="3">IF(I2=1,1,0)</f>
        <v>0</v>
      </c>
      <c r="O2" s="10" t="b">
        <f>OR(L2=1,M2=1,N2=1)</f>
        <v>1</v>
      </c>
      <c r="P2" s="10" t="b">
        <f>AND(K2=1,O2=TRUE)</f>
        <v>0</v>
      </c>
      <c r="Q2" s="10">
        <f>IF(P2=TRUE,1,0)</f>
        <v>0</v>
      </c>
      <c r="R2" s="10">
        <f t="shared" ref="R2:R65" si="4">IF(F2=0.5,1,0)</f>
        <v>0</v>
      </c>
      <c r="S2" s="10" t="b">
        <f t="shared" ref="S2:S65" si="5">AND(G2=1,H2=1)</f>
        <v>0</v>
      </c>
      <c r="T2" s="10" t="b">
        <f>AND(R2=1,S2=TRUE)</f>
        <v>0</v>
      </c>
      <c r="U2" s="10">
        <f>IF(T2=FALSE,0,1)</f>
        <v>0</v>
      </c>
      <c r="V2" s="10">
        <v>1</v>
      </c>
      <c r="W2" s="10">
        <f>IF(F2=0.5,1,0)</f>
        <v>0</v>
      </c>
      <c r="X2" s="10" t="b">
        <v>0</v>
      </c>
      <c r="Y2" s="10" t="b">
        <f>AND(G2=1,I2=1)</f>
        <v>0</v>
      </c>
      <c r="Z2" s="10" t="b">
        <f>AND(H2=1,I2=1)</f>
        <v>0</v>
      </c>
      <c r="AA2" s="10" t="b">
        <f>OR(X2=TRUE,Y2=TRUE,Z2=TRUE)</f>
        <v>0</v>
      </c>
      <c r="AB2" s="10" t="b">
        <f>AND(W2=1,AA2=TRUE)</f>
        <v>0</v>
      </c>
      <c r="AC2" s="10">
        <f>IF(AB2=FALSE,0,1)</f>
        <v>0</v>
      </c>
      <c r="AD2" s="10" t="b">
        <f>AND(W2=1,N2=1)</f>
        <v>0</v>
      </c>
    </row>
    <row r="3" spans="1:30" x14ac:dyDescent="0.2">
      <c r="A3" s="10" t="s">
        <v>8</v>
      </c>
      <c r="C3" s="10">
        <v>79</v>
      </c>
      <c r="D3" s="10" t="s">
        <v>9</v>
      </c>
      <c r="E3" s="10" t="s">
        <v>12</v>
      </c>
      <c r="F3" s="10">
        <v>0</v>
      </c>
      <c r="G3" s="10">
        <v>0</v>
      </c>
      <c r="H3" s="10">
        <v>0</v>
      </c>
      <c r="I3" s="10">
        <v>0</v>
      </c>
      <c r="J3" s="10" t="s">
        <v>22</v>
      </c>
      <c r="K3" s="10">
        <f t="shared" si="0"/>
        <v>0</v>
      </c>
      <c r="L3" s="10">
        <f t="shared" si="1"/>
        <v>0</v>
      </c>
      <c r="M3" s="10">
        <f t="shared" si="2"/>
        <v>0</v>
      </c>
      <c r="N3" s="10">
        <f t="shared" si="3"/>
        <v>0</v>
      </c>
      <c r="O3" s="10" t="b">
        <f t="shared" ref="O3:O66" si="6">OR(L3=1,M3=1,N3=1)</f>
        <v>0</v>
      </c>
      <c r="P3" s="10" t="b">
        <f t="shared" ref="P3:P66" si="7">AND(K3=1,O3=TRUE)</f>
        <v>0</v>
      </c>
      <c r="Q3" s="10">
        <f t="shared" ref="Q3:Q66" si="8">IF(P3=TRUE,1,0)</f>
        <v>0</v>
      </c>
      <c r="R3" s="10">
        <f t="shared" si="4"/>
        <v>0</v>
      </c>
      <c r="S3" s="10" t="b">
        <f t="shared" si="5"/>
        <v>0</v>
      </c>
      <c r="T3" s="10" t="b">
        <f t="shared" ref="T3:T66" si="9">AND(R3=1,S3=TRUE)</f>
        <v>0</v>
      </c>
      <c r="U3" s="10">
        <f t="shared" ref="U3:U66" si="10">IF(T3=FALSE,0,1)</f>
        <v>0</v>
      </c>
      <c r="V3" s="10">
        <v>1</v>
      </c>
      <c r="W3" s="10">
        <f t="shared" ref="W3:W66" si="11">IF(F3=0.5,1,0)</f>
        <v>0</v>
      </c>
      <c r="X3" s="10" t="b">
        <f>AND(G3=1, H3=1)</f>
        <v>0</v>
      </c>
      <c r="Y3" s="10" t="b">
        <f t="shared" ref="Y3:Y66" si="12">AND(G3=1,I3=1)</f>
        <v>0</v>
      </c>
      <c r="Z3" s="10" t="b">
        <f t="shared" ref="Z3:Z66" si="13">AND(H3=1,I3=1)</f>
        <v>0</v>
      </c>
      <c r="AA3" s="10" t="b">
        <f t="shared" ref="AA3:AA66" si="14">OR(X3=TRUE,Y3=TRUE,Z3=TRUE)</f>
        <v>0</v>
      </c>
      <c r="AB3" s="10" t="b">
        <f t="shared" ref="AB3:AB66" si="15">AND(W3=1,AA3=TRUE)</f>
        <v>0</v>
      </c>
      <c r="AC3" s="10">
        <f t="shared" ref="AC3:AC66" si="16">IF(AB3=FALSE,0,1)</f>
        <v>0</v>
      </c>
      <c r="AD3" s="10" t="b">
        <f t="shared" ref="AD3:AD66" si="17">AND(W3=1,N3=1)</f>
        <v>0</v>
      </c>
    </row>
    <row r="4" spans="1:30" x14ac:dyDescent="0.2">
      <c r="A4" s="10" t="s">
        <v>8</v>
      </c>
      <c r="C4" s="10">
        <v>55</v>
      </c>
      <c r="D4" s="10" t="s">
        <v>9</v>
      </c>
      <c r="E4" s="10" t="s">
        <v>10</v>
      </c>
      <c r="F4" s="10">
        <v>0.5</v>
      </c>
      <c r="G4" s="10">
        <v>1</v>
      </c>
      <c r="H4" s="10">
        <v>0</v>
      </c>
      <c r="I4" s="10">
        <v>1</v>
      </c>
      <c r="J4" s="10" t="s">
        <v>22</v>
      </c>
      <c r="K4" s="10">
        <f t="shared" si="0"/>
        <v>0</v>
      </c>
      <c r="L4" s="10">
        <f t="shared" si="1"/>
        <v>1</v>
      </c>
      <c r="M4" s="10">
        <f t="shared" si="2"/>
        <v>0</v>
      </c>
      <c r="N4" s="10">
        <f t="shared" si="3"/>
        <v>1</v>
      </c>
      <c r="O4" s="10" t="b">
        <f t="shared" si="6"/>
        <v>1</v>
      </c>
      <c r="P4" s="10" t="b">
        <f t="shared" si="7"/>
        <v>0</v>
      </c>
      <c r="Q4" s="10">
        <f t="shared" si="8"/>
        <v>0</v>
      </c>
      <c r="R4" s="10">
        <f t="shared" si="4"/>
        <v>1</v>
      </c>
      <c r="S4" s="10" t="b">
        <f t="shared" si="5"/>
        <v>0</v>
      </c>
      <c r="T4" s="10" t="b">
        <f t="shared" si="9"/>
        <v>0</v>
      </c>
      <c r="U4" s="10">
        <f t="shared" si="10"/>
        <v>0</v>
      </c>
      <c r="V4" s="10">
        <v>1</v>
      </c>
      <c r="W4" s="10">
        <f t="shared" si="11"/>
        <v>1</v>
      </c>
      <c r="X4" s="10" t="b">
        <f t="shared" ref="X4:X67" si="18">AND(G4=1, H4=1)</f>
        <v>0</v>
      </c>
      <c r="Y4" s="10" t="b">
        <f t="shared" si="12"/>
        <v>1</v>
      </c>
      <c r="Z4" s="10" t="b">
        <f t="shared" si="13"/>
        <v>0</v>
      </c>
      <c r="AA4" s="10" t="b">
        <f t="shared" si="14"/>
        <v>1</v>
      </c>
      <c r="AB4" s="10" t="b">
        <f t="shared" si="15"/>
        <v>1</v>
      </c>
      <c r="AC4" s="10">
        <f t="shared" si="16"/>
        <v>1</v>
      </c>
      <c r="AD4" s="10" t="b">
        <f t="shared" si="17"/>
        <v>1</v>
      </c>
    </row>
    <row r="5" spans="1:30" x14ac:dyDescent="0.2">
      <c r="A5" s="10" t="s">
        <v>8</v>
      </c>
      <c r="C5" s="10">
        <v>61</v>
      </c>
      <c r="D5" s="10" t="s">
        <v>9</v>
      </c>
      <c r="E5" s="10" t="s">
        <v>10</v>
      </c>
      <c r="F5" s="10">
        <v>0</v>
      </c>
      <c r="G5" s="10">
        <v>1</v>
      </c>
      <c r="H5" s="10">
        <v>0</v>
      </c>
      <c r="I5" s="10">
        <v>1</v>
      </c>
      <c r="J5" s="10" t="s">
        <v>22</v>
      </c>
      <c r="K5" s="10">
        <f t="shared" si="0"/>
        <v>0</v>
      </c>
      <c r="L5" s="10">
        <f t="shared" si="1"/>
        <v>1</v>
      </c>
      <c r="M5" s="10">
        <f t="shared" si="2"/>
        <v>0</v>
      </c>
      <c r="N5" s="10">
        <f t="shared" si="3"/>
        <v>1</v>
      </c>
      <c r="O5" s="10" t="b">
        <f t="shared" si="6"/>
        <v>1</v>
      </c>
      <c r="P5" s="10" t="b">
        <f t="shared" si="7"/>
        <v>0</v>
      </c>
      <c r="Q5" s="10">
        <f t="shared" si="8"/>
        <v>0</v>
      </c>
      <c r="R5" s="10">
        <f t="shared" si="4"/>
        <v>0</v>
      </c>
      <c r="S5" s="10" t="b">
        <f t="shared" si="5"/>
        <v>0</v>
      </c>
      <c r="T5" s="10" t="b">
        <f t="shared" si="9"/>
        <v>0</v>
      </c>
      <c r="U5" s="10">
        <f t="shared" si="10"/>
        <v>0</v>
      </c>
      <c r="V5" s="10">
        <v>1</v>
      </c>
      <c r="W5" s="10">
        <f t="shared" si="11"/>
        <v>0</v>
      </c>
      <c r="X5" s="10" t="b">
        <f t="shared" si="18"/>
        <v>0</v>
      </c>
      <c r="Y5" s="10" t="b">
        <f t="shared" si="12"/>
        <v>1</v>
      </c>
      <c r="Z5" s="10" t="b">
        <f t="shared" si="13"/>
        <v>0</v>
      </c>
      <c r="AA5" s="10" t="b">
        <f t="shared" si="14"/>
        <v>1</v>
      </c>
      <c r="AB5" s="10" t="b">
        <f t="shared" si="15"/>
        <v>0</v>
      </c>
      <c r="AC5" s="10">
        <f t="shared" si="16"/>
        <v>0</v>
      </c>
      <c r="AD5" s="10" t="b">
        <f t="shared" si="17"/>
        <v>0</v>
      </c>
    </row>
    <row r="6" spans="1:30" x14ac:dyDescent="0.2">
      <c r="A6" s="10" t="s">
        <v>8</v>
      </c>
      <c r="C6" s="10">
        <v>46</v>
      </c>
      <c r="D6" s="10" t="s">
        <v>13</v>
      </c>
      <c r="E6" s="10" t="s">
        <v>14</v>
      </c>
      <c r="F6" s="10">
        <v>0</v>
      </c>
      <c r="G6" s="10">
        <v>0</v>
      </c>
      <c r="H6" s="10">
        <v>0</v>
      </c>
      <c r="I6" s="10">
        <v>0</v>
      </c>
      <c r="J6" s="10" t="s">
        <v>22</v>
      </c>
      <c r="K6" s="10">
        <f t="shared" si="0"/>
        <v>0</v>
      </c>
      <c r="L6" s="10">
        <f t="shared" si="1"/>
        <v>0</v>
      </c>
      <c r="M6" s="10">
        <f t="shared" si="2"/>
        <v>0</v>
      </c>
      <c r="N6" s="10">
        <f t="shared" si="3"/>
        <v>0</v>
      </c>
      <c r="O6" s="10" t="b">
        <f t="shared" si="6"/>
        <v>0</v>
      </c>
      <c r="P6" s="10" t="b">
        <f t="shared" si="7"/>
        <v>0</v>
      </c>
      <c r="Q6" s="10">
        <f t="shared" si="8"/>
        <v>0</v>
      </c>
      <c r="R6" s="10">
        <f t="shared" si="4"/>
        <v>0</v>
      </c>
      <c r="S6" s="10" t="b">
        <f t="shared" si="5"/>
        <v>0</v>
      </c>
      <c r="T6" s="10" t="b">
        <f t="shared" si="9"/>
        <v>0</v>
      </c>
      <c r="U6" s="10">
        <f t="shared" si="10"/>
        <v>0</v>
      </c>
      <c r="V6" s="10">
        <v>1</v>
      </c>
      <c r="W6" s="10">
        <f t="shared" si="11"/>
        <v>0</v>
      </c>
      <c r="X6" s="10" t="b">
        <f t="shared" si="18"/>
        <v>0</v>
      </c>
      <c r="Y6" s="10" t="b">
        <f t="shared" si="12"/>
        <v>0</v>
      </c>
      <c r="Z6" s="10" t="b">
        <f t="shared" si="13"/>
        <v>0</v>
      </c>
      <c r="AA6" s="10" t="b">
        <f t="shared" si="14"/>
        <v>0</v>
      </c>
      <c r="AB6" s="10" t="b">
        <f t="shared" si="15"/>
        <v>0</v>
      </c>
      <c r="AC6" s="10">
        <f t="shared" si="16"/>
        <v>0</v>
      </c>
      <c r="AD6" s="10" t="b">
        <f t="shared" si="17"/>
        <v>0</v>
      </c>
    </row>
    <row r="7" spans="1:30" x14ac:dyDescent="0.2">
      <c r="A7" s="10" t="s">
        <v>8</v>
      </c>
      <c r="C7" s="10">
        <v>80</v>
      </c>
      <c r="D7" s="10" t="s">
        <v>9</v>
      </c>
      <c r="E7" s="10" t="s">
        <v>15</v>
      </c>
      <c r="F7" s="10">
        <v>0</v>
      </c>
      <c r="G7" s="10">
        <v>1</v>
      </c>
      <c r="H7" s="10">
        <v>0</v>
      </c>
      <c r="I7" s="10">
        <v>0</v>
      </c>
      <c r="J7" s="10" t="s">
        <v>22</v>
      </c>
      <c r="K7" s="10">
        <f t="shared" si="0"/>
        <v>0</v>
      </c>
      <c r="L7" s="10">
        <f t="shared" si="1"/>
        <v>1</v>
      </c>
      <c r="M7" s="10">
        <f t="shared" si="2"/>
        <v>0</v>
      </c>
      <c r="N7" s="10">
        <f t="shared" si="3"/>
        <v>0</v>
      </c>
      <c r="O7" s="10" t="b">
        <f t="shared" si="6"/>
        <v>1</v>
      </c>
      <c r="P7" s="10" t="b">
        <f t="shared" si="7"/>
        <v>0</v>
      </c>
      <c r="Q7" s="10">
        <f t="shared" si="8"/>
        <v>0</v>
      </c>
      <c r="R7" s="10">
        <f t="shared" si="4"/>
        <v>0</v>
      </c>
      <c r="S7" s="10" t="b">
        <f t="shared" si="5"/>
        <v>0</v>
      </c>
      <c r="T7" s="10" t="b">
        <f t="shared" si="9"/>
        <v>0</v>
      </c>
      <c r="U7" s="10">
        <f t="shared" si="10"/>
        <v>0</v>
      </c>
      <c r="V7" s="10">
        <v>1</v>
      </c>
      <c r="W7" s="10">
        <f t="shared" si="11"/>
        <v>0</v>
      </c>
      <c r="X7" s="10" t="b">
        <f t="shared" si="18"/>
        <v>0</v>
      </c>
      <c r="Y7" s="10" t="b">
        <f t="shared" si="12"/>
        <v>0</v>
      </c>
      <c r="Z7" s="10" t="b">
        <f t="shared" si="13"/>
        <v>0</v>
      </c>
      <c r="AA7" s="10" t="b">
        <f t="shared" si="14"/>
        <v>0</v>
      </c>
      <c r="AB7" s="10" t="b">
        <f t="shared" si="15"/>
        <v>0</v>
      </c>
      <c r="AC7" s="10">
        <f t="shared" si="16"/>
        <v>0</v>
      </c>
      <c r="AD7" s="10" t="b">
        <f t="shared" si="17"/>
        <v>0</v>
      </c>
    </row>
    <row r="8" spans="1:30" x14ac:dyDescent="0.2">
      <c r="A8" s="10" t="s">
        <v>8</v>
      </c>
      <c r="C8" s="10">
        <v>70</v>
      </c>
      <c r="D8" s="10" t="s">
        <v>13</v>
      </c>
      <c r="E8" s="10" t="s">
        <v>15</v>
      </c>
      <c r="F8" s="10">
        <v>0</v>
      </c>
      <c r="G8" s="10">
        <v>0</v>
      </c>
      <c r="H8" s="10">
        <v>0</v>
      </c>
      <c r="I8" s="10">
        <v>0</v>
      </c>
      <c r="J8" s="10" t="s">
        <v>22</v>
      </c>
      <c r="K8" s="10">
        <f t="shared" si="0"/>
        <v>0</v>
      </c>
      <c r="L8" s="10">
        <f t="shared" si="1"/>
        <v>0</v>
      </c>
      <c r="M8" s="10">
        <f t="shared" si="2"/>
        <v>0</v>
      </c>
      <c r="N8" s="10">
        <f t="shared" si="3"/>
        <v>0</v>
      </c>
      <c r="O8" s="10" t="b">
        <f t="shared" si="6"/>
        <v>0</v>
      </c>
      <c r="P8" s="10" t="b">
        <f t="shared" si="7"/>
        <v>0</v>
      </c>
      <c r="Q8" s="10">
        <f t="shared" si="8"/>
        <v>0</v>
      </c>
      <c r="R8" s="10">
        <f t="shared" si="4"/>
        <v>0</v>
      </c>
      <c r="S8" s="10" t="b">
        <f t="shared" si="5"/>
        <v>0</v>
      </c>
      <c r="T8" s="10" t="b">
        <f t="shared" si="9"/>
        <v>0</v>
      </c>
      <c r="U8" s="10">
        <f t="shared" si="10"/>
        <v>0</v>
      </c>
      <c r="V8" s="10">
        <v>1</v>
      </c>
      <c r="W8" s="10">
        <f t="shared" si="11"/>
        <v>0</v>
      </c>
      <c r="X8" s="10" t="b">
        <f t="shared" si="18"/>
        <v>0</v>
      </c>
      <c r="Y8" s="10" t="b">
        <f t="shared" si="12"/>
        <v>0</v>
      </c>
      <c r="Z8" s="10" t="b">
        <f t="shared" si="13"/>
        <v>0</v>
      </c>
      <c r="AA8" s="10" t="b">
        <f t="shared" si="14"/>
        <v>0</v>
      </c>
      <c r="AB8" s="10" t="b">
        <f t="shared" si="15"/>
        <v>0</v>
      </c>
      <c r="AC8" s="10">
        <f t="shared" si="16"/>
        <v>0</v>
      </c>
      <c r="AD8" s="10" t="b">
        <f t="shared" si="17"/>
        <v>0</v>
      </c>
    </row>
    <row r="9" spans="1:30" x14ac:dyDescent="0.2">
      <c r="A9" s="10" t="s">
        <v>8</v>
      </c>
      <c r="C9" s="10">
        <v>87</v>
      </c>
      <c r="D9" s="10" t="s">
        <v>13</v>
      </c>
      <c r="E9" s="10" t="s">
        <v>10</v>
      </c>
      <c r="F9" s="10">
        <v>0</v>
      </c>
      <c r="G9" s="10">
        <v>1</v>
      </c>
      <c r="H9" s="10">
        <v>1</v>
      </c>
      <c r="I9" s="10">
        <v>0</v>
      </c>
      <c r="J9" s="10" t="s">
        <v>22</v>
      </c>
      <c r="K9" s="10">
        <f t="shared" si="0"/>
        <v>0</v>
      </c>
      <c r="L9" s="10">
        <f t="shared" si="1"/>
        <v>1</v>
      </c>
      <c r="M9" s="10">
        <f t="shared" si="2"/>
        <v>1</v>
      </c>
      <c r="N9" s="10">
        <f t="shared" si="3"/>
        <v>0</v>
      </c>
      <c r="O9" s="10" t="b">
        <f t="shared" si="6"/>
        <v>1</v>
      </c>
      <c r="P9" s="10" t="b">
        <f t="shared" si="7"/>
        <v>0</v>
      </c>
      <c r="Q9" s="10">
        <f t="shared" si="8"/>
        <v>0</v>
      </c>
      <c r="R9" s="10">
        <f t="shared" si="4"/>
        <v>0</v>
      </c>
      <c r="S9" s="10" t="b">
        <f t="shared" si="5"/>
        <v>1</v>
      </c>
      <c r="T9" s="10" t="b">
        <f t="shared" si="9"/>
        <v>0</v>
      </c>
      <c r="U9" s="10">
        <f t="shared" si="10"/>
        <v>0</v>
      </c>
      <c r="V9" s="10">
        <v>1</v>
      </c>
      <c r="W9" s="10">
        <f t="shared" si="11"/>
        <v>0</v>
      </c>
      <c r="X9" s="10" t="b">
        <f t="shared" si="18"/>
        <v>1</v>
      </c>
      <c r="Y9" s="10" t="b">
        <f t="shared" si="12"/>
        <v>0</v>
      </c>
      <c r="Z9" s="10" t="b">
        <f t="shared" si="13"/>
        <v>0</v>
      </c>
      <c r="AA9" s="10" t="b">
        <f t="shared" si="14"/>
        <v>1</v>
      </c>
      <c r="AB9" s="10" t="b">
        <f t="shared" si="15"/>
        <v>0</v>
      </c>
      <c r="AC9" s="10">
        <f t="shared" si="16"/>
        <v>0</v>
      </c>
      <c r="AD9" s="10" t="b">
        <f t="shared" si="17"/>
        <v>0</v>
      </c>
    </row>
    <row r="10" spans="1:30" s="20" customFormat="1" x14ac:dyDescent="0.2">
      <c r="A10" s="20" t="s">
        <v>16</v>
      </c>
      <c r="C10" s="20">
        <v>76</v>
      </c>
      <c r="D10" s="20" t="s">
        <v>9</v>
      </c>
      <c r="F10" s="20">
        <v>0.5</v>
      </c>
      <c r="G10" s="20">
        <v>1</v>
      </c>
      <c r="H10" s="20">
        <v>1</v>
      </c>
      <c r="I10" s="20">
        <v>0</v>
      </c>
      <c r="J10" s="20" t="s">
        <v>22</v>
      </c>
      <c r="K10" s="10">
        <f t="shared" si="0"/>
        <v>0</v>
      </c>
      <c r="L10" s="10">
        <f t="shared" si="1"/>
        <v>1</v>
      </c>
      <c r="M10" s="10">
        <f t="shared" si="2"/>
        <v>1</v>
      </c>
      <c r="N10" s="10">
        <f t="shared" si="3"/>
        <v>0</v>
      </c>
      <c r="O10" s="10" t="b">
        <f t="shared" si="6"/>
        <v>1</v>
      </c>
      <c r="P10" s="10" t="b">
        <f t="shared" si="7"/>
        <v>0</v>
      </c>
      <c r="Q10" s="10">
        <f t="shared" si="8"/>
        <v>0</v>
      </c>
      <c r="R10" s="10">
        <f t="shared" si="4"/>
        <v>1</v>
      </c>
      <c r="S10" s="10" t="b">
        <f t="shared" si="5"/>
        <v>1</v>
      </c>
      <c r="T10" s="10" t="b">
        <f t="shared" si="9"/>
        <v>1</v>
      </c>
      <c r="U10" s="10">
        <f t="shared" si="10"/>
        <v>1</v>
      </c>
      <c r="V10" s="10">
        <v>1</v>
      </c>
      <c r="W10" s="10">
        <f t="shared" si="11"/>
        <v>1</v>
      </c>
      <c r="X10" s="10" t="b">
        <f t="shared" si="18"/>
        <v>1</v>
      </c>
      <c r="Y10" s="10" t="b">
        <f t="shared" si="12"/>
        <v>0</v>
      </c>
      <c r="Z10" s="10" t="b">
        <f t="shared" si="13"/>
        <v>0</v>
      </c>
      <c r="AA10" s="10" t="b">
        <f t="shared" si="14"/>
        <v>1</v>
      </c>
      <c r="AB10" s="10" t="b">
        <f t="shared" si="15"/>
        <v>1</v>
      </c>
      <c r="AC10" s="10">
        <f t="shared" si="16"/>
        <v>1</v>
      </c>
      <c r="AD10" s="10" t="b">
        <f t="shared" si="17"/>
        <v>0</v>
      </c>
    </row>
    <row r="11" spans="1:30" x14ac:dyDescent="0.2">
      <c r="A11" s="10" t="s">
        <v>16</v>
      </c>
      <c r="C11" s="10">
        <v>67</v>
      </c>
      <c r="D11" s="10" t="s">
        <v>9</v>
      </c>
      <c r="F11" s="10">
        <v>1</v>
      </c>
      <c r="G11" s="10">
        <v>0.5</v>
      </c>
      <c r="H11" s="10">
        <v>0</v>
      </c>
      <c r="I11" s="10">
        <v>0</v>
      </c>
      <c r="J11" s="10" t="s">
        <v>22</v>
      </c>
      <c r="K11" s="10">
        <f t="shared" si="0"/>
        <v>1</v>
      </c>
      <c r="L11" s="10">
        <f t="shared" si="1"/>
        <v>0</v>
      </c>
      <c r="M11" s="10">
        <f t="shared" si="2"/>
        <v>0</v>
      </c>
      <c r="N11" s="10">
        <f t="shared" si="3"/>
        <v>0</v>
      </c>
      <c r="O11" s="10" t="b">
        <f t="shared" si="6"/>
        <v>0</v>
      </c>
      <c r="P11" s="10" t="b">
        <f t="shared" si="7"/>
        <v>0</v>
      </c>
      <c r="Q11" s="10">
        <f t="shared" si="8"/>
        <v>0</v>
      </c>
      <c r="R11" s="10">
        <f t="shared" si="4"/>
        <v>0</v>
      </c>
      <c r="S11" s="10" t="b">
        <f t="shared" si="5"/>
        <v>0</v>
      </c>
      <c r="T11" s="10" t="b">
        <f t="shared" si="9"/>
        <v>0</v>
      </c>
      <c r="U11" s="10">
        <f t="shared" si="10"/>
        <v>0</v>
      </c>
      <c r="V11" s="10">
        <v>1</v>
      </c>
      <c r="W11" s="10">
        <f t="shared" si="11"/>
        <v>0</v>
      </c>
      <c r="X11" s="10" t="b">
        <f t="shared" si="18"/>
        <v>0</v>
      </c>
      <c r="Y11" s="10" t="b">
        <f t="shared" si="12"/>
        <v>0</v>
      </c>
      <c r="Z11" s="10" t="b">
        <f t="shared" si="13"/>
        <v>0</v>
      </c>
      <c r="AA11" s="10" t="b">
        <f t="shared" si="14"/>
        <v>0</v>
      </c>
      <c r="AB11" s="10" t="b">
        <f t="shared" si="15"/>
        <v>0</v>
      </c>
      <c r="AC11" s="10">
        <f t="shared" si="16"/>
        <v>0</v>
      </c>
      <c r="AD11" s="10" t="b">
        <f t="shared" si="17"/>
        <v>0</v>
      </c>
    </row>
    <row r="12" spans="1:30" x14ac:dyDescent="0.2">
      <c r="A12" s="10" t="s">
        <v>16</v>
      </c>
      <c r="C12" s="10">
        <v>67</v>
      </c>
      <c r="D12" s="10" t="s">
        <v>9</v>
      </c>
      <c r="F12" s="10">
        <v>1</v>
      </c>
      <c r="G12" s="10">
        <v>0</v>
      </c>
      <c r="H12" s="10">
        <v>0</v>
      </c>
      <c r="I12" s="10">
        <v>0</v>
      </c>
      <c r="J12" s="10" t="s">
        <v>22</v>
      </c>
      <c r="K12" s="10">
        <f t="shared" si="0"/>
        <v>1</v>
      </c>
      <c r="L12" s="10">
        <f t="shared" si="1"/>
        <v>0</v>
      </c>
      <c r="M12" s="10">
        <f t="shared" si="2"/>
        <v>0</v>
      </c>
      <c r="N12" s="10">
        <f t="shared" si="3"/>
        <v>0</v>
      </c>
      <c r="O12" s="10" t="b">
        <f t="shared" si="6"/>
        <v>0</v>
      </c>
      <c r="P12" s="10" t="b">
        <f t="shared" si="7"/>
        <v>0</v>
      </c>
      <c r="Q12" s="10">
        <f t="shared" si="8"/>
        <v>0</v>
      </c>
      <c r="R12" s="10">
        <f t="shared" si="4"/>
        <v>0</v>
      </c>
      <c r="S12" s="10" t="b">
        <f t="shared" si="5"/>
        <v>0</v>
      </c>
      <c r="T12" s="10" t="b">
        <f t="shared" si="9"/>
        <v>0</v>
      </c>
      <c r="U12" s="10">
        <f t="shared" si="10"/>
        <v>0</v>
      </c>
      <c r="V12" s="10">
        <v>1</v>
      </c>
      <c r="W12" s="10">
        <f t="shared" si="11"/>
        <v>0</v>
      </c>
      <c r="X12" s="10" t="b">
        <f t="shared" si="18"/>
        <v>0</v>
      </c>
      <c r="Y12" s="10" t="b">
        <f t="shared" si="12"/>
        <v>0</v>
      </c>
      <c r="Z12" s="10" t="b">
        <f t="shared" si="13"/>
        <v>0</v>
      </c>
      <c r="AA12" s="10" t="b">
        <f t="shared" si="14"/>
        <v>0</v>
      </c>
      <c r="AB12" s="10" t="b">
        <f t="shared" si="15"/>
        <v>0</v>
      </c>
      <c r="AC12" s="10">
        <f t="shared" si="16"/>
        <v>0</v>
      </c>
      <c r="AD12" s="10" t="b">
        <f t="shared" si="17"/>
        <v>0</v>
      </c>
    </row>
    <row r="13" spans="1:30" s="21" customFormat="1" x14ac:dyDescent="0.2">
      <c r="A13" s="21" t="s">
        <v>16</v>
      </c>
      <c r="C13" s="21">
        <v>55</v>
      </c>
      <c r="D13" s="21" t="s">
        <v>9</v>
      </c>
      <c r="F13" s="21">
        <v>1</v>
      </c>
      <c r="G13" s="21">
        <v>1</v>
      </c>
      <c r="H13" s="21">
        <v>1</v>
      </c>
      <c r="I13" s="21">
        <v>1</v>
      </c>
      <c r="J13" s="21" t="s">
        <v>22</v>
      </c>
      <c r="K13" s="10">
        <f t="shared" si="0"/>
        <v>1</v>
      </c>
      <c r="L13" s="10">
        <f t="shared" si="1"/>
        <v>1</v>
      </c>
      <c r="M13" s="10">
        <f t="shared" si="2"/>
        <v>1</v>
      </c>
      <c r="N13" s="10">
        <f t="shared" si="3"/>
        <v>1</v>
      </c>
      <c r="O13" s="10" t="b">
        <f t="shared" si="6"/>
        <v>1</v>
      </c>
      <c r="P13" s="10" t="b">
        <f t="shared" si="7"/>
        <v>1</v>
      </c>
      <c r="Q13" s="10">
        <f t="shared" si="8"/>
        <v>1</v>
      </c>
      <c r="R13" s="10">
        <f t="shared" si="4"/>
        <v>0</v>
      </c>
      <c r="S13" s="10" t="b">
        <f t="shared" si="5"/>
        <v>1</v>
      </c>
      <c r="T13" s="10" t="b">
        <f t="shared" si="9"/>
        <v>0</v>
      </c>
      <c r="U13" s="10">
        <f t="shared" si="10"/>
        <v>0</v>
      </c>
      <c r="V13" s="10">
        <v>1</v>
      </c>
      <c r="W13" s="10">
        <f t="shared" si="11"/>
        <v>0</v>
      </c>
      <c r="X13" s="10" t="b">
        <f t="shared" si="18"/>
        <v>1</v>
      </c>
      <c r="Y13" s="10" t="b">
        <f t="shared" si="12"/>
        <v>1</v>
      </c>
      <c r="Z13" s="10" t="b">
        <f t="shared" si="13"/>
        <v>1</v>
      </c>
      <c r="AA13" s="10" t="b">
        <f t="shared" si="14"/>
        <v>1</v>
      </c>
      <c r="AB13" s="10" t="b">
        <f t="shared" si="15"/>
        <v>0</v>
      </c>
      <c r="AC13" s="10">
        <f t="shared" si="16"/>
        <v>0</v>
      </c>
      <c r="AD13" s="10" t="b">
        <f t="shared" si="17"/>
        <v>0</v>
      </c>
    </row>
    <row r="14" spans="1:30" s="21" customFormat="1" x14ac:dyDescent="0.2">
      <c r="A14" s="21" t="s">
        <v>16</v>
      </c>
      <c r="C14" s="21">
        <v>67</v>
      </c>
      <c r="D14" s="21" t="s">
        <v>9</v>
      </c>
      <c r="E14" s="21" t="s">
        <v>17</v>
      </c>
      <c r="F14" s="21">
        <v>1</v>
      </c>
      <c r="G14" s="21">
        <v>0</v>
      </c>
      <c r="H14" s="21">
        <v>1</v>
      </c>
      <c r="I14" s="21">
        <v>0</v>
      </c>
      <c r="J14" s="21" t="s">
        <v>22</v>
      </c>
      <c r="K14" s="10">
        <f t="shared" si="0"/>
        <v>1</v>
      </c>
      <c r="L14" s="10">
        <f t="shared" si="1"/>
        <v>0</v>
      </c>
      <c r="M14" s="10">
        <f t="shared" si="2"/>
        <v>1</v>
      </c>
      <c r="N14" s="10">
        <f t="shared" si="3"/>
        <v>0</v>
      </c>
      <c r="O14" s="10" t="b">
        <f t="shared" si="6"/>
        <v>1</v>
      </c>
      <c r="P14" s="10" t="b">
        <f t="shared" si="7"/>
        <v>1</v>
      </c>
      <c r="Q14" s="10">
        <f t="shared" si="8"/>
        <v>1</v>
      </c>
      <c r="R14" s="10">
        <f t="shared" si="4"/>
        <v>0</v>
      </c>
      <c r="S14" s="10" t="b">
        <f t="shared" si="5"/>
        <v>0</v>
      </c>
      <c r="T14" s="10" t="b">
        <f t="shared" si="9"/>
        <v>0</v>
      </c>
      <c r="U14" s="10">
        <f t="shared" si="10"/>
        <v>0</v>
      </c>
      <c r="V14" s="10">
        <v>1</v>
      </c>
      <c r="W14" s="10">
        <f t="shared" si="11"/>
        <v>0</v>
      </c>
      <c r="X14" s="10" t="b">
        <f t="shared" si="18"/>
        <v>0</v>
      </c>
      <c r="Y14" s="10" t="b">
        <f t="shared" si="12"/>
        <v>0</v>
      </c>
      <c r="Z14" s="10" t="b">
        <f t="shared" si="13"/>
        <v>0</v>
      </c>
      <c r="AA14" s="10" t="b">
        <f t="shared" si="14"/>
        <v>0</v>
      </c>
      <c r="AB14" s="10" t="b">
        <f t="shared" si="15"/>
        <v>0</v>
      </c>
      <c r="AC14" s="10">
        <f t="shared" si="16"/>
        <v>0</v>
      </c>
      <c r="AD14" s="10" t="b">
        <f t="shared" si="17"/>
        <v>0</v>
      </c>
    </row>
    <row r="15" spans="1:30" s="21" customFormat="1" x14ac:dyDescent="0.2">
      <c r="A15" s="21" t="s">
        <v>16</v>
      </c>
      <c r="C15" s="21">
        <v>72</v>
      </c>
      <c r="D15" s="21" t="s">
        <v>9</v>
      </c>
      <c r="F15" s="21">
        <v>1</v>
      </c>
      <c r="G15" s="21">
        <v>1</v>
      </c>
      <c r="H15" s="21">
        <v>1</v>
      </c>
      <c r="I15" s="21">
        <v>1</v>
      </c>
      <c r="J15" s="21" t="s">
        <v>23</v>
      </c>
      <c r="K15" s="10">
        <f t="shared" si="0"/>
        <v>1</v>
      </c>
      <c r="L15" s="10">
        <f t="shared" si="1"/>
        <v>1</v>
      </c>
      <c r="M15" s="10">
        <f t="shared" si="2"/>
        <v>1</v>
      </c>
      <c r="N15" s="10">
        <f t="shared" si="3"/>
        <v>1</v>
      </c>
      <c r="O15" s="10" t="b">
        <f t="shared" si="6"/>
        <v>1</v>
      </c>
      <c r="P15" s="10" t="b">
        <f t="shared" si="7"/>
        <v>1</v>
      </c>
      <c r="Q15" s="10">
        <f t="shared" si="8"/>
        <v>1</v>
      </c>
      <c r="R15" s="10">
        <f t="shared" si="4"/>
        <v>0</v>
      </c>
      <c r="S15" s="10" t="b">
        <f t="shared" si="5"/>
        <v>1</v>
      </c>
      <c r="T15" s="10" t="b">
        <f t="shared" si="9"/>
        <v>0</v>
      </c>
      <c r="U15" s="10">
        <f t="shared" si="10"/>
        <v>0</v>
      </c>
      <c r="V15" s="10">
        <v>1</v>
      </c>
      <c r="W15" s="10">
        <f t="shared" si="11"/>
        <v>0</v>
      </c>
      <c r="X15" s="10" t="b">
        <f t="shared" si="18"/>
        <v>1</v>
      </c>
      <c r="Y15" s="10" t="b">
        <f t="shared" si="12"/>
        <v>1</v>
      </c>
      <c r="Z15" s="10" t="b">
        <f t="shared" si="13"/>
        <v>1</v>
      </c>
      <c r="AA15" s="10" t="b">
        <f t="shared" si="14"/>
        <v>1</v>
      </c>
      <c r="AB15" s="10" t="b">
        <f t="shared" si="15"/>
        <v>0</v>
      </c>
      <c r="AC15" s="10">
        <f t="shared" si="16"/>
        <v>0</v>
      </c>
      <c r="AD15" s="10" t="b">
        <f t="shared" si="17"/>
        <v>0</v>
      </c>
    </row>
    <row r="16" spans="1:30" x14ac:dyDescent="0.2">
      <c r="A16" s="10" t="s">
        <v>8</v>
      </c>
      <c r="C16" s="10">
        <v>67</v>
      </c>
      <c r="D16" s="10" t="s">
        <v>9</v>
      </c>
      <c r="E16" s="10" t="s">
        <v>24</v>
      </c>
      <c r="F16" s="10">
        <v>0</v>
      </c>
      <c r="G16" s="10">
        <v>0</v>
      </c>
      <c r="H16" s="10">
        <v>0</v>
      </c>
      <c r="I16" s="10">
        <v>0</v>
      </c>
      <c r="J16" s="10" t="s">
        <v>23</v>
      </c>
      <c r="K16" s="10">
        <f t="shared" si="0"/>
        <v>0</v>
      </c>
      <c r="L16" s="10">
        <f t="shared" si="1"/>
        <v>0</v>
      </c>
      <c r="M16" s="10">
        <f t="shared" si="2"/>
        <v>0</v>
      </c>
      <c r="N16" s="10">
        <f t="shared" si="3"/>
        <v>0</v>
      </c>
      <c r="O16" s="10" t="b">
        <f t="shared" si="6"/>
        <v>0</v>
      </c>
      <c r="P16" s="10" t="b">
        <f t="shared" si="7"/>
        <v>0</v>
      </c>
      <c r="Q16" s="10">
        <f t="shared" si="8"/>
        <v>0</v>
      </c>
      <c r="R16" s="10">
        <f t="shared" si="4"/>
        <v>0</v>
      </c>
      <c r="S16" s="10" t="b">
        <f t="shared" si="5"/>
        <v>0</v>
      </c>
      <c r="T16" s="10" t="b">
        <f t="shared" si="9"/>
        <v>0</v>
      </c>
      <c r="U16" s="10">
        <f t="shared" si="10"/>
        <v>0</v>
      </c>
      <c r="V16" s="10">
        <v>1</v>
      </c>
      <c r="W16" s="10">
        <f t="shared" si="11"/>
        <v>0</v>
      </c>
      <c r="X16" s="10" t="b">
        <f t="shared" si="18"/>
        <v>0</v>
      </c>
      <c r="Y16" s="10" t="b">
        <f t="shared" si="12"/>
        <v>0</v>
      </c>
      <c r="Z16" s="10" t="b">
        <f t="shared" si="13"/>
        <v>0</v>
      </c>
      <c r="AA16" s="10" t="b">
        <f t="shared" si="14"/>
        <v>0</v>
      </c>
      <c r="AB16" s="10" t="b">
        <f t="shared" si="15"/>
        <v>0</v>
      </c>
      <c r="AC16" s="10">
        <f t="shared" si="16"/>
        <v>0</v>
      </c>
      <c r="AD16" s="10" t="b">
        <f t="shared" si="17"/>
        <v>0</v>
      </c>
    </row>
    <row r="17" spans="1:30" x14ac:dyDescent="0.2">
      <c r="A17" s="10" t="s">
        <v>8</v>
      </c>
      <c r="C17" s="10">
        <v>74</v>
      </c>
      <c r="D17" s="10" t="s">
        <v>13</v>
      </c>
      <c r="E17" s="10" t="s">
        <v>12</v>
      </c>
      <c r="F17" s="10">
        <v>0</v>
      </c>
      <c r="G17" s="10">
        <v>0</v>
      </c>
      <c r="H17" s="10">
        <v>0</v>
      </c>
      <c r="I17" s="10">
        <v>0.5</v>
      </c>
      <c r="J17" s="10" t="s">
        <v>23</v>
      </c>
      <c r="K17" s="10">
        <f t="shared" si="0"/>
        <v>0</v>
      </c>
      <c r="L17" s="10">
        <f t="shared" si="1"/>
        <v>0</v>
      </c>
      <c r="M17" s="10">
        <f t="shared" si="2"/>
        <v>0</v>
      </c>
      <c r="N17" s="10">
        <f t="shared" si="3"/>
        <v>0</v>
      </c>
      <c r="O17" s="10" t="b">
        <f t="shared" si="6"/>
        <v>0</v>
      </c>
      <c r="P17" s="10" t="b">
        <f t="shared" si="7"/>
        <v>0</v>
      </c>
      <c r="Q17" s="10">
        <f t="shared" si="8"/>
        <v>0</v>
      </c>
      <c r="R17" s="10">
        <f t="shared" si="4"/>
        <v>0</v>
      </c>
      <c r="S17" s="10" t="b">
        <f t="shared" si="5"/>
        <v>0</v>
      </c>
      <c r="T17" s="10" t="b">
        <f t="shared" si="9"/>
        <v>0</v>
      </c>
      <c r="U17" s="10">
        <f t="shared" si="10"/>
        <v>0</v>
      </c>
      <c r="V17" s="10">
        <v>1</v>
      </c>
      <c r="W17" s="10">
        <f t="shared" si="11"/>
        <v>0</v>
      </c>
      <c r="X17" s="10" t="b">
        <f t="shared" si="18"/>
        <v>0</v>
      </c>
      <c r="Y17" s="10" t="b">
        <f t="shared" si="12"/>
        <v>0</v>
      </c>
      <c r="Z17" s="10" t="b">
        <f t="shared" si="13"/>
        <v>0</v>
      </c>
      <c r="AA17" s="10" t="b">
        <f t="shared" si="14"/>
        <v>0</v>
      </c>
      <c r="AB17" s="10" t="b">
        <f t="shared" si="15"/>
        <v>0</v>
      </c>
      <c r="AC17" s="10">
        <f t="shared" si="16"/>
        <v>0</v>
      </c>
      <c r="AD17" s="10" t="b">
        <f t="shared" si="17"/>
        <v>0</v>
      </c>
    </row>
    <row r="18" spans="1:30" x14ac:dyDescent="0.2">
      <c r="A18" s="10" t="s">
        <v>16</v>
      </c>
      <c r="C18" s="10">
        <v>54</v>
      </c>
      <c r="D18" s="10" t="s">
        <v>13</v>
      </c>
      <c r="E18" s="10" t="s">
        <v>26</v>
      </c>
      <c r="F18" s="10">
        <v>1</v>
      </c>
      <c r="G18" s="10">
        <v>0</v>
      </c>
      <c r="H18" s="10">
        <v>0</v>
      </c>
      <c r="I18" s="10">
        <v>0</v>
      </c>
      <c r="J18" s="10" t="s">
        <v>23</v>
      </c>
      <c r="K18" s="10">
        <f t="shared" si="0"/>
        <v>1</v>
      </c>
      <c r="L18" s="10">
        <f t="shared" si="1"/>
        <v>0</v>
      </c>
      <c r="M18" s="10">
        <f t="shared" si="2"/>
        <v>0</v>
      </c>
      <c r="N18" s="10">
        <f t="shared" si="3"/>
        <v>0</v>
      </c>
      <c r="O18" s="10" t="b">
        <f t="shared" si="6"/>
        <v>0</v>
      </c>
      <c r="P18" s="10" t="b">
        <f t="shared" si="7"/>
        <v>0</v>
      </c>
      <c r="Q18" s="10">
        <f t="shared" si="8"/>
        <v>0</v>
      </c>
      <c r="R18" s="10">
        <f t="shared" si="4"/>
        <v>0</v>
      </c>
      <c r="S18" s="10" t="b">
        <f t="shared" si="5"/>
        <v>0</v>
      </c>
      <c r="T18" s="10" t="b">
        <f t="shared" si="9"/>
        <v>0</v>
      </c>
      <c r="U18" s="10">
        <f t="shared" si="10"/>
        <v>0</v>
      </c>
      <c r="V18" s="10">
        <v>1</v>
      </c>
      <c r="W18" s="10">
        <f t="shared" si="11"/>
        <v>0</v>
      </c>
      <c r="X18" s="10" t="b">
        <f t="shared" si="18"/>
        <v>0</v>
      </c>
      <c r="Y18" s="10" t="b">
        <f t="shared" si="12"/>
        <v>0</v>
      </c>
      <c r="Z18" s="10" t="b">
        <f t="shared" si="13"/>
        <v>0</v>
      </c>
      <c r="AA18" s="10" t="b">
        <f t="shared" si="14"/>
        <v>0</v>
      </c>
      <c r="AB18" s="10" t="b">
        <f t="shared" si="15"/>
        <v>0</v>
      </c>
      <c r="AC18" s="10">
        <f t="shared" si="16"/>
        <v>0</v>
      </c>
      <c r="AD18" s="10" t="b">
        <f t="shared" si="17"/>
        <v>0</v>
      </c>
    </row>
    <row r="19" spans="1:30" x14ac:dyDescent="0.2">
      <c r="A19" s="10" t="s">
        <v>8</v>
      </c>
      <c r="C19" s="10">
        <v>65</v>
      </c>
      <c r="D19" s="10" t="s">
        <v>13</v>
      </c>
      <c r="E19" s="10" t="s">
        <v>27</v>
      </c>
      <c r="F19" s="10">
        <v>0</v>
      </c>
      <c r="G19" s="10">
        <v>0</v>
      </c>
      <c r="H19" s="10">
        <v>1</v>
      </c>
      <c r="I19" s="10">
        <v>1</v>
      </c>
      <c r="J19" s="10" t="s">
        <v>23</v>
      </c>
      <c r="K19" s="10">
        <f t="shared" si="0"/>
        <v>0</v>
      </c>
      <c r="L19" s="10">
        <f t="shared" si="1"/>
        <v>0</v>
      </c>
      <c r="M19" s="10">
        <f t="shared" si="2"/>
        <v>1</v>
      </c>
      <c r="N19" s="10">
        <f t="shared" si="3"/>
        <v>1</v>
      </c>
      <c r="O19" s="10" t="b">
        <f t="shared" si="6"/>
        <v>1</v>
      </c>
      <c r="P19" s="10" t="b">
        <f t="shared" si="7"/>
        <v>0</v>
      </c>
      <c r="Q19" s="10">
        <f t="shared" si="8"/>
        <v>0</v>
      </c>
      <c r="R19" s="10">
        <f t="shared" si="4"/>
        <v>0</v>
      </c>
      <c r="S19" s="10" t="b">
        <f t="shared" si="5"/>
        <v>0</v>
      </c>
      <c r="T19" s="10" t="b">
        <f t="shared" si="9"/>
        <v>0</v>
      </c>
      <c r="U19" s="10">
        <f t="shared" si="10"/>
        <v>0</v>
      </c>
      <c r="V19" s="10">
        <v>1</v>
      </c>
      <c r="W19" s="10">
        <f t="shared" si="11"/>
        <v>0</v>
      </c>
      <c r="X19" s="10" t="b">
        <f t="shared" si="18"/>
        <v>0</v>
      </c>
      <c r="Y19" s="10" t="b">
        <f t="shared" si="12"/>
        <v>0</v>
      </c>
      <c r="Z19" s="10" t="b">
        <f t="shared" si="13"/>
        <v>1</v>
      </c>
      <c r="AA19" s="10" t="b">
        <f t="shared" si="14"/>
        <v>1</v>
      </c>
      <c r="AB19" s="10" t="b">
        <f t="shared" si="15"/>
        <v>0</v>
      </c>
      <c r="AC19" s="10">
        <f t="shared" si="16"/>
        <v>0</v>
      </c>
      <c r="AD19" s="10" t="b">
        <f t="shared" si="17"/>
        <v>0</v>
      </c>
    </row>
    <row r="20" spans="1:30" x14ac:dyDescent="0.2">
      <c r="A20" s="10" t="s">
        <v>8</v>
      </c>
      <c r="C20" s="10">
        <v>73</v>
      </c>
      <c r="D20" s="10" t="s">
        <v>13</v>
      </c>
      <c r="E20" s="10" t="s">
        <v>25</v>
      </c>
      <c r="F20" s="10">
        <v>0</v>
      </c>
      <c r="G20" s="10">
        <v>0</v>
      </c>
      <c r="H20" s="10">
        <v>1</v>
      </c>
      <c r="I20" s="10">
        <v>0</v>
      </c>
      <c r="J20" s="10" t="s">
        <v>23</v>
      </c>
      <c r="K20" s="10">
        <f t="shared" si="0"/>
        <v>0</v>
      </c>
      <c r="L20" s="10">
        <f t="shared" si="1"/>
        <v>0</v>
      </c>
      <c r="M20" s="10">
        <f t="shared" si="2"/>
        <v>1</v>
      </c>
      <c r="N20" s="10">
        <f t="shared" si="3"/>
        <v>0</v>
      </c>
      <c r="O20" s="10" t="b">
        <f t="shared" si="6"/>
        <v>1</v>
      </c>
      <c r="P20" s="10" t="b">
        <f t="shared" si="7"/>
        <v>0</v>
      </c>
      <c r="Q20" s="10">
        <f t="shared" si="8"/>
        <v>0</v>
      </c>
      <c r="R20" s="10">
        <f t="shared" si="4"/>
        <v>0</v>
      </c>
      <c r="S20" s="10" t="b">
        <f t="shared" si="5"/>
        <v>0</v>
      </c>
      <c r="T20" s="10" t="b">
        <f t="shared" si="9"/>
        <v>0</v>
      </c>
      <c r="U20" s="10">
        <f t="shared" si="10"/>
        <v>0</v>
      </c>
      <c r="V20" s="10">
        <v>1</v>
      </c>
      <c r="W20" s="10">
        <f t="shared" si="11"/>
        <v>0</v>
      </c>
      <c r="X20" s="10" t="b">
        <f t="shared" si="18"/>
        <v>0</v>
      </c>
      <c r="Y20" s="10" t="b">
        <f t="shared" si="12"/>
        <v>0</v>
      </c>
      <c r="Z20" s="10" t="b">
        <f t="shared" si="13"/>
        <v>0</v>
      </c>
      <c r="AA20" s="10" t="b">
        <f t="shared" si="14"/>
        <v>0</v>
      </c>
      <c r="AB20" s="10" t="b">
        <f t="shared" si="15"/>
        <v>0</v>
      </c>
      <c r="AC20" s="10">
        <f t="shared" si="16"/>
        <v>0</v>
      </c>
      <c r="AD20" s="10" t="b">
        <f t="shared" si="17"/>
        <v>0</v>
      </c>
    </row>
    <row r="21" spans="1:30" x14ac:dyDescent="0.2">
      <c r="A21" s="10" t="s">
        <v>8</v>
      </c>
      <c r="C21" s="10">
        <v>77</v>
      </c>
      <c r="D21" s="10" t="s">
        <v>13</v>
      </c>
      <c r="F21" s="10">
        <v>0.5</v>
      </c>
      <c r="G21" s="10">
        <v>1</v>
      </c>
      <c r="H21" s="10">
        <v>0</v>
      </c>
      <c r="I21" s="10">
        <v>0.5</v>
      </c>
      <c r="J21" s="10" t="s">
        <v>23</v>
      </c>
      <c r="K21" s="10">
        <f t="shared" si="0"/>
        <v>0</v>
      </c>
      <c r="L21" s="10">
        <f t="shared" si="1"/>
        <v>1</v>
      </c>
      <c r="M21" s="10">
        <f t="shared" si="2"/>
        <v>0</v>
      </c>
      <c r="N21" s="10">
        <f t="shared" si="3"/>
        <v>0</v>
      </c>
      <c r="O21" s="10" t="b">
        <f t="shared" si="6"/>
        <v>1</v>
      </c>
      <c r="P21" s="10" t="b">
        <f t="shared" si="7"/>
        <v>0</v>
      </c>
      <c r="Q21" s="10">
        <f t="shared" si="8"/>
        <v>0</v>
      </c>
      <c r="R21" s="10">
        <f t="shared" si="4"/>
        <v>1</v>
      </c>
      <c r="S21" s="10" t="b">
        <f t="shared" si="5"/>
        <v>0</v>
      </c>
      <c r="T21" s="10" t="b">
        <f t="shared" si="9"/>
        <v>0</v>
      </c>
      <c r="U21" s="10">
        <f t="shared" si="10"/>
        <v>0</v>
      </c>
      <c r="V21" s="10">
        <v>1</v>
      </c>
      <c r="W21" s="10">
        <f t="shared" si="11"/>
        <v>1</v>
      </c>
      <c r="X21" s="10" t="b">
        <f t="shared" si="18"/>
        <v>0</v>
      </c>
      <c r="Y21" s="10" t="b">
        <f t="shared" si="12"/>
        <v>0</v>
      </c>
      <c r="Z21" s="10" t="b">
        <f t="shared" si="13"/>
        <v>0</v>
      </c>
      <c r="AA21" s="10" t="b">
        <f t="shared" si="14"/>
        <v>0</v>
      </c>
      <c r="AB21" s="10" t="b">
        <f t="shared" si="15"/>
        <v>0</v>
      </c>
      <c r="AC21" s="10">
        <f t="shared" si="16"/>
        <v>0</v>
      </c>
      <c r="AD21" s="10" t="b">
        <f t="shared" si="17"/>
        <v>0</v>
      </c>
    </row>
    <row r="22" spans="1:30" x14ac:dyDescent="0.2">
      <c r="A22" s="10" t="s">
        <v>8</v>
      </c>
      <c r="C22" s="10">
        <v>53</v>
      </c>
      <c r="D22" s="10" t="s">
        <v>13</v>
      </c>
      <c r="E22" s="10" t="s">
        <v>12</v>
      </c>
      <c r="F22" s="10">
        <v>0</v>
      </c>
      <c r="G22" s="10">
        <v>1</v>
      </c>
      <c r="H22" s="10">
        <v>1</v>
      </c>
      <c r="I22" s="10">
        <v>0</v>
      </c>
      <c r="J22" s="10" t="s">
        <v>23</v>
      </c>
      <c r="K22" s="10">
        <f t="shared" si="0"/>
        <v>0</v>
      </c>
      <c r="L22" s="10">
        <f t="shared" si="1"/>
        <v>1</v>
      </c>
      <c r="M22" s="10">
        <f t="shared" si="2"/>
        <v>1</v>
      </c>
      <c r="N22" s="10">
        <f t="shared" si="3"/>
        <v>0</v>
      </c>
      <c r="O22" s="10" t="b">
        <f t="shared" si="6"/>
        <v>1</v>
      </c>
      <c r="P22" s="10" t="b">
        <f t="shared" si="7"/>
        <v>0</v>
      </c>
      <c r="Q22" s="10">
        <f t="shared" si="8"/>
        <v>0</v>
      </c>
      <c r="R22" s="10">
        <f t="shared" si="4"/>
        <v>0</v>
      </c>
      <c r="S22" s="10" t="b">
        <f t="shared" si="5"/>
        <v>1</v>
      </c>
      <c r="T22" s="10" t="b">
        <f t="shared" si="9"/>
        <v>0</v>
      </c>
      <c r="U22" s="10">
        <f t="shared" si="10"/>
        <v>0</v>
      </c>
      <c r="V22" s="10">
        <v>1</v>
      </c>
      <c r="W22" s="10">
        <f t="shared" si="11"/>
        <v>0</v>
      </c>
      <c r="X22" s="10" t="b">
        <f t="shared" si="18"/>
        <v>1</v>
      </c>
      <c r="Y22" s="10" t="b">
        <f t="shared" si="12"/>
        <v>0</v>
      </c>
      <c r="Z22" s="10" t="b">
        <f t="shared" si="13"/>
        <v>0</v>
      </c>
      <c r="AA22" s="10" t="b">
        <f t="shared" si="14"/>
        <v>1</v>
      </c>
      <c r="AB22" s="10" t="b">
        <f t="shared" si="15"/>
        <v>0</v>
      </c>
      <c r="AC22" s="10">
        <f t="shared" si="16"/>
        <v>0</v>
      </c>
      <c r="AD22" s="10" t="b">
        <f t="shared" si="17"/>
        <v>0</v>
      </c>
    </row>
    <row r="23" spans="1:30" x14ac:dyDescent="0.2">
      <c r="A23" s="10" t="s">
        <v>8</v>
      </c>
      <c r="C23" s="10">
        <v>76</v>
      </c>
      <c r="D23" s="10" t="s">
        <v>13</v>
      </c>
      <c r="E23" s="10" t="s">
        <v>28</v>
      </c>
      <c r="F23" s="10">
        <v>0</v>
      </c>
      <c r="G23" s="10">
        <v>0</v>
      </c>
      <c r="H23" s="10">
        <v>0</v>
      </c>
      <c r="I23" s="10">
        <v>0</v>
      </c>
      <c r="J23" s="10" t="s">
        <v>23</v>
      </c>
      <c r="K23" s="10">
        <f t="shared" si="0"/>
        <v>0</v>
      </c>
      <c r="L23" s="10">
        <f t="shared" si="1"/>
        <v>0</v>
      </c>
      <c r="M23" s="10">
        <f t="shared" si="2"/>
        <v>0</v>
      </c>
      <c r="N23" s="10">
        <f t="shared" si="3"/>
        <v>0</v>
      </c>
      <c r="O23" s="10" t="b">
        <f t="shared" si="6"/>
        <v>0</v>
      </c>
      <c r="P23" s="10" t="b">
        <f t="shared" si="7"/>
        <v>0</v>
      </c>
      <c r="Q23" s="10">
        <f t="shared" si="8"/>
        <v>0</v>
      </c>
      <c r="R23" s="10">
        <f t="shared" si="4"/>
        <v>0</v>
      </c>
      <c r="S23" s="10" t="b">
        <f t="shared" si="5"/>
        <v>0</v>
      </c>
      <c r="T23" s="10" t="b">
        <f t="shared" si="9"/>
        <v>0</v>
      </c>
      <c r="U23" s="10">
        <f t="shared" si="10"/>
        <v>0</v>
      </c>
      <c r="V23" s="10">
        <v>1</v>
      </c>
      <c r="W23" s="10">
        <f t="shared" si="11"/>
        <v>0</v>
      </c>
      <c r="X23" s="10" t="b">
        <f t="shared" si="18"/>
        <v>0</v>
      </c>
      <c r="Y23" s="10" t="b">
        <f t="shared" si="12"/>
        <v>0</v>
      </c>
      <c r="Z23" s="10" t="b">
        <f t="shared" si="13"/>
        <v>0</v>
      </c>
      <c r="AA23" s="10" t="b">
        <f t="shared" si="14"/>
        <v>0</v>
      </c>
      <c r="AB23" s="10" t="b">
        <f t="shared" si="15"/>
        <v>0</v>
      </c>
      <c r="AC23" s="10">
        <f t="shared" si="16"/>
        <v>0</v>
      </c>
      <c r="AD23" s="10" t="b">
        <f t="shared" si="17"/>
        <v>0</v>
      </c>
    </row>
    <row r="24" spans="1:30" s="21" customFormat="1" x14ac:dyDescent="0.2">
      <c r="A24" s="21" t="s">
        <v>16</v>
      </c>
      <c r="C24" s="21">
        <v>49</v>
      </c>
      <c r="D24" s="21" t="s">
        <v>13</v>
      </c>
      <c r="E24" s="21" t="s">
        <v>29</v>
      </c>
      <c r="F24" s="21">
        <v>1</v>
      </c>
      <c r="G24" s="21">
        <v>0.5</v>
      </c>
      <c r="H24" s="21">
        <v>1</v>
      </c>
      <c r="I24" s="21">
        <v>1</v>
      </c>
      <c r="J24" s="21" t="s">
        <v>23</v>
      </c>
      <c r="K24" s="10">
        <f t="shared" si="0"/>
        <v>1</v>
      </c>
      <c r="L24" s="10">
        <f t="shared" si="1"/>
        <v>0</v>
      </c>
      <c r="M24" s="10">
        <f t="shared" si="2"/>
        <v>1</v>
      </c>
      <c r="N24" s="10">
        <f t="shared" si="3"/>
        <v>1</v>
      </c>
      <c r="O24" s="10" t="b">
        <f t="shared" si="6"/>
        <v>1</v>
      </c>
      <c r="P24" s="10" t="b">
        <f t="shared" si="7"/>
        <v>1</v>
      </c>
      <c r="Q24" s="10">
        <f t="shared" si="8"/>
        <v>1</v>
      </c>
      <c r="R24" s="10">
        <f t="shared" si="4"/>
        <v>0</v>
      </c>
      <c r="S24" s="10" t="b">
        <f t="shared" si="5"/>
        <v>0</v>
      </c>
      <c r="T24" s="10" t="b">
        <f t="shared" si="9"/>
        <v>0</v>
      </c>
      <c r="U24" s="10">
        <f t="shared" si="10"/>
        <v>0</v>
      </c>
      <c r="V24" s="10">
        <v>1</v>
      </c>
      <c r="W24" s="10">
        <f t="shared" si="11"/>
        <v>0</v>
      </c>
      <c r="X24" s="10" t="b">
        <f t="shared" si="18"/>
        <v>0</v>
      </c>
      <c r="Y24" s="10" t="b">
        <f t="shared" si="12"/>
        <v>0</v>
      </c>
      <c r="Z24" s="10" t="b">
        <f t="shared" si="13"/>
        <v>1</v>
      </c>
      <c r="AA24" s="10" t="b">
        <f t="shared" si="14"/>
        <v>1</v>
      </c>
      <c r="AB24" s="10" t="b">
        <f t="shared" si="15"/>
        <v>0</v>
      </c>
      <c r="AC24" s="10">
        <f t="shared" si="16"/>
        <v>0</v>
      </c>
      <c r="AD24" s="10" t="b">
        <f t="shared" si="17"/>
        <v>0</v>
      </c>
    </row>
    <row r="25" spans="1:30" x14ac:dyDescent="0.2">
      <c r="A25" s="10" t="s">
        <v>8</v>
      </c>
      <c r="C25" s="10">
        <v>53</v>
      </c>
      <c r="D25" s="10" t="s">
        <v>13</v>
      </c>
      <c r="E25" s="10" t="s">
        <v>30</v>
      </c>
      <c r="F25" s="10">
        <v>0</v>
      </c>
      <c r="G25" s="10">
        <v>0</v>
      </c>
      <c r="H25" s="10">
        <v>0</v>
      </c>
      <c r="I25" s="10">
        <v>1</v>
      </c>
      <c r="J25" s="10" t="s">
        <v>23</v>
      </c>
      <c r="K25" s="10">
        <f t="shared" si="0"/>
        <v>0</v>
      </c>
      <c r="L25" s="10">
        <f t="shared" si="1"/>
        <v>0</v>
      </c>
      <c r="M25" s="10">
        <f t="shared" si="2"/>
        <v>0</v>
      </c>
      <c r="N25" s="10">
        <f t="shared" si="3"/>
        <v>1</v>
      </c>
      <c r="O25" s="10" t="b">
        <f t="shared" si="6"/>
        <v>1</v>
      </c>
      <c r="P25" s="10" t="b">
        <f t="shared" si="7"/>
        <v>0</v>
      </c>
      <c r="Q25" s="10">
        <f t="shared" si="8"/>
        <v>0</v>
      </c>
      <c r="R25" s="10">
        <f t="shared" si="4"/>
        <v>0</v>
      </c>
      <c r="S25" s="10" t="b">
        <f t="shared" si="5"/>
        <v>0</v>
      </c>
      <c r="T25" s="10" t="b">
        <f t="shared" si="9"/>
        <v>0</v>
      </c>
      <c r="U25" s="10">
        <f t="shared" si="10"/>
        <v>0</v>
      </c>
      <c r="V25" s="10">
        <v>1</v>
      </c>
      <c r="W25" s="10">
        <f t="shared" si="11"/>
        <v>0</v>
      </c>
      <c r="X25" s="10" t="b">
        <f t="shared" si="18"/>
        <v>0</v>
      </c>
      <c r="Y25" s="10" t="b">
        <f t="shared" si="12"/>
        <v>0</v>
      </c>
      <c r="Z25" s="10" t="b">
        <f t="shared" si="13"/>
        <v>0</v>
      </c>
      <c r="AA25" s="10" t="b">
        <f t="shared" si="14"/>
        <v>0</v>
      </c>
      <c r="AB25" s="10" t="b">
        <f t="shared" si="15"/>
        <v>0</v>
      </c>
      <c r="AC25" s="10">
        <f t="shared" si="16"/>
        <v>0</v>
      </c>
      <c r="AD25" s="10" t="b">
        <f t="shared" si="17"/>
        <v>0</v>
      </c>
    </row>
    <row r="26" spans="1:30" x14ac:dyDescent="0.2">
      <c r="A26" s="10" t="s">
        <v>8</v>
      </c>
      <c r="C26" s="10">
        <v>83</v>
      </c>
      <c r="D26" s="10" t="s">
        <v>13</v>
      </c>
      <c r="E26" s="10" t="s">
        <v>31</v>
      </c>
      <c r="F26" s="10">
        <v>0</v>
      </c>
      <c r="G26" s="10">
        <v>0</v>
      </c>
      <c r="H26" s="10">
        <v>0</v>
      </c>
      <c r="I26" s="10">
        <v>0</v>
      </c>
      <c r="J26" s="10" t="s">
        <v>23</v>
      </c>
      <c r="K26" s="10">
        <f t="shared" si="0"/>
        <v>0</v>
      </c>
      <c r="L26" s="10">
        <f t="shared" si="1"/>
        <v>0</v>
      </c>
      <c r="M26" s="10">
        <f t="shared" si="2"/>
        <v>0</v>
      </c>
      <c r="N26" s="10">
        <f t="shared" si="3"/>
        <v>0</v>
      </c>
      <c r="O26" s="10" t="b">
        <f t="shared" si="6"/>
        <v>0</v>
      </c>
      <c r="P26" s="10" t="b">
        <f t="shared" si="7"/>
        <v>0</v>
      </c>
      <c r="Q26" s="10">
        <f t="shared" si="8"/>
        <v>0</v>
      </c>
      <c r="R26" s="10">
        <f t="shared" si="4"/>
        <v>0</v>
      </c>
      <c r="S26" s="10" t="b">
        <f t="shared" si="5"/>
        <v>0</v>
      </c>
      <c r="T26" s="10" t="b">
        <f t="shared" si="9"/>
        <v>0</v>
      </c>
      <c r="U26" s="10">
        <f t="shared" si="10"/>
        <v>0</v>
      </c>
      <c r="V26" s="10">
        <v>1</v>
      </c>
      <c r="W26" s="10">
        <f t="shared" si="11"/>
        <v>0</v>
      </c>
      <c r="X26" s="10" t="b">
        <f t="shared" si="18"/>
        <v>0</v>
      </c>
      <c r="Y26" s="10" t="b">
        <f t="shared" si="12"/>
        <v>0</v>
      </c>
      <c r="Z26" s="10" t="b">
        <f t="shared" si="13"/>
        <v>0</v>
      </c>
      <c r="AA26" s="10" t="b">
        <f t="shared" si="14"/>
        <v>0</v>
      </c>
      <c r="AB26" s="10" t="b">
        <f t="shared" si="15"/>
        <v>0</v>
      </c>
      <c r="AC26" s="10">
        <f t="shared" si="16"/>
        <v>0</v>
      </c>
      <c r="AD26" s="10" t="b">
        <f t="shared" si="17"/>
        <v>0</v>
      </c>
    </row>
    <row r="27" spans="1:30" x14ac:dyDescent="0.2">
      <c r="A27" s="10" t="s">
        <v>8</v>
      </c>
      <c r="C27" s="10">
        <v>65</v>
      </c>
      <c r="D27" s="10" t="s">
        <v>9</v>
      </c>
      <c r="E27" s="10" t="s">
        <v>24</v>
      </c>
      <c r="F27" s="10">
        <v>0.5</v>
      </c>
      <c r="G27" s="10">
        <v>0</v>
      </c>
      <c r="H27" s="10">
        <v>0</v>
      </c>
      <c r="I27" s="10">
        <v>0</v>
      </c>
      <c r="J27" s="10" t="s">
        <v>23</v>
      </c>
      <c r="K27" s="10">
        <f t="shared" si="0"/>
        <v>0</v>
      </c>
      <c r="L27" s="10">
        <f t="shared" si="1"/>
        <v>0</v>
      </c>
      <c r="M27" s="10">
        <f t="shared" si="2"/>
        <v>0</v>
      </c>
      <c r="N27" s="10">
        <f t="shared" si="3"/>
        <v>0</v>
      </c>
      <c r="O27" s="10" t="b">
        <f t="shared" si="6"/>
        <v>0</v>
      </c>
      <c r="P27" s="10" t="b">
        <f t="shared" si="7"/>
        <v>0</v>
      </c>
      <c r="Q27" s="10">
        <f t="shared" si="8"/>
        <v>0</v>
      </c>
      <c r="R27" s="10">
        <f t="shared" si="4"/>
        <v>1</v>
      </c>
      <c r="S27" s="10" t="b">
        <f t="shared" si="5"/>
        <v>0</v>
      </c>
      <c r="T27" s="10" t="b">
        <f t="shared" si="9"/>
        <v>0</v>
      </c>
      <c r="U27" s="10">
        <f t="shared" si="10"/>
        <v>0</v>
      </c>
      <c r="V27" s="10">
        <v>1</v>
      </c>
      <c r="W27" s="10">
        <f t="shared" si="11"/>
        <v>1</v>
      </c>
      <c r="X27" s="10" t="b">
        <f t="shared" si="18"/>
        <v>0</v>
      </c>
      <c r="Y27" s="10" t="b">
        <f t="shared" si="12"/>
        <v>0</v>
      </c>
      <c r="Z27" s="10" t="b">
        <f t="shared" si="13"/>
        <v>0</v>
      </c>
      <c r="AA27" s="10" t="b">
        <f t="shared" si="14"/>
        <v>0</v>
      </c>
      <c r="AB27" s="10" t="b">
        <f t="shared" si="15"/>
        <v>0</v>
      </c>
      <c r="AC27" s="10">
        <f t="shared" si="16"/>
        <v>0</v>
      </c>
      <c r="AD27" s="10" t="b">
        <f t="shared" si="17"/>
        <v>0</v>
      </c>
    </row>
    <row r="28" spans="1:30" x14ac:dyDescent="0.2">
      <c r="A28" s="10" t="s">
        <v>8</v>
      </c>
      <c r="C28" s="10">
        <v>80</v>
      </c>
      <c r="D28" s="10" t="s">
        <v>13</v>
      </c>
      <c r="E28" s="10" t="s">
        <v>24</v>
      </c>
      <c r="F28" s="10">
        <v>0</v>
      </c>
      <c r="G28" s="10">
        <v>0</v>
      </c>
      <c r="H28" s="10">
        <v>1</v>
      </c>
      <c r="I28" s="10">
        <v>0</v>
      </c>
      <c r="J28" s="10" t="s">
        <v>23</v>
      </c>
      <c r="K28" s="10">
        <f t="shared" si="0"/>
        <v>0</v>
      </c>
      <c r="L28" s="10">
        <f t="shared" si="1"/>
        <v>0</v>
      </c>
      <c r="M28" s="10">
        <f t="shared" si="2"/>
        <v>1</v>
      </c>
      <c r="N28" s="10">
        <f t="shared" si="3"/>
        <v>0</v>
      </c>
      <c r="O28" s="10" t="b">
        <f t="shared" si="6"/>
        <v>1</v>
      </c>
      <c r="P28" s="10" t="b">
        <f t="shared" si="7"/>
        <v>0</v>
      </c>
      <c r="Q28" s="10">
        <f t="shared" si="8"/>
        <v>0</v>
      </c>
      <c r="R28" s="10">
        <f t="shared" si="4"/>
        <v>0</v>
      </c>
      <c r="S28" s="10" t="b">
        <f t="shared" si="5"/>
        <v>0</v>
      </c>
      <c r="T28" s="10" t="b">
        <f t="shared" si="9"/>
        <v>0</v>
      </c>
      <c r="U28" s="10">
        <f t="shared" si="10"/>
        <v>0</v>
      </c>
      <c r="V28" s="10">
        <v>1</v>
      </c>
      <c r="W28" s="10">
        <f t="shared" si="11"/>
        <v>0</v>
      </c>
      <c r="X28" s="10" t="b">
        <f t="shared" si="18"/>
        <v>0</v>
      </c>
      <c r="Y28" s="10" t="b">
        <f t="shared" si="12"/>
        <v>0</v>
      </c>
      <c r="Z28" s="10" t="b">
        <f t="shared" si="13"/>
        <v>0</v>
      </c>
      <c r="AA28" s="10" t="b">
        <f t="shared" si="14"/>
        <v>0</v>
      </c>
      <c r="AB28" s="10" t="b">
        <f t="shared" si="15"/>
        <v>0</v>
      </c>
      <c r="AC28" s="10">
        <f t="shared" si="16"/>
        <v>0</v>
      </c>
      <c r="AD28" s="10" t="b">
        <f t="shared" si="17"/>
        <v>0</v>
      </c>
    </row>
    <row r="29" spans="1:30" x14ac:dyDescent="0.2">
      <c r="A29" s="10" t="s">
        <v>8</v>
      </c>
      <c r="C29" s="10">
        <v>67</v>
      </c>
      <c r="D29" s="10" t="s">
        <v>13</v>
      </c>
      <c r="E29" s="10" t="s">
        <v>40</v>
      </c>
      <c r="F29" s="10">
        <v>0.5</v>
      </c>
      <c r="G29" s="10">
        <v>0</v>
      </c>
      <c r="H29" s="10">
        <v>0</v>
      </c>
      <c r="I29" s="10">
        <v>0</v>
      </c>
      <c r="J29" s="10" t="s">
        <v>23</v>
      </c>
      <c r="K29" s="10">
        <f t="shared" si="0"/>
        <v>0</v>
      </c>
      <c r="L29" s="10">
        <f t="shared" si="1"/>
        <v>0</v>
      </c>
      <c r="M29" s="10">
        <f t="shared" si="2"/>
        <v>0</v>
      </c>
      <c r="N29" s="10">
        <f t="shared" si="3"/>
        <v>0</v>
      </c>
      <c r="O29" s="10" t="b">
        <f t="shared" si="6"/>
        <v>0</v>
      </c>
      <c r="P29" s="10" t="b">
        <f t="shared" si="7"/>
        <v>0</v>
      </c>
      <c r="Q29" s="10">
        <f t="shared" si="8"/>
        <v>0</v>
      </c>
      <c r="R29" s="10">
        <f t="shared" si="4"/>
        <v>1</v>
      </c>
      <c r="S29" s="10" t="b">
        <f t="shared" si="5"/>
        <v>0</v>
      </c>
      <c r="T29" s="10" t="b">
        <f t="shared" si="9"/>
        <v>0</v>
      </c>
      <c r="U29" s="10">
        <f t="shared" si="10"/>
        <v>0</v>
      </c>
      <c r="V29" s="10">
        <v>1</v>
      </c>
      <c r="W29" s="10">
        <f t="shared" si="11"/>
        <v>1</v>
      </c>
      <c r="X29" s="10" t="b">
        <f t="shared" si="18"/>
        <v>0</v>
      </c>
      <c r="Y29" s="10" t="b">
        <f t="shared" si="12"/>
        <v>0</v>
      </c>
      <c r="Z29" s="10" t="b">
        <f t="shared" si="13"/>
        <v>0</v>
      </c>
      <c r="AA29" s="10" t="b">
        <f t="shared" si="14"/>
        <v>0</v>
      </c>
      <c r="AB29" s="10" t="b">
        <f t="shared" si="15"/>
        <v>0</v>
      </c>
      <c r="AC29" s="10">
        <f t="shared" si="16"/>
        <v>0</v>
      </c>
      <c r="AD29" s="10" t="b">
        <f t="shared" si="17"/>
        <v>0</v>
      </c>
    </row>
    <row r="30" spans="1:30" x14ac:dyDescent="0.2">
      <c r="A30" s="10" t="s">
        <v>16</v>
      </c>
      <c r="C30" s="10">
        <v>80</v>
      </c>
      <c r="D30" s="10" t="s">
        <v>9</v>
      </c>
      <c r="F30" s="10">
        <v>0</v>
      </c>
      <c r="G30" s="10">
        <v>1</v>
      </c>
      <c r="H30" s="10">
        <v>1</v>
      </c>
      <c r="I30" s="10">
        <v>0</v>
      </c>
      <c r="J30" s="10" t="s">
        <v>23</v>
      </c>
      <c r="K30" s="10">
        <f t="shared" si="0"/>
        <v>0</v>
      </c>
      <c r="L30" s="10">
        <f t="shared" si="1"/>
        <v>1</v>
      </c>
      <c r="M30" s="10">
        <f t="shared" si="2"/>
        <v>1</v>
      </c>
      <c r="N30" s="10">
        <f t="shared" si="3"/>
        <v>0</v>
      </c>
      <c r="O30" s="10" t="b">
        <f t="shared" si="6"/>
        <v>1</v>
      </c>
      <c r="P30" s="10" t="b">
        <f t="shared" si="7"/>
        <v>0</v>
      </c>
      <c r="Q30" s="10">
        <f t="shared" si="8"/>
        <v>0</v>
      </c>
      <c r="R30" s="10">
        <f t="shared" si="4"/>
        <v>0</v>
      </c>
      <c r="S30" s="10" t="b">
        <f t="shared" si="5"/>
        <v>1</v>
      </c>
      <c r="T30" s="10" t="b">
        <f t="shared" si="9"/>
        <v>0</v>
      </c>
      <c r="U30" s="10">
        <f t="shared" si="10"/>
        <v>0</v>
      </c>
      <c r="V30" s="10">
        <v>1</v>
      </c>
      <c r="W30" s="10">
        <f t="shared" si="11"/>
        <v>0</v>
      </c>
      <c r="X30" s="10" t="b">
        <f t="shared" si="18"/>
        <v>1</v>
      </c>
      <c r="Y30" s="10" t="b">
        <f t="shared" si="12"/>
        <v>0</v>
      </c>
      <c r="Z30" s="10" t="b">
        <f t="shared" si="13"/>
        <v>0</v>
      </c>
      <c r="AA30" s="10" t="b">
        <f t="shared" si="14"/>
        <v>1</v>
      </c>
      <c r="AB30" s="10" t="b">
        <f t="shared" si="15"/>
        <v>0</v>
      </c>
      <c r="AC30" s="10">
        <f t="shared" si="16"/>
        <v>0</v>
      </c>
      <c r="AD30" s="10" t="b">
        <f t="shared" si="17"/>
        <v>0</v>
      </c>
    </row>
    <row r="31" spans="1:30" x14ac:dyDescent="0.2">
      <c r="A31" s="10" t="s">
        <v>16</v>
      </c>
      <c r="C31" s="10">
        <v>64</v>
      </c>
      <c r="D31" s="10" t="s">
        <v>9</v>
      </c>
      <c r="E31" s="10" t="s">
        <v>32</v>
      </c>
      <c r="F31" s="10">
        <v>1</v>
      </c>
      <c r="G31" s="10">
        <v>0</v>
      </c>
      <c r="H31" s="10">
        <v>0</v>
      </c>
      <c r="I31" s="10">
        <v>0</v>
      </c>
      <c r="J31" s="10" t="s">
        <v>23</v>
      </c>
      <c r="K31" s="10">
        <f t="shared" si="0"/>
        <v>1</v>
      </c>
      <c r="L31" s="10">
        <f t="shared" si="1"/>
        <v>0</v>
      </c>
      <c r="M31" s="10">
        <f t="shared" si="2"/>
        <v>0</v>
      </c>
      <c r="N31" s="10">
        <f t="shared" si="3"/>
        <v>0</v>
      </c>
      <c r="O31" s="10" t="b">
        <f t="shared" si="6"/>
        <v>0</v>
      </c>
      <c r="P31" s="10" t="b">
        <f t="shared" si="7"/>
        <v>0</v>
      </c>
      <c r="Q31" s="10">
        <f t="shared" si="8"/>
        <v>0</v>
      </c>
      <c r="R31" s="10">
        <f t="shared" si="4"/>
        <v>0</v>
      </c>
      <c r="S31" s="10" t="b">
        <f t="shared" si="5"/>
        <v>0</v>
      </c>
      <c r="T31" s="10" t="b">
        <f t="shared" si="9"/>
        <v>0</v>
      </c>
      <c r="U31" s="10">
        <f t="shared" si="10"/>
        <v>0</v>
      </c>
      <c r="V31" s="10">
        <v>1</v>
      </c>
      <c r="W31" s="10">
        <f t="shared" si="11"/>
        <v>0</v>
      </c>
      <c r="X31" s="10" t="b">
        <f t="shared" si="18"/>
        <v>0</v>
      </c>
      <c r="Y31" s="10" t="b">
        <f t="shared" si="12"/>
        <v>0</v>
      </c>
      <c r="Z31" s="10" t="b">
        <f t="shared" si="13"/>
        <v>0</v>
      </c>
      <c r="AA31" s="10" t="b">
        <f t="shared" si="14"/>
        <v>0</v>
      </c>
      <c r="AB31" s="10" t="b">
        <f t="shared" si="15"/>
        <v>0</v>
      </c>
      <c r="AC31" s="10">
        <f t="shared" si="16"/>
        <v>0</v>
      </c>
      <c r="AD31" s="10" t="b">
        <f t="shared" si="17"/>
        <v>0</v>
      </c>
    </row>
    <row r="32" spans="1:30" x14ac:dyDescent="0.2">
      <c r="A32" s="10" t="s">
        <v>8</v>
      </c>
      <c r="C32" s="10">
        <v>53</v>
      </c>
      <c r="D32" s="10" t="s">
        <v>13</v>
      </c>
      <c r="E32" s="10" t="s">
        <v>18</v>
      </c>
      <c r="F32" s="10">
        <v>0.5</v>
      </c>
      <c r="G32" s="10">
        <v>1</v>
      </c>
      <c r="H32" s="10">
        <v>0</v>
      </c>
      <c r="I32" s="10">
        <v>0</v>
      </c>
      <c r="J32" s="10" t="s">
        <v>33</v>
      </c>
      <c r="K32" s="10">
        <f t="shared" si="0"/>
        <v>0</v>
      </c>
      <c r="L32" s="10">
        <f t="shared" si="1"/>
        <v>1</v>
      </c>
      <c r="M32" s="10">
        <f t="shared" si="2"/>
        <v>0</v>
      </c>
      <c r="N32" s="10">
        <f t="shared" si="3"/>
        <v>0</v>
      </c>
      <c r="O32" s="10" t="b">
        <f t="shared" si="6"/>
        <v>1</v>
      </c>
      <c r="P32" s="10" t="b">
        <f t="shared" si="7"/>
        <v>0</v>
      </c>
      <c r="Q32" s="10">
        <f t="shared" si="8"/>
        <v>0</v>
      </c>
      <c r="R32" s="10">
        <f t="shared" si="4"/>
        <v>1</v>
      </c>
      <c r="S32" s="10" t="b">
        <f t="shared" si="5"/>
        <v>0</v>
      </c>
      <c r="T32" s="10" t="b">
        <f t="shared" si="9"/>
        <v>0</v>
      </c>
      <c r="U32" s="10">
        <f t="shared" si="10"/>
        <v>0</v>
      </c>
      <c r="V32" s="10">
        <v>1</v>
      </c>
      <c r="W32" s="10">
        <f t="shared" si="11"/>
        <v>1</v>
      </c>
      <c r="X32" s="10" t="b">
        <f t="shared" si="18"/>
        <v>0</v>
      </c>
      <c r="Y32" s="10" t="b">
        <f t="shared" si="12"/>
        <v>0</v>
      </c>
      <c r="Z32" s="10" t="b">
        <f t="shared" si="13"/>
        <v>0</v>
      </c>
      <c r="AA32" s="10" t="b">
        <f t="shared" si="14"/>
        <v>0</v>
      </c>
      <c r="AB32" s="10" t="b">
        <f t="shared" si="15"/>
        <v>0</v>
      </c>
      <c r="AC32" s="10">
        <f t="shared" si="16"/>
        <v>0</v>
      </c>
      <c r="AD32" s="10" t="b">
        <f t="shared" si="17"/>
        <v>0</v>
      </c>
    </row>
    <row r="33" spans="1:30" x14ac:dyDescent="0.2">
      <c r="A33" s="10" t="s">
        <v>8</v>
      </c>
      <c r="C33" s="10">
        <v>64</v>
      </c>
      <c r="D33" s="10" t="s">
        <v>13</v>
      </c>
      <c r="E33" s="10" t="s">
        <v>34</v>
      </c>
      <c r="F33" s="10">
        <v>0.5</v>
      </c>
      <c r="G33" s="10">
        <v>0</v>
      </c>
      <c r="H33" s="10">
        <v>1</v>
      </c>
      <c r="I33" s="10">
        <v>0</v>
      </c>
      <c r="J33" s="10" t="s">
        <v>33</v>
      </c>
      <c r="K33" s="10">
        <f t="shared" si="0"/>
        <v>0</v>
      </c>
      <c r="L33" s="10">
        <f t="shared" si="1"/>
        <v>0</v>
      </c>
      <c r="M33" s="10">
        <f t="shared" si="2"/>
        <v>1</v>
      </c>
      <c r="N33" s="10">
        <f t="shared" si="3"/>
        <v>0</v>
      </c>
      <c r="O33" s="10" t="b">
        <f t="shared" si="6"/>
        <v>1</v>
      </c>
      <c r="P33" s="10" t="b">
        <f t="shared" si="7"/>
        <v>0</v>
      </c>
      <c r="Q33" s="10">
        <f t="shared" si="8"/>
        <v>0</v>
      </c>
      <c r="R33" s="10">
        <f t="shared" si="4"/>
        <v>1</v>
      </c>
      <c r="S33" s="10" t="b">
        <f t="shared" si="5"/>
        <v>0</v>
      </c>
      <c r="T33" s="10" t="b">
        <f t="shared" si="9"/>
        <v>0</v>
      </c>
      <c r="U33" s="10">
        <f t="shared" si="10"/>
        <v>0</v>
      </c>
      <c r="V33" s="10">
        <v>1</v>
      </c>
      <c r="W33" s="10">
        <f t="shared" si="11"/>
        <v>1</v>
      </c>
      <c r="X33" s="10" t="b">
        <f t="shared" si="18"/>
        <v>0</v>
      </c>
      <c r="Y33" s="10" t="b">
        <f t="shared" si="12"/>
        <v>0</v>
      </c>
      <c r="Z33" s="10" t="b">
        <f t="shared" si="13"/>
        <v>0</v>
      </c>
      <c r="AA33" s="10" t="b">
        <f t="shared" si="14"/>
        <v>0</v>
      </c>
      <c r="AB33" s="10" t="b">
        <f t="shared" si="15"/>
        <v>0</v>
      </c>
      <c r="AC33" s="10">
        <f t="shared" si="16"/>
        <v>0</v>
      </c>
      <c r="AD33" s="10" t="b">
        <f t="shared" si="17"/>
        <v>0</v>
      </c>
    </row>
    <row r="34" spans="1:30" s="20" customFormat="1" x14ac:dyDescent="0.2">
      <c r="A34" s="20" t="s">
        <v>8</v>
      </c>
      <c r="C34" s="20">
        <v>67</v>
      </c>
      <c r="D34" s="20" t="s">
        <v>13</v>
      </c>
      <c r="E34" s="20" t="s">
        <v>15</v>
      </c>
      <c r="F34" s="20">
        <v>0.5</v>
      </c>
      <c r="G34" s="20">
        <v>1</v>
      </c>
      <c r="H34" s="20">
        <v>1</v>
      </c>
      <c r="I34" s="20">
        <v>0</v>
      </c>
      <c r="J34" s="20" t="s">
        <v>33</v>
      </c>
      <c r="K34" s="10">
        <f t="shared" si="0"/>
        <v>0</v>
      </c>
      <c r="L34" s="10">
        <f t="shared" si="1"/>
        <v>1</v>
      </c>
      <c r="M34" s="10">
        <f t="shared" si="2"/>
        <v>1</v>
      </c>
      <c r="N34" s="10">
        <f t="shared" si="3"/>
        <v>0</v>
      </c>
      <c r="O34" s="10" t="b">
        <f t="shared" si="6"/>
        <v>1</v>
      </c>
      <c r="P34" s="10" t="b">
        <f t="shared" si="7"/>
        <v>0</v>
      </c>
      <c r="Q34" s="10">
        <f t="shared" si="8"/>
        <v>0</v>
      </c>
      <c r="R34" s="10">
        <f t="shared" si="4"/>
        <v>1</v>
      </c>
      <c r="S34" s="10" t="b">
        <f t="shared" si="5"/>
        <v>1</v>
      </c>
      <c r="T34" s="10" t="b">
        <f t="shared" si="9"/>
        <v>1</v>
      </c>
      <c r="U34" s="10">
        <f t="shared" si="10"/>
        <v>1</v>
      </c>
      <c r="V34" s="10">
        <v>1</v>
      </c>
      <c r="W34" s="10">
        <f t="shared" si="11"/>
        <v>1</v>
      </c>
      <c r="X34" s="10" t="b">
        <f t="shared" si="18"/>
        <v>1</v>
      </c>
      <c r="Y34" s="10" t="b">
        <f t="shared" si="12"/>
        <v>0</v>
      </c>
      <c r="Z34" s="10" t="b">
        <f t="shared" si="13"/>
        <v>0</v>
      </c>
      <c r="AA34" s="10" t="b">
        <f t="shared" si="14"/>
        <v>1</v>
      </c>
      <c r="AB34" s="10" t="b">
        <f t="shared" si="15"/>
        <v>1</v>
      </c>
      <c r="AC34" s="10">
        <f t="shared" si="16"/>
        <v>1</v>
      </c>
      <c r="AD34" s="10" t="b">
        <f t="shared" si="17"/>
        <v>0</v>
      </c>
    </row>
    <row r="35" spans="1:30" x14ac:dyDescent="0.2">
      <c r="A35" s="10" t="s">
        <v>8</v>
      </c>
      <c r="C35" s="10">
        <v>61</v>
      </c>
      <c r="D35" s="10" t="s">
        <v>9</v>
      </c>
      <c r="E35" s="10" t="s">
        <v>19</v>
      </c>
      <c r="F35" s="10">
        <v>0.5</v>
      </c>
      <c r="G35" s="10">
        <v>1</v>
      </c>
      <c r="H35" s="10">
        <v>0</v>
      </c>
      <c r="I35" s="10">
        <v>1</v>
      </c>
      <c r="J35" s="10" t="s">
        <v>33</v>
      </c>
      <c r="K35" s="10">
        <f t="shared" si="0"/>
        <v>0</v>
      </c>
      <c r="L35" s="10">
        <f t="shared" si="1"/>
        <v>1</v>
      </c>
      <c r="M35" s="10">
        <f t="shared" si="2"/>
        <v>0</v>
      </c>
      <c r="N35" s="10">
        <f t="shared" si="3"/>
        <v>1</v>
      </c>
      <c r="O35" s="10" t="b">
        <f t="shared" si="6"/>
        <v>1</v>
      </c>
      <c r="P35" s="10" t="b">
        <f t="shared" si="7"/>
        <v>0</v>
      </c>
      <c r="Q35" s="10">
        <f t="shared" si="8"/>
        <v>0</v>
      </c>
      <c r="R35" s="10">
        <f t="shared" si="4"/>
        <v>1</v>
      </c>
      <c r="S35" s="10" t="b">
        <f t="shared" si="5"/>
        <v>0</v>
      </c>
      <c r="T35" s="10" t="b">
        <f t="shared" si="9"/>
        <v>0</v>
      </c>
      <c r="U35" s="10">
        <f t="shared" si="10"/>
        <v>0</v>
      </c>
      <c r="V35" s="10">
        <v>1</v>
      </c>
      <c r="W35" s="10">
        <f t="shared" si="11"/>
        <v>1</v>
      </c>
      <c r="X35" s="10" t="b">
        <f t="shared" si="18"/>
        <v>0</v>
      </c>
      <c r="Y35" s="10" t="b">
        <f t="shared" si="12"/>
        <v>1</v>
      </c>
      <c r="Z35" s="10" t="b">
        <f t="shared" si="13"/>
        <v>0</v>
      </c>
      <c r="AA35" s="10" t="b">
        <f t="shared" si="14"/>
        <v>1</v>
      </c>
      <c r="AB35" s="10" t="b">
        <f t="shared" si="15"/>
        <v>1</v>
      </c>
      <c r="AC35" s="10">
        <f t="shared" si="16"/>
        <v>1</v>
      </c>
      <c r="AD35" s="10" t="b">
        <f t="shared" si="17"/>
        <v>1</v>
      </c>
    </row>
    <row r="36" spans="1:30" s="20" customFormat="1" x14ac:dyDescent="0.2">
      <c r="A36" s="20" t="s">
        <v>8</v>
      </c>
      <c r="C36" s="20">
        <v>53</v>
      </c>
      <c r="D36" s="20" t="s">
        <v>13</v>
      </c>
      <c r="E36" s="20" t="s">
        <v>20</v>
      </c>
      <c r="F36" s="20">
        <v>0.5</v>
      </c>
      <c r="G36" s="20">
        <v>1</v>
      </c>
      <c r="H36" s="20">
        <v>1</v>
      </c>
      <c r="I36" s="20">
        <v>1</v>
      </c>
      <c r="J36" s="20" t="s">
        <v>33</v>
      </c>
      <c r="K36" s="10">
        <f t="shared" si="0"/>
        <v>0</v>
      </c>
      <c r="L36" s="10">
        <f t="shared" si="1"/>
        <v>1</v>
      </c>
      <c r="M36" s="10">
        <f t="shared" si="2"/>
        <v>1</v>
      </c>
      <c r="N36" s="10">
        <f t="shared" si="3"/>
        <v>1</v>
      </c>
      <c r="O36" s="10" t="b">
        <f t="shared" si="6"/>
        <v>1</v>
      </c>
      <c r="P36" s="10" t="b">
        <f t="shared" si="7"/>
        <v>0</v>
      </c>
      <c r="Q36" s="10">
        <f t="shared" si="8"/>
        <v>0</v>
      </c>
      <c r="R36" s="10">
        <f t="shared" si="4"/>
        <v>1</v>
      </c>
      <c r="S36" s="10" t="b">
        <f t="shared" si="5"/>
        <v>1</v>
      </c>
      <c r="T36" s="10" t="b">
        <f t="shared" si="9"/>
        <v>1</v>
      </c>
      <c r="U36" s="10">
        <f t="shared" si="10"/>
        <v>1</v>
      </c>
      <c r="V36" s="10">
        <v>1</v>
      </c>
      <c r="W36" s="10">
        <f t="shared" si="11"/>
        <v>1</v>
      </c>
      <c r="X36" s="10" t="b">
        <f t="shared" si="18"/>
        <v>1</v>
      </c>
      <c r="Y36" s="10" t="b">
        <f t="shared" si="12"/>
        <v>1</v>
      </c>
      <c r="Z36" s="10" t="b">
        <f t="shared" si="13"/>
        <v>1</v>
      </c>
      <c r="AA36" s="10" t="b">
        <f t="shared" si="14"/>
        <v>1</v>
      </c>
      <c r="AB36" s="10" t="b">
        <f t="shared" si="15"/>
        <v>1</v>
      </c>
      <c r="AC36" s="10">
        <f t="shared" si="16"/>
        <v>1</v>
      </c>
      <c r="AD36" s="10" t="b">
        <f t="shared" si="17"/>
        <v>1</v>
      </c>
    </row>
    <row r="37" spans="1:30" x14ac:dyDescent="0.2">
      <c r="A37" s="10" t="s">
        <v>8</v>
      </c>
      <c r="C37" s="10">
        <v>43</v>
      </c>
      <c r="D37" s="10" t="s">
        <v>13</v>
      </c>
      <c r="E37" s="10" t="s">
        <v>21</v>
      </c>
      <c r="F37" s="10">
        <v>0.5</v>
      </c>
      <c r="G37" s="10">
        <v>0</v>
      </c>
      <c r="H37" s="10">
        <v>1</v>
      </c>
      <c r="I37" s="10">
        <v>0</v>
      </c>
      <c r="J37" s="10" t="s">
        <v>33</v>
      </c>
      <c r="K37" s="10">
        <f t="shared" si="0"/>
        <v>0</v>
      </c>
      <c r="L37" s="10">
        <f t="shared" si="1"/>
        <v>0</v>
      </c>
      <c r="M37" s="10">
        <f t="shared" si="2"/>
        <v>1</v>
      </c>
      <c r="N37" s="10">
        <f t="shared" si="3"/>
        <v>0</v>
      </c>
      <c r="O37" s="10" t="b">
        <f t="shared" si="6"/>
        <v>1</v>
      </c>
      <c r="P37" s="10" t="b">
        <f t="shared" si="7"/>
        <v>0</v>
      </c>
      <c r="Q37" s="10">
        <f t="shared" si="8"/>
        <v>0</v>
      </c>
      <c r="R37" s="10">
        <f t="shared" si="4"/>
        <v>1</v>
      </c>
      <c r="S37" s="10" t="b">
        <f t="shared" si="5"/>
        <v>0</v>
      </c>
      <c r="T37" s="10" t="b">
        <f t="shared" si="9"/>
        <v>0</v>
      </c>
      <c r="U37" s="10">
        <f t="shared" si="10"/>
        <v>0</v>
      </c>
      <c r="V37" s="10">
        <v>1</v>
      </c>
      <c r="W37" s="10">
        <f t="shared" si="11"/>
        <v>1</v>
      </c>
      <c r="X37" s="10" t="b">
        <f t="shared" si="18"/>
        <v>0</v>
      </c>
      <c r="Y37" s="10" t="b">
        <f t="shared" si="12"/>
        <v>0</v>
      </c>
      <c r="Z37" s="10" t="b">
        <f t="shared" si="13"/>
        <v>0</v>
      </c>
      <c r="AA37" s="10" t="b">
        <f t="shared" si="14"/>
        <v>0</v>
      </c>
      <c r="AB37" s="10" t="b">
        <f t="shared" si="15"/>
        <v>0</v>
      </c>
      <c r="AC37" s="10">
        <f t="shared" si="16"/>
        <v>0</v>
      </c>
      <c r="AD37" s="10" t="b">
        <f t="shared" si="17"/>
        <v>0</v>
      </c>
    </row>
    <row r="38" spans="1:30" x14ac:dyDescent="0.2">
      <c r="A38" s="10" t="s">
        <v>8</v>
      </c>
      <c r="C38" s="10">
        <v>43</v>
      </c>
      <c r="D38" s="10" t="s">
        <v>9</v>
      </c>
      <c r="E38" s="10" t="s">
        <v>35</v>
      </c>
      <c r="F38" s="10">
        <v>0.5</v>
      </c>
      <c r="G38" s="10">
        <v>0</v>
      </c>
      <c r="H38" s="10">
        <v>0</v>
      </c>
      <c r="I38" s="10">
        <v>1</v>
      </c>
      <c r="J38" s="10" t="s">
        <v>33</v>
      </c>
      <c r="K38" s="10">
        <f t="shared" si="0"/>
        <v>0</v>
      </c>
      <c r="L38" s="10">
        <f t="shared" si="1"/>
        <v>0</v>
      </c>
      <c r="M38" s="10">
        <f t="shared" si="2"/>
        <v>0</v>
      </c>
      <c r="N38" s="10">
        <f t="shared" si="3"/>
        <v>1</v>
      </c>
      <c r="O38" s="10" t="b">
        <f t="shared" si="6"/>
        <v>1</v>
      </c>
      <c r="P38" s="10" t="b">
        <f t="shared" si="7"/>
        <v>0</v>
      </c>
      <c r="Q38" s="10">
        <f t="shared" si="8"/>
        <v>0</v>
      </c>
      <c r="R38" s="10">
        <f t="shared" si="4"/>
        <v>1</v>
      </c>
      <c r="S38" s="10" t="b">
        <f t="shared" si="5"/>
        <v>0</v>
      </c>
      <c r="T38" s="10" t="b">
        <f t="shared" si="9"/>
        <v>0</v>
      </c>
      <c r="U38" s="10">
        <f t="shared" si="10"/>
        <v>0</v>
      </c>
      <c r="V38" s="10">
        <v>1</v>
      </c>
      <c r="W38" s="10">
        <f t="shared" si="11"/>
        <v>1</v>
      </c>
      <c r="X38" s="10" t="b">
        <f t="shared" si="18"/>
        <v>0</v>
      </c>
      <c r="Y38" s="10" t="b">
        <f t="shared" si="12"/>
        <v>0</v>
      </c>
      <c r="Z38" s="10" t="b">
        <f t="shared" si="13"/>
        <v>0</v>
      </c>
      <c r="AA38" s="10" t="b">
        <f t="shared" si="14"/>
        <v>0</v>
      </c>
      <c r="AB38" s="10" t="b">
        <f t="shared" si="15"/>
        <v>0</v>
      </c>
      <c r="AC38" s="10">
        <f t="shared" si="16"/>
        <v>0</v>
      </c>
      <c r="AD38" s="10" t="b">
        <f t="shared" si="17"/>
        <v>1</v>
      </c>
    </row>
    <row r="39" spans="1:30" x14ac:dyDescent="0.2">
      <c r="A39" s="10" t="s">
        <v>8</v>
      </c>
      <c r="C39" s="10">
        <v>73</v>
      </c>
      <c r="D39" s="10" t="s">
        <v>13</v>
      </c>
      <c r="E39" s="10" t="s">
        <v>36</v>
      </c>
      <c r="F39" s="22">
        <v>0.5</v>
      </c>
      <c r="G39" s="10">
        <v>0.5</v>
      </c>
      <c r="H39" s="10">
        <v>1</v>
      </c>
      <c r="I39" s="10">
        <v>1</v>
      </c>
      <c r="J39" s="10" t="s">
        <v>33</v>
      </c>
      <c r="K39" s="10">
        <f t="shared" si="0"/>
        <v>0</v>
      </c>
      <c r="L39" s="10">
        <f t="shared" si="1"/>
        <v>0</v>
      </c>
      <c r="M39" s="10">
        <f t="shared" si="2"/>
        <v>1</v>
      </c>
      <c r="N39" s="10">
        <f t="shared" si="3"/>
        <v>1</v>
      </c>
      <c r="O39" s="10" t="b">
        <f t="shared" si="6"/>
        <v>1</v>
      </c>
      <c r="P39" s="10" t="b">
        <f t="shared" si="7"/>
        <v>0</v>
      </c>
      <c r="Q39" s="10">
        <f t="shared" si="8"/>
        <v>0</v>
      </c>
      <c r="R39" s="10">
        <f t="shared" si="4"/>
        <v>1</v>
      </c>
      <c r="S39" s="10" t="b">
        <f t="shared" si="5"/>
        <v>0</v>
      </c>
      <c r="T39" s="10" t="b">
        <f t="shared" si="9"/>
        <v>0</v>
      </c>
      <c r="U39" s="10">
        <f t="shared" si="10"/>
        <v>0</v>
      </c>
      <c r="V39" s="10">
        <v>1</v>
      </c>
      <c r="W39" s="10">
        <f t="shared" si="11"/>
        <v>1</v>
      </c>
      <c r="X39" s="10" t="b">
        <f t="shared" si="18"/>
        <v>0</v>
      </c>
      <c r="Y39" s="10" t="b">
        <f t="shared" si="12"/>
        <v>0</v>
      </c>
      <c r="Z39" s="10" t="b">
        <f t="shared" si="13"/>
        <v>1</v>
      </c>
      <c r="AA39" s="10" t="b">
        <f t="shared" si="14"/>
        <v>1</v>
      </c>
      <c r="AB39" s="10" t="b">
        <f t="shared" si="15"/>
        <v>1</v>
      </c>
      <c r="AC39" s="10">
        <f t="shared" si="16"/>
        <v>1</v>
      </c>
      <c r="AD39" s="10" t="b">
        <f t="shared" si="17"/>
        <v>1</v>
      </c>
    </row>
    <row r="40" spans="1:30" x14ac:dyDescent="0.2">
      <c r="A40" s="10" t="s">
        <v>8</v>
      </c>
      <c r="C40" s="10">
        <v>68</v>
      </c>
      <c r="D40" s="10" t="s">
        <v>9</v>
      </c>
      <c r="E40" s="10" t="s">
        <v>37</v>
      </c>
      <c r="F40" s="10">
        <v>0.5</v>
      </c>
      <c r="G40" s="10">
        <v>0.5</v>
      </c>
      <c r="H40" s="10">
        <v>1</v>
      </c>
      <c r="I40" s="10">
        <v>1</v>
      </c>
      <c r="J40" s="10" t="s">
        <v>33</v>
      </c>
      <c r="K40" s="10">
        <f t="shared" si="0"/>
        <v>0</v>
      </c>
      <c r="L40" s="10">
        <f t="shared" si="1"/>
        <v>0</v>
      </c>
      <c r="M40" s="10">
        <f t="shared" si="2"/>
        <v>1</v>
      </c>
      <c r="N40" s="10">
        <f t="shared" si="3"/>
        <v>1</v>
      </c>
      <c r="O40" s="10" t="b">
        <f t="shared" si="6"/>
        <v>1</v>
      </c>
      <c r="P40" s="10" t="b">
        <f t="shared" si="7"/>
        <v>0</v>
      </c>
      <c r="Q40" s="10">
        <f t="shared" si="8"/>
        <v>0</v>
      </c>
      <c r="R40" s="10">
        <f t="shared" si="4"/>
        <v>1</v>
      </c>
      <c r="S40" s="10" t="b">
        <f t="shared" si="5"/>
        <v>0</v>
      </c>
      <c r="T40" s="10" t="b">
        <f t="shared" si="9"/>
        <v>0</v>
      </c>
      <c r="U40" s="10">
        <f t="shared" si="10"/>
        <v>0</v>
      </c>
      <c r="V40" s="10">
        <v>1</v>
      </c>
      <c r="W40" s="10">
        <f t="shared" si="11"/>
        <v>1</v>
      </c>
      <c r="X40" s="10" t="b">
        <f t="shared" si="18"/>
        <v>0</v>
      </c>
      <c r="Y40" s="10" t="b">
        <f t="shared" si="12"/>
        <v>0</v>
      </c>
      <c r="Z40" s="10" t="b">
        <f t="shared" si="13"/>
        <v>1</v>
      </c>
      <c r="AA40" s="10" t="b">
        <f t="shared" si="14"/>
        <v>1</v>
      </c>
      <c r="AB40" s="10" t="b">
        <f t="shared" si="15"/>
        <v>1</v>
      </c>
      <c r="AC40" s="10">
        <f t="shared" si="16"/>
        <v>1</v>
      </c>
      <c r="AD40" s="10" t="b">
        <f t="shared" si="17"/>
        <v>1</v>
      </c>
    </row>
    <row r="41" spans="1:30" x14ac:dyDescent="0.2">
      <c r="A41" s="10" t="s">
        <v>8</v>
      </c>
      <c r="C41" s="10">
        <v>64</v>
      </c>
      <c r="D41" s="10" t="s">
        <v>13</v>
      </c>
      <c r="E41" s="10" t="s">
        <v>38</v>
      </c>
      <c r="F41" s="10">
        <v>0.5</v>
      </c>
      <c r="G41" s="10">
        <v>0.5</v>
      </c>
      <c r="H41" s="10">
        <v>0</v>
      </c>
      <c r="I41" s="10">
        <v>1</v>
      </c>
      <c r="J41" s="10" t="s">
        <v>33</v>
      </c>
      <c r="K41" s="10">
        <f t="shared" si="0"/>
        <v>0</v>
      </c>
      <c r="L41" s="10">
        <f t="shared" si="1"/>
        <v>0</v>
      </c>
      <c r="M41" s="10">
        <f t="shared" si="2"/>
        <v>0</v>
      </c>
      <c r="N41" s="10">
        <f t="shared" si="3"/>
        <v>1</v>
      </c>
      <c r="O41" s="10" t="b">
        <f t="shared" si="6"/>
        <v>1</v>
      </c>
      <c r="P41" s="10" t="b">
        <f t="shared" si="7"/>
        <v>0</v>
      </c>
      <c r="Q41" s="10">
        <f t="shared" si="8"/>
        <v>0</v>
      </c>
      <c r="R41" s="10">
        <f t="shared" si="4"/>
        <v>1</v>
      </c>
      <c r="S41" s="10" t="b">
        <f t="shared" si="5"/>
        <v>0</v>
      </c>
      <c r="T41" s="10" t="b">
        <f t="shared" si="9"/>
        <v>0</v>
      </c>
      <c r="U41" s="10">
        <f t="shared" si="10"/>
        <v>0</v>
      </c>
      <c r="V41" s="10">
        <v>1</v>
      </c>
      <c r="W41" s="10">
        <f t="shared" si="11"/>
        <v>1</v>
      </c>
      <c r="X41" s="10" t="b">
        <f t="shared" si="18"/>
        <v>0</v>
      </c>
      <c r="Y41" s="10" t="b">
        <f t="shared" si="12"/>
        <v>0</v>
      </c>
      <c r="Z41" s="10" t="b">
        <f t="shared" si="13"/>
        <v>0</v>
      </c>
      <c r="AA41" s="10" t="b">
        <f t="shared" si="14"/>
        <v>0</v>
      </c>
      <c r="AB41" s="10" t="b">
        <f t="shared" si="15"/>
        <v>0</v>
      </c>
      <c r="AC41" s="10">
        <f t="shared" si="16"/>
        <v>0</v>
      </c>
      <c r="AD41" s="10" t="b">
        <f t="shared" si="17"/>
        <v>1</v>
      </c>
    </row>
    <row r="42" spans="1:30" x14ac:dyDescent="0.2">
      <c r="A42" s="10" t="s">
        <v>8</v>
      </c>
      <c r="C42" s="10">
        <v>41</v>
      </c>
      <c r="D42" s="10" t="s">
        <v>9</v>
      </c>
      <c r="E42" s="10" t="s">
        <v>15</v>
      </c>
      <c r="F42" s="10">
        <v>0.5</v>
      </c>
      <c r="G42" s="10">
        <v>0</v>
      </c>
      <c r="H42" s="10">
        <v>0</v>
      </c>
      <c r="I42" s="10">
        <v>0.5</v>
      </c>
      <c r="J42" s="10" t="s">
        <v>33</v>
      </c>
      <c r="K42" s="10">
        <f t="shared" si="0"/>
        <v>0</v>
      </c>
      <c r="L42" s="10">
        <f t="shared" si="1"/>
        <v>0</v>
      </c>
      <c r="M42" s="10">
        <f t="shared" si="2"/>
        <v>0</v>
      </c>
      <c r="N42" s="10">
        <f t="shared" si="3"/>
        <v>0</v>
      </c>
      <c r="O42" s="10" t="b">
        <f t="shared" si="6"/>
        <v>0</v>
      </c>
      <c r="P42" s="10" t="b">
        <f t="shared" si="7"/>
        <v>0</v>
      </c>
      <c r="Q42" s="10">
        <f t="shared" si="8"/>
        <v>0</v>
      </c>
      <c r="R42" s="10">
        <f t="shared" si="4"/>
        <v>1</v>
      </c>
      <c r="S42" s="10" t="b">
        <f t="shared" si="5"/>
        <v>0</v>
      </c>
      <c r="T42" s="10" t="b">
        <f t="shared" si="9"/>
        <v>0</v>
      </c>
      <c r="U42" s="10">
        <f t="shared" si="10"/>
        <v>0</v>
      </c>
      <c r="V42" s="10">
        <v>1</v>
      </c>
      <c r="W42" s="10">
        <f t="shared" si="11"/>
        <v>1</v>
      </c>
      <c r="X42" s="10" t="b">
        <f t="shared" si="18"/>
        <v>0</v>
      </c>
      <c r="Y42" s="10" t="b">
        <f t="shared" si="12"/>
        <v>0</v>
      </c>
      <c r="Z42" s="10" t="b">
        <f t="shared" si="13"/>
        <v>0</v>
      </c>
      <c r="AA42" s="10" t="b">
        <f t="shared" si="14"/>
        <v>0</v>
      </c>
      <c r="AB42" s="10" t="b">
        <f t="shared" si="15"/>
        <v>0</v>
      </c>
      <c r="AC42" s="10">
        <f t="shared" si="16"/>
        <v>0</v>
      </c>
      <c r="AD42" s="10" t="b">
        <f t="shared" si="17"/>
        <v>0</v>
      </c>
    </row>
    <row r="43" spans="1:30" x14ac:dyDescent="0.2">
      <c r="A43" s="10" t="s">
        <v>8</v>
      </c>
      <c r="C43" s="10">
        <v>68</v>
      </c>
      <c r="D43" s="10" t="s">
        <v>13</v>
      </c>
      <c r="E43" s="10" t="s">
        <v>41</v>
      </c>
      <c r="F43" s="10">
        <v>0.5</v>
      </c>
      <c r="G43" s="10">
        <v>0</v>
      </c>
      <c r="H43" s="10">
        <v>0</v>
      </c>
      <c r="I43" s="10">
        <v>0</v>
      </c>
      <c r="J43" s="10" t="s">
        <v>33</v>
      </c>
      <c r="K43" s="10">
        <f t="shared" si="0"/>
        <v>0</v>
      </c>
      <c r="L43" s="10">
        <f t="shared" si="1"/>
        <v>0</v>
      </c>
      <c r="M43" s="10">
        <f t="shared" si="2"/>
        <v>0</v>
      </c>
      <c r="N43" s="10">
        <f t="shared" si="3"/>
        <v>0</v>
      </c>
      <c r="O43" s="10" t="b">
        <f t="shared" si="6"/>
        <v>0</v>
      </c>
      <c r="P43" s="10" t="b">
        <f t="shared" si="7"/>
        <v>0</v>
      </c>
      <c r="Q43" s="10">
        <f t="shared" si="8"/>
        <v>0</v>
      </c>
      <c r="R43" s="10">
        <f t="shared" si="4"/>
        <v>1</v>
      </c>
      <c r="S43" s="10" t="b">
        <f t="shared" si="5"/>
        <v>0</v>
      </c>
      <c r="T43" s="10" t="b">
        <f t="shared" si="9"/>
        <v>0</v>
      </c>
      <c r="U43" s="10">
        <f t="shared" si="10"/>
        <v>0</v>
      </c>
      <c r="V43" s="10">
        <v>1</v>
      </c>
      <c r="W43" s="10">
        <f t="shared" si="11"/>
        <v>1</v>
      </c>
      <c r="X43" s="10" t="b">
        <f t="shared" si="18"/>
        <v>0</v>
      </c>
      <c r="Y43" s="10" t="b">
        <f t="shared" si="12"/>
        <v>0</v>
      </c>
      <c r="Z43" s="10" t="b">
        <f t="shared" si="13"/>
        <v>0</v>
      </c>
      <c r="AA43" s="10" t="b">
        <f t="shared" si="14"/>
        <v>0</v>
      </c>
      <c r="AB43" s="10" t="b">
        <f t="shared" si="15"/>
        <v>0</v>
      </c>
      <c r="AC43" s="10">
        <f t="shared" si="16"/>
        <v>0</v>
      </c>
      <c r="AD43" s="10" t="b">
        <f t="shared" si="17"/>
        <v>0</v>
      </c>
    </row>
    <row r="44" spans="1:30" x14ac:dyDescent="0.2">
      <c r="A44" s="10" t="s">
        <v>8</v>
      </c>
      <c r="C44" s="10">
        <v>45</v>
      </c>
      <c r="D44" s="10" t="s">
        <v>9</v>
      </c>
      <c r="E44" s="10" t="s">
        <v>39</v>
      </c>
      <c r="F44" s="10">
        <v>0.5</v>
      </c>
      <c r="G44" s="10">
        <v>0.5</v>
      </c>
      <c r="H44" s="10">
        <v>1</v>
      </c>
      <c r="I44" s="10">
        <v>1</v>
      </c>
      <c r="J44" s="10" t="s">
        <v>33</v>
      </c>
      <c r="K44" s="10">
        <f t="shared" si="0"/>
        <v>0</v>
      </c>
      <c r="L44" s="10">
        <f t="shared" si="1"/>
        <v>0</v>
      </c>
      <c r="M44" s="10">
        <f t="shared" si="2"/>
        <v>1</v>
      </c>
      <c r="N44" s="10">
        <f t="shared" si="3"/>
        <v>1</v>
      </c>
      <c r="O44" s="10" t="b">
        <f t="shared" si="6"/>
        <v>1</v>
      </c>
      <c r="P44" s="10" t="b">
        <f t="shared" si="7"/>
        <v>0</v>
      </c>
      <c r="Q44" s="10">
        <f t="shared" si="8"/>
        <v>0</v>
      </c>
      <c r="R44" s="10">
        <f t="shared" si="4"/>
        <v>1</v>
      </c>
      <c r="S44" s="10" t="b">
        <f t="shared" si="5"/>
        <v>0</v>
      </c>
      <c r="T44" s="10" t="b">
        <f t="shared" si="9"/>
        <v>0</v>
      </c>
      <c r="U44" s="10">
        <f t="shared" si="10"/>
        <v>0</v>
      </c>
      <c r="V44" s="10">
        <v>1</v>
      </c>
      <c r="W44" s="10">
        <f t="shared" si="11"/>
        <v>1</v>
      </c>
      <c r="X44" s="10" t="b">
        <f t="shared" si="18"/>
        <v>0</v>
      </c>
      <c r="Y44" s="10" t="b">
        <f t="shared" si="12"/>
        <v>0</v>
      </c>
      <c r="Z44" s="10" t="b">
        <f t="shared" si="13"/>
        <v>1</v>
      </c>
      <c r="AA44" s="10" t="b">
        <f t="shared" si="14"/>
        <v>1</v>
      </c>
      <c r="AB44" s="10" t="b">
        <f t="shared" si="15"/>
        <v>1</v>
      </c>
      <c r="AC44" s="10">
        <f t="shared" si="16"/>
        <v>1</v>
      </c>
      <c r="AD44" s="10" t="b">
        <f t="shared" si="17"/>
        <v>1</v>
      </c>
    </row>
    <row r="45" spans="1:30" x14ac:dyDescent="0.2">
      <c r="A45" s="10" t="s">
        <v>8</v>
      </c>
      <c r="C45" s="10">
        <v>56</v>
      </c>
      <c r="D45" s="10" t="s">
        <v>9</v>
      </c>
      <c r="E45" s="10" t="s">
        <v>42</v>
      </c>
      <c r="F45" s="10">
        <v>0.5</v>
      </c>
      <c r="G45" s="10">
        <v>0</v>
      </c>
      <c r="H45" s="10">
        <v>0</v>
      </c>
      <c r="I45" s="10">
        <v>1</v>
      </c>
      <c r="J45" s="10" t="s">
        <v>33</v>
      </c>
      <c r="K45" s="10">
        <f t="shared" si="0"/>
        <v>0</v>
      </c>
      <c r="L45" s="10">
        <f t="shared" si="1"/>
        <v>0</v>
      </c>
      <c r="M45" s="10">
        <f t="shared" si="2"/>
        <v>0</v>
      </c>
      <c r="N45" s="10">
        <f t="shared" si="3"/>
        <v>1</v>
      </c>
      <c r="O45" s="10" t="b">
        <f t="shared" si="6"/>
        <v>1</v>
      </c>
      <c r="P45" s="10" t="b">
        <f t="shared" si="7"/>
        <v>0</v>
      </c>
      <c r="Q45" s="10">
        <f t="shared" si="8"/>
        <v>0</v>
      </c>
      <c r="R45" s="10">
        <f t="shared" si="4"/>
        <v>1</v>
      </c>
      <c r="S45" s="10" t="b">
        <f t="shared" si="5"/>
        <v>0</v>
      </c>
      <c r="T45" s="10" t="b">
        <f t="shared" si="9"/>
        <v>0</v>
      </c>
      <c r="U45" s="10">
        <f t="shared" si="10"/>
        <v>0</v>
      </c>
      <c r="V45" s="10">
        <v>1</v>
      </c>
      <c r="W45" s="10">
        <f t="shared" si="11"/>
        <v>1</v>
      </c>
      <c r="X45" s="10" t="b">
        <f t="shared" si="18"/>
        <v>0</v>
      </c>
      <c r="Y45" s="10" t="b">
        <f t="shared" si="12"/>
        <v>0</v>
      </c>
      <c r="Z45" s="10" t="b">
        <f t="shared" si="13"/>
        <v>0</v>
      </c>
      <c r="AA45" s="10" t="b">
        <f t="shared" si="14"/>
        <v>0</v>
      </c>
      <c r="AB45" s="10" t="b">
        <f t="shared" si="15"/>
        <v>0</v>
      </c>
      <c r="AC45" s="10">
        <f t="shared" si="16"/>
        <v>0</v>
      </c>
      <c r="AD45" s="10" t="b">
        <f t="shared" si="17"/>
        <v>1</v>
      </c>
    </row>
    <row r="46" spans="1:30" x14ac:dyDescent="0.2">
      <c r="A46" s="10" t="s">
        <v>8</v>
      </c>
      <c r="C46" s="10">
        <v>45</v>
      </c>
      <c r="D46" s="10" t="s">
        <v>13</v>
      </c>
      <c r="E46" s="10" t="s">
        <v>43</v>
      </c>
      <c r="F46" s="10">
        <v>0.5</v>
      </c>
      <c r="G46" s="10">
        <v>0</v>
      </c>
      <c r="H46" s="10">
        <v>0.5</v>
      </c>
      <c r="I46" s="10">
        <v>0</v>
      </c>
      <c r="J46" s="10" t="s">
        <v>33</v>
      </c>
      <c r="K46" s="10">
        <f t="shared" si="0"/>
        <v>0</v>
      </c>
      <c r="L46" s="10">
        <f t="shared" si="1"/>
        <v>0</v>
      </c>
      <c r="M46" s="10">
        <f t="shared" si="2"/>
        <v>0</v>
      </c>
      <c r="N46" s="10">
        <f t="shared" si="3"/>
        <v>0</v>
      </c>
      <c r="O46" s="10" t="b">
        <f t="shared" si="6"/>
        <v>0</v>
      </c>
      <c r="P46" s="10" t="b">
        <f t="shared" si="7"/>
        <v>0</v>
      </c>
      <c r="Q46" s="10">
        <f t="shared" si="8"/>
        <v>0</v>
      </c>
      <c r="R46" s="10">
        <f t="shared" si="4"/>
        <v>1</v>
      </c>
      <c r="S46" s="10" t="b">
        <f t="shared" si="5"/>
        <v>0</v>
      </c>
      <c r="T46" s="10" t="b">
        <f t="shared" si="9"/>
        <v>0</v>
      </c>
      <c r="U46" s="10">
        <f t="shared" si="10"/>
        <v>0</v>
      </c>
      <c r="V46" s="10">
        <v>1</v>
      </c>
      <c r="W46" s="10">
        <f t="shared" si="11"/>
        <v>1</v>
      </c>
      <c r="X46" s="10" t="b">
        <f t="shared" si="18"/>
        <v>0</v>
      </c>
      <c r="Y46" s="10" t="b">
        <f t="shared" si="12"/>
        <v>0</v>
      </c>
      <c r="Z46" s="10" t="b">
        <f t="shared" si="13"/>
        <v>0</v>
      </c>
      <c r="AA46" s="10" t="b">
        <f t="shared" si="14"/>
        <v>0</v>
      </c>
      <c r="AB46" s="10" t="b">
        <f t="shared" si="15"/>
        <v>0</v>
      </c>
      <c r="AC46" s="10">
        <f t="shared" si="16"/>
        <v>0</v>
      </c>
      <c r="AD46" s="10" t="b">
        <f t="shared" si="17"/>
        <v>0</v>
      </c>
    </row>
    <row r="47" spans="1:30" x14ac:dyDescent="0.2">
      <c r="A47" s="10" t="s">
        <v>8</v>
      </c>
      <c r="C47" s="10">
        <v>65</v>
      </c>
      <c r="D47" s="10" t="s">
        <v>9</v>
      </c>
      <c r="E47" s="10" t="s">
        <v>44</v>
      </c>
      <c r="F47" s="10">
        <v>0.5</v>
      </c>
      <c r="G47" s="10">
        <v>0</v>
      </c>
      <c r="H47" s="10">
        <v>1</v>
      </c>
      <c r="I47" s="10">
        <v>0</v>
      </c>
      <c r="J47" s="10" t="s">
        <v>33</v>
      </c>
      <c r="K47" s="10">
        <f t="shared" si="0"/>
        <v>0</v>
      </c>
      <c r="L47" s="10">
        <f t="shared" si="1"/>
        <v>0</v>
      </c>
      <c r="M47" s="10">
        <f t="shared" si="2"/>
        <v>1</v>
      </c>
      <c r="N47" s="10">
        <f t="shared" si="3"/>
        <v>0</v>
      </c>
      <c r="O47" s="10" t="b">
        <f t="shared" si="6"/>
        <v>1</v>
      </c>
      <c r="P47" s="10" t="b">
        <f t="shared" si="7"/>
        <v>0</v>
      </c>
      <c r="Q47" s="10">
        <f t="shared" si="8"/>
        <v>0</v>
      </c>
      <c r="R47" s="10">
        <f t="shared" si="4"/>
        <v>1</v>
      </c>
      <c r="S47" s="10" t="b">
        <f t="shared" si="5"/>
        <v>0</v>
      </c>
      <c r="T47" s="10" t="b">
        <f t="shared" si="9"/>
        <v>0</v>
      </c>
      <c r="U47" s="10">
        <f t="shared" si="10"/>
        <v>0</v>
      </c>
      <c r="V47" s="10">
        <v>1</v>
      </c>
      <c r="W47" s="10">
        <f t="shared" si="11"/>
        <v>1</v>
      </c>
      <c r="X47" s="10" t="b">
        <f t="shared" si="18"/>
        <v>0</v>
      </c>
      <c r="Y47" s="10" t="b">
        <f t="shared" si="12"/>
        <v>0</v>
      </c>
      <c r="Z47" s="10" t="b">
        <f t="shared" si="13"/>
        <v>0</v>
      </c>
      <c r="AA47" s="10" t="b">
        <f t="shared" si="14"/>
        <v>0</v>
      </c>
      <c r="AB47" s="10" t="b">
        <f t="shared" si="15"/>
        <v>0</v>
      </c>
      <c r="AC47" s="10">
        <f t="shared" si="16"/>
        <v>0</v>
      </c>
      <c r="AD47" s="10" t="b">
        <f t="shared" si="17"/>
        <v>0</v>
      </c>
    </row>
    <row r="48" spans="1:30" x14ac:dyDescent="0.2">
      <c r="A48" s="10" t="s">
        <v>8</v>
      </c>
      <c r="C48" s="10">
        <v>63</v>
      </c>
      <c r="D48" s="10" t="s">
        <v>9</v>
      </c>
      <c r="E48" s="10" t="s">
        <v>15</v>
      </c>
      <c r="F48" s="10">
        <v>0</v>
      </c>
      <c r="G48" s="10">
        <v>0</v>
      </c>
      <c r="H48" s="10">
        <v>1</v>
      </c>
      <c r="I48" s="10">
        <v>0.5</v>
      </c>
      <c r="J48" s="10" t="s">
        <v>33</v>
      </c>
      <c r="K48" s="10">
        <f t="shared" si="0"/>
        <v>0</v>
      </c>
      <c r="L48" s="10">
        <f t="shared" si="1"/>
        <v>0</v>
      </c>
      <c r="M48" s="10">
        <f t="shared" si="2"/>
        <v>1</v>
      </c>
      <c r="N48" s="10">
        <f t="shared" si="3"/>
        <v>0</v>
      </c>
      <c r="O48" s="10" t="b">
        <f t="shared" si="6"/>
        <v>1</v>
      </c>
      <c r="P48" s="10" t="b">
        <f t="shared" si="7"/>
        <v>0</v>
      </c>
      <c r="Q48" s="10">
        <f t="shared" si="8"/>
        <v>0</v>
      </c>
      <c r="R48" s="10">
        <f t="shared" si="4"/>
        <v>0</v>
      </c>
      <c r="S48" s="10" t="b">
        <f t="shared" si="5"/>
        <v>0</v>
      </c>
      <c r="T48" s="10" t="b">
        <f t="shared" si="9"/>
        <v>0</v>
      </c>
      <c r="U48" s="10">
        <f t="shared" si="10"/>
        <v>0</v>
      </c>
      <c r="V48" s="10">
        <v>1</v>
      </c>
      <c r="W48" s="10">
        <f t="shared" si="11"/>
        <v>0</v>
      </c>
      <c r="X48" s="10" t="b">
        <f t="shared" si="18"/>
        <v>0</v>
      </c>
      <c r="Y48" s="10" t="b">
        <f t="shared" si="12"/>
        <v>0</v>
      </c>
      <c r="Z48" s="10" t="b">
        <f t="shared" si="13"/>
        <v>0</v>
      </c>
      <c r="AA48" s="10" t="b">
        <f t="shared" si="14"/>
        <v>0</v>
      </c>
      <c r="AB48" s="10" t="b">
        <f t="shared" si="15"/>
        <v>0</v>
      </c>
      <c r="AC48" s="10">
        <f t="shared" si="16"/>
        <v>0</v>
      </c>
      <c r="AD48" s="10" t="b">
        <f t="shared" si="17"/>
        <v>0</v>
      </c>
    </row>
    <row r="49" spans="1:30" x14ac:dyDescent="0.2">
      <c r="A49" s="10" t="s">
        <v>8</v>
      </c>
      <c r="C49" s="10">
        <v>60</v>
      </c>
      <c r="D49" s="10" t="s">
        <v>9</v>
      </c>
      <c r="E49" s="10" t="s">
        <v>15</v>
      </c>
      <c r="F49" s="10">
        <v>0</v>
      </c>
      <c r="G49" s="10">
        <v>0</v>
      </c>
      <c r="H49" s="10">
        <v>0</v>
      </c>
      <c r="I49" s="10">
        <v>0</v>
      </c>
      <c r="J49" s="10" t="s">
        <v>33</v>
      </c>
      <c r="K49" s="10">
        <f t="shared" si="0"/>
        <v>0</v>
      </c>
      <c r="L49" s="10">
        <f t="shared" si="1"/>
        <v>0</v>
      </c>
      <c r="M49" s="10">
        <f t="shared" si="2"/>
        <v>0</v>
      </c>
      <c r="N49" s="10">
        <f t="shared" si="3"/>
        <v>0</v>
      </c>
      <c r="O49" s="10" t="b">
        <f t="shared" si="6"/>
        <v>0</v>
      </c>
      <c r="P49" s="10" t="b">
        <f t="shared" si="7"/>
        <v>0</v>
      </c>
      <c r="Q49" s="10">
        <f t="shared" si="8"/>
        <v>0</v>
      </c>
      <c r="R49" s="10">
        <f t="shared" si="4"/>
        <v>0</v>
      </c>
      <c r="S49" s="10" t="b">
        <f t="shared" si="5"/>
        <v>0</v>
      </c>
      <c r="T49" s="10" t="b">
        <f t="shared" si="9"/>
        <v>0</v>
      </c>
      <c r="U49" s="10">
        <f t="shared" si="10"/>
        <v>0</v>
      </c>
      <c r="V49" s="10">
        <v>1</v>
      </c>
      <c r="W49" s="10">
        <f t="shared" si="11"/>
        <v>0</v>
      </c>
      <c r="X49" s="10" t="b">
        <f t="shared" si="18"/>
        <v>0</v>
      </c>
      <c r="Y49" s="10" t="b">
        <f t="shared" si="12"/>
        <v>0</v>
      </c>
      <c r="Z49" s="10" t="b">
        <f t="shared" si="13"/>
        <v>0</v>
      </c>
      <c r="AA49" s="10" t="b">
        <f t="shared" si="14"/>
        <v>0</v>
      </c>
      <c r="AB49" s="10" t="b">
        <f t="shared" si="15"/>
        <v>0</v>
      </c>
      <c r="AC49" s="10">
        <f t="shared" si="16"/>
        <v>0</v>
      </c>
      <c r="AD49" s="10" t="b">
        <f t="shared" si="17"/>
        <v>0</v>
      </c>
    </row>
    <row r="50" spans="1:30" x14ac:dyDescent="0.2">
      <c r="A50" s="10" t="s">
        <v>8</v>
      </c>
      <c r="C50" s="10">
        <v>81</v>
      </c>
      <c r="D50" s="10" t="s">
        <v>9</v>
      </c>
      <c r="E50" s="10" t="s">
        <v>15</v>
      </c>
      <c r="F50" s="10">
        <v>0</v>
      </c>
      <c r="G50" s="10">
        <v>0</v>
      </c>
      <c r="H50" s="10">
        <v>0</v>
      </c>
      <c r="I50" s="10">
        <v>0</v>
      </c>
      <c r="J50" s="10" t="s">
        <v>33</v>
      </c>
      <c r="K50" s="10">
        <f t="shared" si="0"/>
        <v>0</v>
      </c>
      <c r="L50" s="10">
        <f t="shared" si="1"/>
        <v>0</v>
      </c>
      <c r="M50" s="10">
        <f t="shared" si="2"/>
        <v>0</v>
      </c>
      <c r="N50" s="10">
        <f t="shared" si="3"/>
        <v>0</v>
      </c>
      <c r="O50" s="10" t="b">
        <f t="shared" si="6"/>
        <v>0</v>
      </c>
      <c r="P50" s="10" t="b">
        <f t="shared" si="7"/>
        <v>0</v>
      </c>
      <c r="Q50" s="10">
        <f t="shared" si="8"/>
        <v>0</v>
      </c>
      <c r="R50" s="10">
        <f t="shared" si="4"/>
        <v>0</v>
      </c>
      <c r="S50" s="10" t="b">
        <f t="shared" si="5"/>
        <v>0</v>
      </c>
      <c r="T50" s="10" t="b">
        <f t="shared" si="9"/>
        <v>0</v>
      </c>
      <c r="U50" s="10">
        <f t="shared" si="10"/>
        <v>0</v>
      </c>
      <c r="V50" s="10">
        <v>1</v>
      </c>
      <c r="W50" s="10">
        <f t="shared" si="11"/>
        <v>0</v>
      </c>
      <c r="X50" s="10" t="b">
        <f t="shared" si="18"/>
        <v>0</v>
      </c>
      <c r="Y50" s="10" t="b">
        <f t="shared" si="12"/>
        <v>0</v>
      </c>
      <c r="Z50" s="10" t="b">
        <f t="shared" si="13"/>
        <v>0</v>
      </c>
      <c r="AA50" s="10" t="b">
        <f t="shared" si="14"/>
        <v>0</v>
      </c>
      <c r="AB50" s="10" t="b">
        <f t="shared" si="15"/>
        <v>0</v>
      </c>
      <c r="AC50" s="10">
        <f t="shared" si="16"/>
        <v>0</v>
      </c>
      <c r="AD50" s="10" t="b">
        <f t="shared" si="17"/>
        <v>0</v>
      </c>
    </row>
    <row r="51" spans="1:30" x14ac:dyDescent="0.2">
      <c r="A51" s="10" t="s">
        <v>8</v>
      </c>
      <c r="C51" s="10">
        <v>66</v>
      </c>
      <c r="D51" s="10" t="s">
        <v>9</v>
      </c>
      <c r="E51" s="10" t="s">
        <v>24</v>
      </c>
      <c r="F51" s="10">
        <v>0</v>
      </c>
      <c r="G51" s="10">
        <v>0</v>
      </c>
      <c r="H51" s="10">
        <v>0</v>
      </c>
      <c r="I51" s="10">
        <v>0</v>
      </c>
      <c r="J51" s="10" t="s">
        <v>33</v>
      </c>
      <c r="K51" s="10">
        <f t="shared" si="0"/>
        <v>0</v>
      </c>
      <c r="L51" s="10">
        <f t="shared" si="1"/>
        <v>0</v>
      </c>
      <c r="M51" s="10">
        <f t="shared" si="2"/>
        <v>0</v>
      </c>
      <c r="N51" s="10">
        <f t="shared" si="3"/>
        <v>0</v>
      </c>
      <c r="O51" s="10" t="b">
        <f t="shared" si="6"/>
        <v>0</v>
      </c>
      <c r="P51" s="10" t="b">
        <f t="shared" si="7"/>
        <v>0</v>
      </c>
      <c r="Q51" s="10">
        <f t="shared" si="8"/>
        <v>0</v>
      </c>
      <c r="R51" s="10">
        <f t="shared" si="4"/>
        <v>0</v>
      </c>
      <c r="S51" s="10" t="b">
        <f t="shared" si="5"/>
        <v>0</v>
      </c>
      <c r="T51" s="10" t="b">
        <f t="shared" si="9"/>
        <v>0</v>
      </c>
      <c r="U51" s="10">
        <f t="shared" si="10"/>
        <v>0</v>
      </c>
      <c r="V51" s="10">
        <v>1</v>
      </c>
      <c r="W51" s="10">
        <f t="shared" si="11"/>
        <v>0</v>
      </c>
      <c r="X51" s="10" t="b">
        <f t="shared" si="18"/>
        <v>0</v>
      </c>
      <c r="Y51" s="10" t="b">
        <f t="shared" si="12"/>
        <v>0</v>
      </c>
      <c r="Z51" s="10" t="b">
        <f t="shared" si="13"/>
        <v>0</v>
      </c>
      <c r="AA51" s="10" t="b">
        <f t="shared" si="14"/>
        <v>0</v>
      </c>
      <c r="AB51" s="10" t="b">
        <f t="shared" si="15"/>
        <v>0</v>
      </c>
      <c r="AC51" s="10">
        <f t="shared" si="16"/>
        <v>0</v>
      </c>
      <c r="AD51" s="10" t="b">
        <f t="shared" si="17"/>
        <v>0</v>
      </c>
    </row>
    <row r="52" spans="1:30" x14ac:dyDescent="0.2">
      <c r="A52" s="10" t="s">
        <v>8</v>
      </c>
      <c r="C52" s="10">
        <v>64</v>
      </c>
      <c r="D52" s="10" t="s">
        <v>13</v>
      </c>
      <c r="E52" s="10" t="s">
        <v>15</v>
      </c>
      <c r="F52" s="10">
        <v>0</v>
      </c>
      <c r="G52" s="10">
        <v>0</v>
      </c>
      <c r="H52" s="10">
        <v>1</v>
      </c>
      <c r="I52" s="10">
        <v>0.5</v>
      </c>
      <c r="J52" s="10" t="s">
        <v>33</v>
      </c>
      <c r="K52" s="10">
        <f t="shared" si="0"/>
        <v>0</v>
      </c>
      <c r="L52" s="10">
        <f t="shared" si="1"/>
        <v>0</v>
      </c>
      <c r="M52" s="10">
        <f t="shared" si="2"/>
        <v>1</v>
      </c>
      <c r="N52" s="10">
        <f t="shared" si="3"/>
        <v>0</v>
      </c>
      <c r="O52" s="10" t="b">
        <f t="shared" si="6"/>
        <v>1</v>
      </c>
      <c r="P52" s="10" t="b">
        <f t="shared" si="7"/>
        <v>0</v>
      </c>
      <c r="Q52" s="10">
        <f t="shared" si="8"/>
        <v>0</v>
      </c>
      <c r="R52" s="10">
        <f t="shared" si="4"/>
        <v>0</v>
      </c>
      <c r="S52" s="10" t="b">
        <f t="shared" si="5"/>
        <v>0</v>
      </c>
      <c r="T52" s="10" t="b">
        <f t="shared" si="9"/>
        <v>0</v>
      </c>
      <c r="U52" s="10">
        <f t="shared" si="10"/>
        <v>0</v>
      </c>
      <c r="V52" s="10">
        <v>1</v>
      </c>
      <c r="W52" s="10">
        <f t="shared" si="11"/>
        <v>0</v>
      </c>
      <c r="X52" s="10" t="b">
        <f t="shared" si="18"/>
        <v>0</v>
      </c>
      <c r="Y52" s="10" t="b">
        <f t="shared" si="12"/>
        <v>0</v>
      </c>
      <c r="Z52" s="10" t="b">
        <f t="shared" si="13"/>
        <v>0</v>
      </c>
      <c r="AA52" s="10" t="b">
        <f t="shared" si="14"/>
        <v>0</v>
      </c>
      <c r="AB52" s="10" t="b">
        <f t="shared" si="15"/>
        <v>0</v>
      </c>
      <c r="AC52" s="10">
        <f t="shared" si="16"/>
        <v>0</v>
      </c>
      <c r="AD52" s="10" t="b">
        <f t="shared" si="17"/>
        <v>0</v>
      </c>
    </row>
    <row r="53" spans="1:30" x14ac:dyDescent="0.2">
      <c r="A53" s="10" t="s">
        <v>8</v>
      </c>
      <c r="C53" s="10">
        <v>68</v>
      </c>
      <c r="D53" s="10" t="s">
        <v>9</v>
      </c>
      <c r="E53" s="10" t="s">
        <v>15</v>
      </c>
      <c r="F53" s="10">
        <v>0</v>
      </c>
      <c r="G53" s="10">
        <v>1</v>
      </c>
      <c r="H53" s="10">
        <v>0</v>
      </c>
      <c r="I53" s="10">
        <v>0</v>
      </c>
      <c r="J53" s="10" t="s">
        <v>33</v>
      </c>
      <c r="K53" s="10">
        <f t="shared" si="0"/>
        <v>0</v>
      </c>
      <c r="L53" s="10">
        <f t="shared" si="1"/>
        <v>1</v>
      </c>
      <c r="M53" s="10">
        <f t="shared" si="2"/>
        <v>0</v>
      </c>
      <c r="N53" s="10">
        <f t="shared" si="3"/>
        <v>0</v>
      </c>
      <c r="O53" s="10" t="b">
        <f t="shared" si="6"/>
        <v>1</v>
      </c>
      <c r="P53" s="10" t="b">
        <f t="shared" si="7"/>
        <v>0</v>
      </c>
      <c r="Q53" s="10">
        <f t="shared" si="8"/>
        <v>0</v>
      </c>
      <c r="R53" s="10">
        <f t="shared" si="4"/>
        <v>0</v>
      </c>
      <c r="S53" s="10" t="b">
        <f t="shared" si="5"/>
        <v>0</v>
      </c>
      <c r="T53" s="10" t="b">
        <f t="shared" si="9"/>
        <v>0</v>
      </c>
      <c r="U53" s="10">
        <f t="shared" si="10"/>
        <v>0</v>
      </c>
      <c r="V53" s="10">
        <v>1</v>
      </c>
      <c r="W53" s="10">
        <f t="shared" si="11"/>
        <v>0</v>
      </c>
      <c r="X53" s="10" t="b">
        <f t="shared" si="18"/>
        <v>0</v>
      </c>
      <c r="Y53" s="10" t="b">
        <f t="shared" si="12"/>
        <v>0</v>
      </c>
      <c r="Z53" s="10" t="b">
        <f t="shared" si="13"/>
        <v>0</v>
      </c>
      <c r="AA53" s="10" t="b">
        <f t="shared" si="14"/>
        <v>0</v>
      </c>
      <c r="AB53" s="10" t="b">
        <f t="shared" si="15"/>
        <v>0</v>
      </c>
      <c r="AC53" s="10">
        <f t="shared" si="16"/>
        <v>0</v>
      </c>
      <c r="AD53" s="10" t="b">
        <f t="shared" si="17"/>
        <v>0</v>
      </c>
    </row>
    <row r="54" spans="1:30" x14ac:dyDescent="0.2">
      <c r="A54" s="10" t="s">
        <v>8</v>
      </c>
      <c r="C54" s="10">
        <v>56</v>
      </c>
      <c r="D54" s="10" t="s">
        <v>13</v>
      </c>
      <c r="E54" s="10" t="s">
        <v>45</v>
      </c>
      <c r="F54" s="10">
        <v>0</v>
      </c>
      <c r="G54" s="10">
        <v>0</v>
      </c>
      <c r="H54" s="10">
        <v>1</v>
      </c>
      <c r="I54" s="10">
        <v>0.5</v>
      </c>
      <c r="J54" s="10" t="s">
        <v>33</v>
      </c>
      <c r="K54" s="10">
        <f t="shared" si="0"/>
        <v>0</v>
      </c>
      <c r="L54" s="10">
        <f t="shared" si="1"/>
        <v>0</v>
      </c>
      <c r="M54" s="10">
        <f t="shared" si="2"/>
        <v>1</v>
      </c>
      <c r="N54" s="10">
        <f t="shared" si="3"/>
        <v>0</v>
      </c>
      <c r="O54" s="10" t="b">
        <f t="shared" si="6"/>
        <v>1</v>
      </c>
      <c r="P54" s="10" t="b">
        <f t="shared" si="7"/>
        <v>0</v>
      </c>
      <c r="Q54" s="10">
        <f t="shared" si="8"/>
        <v>0</v>
      </c>
      <c r="R54" s="10">
        <f t="shared" si="4"/>
        <v>0</v>
      </c>
      <c r="S54" s="10" t="b">
        <f t="shared" si="5"/>
        <v>0</v>
      </c>
      <c r="T54" s="10" t="b">
        <f t="shared" si="9"/>
        <v>0</v>
      </c>
      <c r="U54" s="10">
        <f t="shared" si="10"/>
        <v>0</v>
      </c>
      <c r="V54" s="10">
        <v>1</v>
      </c>
      <c r="W54" s="10">
        <f t="shared" si="11"/>
        <v>0</v>
      </c>
      <c r="X54" s="10" t="b">
        <f t="shared" si="18"/>
        <v>0</v>
      </c>
      <c r="Y54" s="10" t="b">
        <f t="shared" si="12"/>
        <v>0</v>
      </c>
      <c r="Z54" s="10" t="b">
        <f t="shared" si="13"/>
        <v>0</v>
      </c>
      <c r="AA54" s="10" t="b">
        <f t="shared" si="14"/>
        <v>0</v>
      </c>
      <c r="AB54" s="10" t="b">
        <f t="shared" si="15"/>
        <v>0</v>
      </c>
      <c r="AC54" s="10">
        <f t="shared" si="16"/>
        <v>0</v>
      </c>
      <c r="AD54" s="10" t="b">
        <f t="shared" si="17"/>
        <v>0</v>
      </c>
    </row>
    <row r="55" spans="1:30" x14ac:dyDescent="0.2">
      <c r="A55" s="10" t="s">
        <v>8</v>
      </c>
      <c r="C55" s="10">
        <v>87</v>
      </c>
      <c r="D55" s="10" t="s">
        <v>13</v>
      </c>
      <c r="E55" s="10" t="s">
        <v>44</v>
      </c>
      <c r="F55" s="10">
        <v>0</v>
      </c>
      <c r="G55" s="10">
        <v>0</v>
      </c>
      <c r="H55" s="10">
        <v>0</v>
      </c>
      <c r="I55" s="10">
        <v>0</v>
      </c>
      <c r="J55" s="10" t="s">
        <v>33</v>
      </c>
      <c r="K55" s="10">
        <f t="shared" si="0"/>
        <v>0</v>
      </c>
      <c r="L55" s="10">
        <f t="shared" si="1"/>
        <v>0</v>
      </c>
      <c r="M55" s="10">
        <f t="shared" si="2"/>
        <v>0</v>
      </c>
      <c r="N55" s="10">
        <f t="shared" si="3"/>
        <v>0</v>
      </c>
      <c r="O55" s="10" t="b">
        <f t="shared" si="6"/>
        <v>0</v>
      </c>
      <c r="P55" s="10" t="b">
        <f t="shared" si="7"/>
        <v>0</v>
      </c>
      <c r="Q55" s="10">
        <f t="shared" si="8"/>
        <v>0</v>
      </c>
      <c r="R55" s="10">
        <f t="shared" si="4"/>
        <v>0</v>
      </c>
      <c r="S55" s="10" t="b">
        <f t="shared" si="5"/>
        <v>0</v>
      </c>
      <c r="T55" s="10" t="b">
        <f t="shared" si="9"/>
        <v>0</v>
      </c>
      <c r="U55" s="10">
        <f t="shared" si="10"/>
        <v>0</v>
      </c>
      <c r="V55" s="10">
        <v>1</v>
      </c>
      <c r="W55" s="10">
        <f t="shared" si="11"/>
        <v>0</v>
      </c>
      <c r="X55" s="10" t="b">
        <f t="shared" si="18"/>
        <v>0</v>
      </c>
      <c r="Y55" s="10" t="b">
        <f t="shared" si="12"/>
        <v>0</v>
      </c>
      <c r="Z55" s="10" t="b">
        <f t="shared" si="13"/>
        <v>0</v>
      </c>
      <c r="AA55" s="10" t="b">
        <f t="shared" si="14"/>
        <v>0</v>
      </c>
      <c r="AB55" s="10" t="b">
        <f t="shared" si="15"/>
        <v>0</v>
      </c>
      <c r="AC55" s="10">
        <f t="shared" si="16"/>
        <v>0</v>
      </c>
      <c r="AD55" s="10" t="b">
        <f t="shared" si="17"/>
        <v>0</v>
      </c>
    </row>
    <row r="56" spans="1:30" x14ac:dyDescent="0.2">
      <c r="A56" s="10" t="s">
        <v>8</v>
      </c>
      <c r="C56" s="10">
        <v>48</v>
      </c>
      <c r="D56" s="10" t="s">
        <v>9</v>
      </c>
      <c r="E56" s="10" t="s">
        <v>46</v>
      </c>
      <c r="F56" s="10">
        <v>0</v>
      </c>
      <c r="G56" s="10">
        <v>0</v>
      </c>
      <c r="H56" s="10">
        <v>0</v>
      </c>
      <c r="I56" s="10">
        <v>0</v>
      </c>
      <c r="J56" s="10" t="s">
        <v>33</v>
      </c>
      <c r="K56" s="10">
        <f t="shared" si="0"/>
        <v>0</v>
      </c>
      <c r="L56" s="10">
        <f t="shared" si="1"/>
        <v>0</v>
      </c>
      <c r="M56" s="10">
        <f t="shared" si="2"/>
        <v>0</v>
      </c>
      <c r="N56" s="10">
        <f t="shared" si="3"/>
        <v>0</v>
      </c>
      <c r="O56" s="10" t="b">
        <f t="shared" si="6"/>
        <v>0</v>
      </c>
      <c r="P56" s="10" t="b">
        <f t="shared" si="7"/>
        <v>0</v>
      </c>
      <c r="Q56" s="10">
        <f t="shared" si="8"/>
        <v>0</v>
      </c>
      <c r="R56" s="10">
        <f t="shared" si="4"/>
        <v>0</v>
      </c>
      <c r="S56" s="10" t="b">
        <f t="shared" si="5"/>
        <v>0</v>
      </c>
      <c r="T56" s="10" t="b">
        <f t="shared" si="9"/>
        <v>0</v>
      </c>
      <c r="U56" s="10">
        <f t="shared" si="10"/>
        <v>0</v>
      </c>
      <c r="V56" s="10">
        <v>1</v>
      </c>
      <c r="W56" s="10">
        <f t="shared" si="11"/>
        <v>0</v>
      </c>
      <c r="X56" s="10" t="b">
        <f t="shared" si="18"/>
        <v>0</v>
      </c>
      <c r="Y56" s="10" t="b">
        <f t="shared" si="12"/>
        <v>0</v>
      </c>
      <c r="Z56" s="10" t="b">
        <f t="shared" si="13"/>
        <v>0</v>
      </c>
      <c r="AA56" s="10" t="b">
        <f t="shared" si="14"/>
        <v>0</v>
      </c>
      <c r="AB56" s="10" t="b">
        <f t="shared" si="15"/>
        <v>0</v>
      </c>
      <c r="AC56" s="10">
        <f t="shared" si="16"/>
        <v>0</v>
      </c>
      <c r="AD56" s="10" t="b">
        <f t="shared" si="17"/>
        <v>0</v>
      </c>
    </row>
    <row r="57" spans="1:30" x14ac:dyDescent="0.2">
      <c r="A57" s="10" t="s">
        <v>8</v>
      </c>
      <c r="C57" s="10">
        <v>78</v>
      </c>
      <c r="D57" s="10" t="s">
        <v>9</v>
      </c>
      <c r="E57" s="10" t="s">
        <v>47</v>
      </c>
      <c r="F57" s="10">
        <v>0</v>
      </c>
      <c r="G57" s="10">
        <v>0</v>
      </c>
      <c r="H57" s="10">
        <v>0</v>
      </c>
      <c r="I57" s="10">
        <v>0.5</v>
      </c>
      <c r="J57" s="10" t="s">
        <v>33</v>
      </c>
      <c r="K57" s="10">
        <f t="shared" si="0"/>
        <v>0</v>
      </c>
      <c r="L57" s="10">
        <f t="shared" si="1"/>
        <v>0</v>
      </c>
      <c r="M57" s="10">
        <f t="shared" si="2"/>
        <v>0</v>
      </c>
      <c r="N57" s="10">
        <f t="shared" si="3"/>
        <v>0</v>
      </c>
      <c r="O57" s="10" t="b">
        <f t="shared" si="6"/>
        <v>0</v>
      </c>
      <c r="P57" s="10" t="b">
        <f t="shared" si="7"/>
        <v>0</v>
      </c>
      <c r="Q57" s="10">
        <f t="shared" si="8"/>
        <v>0</v>
      </c>
      <c r="R57" s="10">
        <f t="shared" si="4"/>
        <v>0</v>
      </c>
      <c r="S57" s="10" t="b">
        <f t="shared" si="5"/>
        <v>0</v>
      </c>
      <c r="T57" s="10" t="b">
        <f t="shared" si="9"/>
        <v>0</v>
      </c>
      <c r="U57" s="10">
        <f t="shared" si="10"/>
        <v>0</v>
      </c>
      <c r="V57" s="10">
        <v>1</v>
      </c>
      <c r="W57" s="10">
        <f t="shared" si="11"/>
        <v>0</v>
      </c>
      <c r="X57" s="10" t="b">
        <f t="shared" si="18"/>
        <v>0</v>
      </c>
      <c r="Y57" s="10" t="b">
        <f t="shared" si="12"/>
        <v>0</v>
      </c>
      <c r="Z57" s="10" t="b">
        <f t="shared" si="13"/>
        <v>0</v>
      </c>
      <c r="AA57" s="10" t="b">
        <f t="shared" si="14"/>
        <v>0</v>
      </c>
      <c r="AB57" s="10" t="b">
        <f t="shared" si="15"/>
        <v>0</v>
      </c>
      <c r="AC57" s="10">
        <f t="shared" si="16"/>
        <v>0</v>
      </c>
      <c r="AD57" s="10" t="b">
        <f t="shared" si="17"/>
        <v>0</v>
      </c>
    </row>
    <row r="58" spans="1:30" x14ac:dyDescent="0.2">
      <c r="A58" s="10" t="s">
        <v>8</v>
      </c>
      <c r="C58" s="10">
        <v>72</v>
      </c>
      <c r="D58" s="10" t="s">
        <v>13</v>
      </c>
      <c r="E58" s="10" t="s">
        <v>12</v>
      </c>
      <c r="F58" s="10">
        <v>0</v>
      </c>
      <c r="G58" s="10">
        <v>0.5</v>
      </c>
      <c r="H58" s="10">
        <v>0</v>
      </c>
      <c r="I58" s="10">
        <v>0</v>
      </c>
      <c r="J58" s="10" t="s">
        <v>33</v>
      </c>
      <c r="K58" s="10">
        <f t="shared" si="0"/>
        <v>0</v>
      </c>
      <c r="L58" s="10">
        <f t="shared" si="1"/>
        <v>0</v>
      </c>
      <c r="M58" s="10">
        <f t="shared" si="2"/>
        <v>0</v>
      </c>
      <c r="N58" s="10">
        <f t="shared" si="3"/>
        <v>0</v>
      </c>
      <c r="O58" s="10" t="b">
        <f t="shared" si="6"/>
        <v>0</v>
      </c>
      <c r="P58" s="10" t="b">
        <f t="shared" si="7"/>
        <v>0</v>
      </c>
      <c r="Q58" s="10">
        <f t="shared" si="8"/>
        <v>0</v>
      </c>
      <c r="R58" s="10">
        <f t="shared" si="4"/>
        <v>0</v>
      </c>
      <c r="S58" s="10" t="b">
        <f t="shared" si="5"/>
        <v>0</v>
      </c>
      <c r="T58" s="10" t="b">
        <f t="shared" si="9"/>
        <v>0</v>
      </c>
      <c r="U58" s="10">
        <f t="shared" si="10"/>
        <v>0</v>
      </c>
      <c r="V58" s="10">
        <v>1</v>
      </c>
      <c r="W58" s="10">
        <f t="shared" si="11"/>
        <v>0</v>
      </c>
      <c r="X58" s="10" t="b">
        <f t="shared" si="18"/>
        <v>0</v>
      </c>
      <c r="Y58" s="10" t="b">
        <f t="shared" si="12"/>
        <v>0</v>
      </c>
      <c r="Z58" s="10" t="b">
        <f t="shared" si="13"/>
        <v>0</v>
      </c>
      <c r="AA58" s="10" t="b">
        <f t="shared" si="14"/>
        <v>0</v>
      </c>
      <c r="AB58" s="10" t="b">
        <f t="shared" si="15"/>
        <v>0</v>
      </c>
      <c r="AC58" s="10">
        <f t="shared" si="16"/>
        <v>0</v>
      </c>
      <c r="AD58" s="10" t="b">
        <f t="shared" si="17"/>
        <v>0</v>
      </c>
    </row>
    <row r="59" spans="1:30" x14ac:dyDescent="0.2">
      <c r="A59" s="10" t="s">
        <v>8</v>
      </c>
      <c r="C59" s="10">
        <v>63</v>
      </c>
      <c r="D59" s="10" t="s">
        <v>13</v>
      </c>
      <c r="E59" s="10" t="s">
        <v>48</v>
      </c>
      <c r="F59" s="10">
        <v>0</v>
      </c>
      <c r="G59" s="10">
        <v>0</v>
      </c>
      <c r="H59" s="10">
        <v>0</v>
      </c>
      <c r="I59" s="10">
        <v>0</v>
      </c>
      <c r="J59" s="10" t="s">
        <v>33</v>
      </c>
      <c r="K59" s="10">
        <f t="shared" si="0"/>
        <v>0</v>
      </c>
      <c r="L59" s="10">
        <f t="shared" si="1"/>
        <v>0</v>
      </c>
      <c r="M59" s="10">
        <f t="shared" si="2"/>
        <v>0</v>
      </c>
      <c r="N59" s="10">
        <f t="shared" si="3"/>
        <v>0</v>
      </c>
      <c r="O59" s="10" t="b">
        <f t="shared" si="6"/>
        <v>0</v>
      </c>
      <c r="P59" s="10" t="b">
        <f t="shared" si="7"/>
        <v>0</v>
      </c>
      <c r="Q59" s="10">
        <f t="shared" si="8"/>
        <v>0</v>
      </c>
      <c r="R59" s="10">
        <f t="shared" si="4"/>
        <v>0</v>
      </c>
      <c r="S59" s="10" t="b">
        <f t="shared" si="5"/>
        <v>0</v>
      </c>
      <c r="T59" s="10" t="b">
        <f t="shared" si="9"/>
        <v>0</v>
      </c>
      <c r="U59" s="10">
        <f t="shared" si="10"/>
        <v>0</v>
      </c>
      <c r="V59" s="10">
        <v>1</v>
      </c>
      <c r="W59" s="10">
        <f t="shared" si="11"/>
        <v>0</v>
      </c>
      <c r="X59" s="10" t="b">
        <f t="shared" si="18"/>
        <v>0</v>
      </c>
      <c r="Y59" s="10" t="b">
        <f t="shared" si="12"/>
        <v>0</v>
      </c>
      <c r="Z59" s="10" t="b">
        <f t="shared" si="13"/>
        <v>0</v>
      </c>
      <c r="AA59" s="10" t="b">
        <f t="shared" si="14"/>
        <v>0</v>
      </c>
      <c r="AB59" s="10" t="b">
        <f t="shared" si="15"/>
        <v>0</v>
      </c>
      <c r="AC59" s="10">
        <f t="shared" si="16"/>
        <v>0</v>
      </c>
      <c r="AD59" s="10" t="b">
        <f t="shared" si="17"/>
        <v>0</v>
      </c>
    </row>
    <row r="60" spans="1:30" x14ac:dyDescent="0.2">
      <c r="A60" s="10" t="s">
        <v>8</v>
      </c>
      <c r="C60" s="10">
        <v>51</v>
      </c>
      <c r="D60" s="10" t="s">
        <v>13</v>
      </c>
      <c r="E60" s="10" t="s">
        <v>49</v>
      </c>
      <c r="F60" s="10">
        <v>0</v>
      </c>
      <c r="G60" s="10">
        <v>0</v>
      </c>
      <c r="H60" s="10">
        <v>0</v>
      </c>
      <c r="I60" s="10">
        <v>0</v>
      </c>
      <c r="J60" s="10" t="s">
        <v>33</v>
      </c>
      <c r="K60" s="10">
        <f t="shared" si="0"/>
        <v>0</v>
      </c>
      <c r="L60" s="10">
        <f t="shared" si="1"/>
        <v>0</v>
      </c>
      <c r="M60" s="10">
        <f t="shared" si="2"/>
        <v>0</v>
      </c>
      <c r="N60" s="10">
        <f t="shared" si="3"/>
        <v>0</v>
      </c>
      <c r="O60" s="10" t="b">
        <f t="shared" si="6"/>
        <v>0</v>
      </c>
      <c r="P60" s="10" t="b">
        <f t="shared" si="7"/>
        <v>0</v>
      </c>
      <c r="Q60" s="10">
        <f t="shared" si="8"/>
        <v>0</v>
      </c>
      <c r="R60" s="10">
        <f t="shared" si="4"/>
        <v>0</v>
      </c>
      <c r="S60" s="10" t="b">
        <f t="shared" si="5"/>
        <v>0</v>
      </c>
      <c r="T60" s="10" t="b">
        <f t="shared" si="9"/>
        <v>0</v>
      </c>
      <c r="U60" s="10">
        <f t="shared" si="10"/>
        <v>0</v>
      </c>
      <c r="V60" s="10">
        <v>1</v>
      </c>
      <c r="W60" s="10">
        <f t="shared" si="11"/>
        <v>0</v>
      </c>
      <c r="X60" s="10" t="b">
        <f t="shared" si="18"/>
        <v>0</v>
      </c>
      <c r="Y60" s="10" t="b">
        <f t="shared" si="12"/>
        <v>0</v>
      </c>
      <c r="Z60" s="10" t="b">
        <f t="shared" si="13"/>
        <v>0</v>
      </c>
      <c r="AA60" s="10" t="b">
        <f t="shared" si="14"/>
        <v>0</v>
      </c>
      <c r="AB60" s="10" t="b">
        <f t="shared" si="15"/>
        <v>0</v>
      </c>
      <c r="AC60" s="10">
        <f t="shared" si="16"/>
        <v>0</v>
      </c>
      <c r="AD60" s="10" t="b">
        <f t="shared" si="17"/>
        <v>0</v>
      </c>
    </row>
    <row r="61" spans="1:30" x14ac:dyDescent="0.2">
      <c r="A61" s="10" t="s">
        <v>8</v>
      </c>
      <c r="C61" s="10">
        <v>78</v>
      </c>
      <c r="D61" s="10" t="s">
        <v>9</v>
      </c>
      <c r="E61" s="10" t="s">
        <v>50</v>
      </c>
      <c r="F61" s="10">
        <v>0</v>
      </c>
      <c r="G61" s="10">
        <v>0</v>
      </c>
      <c r="H61" s="10">
        <v>0</v>
      </c>
      <c r="I61" s="10">
        <v>0</v>
      </c>
      <c r="J61" s="10" t="s">
        <v>33</v>
      </c>
      <c r="K61" s="10">
        <f t="shared" si="0"/>
        <v>0</v>
      </c>
      <c r="L61" s="10">
        <f t="shared" si="1"/>
        <v>0</v>
      </c>
      <c r="M61" s="10">
        <f t="shared" si="2"/>
        <v>0</v>
      </c>
      <c r="N61" s="10">
        <f t="shared" si="3"/>
        <v>0</v>
      </c>
      <c r="O61" s="10" t="b">
        <f t="shared" si="6"/>
        <v>0</v>
      </c>
      <c r="P61" s="10" t="b">
        <f t="shared" si="7"/>
        <v>0</v>
      </c>
      <c r="Q61" s="10">
        <f t="shared" si="8"/>
        <v>0</v>
      </c>
      <c r="R61" s="10">
        <f t="shared" si="4"/>
        <v>0</v>
      </c>
      <c r="S61" s="10" t="b">
        <f t="shared" si="5"/>
        <v>0</v>
      </c>
      <c r="T61" s="10" t="b">
        <f t="shared" si="9"/>
        <v>0</v>
      </c>
      <c r="U61" s="10">
        <f t="shared" si="10"/>
        <v>0</v>
      </c>
      <c r="V61" s="10">
        <v>1</v>
      </c>
      <c r="W61" s="10">
        <f t="shared" si="11"/>
        <v>0</v>
      </c>
      <c r="X61" s="10" t="b">
        <f t="shared" si="18"/>
        <v>0</v>
      </c>
      <c r="Y61" s="10" t="b">
        <f t="shared" si="12"/>
        <v>0</v>
      </c>
      <c r="Z61" s="10" t="b">
        <f t="shared" si="13"/>
        <v>0</v>
      </c>
      <c r="AA61" s="10" t="b">
        <f t="shared" si="14"/>
        <v>0</v>
      </c>
      <c r="AB61" s="10" t="b">
        <f t="shared" si="15"/>
        <v>0</v>
      </c>
      <c r="AC61" s="10">
        <f t="shared" si="16"/>
        <v>0</v>
      </c>
      <c r="AD61" s="10" t="b">
        <f t="shared" si="17"/>
        <v>0</v>
      </c>
    </row>
    <row r="62" spans="1:30" x14ac:dyDescent="0.2">
      <c r="A62" s="10" t="s">
        <v>8</v>
      </c>
      <c r="C62" s="10">
        <v>48</v>
      </c>
      <c r="D62" s="10" t="s">
        <v>9</v>
      </c>
      <c r="E62" s="10" t="s">
        <v>51</v>
      </c>
      <c r="F62" s="10">
        <v>0</v>
      </c>
      <c r="G62" s="10">
        <v>0</v>
      </c>
      <c r="H62" s="10">
        <v>1</v>
      </c>
      <c r="I62" s="10">
        <v>0.5</v>
      </c>
      <c r="J62" s="10" t="s">
        <v>33</v>
      </c>
      <c r="K62" s="10">
        <f t="shared" si="0"/>
        <v>0</v>
      </c>
      <c r="L62" s="10">
        <f t="shared" si="1"/>
        <v>0</v>
      </c>
      <c r="M62" s="10">
        <f t="shared" si="2"/>
        <v>1</v>
      </c>
      <c r="N62" s="10">
        <f t="shared" si="3"/>
        <v>0</v>
      </c>
      <c r="O62" s="10" t="b">
        <f t="shared" si="6"/>
        <v>1</v>
      </c>
      <c r="P62" s="10" t="b">
        <f t="shared" si="7"/>
        <v>0</v>
      </c>
      <c r="Q62" s="10">
        <f t="shared" si="8"/>
        <v>0</v>
      </c>
      <c r="R62" s="10">
        <f t="shared" si="4"/>
        <v>0</v>
      </c>
      <c r="S62" s="10" t="b">
        <f t="shared" si="5"/>
        <v>0</v>
      </c>
      <c r="T62" s="10" t="b">
        <f t="shared" si="9"/>
        <v>0</v>
      </c>
      <c r="U62" s="10">
        <f t="shared" si="10"/>
        <v>0</v>
      </c>
      <c r="V62" s="10">
        <v>1</v>
      </c>
      <c r="W62" s="10">
        <f t="shared" si="11"/>
        <v>0</v>
      </c>
      <c r="X62" s="10" t="b">
        <f t="shared" si="18"/>
        <v>0</v>
      </c>
      <c r="Y62" s="10" t="b">
        <f t="shared" si="12"/>
        <v>0</v>
      </c>
      <c r="Z62" s="10" t="b">
        <f t="shared" si="13"/>
        <v>0</v>
      </c>
      <c r="AA62" s="10" t="b">
        <f t="shared" si="14"/>
        <v>0</v>
      </c>
      <c r="AB62" s="10" t="b">
        <f t="shared" si="15"/>
        <v>0</v>
      </c>
      <c r="AC62" s="10">
        <f t="shared" si="16"/>
        <v>0</v>
      </c>
      <c r="AD62" s="10" t="b">
        <f t="shared" si="17"/>
        <v>0</v>
      </c>
    </row>
    <row r="63" spans="1:30" x14ac:dyDescent="0.2">
      <c r="A63" s="10" t="s">
        <v>8</v>
      </c>
      <c r="C63" s="10">
        <v>82</v>
      </c>
      <c r="D63" s="10" t="s">
        <v>9</v>
      </c>
      <c r="E63" s="10" t="s">
        <v>15</v>
      </c>
      <c r="F63" s="10">
        <v>0</v>
      </c>
      <c r="G63" s="10">
        <v>0</v>
      </c>
      <c r="H63" s="10">
        <v>1</v>
      </c>
      <c r="I63" s="10">
        <v>0</v>
      </c>
      <c r="J63" s="10" t="s">
        <v>33</v>
      </c>
      <c r="K63" s="10">
        <f t="shared" si="0"/>
        <v>0</v>
      </c>
      <c r="L63" s="10">
        <f t="shared" si="1"/>
        <v>0</v>
      </c>
      <c r="M63" s="10">
        <f t="shared" si="2"/>
        <v>1</v>
      </c>
      <c r="N63" s="10">
        <f t="shared" si="3"/>
        <v>0</v>
      </c>
      <c r="O63" s="10" t="b">
        <f t="shared" si="6"/>
        <v>1</v>
      </c>
      <c r="P63" s="10" t="b">
        <f t="shared" si="7"/>
        <v>0</v>
      </c>
      <c r="Q63" s="10">
        <f t="shared" si="8"/>
        <v>0</v>
      </c>
      <c r="R63" s="10">
        <f t="shared" si="4"/>
        <v>0</v>
      </c>
      <c r="S63" s="10" t="b">
        <f t="shared" si="5"/>
        <v>0</v>
      </c>
      <c r="T63" s="10" t="b">
        <f t="shared" si="9"/>
        <v>0</v>
      </c>
      <c r="U63" s="10">
        <f t="shared" si="10"/>
        <v>0</v>
      </c>
      <c r="V63" s="10">
        <v>1</v>
      </c>
      <c r="W63" s="10">
        <f t="shared" si="11"/>
        <v>0</v>
      </c>
      <c r="X63" s="10" t="b">
        <f t="shared" si="18"/>
        <v>0</v>
      </c>
      <c r="Y63" s="10" t="b">
        <f t="shared" si="12"/>
        <v>0</v>
      </c>
      <c r="Z63" s="10" t="b">
        <f t="shared" si="13"/>
        <v>0</v>
      </c>
      <c r="AA63" s="10" t="b">
        <f t="shared" si="14"/>
        <v>0</v>
      </c>
      <c r="AB63" s="10" t="b">
        <f t="shared" si="15"/>
        <v>0</v>
      </c>
      <c r="AC63" s="10">
        <f t="shared" si="16"/>
        <v>0</v>
      </c>
      <c r="AD63" s="10" t="b">
        <f t="shared" si="17"/>
        <v>0</v>
      </c>
    </row>
    <row r="64" spans="1:30" x14ac:dyDescent="0.2">
      <c r="A64" s="10" t="s">
        <v>8</v>
      </c>
      <c r="C64" s="10">
        <v>87</v>
      </c>
      <c r="D64" s="10" t="s">
        <v>9</v>
      </c>
      <c r="E64" s="10" t="s">
        <v>24</v>
      </c>
      <c r="F64" s="10">
        <v>0</v>
      </c>
      <c r="G64" s="10">
        <v>0</v>
      </c>
      <c r="H64" s="10">
        <v>1</v>
      </c>
      <c r="I64" s="10">
        <v>1</v>
      </c>
      <c r="J64" s="10" t="s">
        <v>33</v>
      </c>
      <c r="K64" s="10">
        <f t="shared" si="0"/>
        <v>0</v>
      </c>
      <c r="L64" s="10">
        <f t="shared" si="1"/>
        <v>0</v>
      </c>
      <c r="M64" s="10">
        <f t="shared" si="2"/>
        <v>1</v>
      </c>
      <c r="N64" s="10">
        <f t="shared" si="3"/>
        <v>1</v>
      </c>
      <c r="O64" s="10" t="b">
        <f t="shared" si="6"/>
        <v>1</v>
      </c>
      <c r="P64" s="10" t="b">
        <f t="shared" si="7"/>
        <v>0</v>
      </c>
      <c r="Q64" s="10">
        <f t="shared" si="8"/>
        <v>0</v>
      </c>
      <c r="R64" s="10">
        <f t="shared" si="4"/>
        <v>0</v>
      </c>
      <c r="S64" s="10" t="b">
        <f t="shared" si="5"/>
        <v>0</v>
      </c>
      <c r="T64" s="10" t="b">
        <f t="shared" si="9"/>
        <v>0</v>
      </c>
      <c r="U64" s="10">
        <f t="shared" si="10"/>
        <v>0</v>
      </c>
      <c r="V64" s="10">
        <v>1</v>
      </c>
      <c r="W64" s="10">
        <f t="shared" si="11"/>
        <v>0</v>
      </c>
      <c r="X64" s="10" t="b">
        <f t="shared" si="18"/>
        <v>0</v>
      </c>
      <c r="Y64" s="10" t="b">
        <f t="shared" si="12"/>
        <v>0</v>
      </c>
      <c r="Z64" s="10" t="b">
        <f t="shared" si="13"/>
        <v>1</v>
      </c>
      <c r="AA64" s="10" t="b">
        <f t="shared" si="14"/>
        <v>1</v>
      </c>
      <c r="AB64" s="10" t="b">
        <f t="shared" si="15"/>
        <v>0</v>
      </c>
      <c r="AC64" s="10">
        <f t="shared" si="16"/>
        <v>0</v>
      </c>
      <c r="AD64" s="10" t="b">
        <f t="shared" si="17"/>
        <v>0</v>
      </c>
    </row>
    <row r="65" spans="1:30" x14ac:dyDescent="0.2">
      <c r="A65" s="10" t="s">
        <v>8</v>
      </c>
      <c r="C65" s="10">
        <v>76</v>
      </c>
      <c r="D65" s="10" t="s">
        <v>9</v>
      </c>
      <c r="E65" s="10" t="s">
        <v>52</v>
      </c>
      <c r="F65" s="10">
        <v>0</v>
      </c>
      <c r="G65" s="10">
        <v>0</v>
      </c>
      <c r="H65" s="10">
        <v>0</v>
      </c>
      <c r="I65" s="10">
        <v>0</v>
      </c>
      <c r="J65" s="10" t="s">
        <v>33</v>
      </c>
      <c r="K65" s="10">
        <f t="shared" si="0"/>
        <v>0</v>
      </c>
      <c r="L65" s="10">
        <f t="shared" si="1"/>
        <v>0</v>
      </c>
      <c r="M65" s="10">
        <f t="shared" si="2"/>
        <v>0</v>
      </c>
      <c r="N65" s="10">
        <f t="shared" si="3"/>
        <v>0</v>
      </c>
      <c r="O65" s="10" t="b">
        <f t="shared" si="6"/>
        <v>0</v>
      </c>
      <c r="P65" s="10" t="b">
        <f t="shared" si="7"/>
        <v>0</v>
      </c>
      <c r="Q65" s="10">
        <f t="shared" si="8"/>
        <v>0</v>
      </c>
      <c r="R65" s="10">
        <f t="shared" si="4"/>
        <v>0</v>
      </c>
      <c r="S65" s="10" t="b">
        <f t="shared" si="5"/>
        <v>0</v>
      </c>
      <c r="T65" s="10" t="b">
        <f t="shared" si="9"/>
        <v>0</v>
      </c>
      <c r="U65" s="10">
        <f t="shared" si="10"/>
        <v>0</v>
      </c>
      <c r="V65" s="10">
        <v>1</v>
      </c>
      <c r="W65" s="10">
        <f t="shared" si="11"/>
        <v>0</v>
      </c>
      <c r="X65" s="10" t="b">
        <f t="shared" si="18"/>
        <v>0</v>
      </c>
      <c r="Y65" s="10" t="b">
        <f t="shared" si="12"/>
        <v>0</v>
      </c>
      <c r="Z65" s="10" t="b">
        <f t="shared" si="13"/>
        <v>0</v>
      </c>
      <c r="AA65" s="10" t="b">
        <f t="shared" si="14"/>
        <v>0</v>
      </c>
      <c r="AB65" s="10" t="b">
        <f t="shared" si="15"/>
        <v>0</v>
      </c>
      <c r="AC65" s="10">
        <f t="shared" si="16"/>
        <v>0</v>
      </c>
      <c r="AD65" s="10" t="b">
        <f t="shared" si="17"/>
        <v>0</v>
      </c>
    </row>
    <row r="66" spans="1:30" x14ac:dyDescent="0.2">
      <c r="A66" s="10" t="s">
        <v>8</v>
      </c>
      <c r="C66" s="10">
        <v>47</v>
      </c>
      <c r="D66" s="10" t="s">
        <v>9</v>
      </c>
      <c r="E66" s="10" t="s">
        <v>53</v>
      </c>
      <c r="F66" s="10">
        <v>0</v>
      </c>
      <c r="G66" s="10">
        <v>0</v>
      </c>
      <c r="H66" s="10">
        <v>0</v>
      </c>
      <c r="I66" s="10">
        <v>0</v>
      </c>
      <c r="J66" s="10" t="s">
        <v>33</v>
      </c>
      <c r="K66" s="10">
        <f t="shared" ref="K66:K129" si="19">IF(F66=1,1,0)</f>
        <v>0</v>
      </c>
      <c r="L66" s="10">
        <f t="shared" ref="L66:L129" si="20">IF(G66=1,1,0)</f>
        <v>0</v>
      </c>
      <c r="M66" s="10">
        <f t="shared" ref="M66:M129" si="21">IF(H66=1,1,0)</f>
        <v>0</v>
      </c>
      <c r="N66" s="10">
        <f t="shared" ref="N66:N129" si="22">IF(I66=1,1,0)</f>
        <v>0</v>
      </c>
      <c r="O66" s="10" t="b">
        <f t="shared" si="6"/>
        <v>0</v>
      </c>
      <c r="P66" s="10" t="b">
        <f t="shared" si="7"/>
        <v>0</v>
      </c>
      <c r="Q66" s="10">
        <f t="shared" si="8"/>
        <v>0</v>
      </c>
      <c r="R66" s="10">
        <f t="shared" ref="R66:R129" si="23">IF(F66=0.5,1,0)</f>
        <v>0</v>
      </c>
      <c r="S66" s="10" t="b">
        <f t="shared" ref="S66:S129" si="24">AND(G66=1,H66=1)</f>
        <v>0</v>
      </c>
      <c r="T66" s="10" t="b">
        <f t="shared" si="9"/>
        <v>0</v>
      </c>
      <c r="U66" s="10">
        <f t="shared" si="10"/>
        <v>0</v>
      </c>
      <c r="V66" s="10">
        <v>1</v>
      </c>
      <c r="W66" s="10">
        <f t="shared" si="11"/>
        <v>0</v>
      </c>
      <c r="X66" s="10" t="b">
        <f t="shared" si="18"/>
        <v>0</v>
      </c>
      <c r="Y66" s="10" t="b">
        <f t="shared" si="12"/>
        <v>0</v>
      </c>
      <c r="Z66" s="10" t="b">
        <f t="shared" si="13"/>
        <v>0</v>
      </c>
      <c r="AA66" s="10" t="b">
        <f t="shared" si="14"/>
        <v>0</v>
      </c>
      <c r="AB66" s="10" t="b">
        <f t="shared" si="15"/>
        <v>0</v>
      </c>
      <c r="AC66" s="10">
        <f t="shared" si="16"/>
        <v>0</v>
      </c>
      <c r="AD66" s="10" t="b">
        <f t="shared" si="17"/>
        <v>0</v>
      </c>
    </row>
    <row r="67" spans="1:30" x14ac:dyDescent="0.2">
      <c r="A67" s="10" t="s">
        <v>8</v>
      </c>
      <c r="C67" s="10">
        <v>77</v>
      </c>
      <c r="D67" s="10" t="s">
        <v>13</v>
      </c>
      <c r="E67" s="10" t="s">
        <v>20</v>
      </c>
      <c r="F67" s="10">
        <v>0</v>
      </c>
      <c r="G67" s="10">
        <v>1</v>
      </c>
      <c r="H67" s="10">
        <v>0</v>
      </c>
      <c r="I67" s="10">
        <v>0</v>
      </c>
      <c r="J67" s="10" t="s">
        <v>33</v>
      </c>
      <c r="K67" s="10">
        <f t="shared" si="19"/>
        <v>0</v>
      </c>
      <c r="L67" s="10">
        <f t="shared" si="20"/>
        <v>1</v>
      </c>
      <c r="M67" s="10">
        <f t="shared" si="21"/>
        <v>0</v>
      </c>
      <c r="N67" s="10">
        <f t="shared" si="22"/>
        <v>0</v>
      </c>
      <c r="O67" s="10" t="b">
        <f t="shared" ref="O67:O130" si="25">OR(L67=1,M67=1,N67=1)</f>
        <v>1</v>
      </c>
      <c r="P67" s="10" t="b">
        <f t="shared" ref="P67:P130" si="26">AND(K67=1,O67=TRUE)</f>
        <v>0</v>
      </c>
      <c r="Q67" s="10">
        <f t="shared" ref="Q67:Q130" si="27">IF(P67=TRUE,1,0)</f>
        <v>0</v>
      </c>
      <c r="R67" s="10">
        <f t="shared" si="23"/>
        <v>0</v>
      </c>
      <c r="S67" s="10" t="b">
        <f t="shared" si="24"/>
        <v>0</v>
      </c>
      <c r="T67" s="10" t="b">
        <f t="shared" ref="T67:T130" si="28">AND(R67=1,S67=TRUE)</f>
        <v>0</v>
      </c>
      <c r="U67" s="10">
        <f t="shared" ref="U67:U130" si="29">IF(T67=FALSE,0,1)</f>
        <v>0</v>
      </c>
      <c r="V67" s="10">
        <v>1</v>
      </c>
      <c r="W67" s="10">
        <f t="shared" ref="W67:W130" si="30">IF(F67=0.5,1,0)</f>
        <v>0</v>
      </c>
      <c r="X67" s="10" t="b">
        <f t="shared" si="18"/>
        <v>0</v>
      </c>
      <c r="Y67" s="10" t="b">
        <f t="shared" ref="Y67:Y130" si="31">AND(G67=1,I67=1)</f>
        <v>0</v>
      </c>
      <c r="Z67" s="10" t="b">
        <f t="shared" ref="Z67:Z130" si="32">AND(H67=1,I67=1)</f>
        <v>0</v>
      </c>
      <c r="AA67" s="10" t="b">
        <f t="shared" ref="AA67:AA130" si="33">OR(X67=TRUE,Y67=TRUE,Z67=TRUE)</f>
        <v>0</v>
      </c>
      <c r="AB67" s="10" t="b">
        <f t="shared" ref="AB67:AB130" si="34">AND(W67=1,AA67=TRUE)</f>
        <v>0</v>
      </c>
      <c r="AC67" s="10">
        <f t="shared" ref="AC67:AC130" si="35">IF(AB67=FALSE,0,1)</f>
        <v>0</v>
      </c>
      <c r="AD67" s="10" t="b">
        <f t="shared" ref="AD67:AD130" si="36">AND(W67=1,N67=1)</f>
        <v>0</v>
      </c>
    </row>
    <row r="68" spans="1:30" x14ac:dyDescent="0.2">
      <c r="A68" s="10" t="s">
        <v>8</v>
      </c>
      <c r="C68" s="10">
        <v>62</v>
      </c>
      <c r="D68" s="10" t="s">
        <v>13</v>
      </c>
      <c r="E68" s="10" t="s">
        <v>54</v>
      </c>
      <c r="F68" s="10">
        <v>0</v>
      </c>
      <c r="G68" s="10">
        <v>0</v>
      </c>
      <c r="H68" s="10">
        <v>0</v>
      </c>
      <c r="I68" s="10">
        <v>0.5</v>
      </c>
      <c r="J68" s="10" t="s">
        <v>33</v>
      </c>
      <c r="K68" s="10">
        <f t="shared" si="19"/>
        <v>0</v>
      </c>
      <c r="L68" s="10">
        <f t="shared" si="20"/>
        <v>0</v>
      </c>
      <c r="M68" s="10">
        <f t="shared" si="21"/>
        <v>0</v>
      </c>
      <c r="N68" s="10">
        <f t="shared" si="22"/>
        <v>0</v>
      </c>
      <c r="O68" s="10" t="b">
        <f t="shared" si="25"/>
        <v>0</v>
      </c>
      <c r="P68" s="10" t="b">
        <f t="shared" si="26"/>
        <v>0</v>
      </c>
      <c r="Q68" s="10">
        <f t="shared" si="27"/>
        <v>0</v>
      </c>
      <c r="R68" s="10">
        <f t="shared" si="23"/>
        <v>0</v>
      </c>
      <c r="S68" s="10" t="b">
        <f t="shared" si="24"/>
        <v>0</v>
      </c>
      <c r="T68" s="10" t="b">
        <f t="shared" si="28"/>
        <v>0</v>
      </c>
      <c r="U68" s="10">
        <f t="shared" si="29"/>
        <v>0</v>
      </c>
      <c r="V68" s="10">
        <v>1</v>
      </c>
      <c r="W68" s="10">
        <f t="shared" si="30"/>
        <v>0</v>
      </c>
      <c r="X68" s="10" t="b">
        <f t="shared" ref="X68:X131" si="37">AND(G68=1, H68=1)</f>
        <v>0</v>
      </c>
      <c r="Y68" s="10" t="b">
        <f t="shared" si="31"/>
        <v>0</v>
      </c>
      <c r="Z68" s="10" t="b">
        <f t="shared" si="32"/>
        <v>0</v>
      </c>
      <c r="AA68" s="10" t="b">
        <f t="shared" si="33"/>
        <v>0</v>
      </c>
      <c r="AB68" s="10" t="b">
        <f t="shared" si="34"/>
        <v>0</v>
      </c>
      <c r="AC68" s="10">
        <f t="shared" si="35"/>
        <v>0</v>
      </c>
      <c r="AD68" s="10" t="b">
        <f t="shared" si="36"/>
        <v>0</v>
      </c>
    </row>
    <row r="69" spans="1:30" x14ac:dyDescent="0.2">
      <c r="A69" s="10" t="s">
        <v>8</v>
      </c>
      <c r="C69" s="10">
        <v>73</v>
      </c>
      <c r="D69" s="10" t="s">
        <v>9</v>
      </c>
      <c r="E69" s="10" t="s">
        <v>55</v>
      </c>
      <c r="F69" s="10">
        <v>0</v>
      </c>
      <c r="G69" s="10">
        <v>1</v>
      </c>
      <c r="H69" s="10">
        <v>0</v>
      </c>
      <c r="I69" s="10">
        <v>0</v>
      </c>
      <c r="J69" s="10" t="s">
        <v>33</v>
      </c>
      <c r="K69" s="10">
        <f t="shared" si="19"/>
        <v>0</v>
      </c>
      <c r="L69" s="10">
        <f t="shared" si="20"/>
        <v>1</v>
      </c>
      <c r="M69" s="10">
        <f t="shared" si="21"/>
        <v>0</v>
      </c>
      <c r="N69" s="10">
        <f t="shared" si="22"/>
        <v>0</v>
      </c>
      <c r="O69" s="10" t="b">
        <f t="shared" si="25"/>
        <v>1</v>
      </c>
      <c r="P69" s="10" t="b">
        <f t="shared" si="26"/>
        <v>0</v>
      </c>
      <c r="Q69" s="10">
        <f t="shared" si="27"/>
        <v>0</v>
      </c>
      <c r="R69" s="10">
        <f t="shared" si="23"/>
        <v>0</v>
      </c>
      <c r="S69" s="10" t="b">
        <f t="shared" si="24"/>
        <v>0</v>
      </c>
      <c r="T69" s="10" t="b">
        <f t="shared" si="28"/>
        <v>0</v>
      </c>
      <c r="U69" s="10">
        <f t="shared" si="29"/>
        <v>0</v>
      </c>
      <c r="V69" s="10">
        <v>1</v>
      </c>
      <c r="W69" s="10">
        <f t="shared" si="30"/>
        <v>0</v>
      </c>
      <c r="X69" s="10" t="b">
        <f t="shared" si="37"/>
        <v>0</v>
      </c>
      <c r="Y69" s="10" t="b">
        <f t="shared" si="31"/>
        <v>0</v>
      </c>
      <c r="Z69" s="10" t="b">
        <f t="shared" si="32"/>
        <v>0</v>
      </c>
      <c r="AA69" s="10" t="b">
        <f t="shared" si="33"/>
        <v>0</v>
      </c>
      <c r="AB69" s="10" t="b">
        <f t="shared" si="34"/>
        <v>0</v>
      </c>
      <c r="AC69" s="10">
        <f t="shared" si="35"/>
        <v>0</v>
      </c>
      <c r="AD69" s="10" t="b">
        <f t="shared" si="36"/>
        <v>0</v>
      </c>
    </row>
    <row r="70" spans="1:30" x14ac:dyDescent="0.2">
      <c r="A70" s="10" t="s">
        <v>8</v>
      </c>
      <c r="C70" s="10">
        <v>71</v>
      </c>
      <c r="D70" s="10" t="s">
        <v>9</v>
      </c>
      <c r="E70" s="10" t="s">
        <v>56</v>
      </c>
      <c r="F70" s="10">
        <v>0</v>
      </c>
      <c r="G70" s="10">
        <v>0</v>
      </c>
      <c r="H70" s="10">
        <v>0</v>
      </c>
      <c r="I70" s="10">
        <v>0</v>
      </c>
      <c r="J70" s="10" t="s">
        <v>33</v>
      </c>
      <c r="K70" s="10">
        <f t="shared" si="19"/>
        <v>0</v>
      </c>
      <c r="L70" s="10">
        <f t="shared" si="20"/>
        <v>0</v>
      </c>
      <c r="M70" s="10">
        <f t="shared" si="21"/>
        <v>0</v>
      </c>
      <c r="N70" s="10">
        <f t="shared" si="22"/>
        <v>0</v>
      </c>
      <c r="O70" s="10" t="b">
        <f t="shared" si="25"/>
        <v>0</v>
      </c>
      <c r="P70" s="10" t="b">
        <f t="shared" si="26"/>
        <v>0</v>
      </c>
      <c r="Q70" s="10">
        <f t="shared" si="27"/>
        <v>0</v>
      </c>
      <c r="R70" s="10">
        <f t="shared" si="23"/>
        <v>0</v>
      </c>
      <c r="S70" s="10" t="b">
        <f t="shared" si="24"/>
        <v>0</v>
      </c>
      <c r="T70" s="10" t="b">
        <f t="shared" si="28"/>
        <v>0</v>
      </c>
      <c r="U70" s="10">
        <f t="shared" si="29"/>
        <v>0</v>
      </c>
      <c r="V70" s="10">
        <v>1</v>
      </c>
      <c r="W70" s="10">
        <f t="shared" si="30"/>
        <v>0</v>
      </c>
      <c r="X70" s="10" t="b">
        <f t="shared" si="37"/>
        <v>0</v>
      </c>
      <c r="Y70" s="10" t="b">
        <f t="shared" si="31"/>
        <v>0</v>
      </c>
      <c r="Z70" s="10" t="b">
        <f t="shared" si="32"/>
        <v>0</v>
      </c>
      <c r="AA70" s="10" t="b">
        <f t="shared" si="33"/>
        <v>0</v>
      </c>
      <c r="AB70" s="10" t="b">
        <f t="shared" si="34"/>
        <v>0</v>
      </c>
      <c r="AC70" s="10">
        <f t="shared" si="35"/>
        <v>0</v>
      </c>
      <c r="AD70" s="10" t="b">
        <f t="shared" si="36"/>
        <v>0</v>
      </c>
    </row>
    <row r="71" spans="1:30" x14ac:dyDescent="0.2">
      <c r="A71" s="10" t="s">
        <v>8</v>
      </c>
      <c r="C71" s="10">
        <v>61</v>
      </c>
      <c r="D71" s="10" t="s">
        <v>13</v>
      </c>
      <c r="E71" s="10" t="s">
        <v>57</v>
      </c>
      <c r="F71" s="10">
        <v>0</v>
      </c>
      <c r="G71" s="10">
        <v>0</v>
      </c>
      <c r="H71" s="10">
        <v>0</v>
      </c>
      <c r="I71" s="10">
        <v>0</v>
      </c>
      <c r="J71" s="10" t="s">
        <v>33</v>
      </c>
      <c r="K71" s="10">
        <f t="shared" si="19"/>
        <v>0</v>
      </c>
      <c r="L71" s="10">
        <f t="shared" si="20"/>
        <v>0</v>
      </c>
      <c r="M71" s="10">
        <f t="shared" si="21"/>
        <v>0</v>
      </c>
      <c r="N71" s="10">
        <f t="shared" si="22"/>
        <v>0</v>
      </c>
      <c r="O71" s="10" t="b">
        <f t="shared" si="25"/>
        <v>0</v>
      </c>
      <c r="P71" s="10" t="b">
        <f t="shared" si="26"/>
        <v>0</v>
      </c>
      <c r="Q71" s="10">
        <f t="shared" si="27"/>
        <v>0</v>
      </c>
      <c r="R71" s="10">
        <f t="shared" si="23"/>
        <v>0</v>
      </c>
      <c r="S71" s="10" t="b">
        <f t="shared" si="24"/>
        <v>0</v>
      </c>
      <c r="T71" s="10" t="b">
        <f t="shared" si="28"/>
        <v>0</v>
      </c>
      <c r="U71" s="10">
        <f t="shared" si="29"/>
        <v>0</v>
      </c>
      <c r="V71" s="10">
        <v>1</v>
      </c>
      <c r="W71" s="10">
        <f t="shared" si="30"/>
        <v>0</v>
      </c>
      <c r="X71" s="10" t="b">
        <f t="shared" si="37"/>
        <v>0</v>
      </c>
      <c r="Y71" s="10" t="b">
        <f t="shared" si="31"/>
        <v>0</v>
      </c>
      <c r="Z71" s="10" t="b">
        <f t="shared" si="32"/>
        <v>0</v>
      </c>
      <c r="AA71" s="10" t="b">
        <f t="shared" si="33"/>
        <v>0</v>
      </c>
      <c r="AB71" s="10" t="b">
        <f t="shared" si="34"/>
        <v>0</v>
      </c>
      <c r="AC71" s="10">
        <f t="shared" si="35"/>
        <v>0</v>
      </c>
      <c r="AD71" s="10" t="b">
        <f t="shared" si="36"/>
        <v>0</v>
      </c>
    </row>
    <row r="72" spans="1:30" x14ac:dyDescent="0.2">
      <c r="A72" s="10" t="s">
        <v>8</v>
      </c>
      <c r="C72" s="10">
        <v>84</v>
      </c>
      <c r="D72" s="10" t="s">
        <v>9</v>
      </c>
      <c r="E72" s="10" t="s">
        <v>15</v>
      </c>
      <c r="F72" s="10">
        <v>0</v>
      </c>
      <c r="G72" s="10">
        <v>1</v>
      </c>
      <c r="H72" s="10">
        <v>1</v>
      </c>
      <c r="I72" s="10">
        <v>0</v>
      </c>
      <c r="J72" s="10" t="s">
        <v>33</v>
      </c>
      <c r="K72" s="10">
        <f t="shared" si="19"/>
        <v>0</v>
      </c>
      <c r="L72" s="10">
        <f t="shared" si="20"/>
        <v>1</v>
      </c>
      <c r="M72" s="10">
        <f t="shared" si="21"/>
        <v>1</v>
      </c>
      <c r="N72" s="10">
        <f t="shared" si="22"/>
        <v>0</v>
      </c>
      <c r="O72" s="10" t="b">
        <f t="shared" si="25"/>
        <v>1</v>
      </c>
      <c r="P72" s="10" t="b">
        <f t="shared" si="26"/>
        <v>0</v>
      </c>
      <c r="Q72" s="10">
        <f t="shared" si="27"/>
        <v>0</v>
      </c>
      <c r="R72" s="10">
        <f t="shared" si="23"/>
        <v>0</v>
      </c>
      <c r="S72" s="10" t="b">
        <f t="shared" si="24"/>
        <v>1</v>
      </c>
      <c r="T72" s="10" t="b">
        <f t="shared" si="28"/>
        <v>0</v>
      </c>
      <c r="U72" s="10">
        <f t="shared" si="29"/>
        <v>0</v>
      </c>
      <c r="V72" s="10">
        <v>1</v>
      </c>
      <c r="W72" s="10">
        <f t="shared" si="30"/>
        <v>0</v>
      </c>
      <c r="X72" s="10" t="b">
        <f t="shared" si="37"/>
        <v>1</v>
      </c>
      <c r="Y72" s="10" t="b">
        <f t="shared" si="31"/>
        <v>0</v>
      </c>
      <c r="Z72" s="10" t="b">
        <f t="shared" si="32"/>
        <v>0</v>
      </c>
      <c r="AA72" s="10" t="b">
        <f t="shared" si="33"/>
        <v>1</v>
      </c>
      <c r="AB72" s="10" t="b">
        <f t="shared" si="34"/>
        <v>0</v>
      </c>
      <c r="AC72" s="10">
        <f t="shared" si="35"/>
        <v>0</v>
      </c>
      <c r="AD72" s="10" t="b">
        <f t="shared" si="36"/>
        <v>0</v>
      </c>
    </row>
    <row r="73" spans="1:30" x14ac:dyDescent="0.2">
      <c r="A73" s="10" t="s">
        <v>8</v>
      </c>
      <c r="C73" s="10">
        <v>75</v>
      </c>
      <c r="D73" s="10" t="s">
        <v>9</v>
      </c>
      <c r="E73" s="10" t="s">
        <v>58</v>
      </c>
      <c r="F73" s="10">
        <v>0</v>
      </c>
      <c r="G73" s="10">
        <v>0</v>
      </c>
      <c r="H73" s="10">
        <v>0</v>
      </c>
      <c r="I73" s="10">
        <v>0</v>
      </c>
      <c r="J73" s="10" t="s">
        <v>33</v>
      </c>
      <c r="K73" s="10">
        <f t="shared" si="19"/>
        <v>0</v>
      </c>
      <c r="L73" s="10">
        <f t="shared" si="20"/>
        <v>0</v>
      </c>
      <c r="M73" s="10">
        <f t="shared" si="21"/>
        <v>0</v>
      </c>
      <c r="N73" s="10">
        <f t="shared" si="22"/>
        <v>0</v>
      </c>
      <c r="O73" s="10" t="b">
        <f t="shared" si="25"/>
        <v>0</v>
      </c>
      <c r="P73" s="10" t="b">
        <f t="shared" si="26"/>
        <v>0</v>
      </c>
      <c r="Q73" s="10">
        <f t="shared" si="27"/>
        <v>0</v>
      </c>
      <c r="R73" s="10">
        <f t="shared" si="23"/>
        <v>0</v>
      </c>
      <c r="S73" s="10" t="b">
        <f t="shared" si="24"/>
        <v>0</v>
      </c>
      <c r="T73" s="10" t="b">
        <f t="shared" si="28"/>
        <v>0</v>
      </c>
      <c r="U73" s="10">
        <f t="shared" si="29"/>
        <v>0</v>
      </c>
      <c r="V73" s="10">
        <v>1</v>
      </c>
      <c r="W73" s="10">
        <f t="shared" si="30"/>
        <v>0</v>
      </c>
      <c r="X73" s="10" t="b">
        <f t="shared" si="37"/>
        <v>0</v>
      </c>
      <c r="Y73" s="10" t="b">
        <f t="shared" si="31"/>
        <v>0</v>
      </c>
      <c r="Z73" s="10" t="b">
        <f t="shared" si="32"/>
        <v>0</v>
      </c>
      <c r="AA73" s="10" t="b">
        <f t="shared" si="33"/>
        <v>0</v>
      </c>
      <c r="AB73" s="10" t="b">
        <f t="shared" si="34"/>
        <v>0</v>
      </c>
      <c r="AC73" s="10">
        <f t="shared" si="35"/>
        <v>0</v>
      </c>
      <c r="AD73" s="10" t="b">
        <f t="shared" si="36"/>
        <v>0</v>
      </c>
    </row>
    <row r="74" spans="1:30" x14ac:dyDescent="0.2">
      <c r="A74" s="10" t="s">
        <v>8</v>
      </c>
      <c r="C74" s="10">
        <v>56</v>
      </c>
      <c r="D74" s="10" t="s">
        <v>9</v>
      </c>
      <c r="E74" s="10" t="s">
        <v>15</v>
      </c>
      <c r="F74" s="10">
        <v>0</v>
      </c>
      <c r="G74" s="10">
        <v>0</v>
      </c>
      <c r="H74" s="10">
        <v>0</v>
      </c>
      <c r="I74" s="10">
        <v>0</v>
      </c>
      <c r="J74" s="10" t="s">
        <v>33</v>
      </c>
      <c r="K74" s="10">
        <f t="shared" si="19"/>
        <v>0</v>
      </c>
      <c r="L74" s="10">
        <f t="shared" si="20"/>
        <v>0</v>
      </c>
      <c r="M74" s="10">
        <f t="shared" si="21"/>
        <v>0</v>
      </c>
      <c r="N74" s="10">
        <f t="shared" si="22"/>
        <v>0</v>
      </c>
      <c r="O74" s="10" t="b">
        <f t="shared" si="25"/>
        <v>0</v>
      </c>
      <c r="P74" s="10" t="b">
        <f t="shared" si="26"/>
        <v>0</v>
      </c>
      <c r="Q74" s="10">
        <f t="shared" si="27"/>
        <v>0</v>
      </c>
      <c r="R74" s="10">
        <f t="shared" si="23"/>
        <v>0</v>
      </c>
      <c r="S74" s="10" t="b">
        <f t="shared" si="24"/>
        <v>0</v>
      </c>
      <c r="T74" s="10" t="b">
        <f t="shared" si="28"/>
        <v>0</v>
      </c>
      <c r="U74" s="10">
        <f t="shared" si="29"/>
        <v>0</v>
      </c>
      <c r="V74" s="10">
        <v>1</v>
      </c>
      <c r="W74" s="10">
        <f t="shared" si="30"/>
        <v>0</v>
      </c>
      <c r="X74" s="10" t="b">
        <f t="shared" si="37"/>
        <v>0</v>
      </c>
      <c r="Y74" s="10" t="b">
        <f t="shared" si="31"/>
        <v>0</v>
      </c>
      <c r="Z74" s="10" t="b">
        <f t="shared" si="32"/>
        <v>0</v>
      </c>
      <c r="AA74" s="10" t="b">
        <f t="shared" si="33"/>
        <v>0</v>
      </c>
      <c r="AB74" s="10" t="b">
        <f t="shared" si="34"/>
        <v>0</v>
      </c>
      <c r="AC74" s="10">
        <f t="shared" si="35"/>
        <v>0</v>
      </c>
      <c r="AD74" s="10" t="b">
        <f t="shared" si="36"/>
        <v>0</v>
      </c>
    </row>
    <row r="75" spans="1:30" x14ac:dyDescent="0.2">
      <c r="A75" s="10" t="s">
        <v>8</v>
      </c>
      <c r="C75" s="10">
        <v>45</v>
      </c>
      <c r="D75" s="10" t="s">
        <v>9</v>
      </c>
      <c r="E75" s="10" t="s">
        <v>59</v>
      </c>
      <c r="F75" s="10">
        <v>0</v>
      </c>
      <c r="G75" s="10">
        <v>0</v>
      </c>
      <c r="H75" s="10">
        <v>1</v>
      </c>
      <c r="I75" s="10">
        <v>0</v>
      </c>
      <c r="J75" s="10" t="s">
        <v>33</v>
      </c>
      <c r="K75" s="10">
        <f t="shared" si="19"/>
        <v>0</v>
      </c>
      <c r="L75" s="10">
        <f t="shared" si="20"/>
        <v>0</v>
      </c>
      <c r="M75" s="10">
        <f t="shared" si="21"/>
        <v>1</v>
      </c>
      <c r="N75" s="10">
        <f t="shared" si="22"/>
        <v>0</v>
      </c>
      <c r="O75" s="10" t="b">
        <f t="shared" si="25"/>
        <v>1</v>
      </c>
      <c r="P75" s="10" t="b">
        <f t="shared" si="26"/>
        <v>0</v>
      </c>
      <c r="Q75" s="10">
        <f t="shared" si="27"/>
        <v>0</v>
      </c>
      <c r="R75" s="10">
        <f t="shared" si="23"/>
        <v>0</v>
      </c>
      <c r="S75" s="10" t="b">
        <f t="shared" si="24"/>
        <v>0</v>
      </c>
      <c r="T75" s="10" t="b">
        <f t="shared" si="28"/>
        <v>0</v>
      </c>
      <c r="U75" s="10">
        <f t="shared" si="29"/>
        <v>0</v>
      </c>
      <c r="V75" s="10">
        <v>1</v>
      </c>
      <c r="W75" s="10">
        <f t="shared" si="30"/>
        <v>0</v>
      </c>
      <c r="X75" s="10" t="b">
        <f t="shared" si="37"/>
        <v>0</v>
      </c>
      <c r="Y75" s="10" t="b">
        <f t="shared" si="31"/>
        <v>0</v>
      </c>
      <c r="Z75" s="10" t="b">
        <f t="shared" si="32"/>
        <v>0</v>
      </c>
      <c r="AA75" s="10" t="b">
        <f t="shared" si="33"/>
        <v>0</v>
      </c>
      <c r="AB75" s="10" t="b">
        <f t="shared" si="34"/>
        <v>0</v>
      </c>
      <c r="AC75" s="10">
        <f t="shared" si="35"/>
        <v>0</v>
      </c>
      <c r="AD75" s="10" t="b">
        <f t="shared" si="36"/>
        <v>0</v>
      </c>
    </row>
    <row r="76" spans="1:30" x14ac:dyDescent="0.2">
      <c r="A76" s="10" t="s">
        <v>8</v>
      </c>
      <c r="C76" s="10">
        <v>72</v>
      </c>
      <c r="D76" s="10" t="s">
        <v>9</v>
      </c>
      <c r="E76" s="10" t="s">
        <v>60</v>
      </c>
      <c r="F76" s="10">
        <v>0</v>
      </c>
      <c r="G76" s="10">
        <v>0</v>
      </c>
      <c r="H76" s="10">
        <v>1</v>
      </c>
      <c r="I76" s="10">
        <v>0</v>
      </c>
      <c r="J76" s="10" t="s">
        <v>33</v>
      </c>
      <c r="K76" s="10">
        <f t="shared" si="19"/>
        <v>0</v>
      </c>
      <c r="L76" s="10">
        <f t="shared" si="20"/>
        <v>0</v>
      </c>
      <c r="M76" s="10">
        <f t="shared" si="21"/>
        <v>1</v>
      </c>
      <c r="N76" s="10">
        <f t="shared" si="22"/>
        <v>0</v>
      </c>
      <c r="O76" s="10" t="b">
        <f t="shared" si="25"/>
        <v>1</v>
      </c>
      <c r="P76" s="10" t="b">
        <f t="shared" si="26"/>
        <v>0</v>
      </c>
      <c r="Q76" s="10">
        <f t="shared" si="27"/>
        <v>0</v>
      </c>
      <c r="R76" s="10">
        <f t="shared" si="23"/>
        <v>0</v>
      </c>
      <c r="S76" s="10" t="b">
        <f t="shared" si="24"/>
        <v>0</v>
      </c>
      <c r="T76" s="10" t="b">
        <f t="shared" si="28"/>
        <v>0</v>
      </c>
      <c r="U76" s="10">
        <f t="shared" si="29"/>
        <v>0</v>
      </c>
      <c r="V76" s="10">
        <v>1</v>
      </c>
      <c r="W76" s="10">
        <f t="shared" si="30"/>
        <v>0</v>
      </c>
      <c r="X76" s="10" t="b">
        <f t="shared" si="37"/>
        <v>0</v>
      </c>
      <c r="Y76" s="10" t="b">
        <f t="shared" si="31"/>
        <v>0</v>
      </c>
      <c r="Z76" s="10" t="b">
        <f t="shared" si="32"/>
        <v>0</v>
      </c>
      <c r="AA76" s="10" t="b">
        <f t="shared" si="33"/>
        <v>0</v>
      </c>
      <c r="AB76" s="10" t="b">
        <f t="shared" si="34"/>
        <v>0</v>
      </c>
      <c r="AC76" s="10">
        <f t="shared" si="35"/>
        <v>0</v>
      </c>
      <c r="AD76" s="10" t="b">
        <f t="shared" si="36"/>
        <v>0</v>
      </c>
    </row>
    <row r="77" spans="1:30" x14ac:dyDescent="0.2">
      <c r="A77" s="10" t="s">
        <v>8</v>
      </c>
      <c r="C77" s="10">
        <v>40</v>
      </c>
      <c r="D77" s="10" t="s">
        <v>13</v>
      </c>
      <c r="E77" s="10" t="s">
        <v>15</v>
      </c>
      <c r="F77" s="10">
        <v>0</v>
      </c>
      <c r="G77" s="10">
        <v>0</v>
      </c>
      <c r="H77" s="10">
        <v>0</v>
      </c>
      <c r="I77" s="10">
        <v>1</v>
      </c>
      <c r="J77" s="10" t="s">
        <v>33</v>
      </c>
      <c r="K77" s="10">
        <f t="shared" si="19"/>
        <v>0</v>
      </c>
      <c r="L77" s="10">
        <f t="shared" si="20"/>
        <v>0</v>
      </c>
      <c r="M77" s="10">
        <f t="shared" si="21"/>
        <v>0</v>
      </c>
      <c r="N77" s="10">
        <f t="shared" si="22"/>
        <v>1</v>
      </c>
      <c r="O77" s="10" t="b">
        <f t="shared" si="25"/>
        <v>1</v>
      </c>
      <c r="P77" s="10" t="b">
        <f t="shared" si="26"/>
        <v>0</v>
      </c>
      <c r="Q77" s="10">
        <f t="shared" si="27"/>
        <v>0</v>
      </c>
      <c r="R77" s="10">
        <f t="shared" si="23"/>
        <v>0</v>
      </c>
      <c r="S77" s="10" t="b">
        <f t="shared" si="24"/>
        <v>0</v>
      </c>
      <c r="T77" s="10" t="b">
        <f t="shared" si="28"/>
        <v>0</v>
      </c>
      <c r="U77" s="10">
        <f t="shared" si="29"/>
        <v>0</v>
      </c>
      <c r="V77" s="10">
        <v>1</v>
      </c>
      <c r="W77" s="10">
        <f t="shared" si="30"/>
        <v>0</v>
      </c>
      <c r="X77" s="10" t="b">
        <f t="shared" si="37"/>
        <v>0</v>
      </c>
      <c r="Y77" s="10" t="b">
        <f t="shared" si="31"/>
        <v>0</v>
      </c>
      <c r="Z77" s="10" t="b">
        <f t="shared" si="32"/>
        <v>0</v>
      </c>
      <c r="AA77" s="10" t="b">
        <f t="shared" si="33"/>
        <v>0</v>
      </c>
      <c r="AB77" s="10" t="b">
        <f t="shared" si="34"/>
        <v>0</v>
      </c>
      <c r="AC77" s="10">
        <f t="shared" si="35"/>
        <v>0</v>
      </c>
      <c r="AD77" s="10" t="b">
        <f t="shared" si="36"/>
        <v>0</v>
      </c>
    </row>
    <row r="78" spans="1:30" x14ac:dyDescent="0.2">
      <c r="A78" s="10" t="s">
        <v>8</v>
      </c>
      <c r="C78" s="10">
        <v>50</v>
      </c>
      <c r="D78" s="10" t="s">
        <v>9</v>
      </c>
      <c r="E78" s="10" t="s">
        <v>15</v>
      </c>
      <c r="F78" s="10">
        <v>0</v>
      </c>
      <c r="G78" s="10">
        <v>0</v>
      </c>
      <c r="H78" s="10">
        <v>0</v>
      </c>
      <c r="I78" s="10">
        <v>1</v>
      </c>
      <c r="J78" s="10" t="s">
        <v>33</v>
      </c>
      <c r="K78" s="10">
        <f t="shared" si="19"/>
        <v>0</v>
      </c>
      <c r="L78" s="10">
        <f t="shared" si="20"/>
        <v>0</v>
      </c>
      <c r="M78" s="10">
        <f t="shared" si="21"/>
        <v>0</v>
      </c>
      <c r="N78" s="10">
        <f t="shared" si="22"/>
        <v>1</v>
      </c>
      <c r="O78" s="10" t="b">
        <f t="shared" si="25"/>
        <v>1</v>
      </c>
      <c r="P78" s="10" t="b">
        <f t="shared" si="26"/>
        <v>0</v>
      </c>
      <c r="Q78" s="10">
        <f t="shared" si="27"/>
        <v>0</v>
      </c>
      <c r="R78" s="10">
        <f t="shared" si="23"/>
        <v>0</v>
      </c>
      <c r="S78" s="10" t="b">
        <f t="shared" si="24"/>
        <v>0</v>
      </c>
      <c r="T78" s="10" t="b">
        <f t="shared" si="28"/>
        <v>0</v>
      </c>
      <c r="U78" s="10">
        <f t="shared" si="29"/>
        <v>0</v>
      </c>
      <c r="V78" s="10">
        <v>1</v>
      </c>
      <c r="W78" s="10">
        <f t="shared" si="30"/>
        <v>0</v>
      </c>
      <c r="X78" s="10" t="b">
        <f t="shared" si="37"/>
        <v>0</v>
      </c>
      <c r="Y78" s="10" t="b">
        <f t="shared" si="31"/>
        <v>0</v>
      </c>
      <c r="Z78" s="10" t="b">
        <f t="shared" si="32"/>
        <v>0</v>
      </c>
      <c r="AA78" s="10" t="b">
        <f t="shared" si="33"/>
        <v>0</v>
      </c>
      <c r="AB78" s="10" t="b">
        <f t="shared" si="34"/>
        <v>0</v>
      </c>
      <c r="AC78" s="10">
        <f t="shared" si="35"/>
        <v>0</v>
      </c>
      <c r="AD78" s="10" t="b">
        <f t="shared" si="36"/>
        <v>0</v>
      </c>
    </row>
    <row r="79" spans="1:30" x14ac:dyDescent="0.2">
      <c r="A79" s="10" t="s">
        <v>8</v>
      </c>
      <c r="C79" s="10">
        <v>57</v>
      </c>
      <c r="D79" s="10" t="s">
        <v>13</v>
      </c>
      <c r="E79" s="10" t="s">
        <v>24</v>
      </c>
      <c r="F79" s="10">
        <v>0</v>
      </c>
      <c r="G79" s="10">
        <v>0</v>
      </c>
      <c r="H79" s="10">
        <v>0</v>
      </c>
      <c r="I79" s="10">
        <v>0</v>
      </c>
      <c r="J79" s="10" t="s">
        <v>33</v>
      </c>
      <c r="K79" s="10">
        <f t="shared" si="19"/>
        <v>0</v>
      </c>
      <c r="L79" s="10">
        <f t="shared" si="20"/>
        <v>0</v>
      </c>
      <c r="M79" s="10">
        <f t="shared" si="21"/>
        <v>0</v>
      </c>
      <c r="N79" s="10">
        <f t="shared" si="22"/>
        <v>0</v>
      </c>
      <c r="O79" s="10" t="b">
        <f t="shared" si="25"/>
        <v>0</v>
      </c>
      <c r="P79" s="10" t="b">
        <f t="shared" si="26"/>
        <v>0</v>
      </c>
      <c r="Q79" s="10">
        <f t="shared" si="27"/>
        <v>0</v>
      </c>
      <c r="R79" s="10">
        <f t="shared" si="23"/>
        <v>0</v>
      </c>
      <c r="S79" s="10" t="b">
        <f t="shared" si="24"/>
        <v>0</v>
      </c>
      <c r="T79" s="10" t="b">
        <f t="shared" si="28"/>
        <v>0</v>
      </c>
      <c r="U79" s="10">
        <f t="shared" si="29"/>
        <v>0</v>
      </c>
      <c r="V79" s="10">
        <v>1</v>
      </c>
      <c r="W79" s="10">
        <f t="shared" si="30"/>
        <v>0</v>
      </c>
      <c r="X79" s="10" t="b">
        <f t="shared" si="37"/>
        <v>0</v>
      </c>
      <c r="Y79" s="10" t="b">
        <f t="shared" si="31"/>
        <v>0</v>
      </c>
      <c r="Z79" s="10" t="b">
        <f t="shared" si="32"/>
        <v>0</v>
      </c>
      <c r="AA79" s="10" t="b">
        <f t="shared" si="33"/>
        <v>0</v>
      </c>
      <c r="AB79" s="10" t="b">
        <f t="shared" si="34"/>
        <v>0</v>
      </c>
      <c r="AC79" s="10">
        <f t="shared" si="35"/>
        <v>0</v>
      </c>
      <c r="AD79" s="10" t="b">
        <f t="shared" si="36"/>
        <v>0</v>
      </c>
    </row>
    <row r="80" spans="1:30" x14ac:dyDescent="0.2">
      <c r="A80" s="10" t="s">
        <v>8</v>
      </c>
      <c r="C80" s="10">
        <v>68</v>
      </c>
      <c r="D80" s="10" t="s">
        <v>9</v>
      </c>
      <c r="E80" s="10" t="s">
        <v>24</v>
      </c>
      <c r="F80" s="10">
        <v>0</v>
      </c>
      <c r="G80" s="10">
        <v>0</v>
      </c>
      <c r="H80" s="10">
        <v>0</v>
      </c>
      <c r="I80" s="10">
        <v>1</v>
      </c>
      <c r="J80" s="10" t="s">
        <v>33</v>
      </c>
      <c r="K80" s="10">
        <f t="shared" si="19"/>
        <v>0</v>
      </c>
      <c r="L80" s="10">
        <f t="shared" si="20"/>
        <v>0</v>
      </c>
      <c r="M80" s="10">
        <f t="shared" si="21"/>
        <v>0</v>
      </c>
      <c r="N80" s="10">
        <f t="shared" si="22"/>
        <v>1</v>
      </c>
      <c r="O80" s="10" t="b">
        <f t="shared" si="25"/>
        <v>1</v>
      </c>
      <c r="P80" s="10" t="b">
        <f t="shared" si="26"/>
        <v>0</v>
      </c>
      <c r="Q80" s="10">
        <f t="shared" si="27"/>
        <v>0</v>
      </c>
      <c r="R80" s="10">
        <f t="shared" si="23"/>
        <v>0</v>
      </c>
      <c r="S80" s="10" t="b">
        <f t="shared" si="24"/>
        <v>0</v>
      </c>
      <c r="T80" s="10" t="b">
        <f t="shared" si="28"/>
        <v>0</v>
      </c>
      <c r="U80" s="10">
        <f t="shared" si="29"/>
        <v>0</v>
      </c>
      <c r="V80" s="10">
        <v>1</v>
      </c>
      <c r="W80" s="10">
        <f t="shared" si="30"/>
        <v>0</v>
      </c>
      <c r="X80" s="10" t="b">
        <f t="shared" si="37"/>
        <v>0</v>
      </c>
      <c r="Y80" s="10" t="b">
        <f t="shared" si="31"/>
        <v>0</v>
      </c>
      <c r="Z80" s="10" t="b">
        <f t="shared" si="32"/>
        <v>0</v>
      </c>
      <c r="AA80" s="10" t="b">
        <f t="shared" si="33"/>
        <v>0</v>
      </c>
      <c r="AB80" s="10" t="b">
        <f t="shared" si="34"/>
        <v>0</v>
      </c>
      <c r="AC80" s="10">
        <f t="shared" si="35"/>
        <v>0</v>
      </c>
      <c r="AD80" s="10" t="b">
        <f t="shared" si="36"/>
        <v>0</v>
      </c>
    </row>
    <row r="81" spans="1:30" x14ac:dyDescent="0.2">
      <c r="A81" s="10" t="s">
        <v>8</v>
      </c>
      <c r="C81" s="10">
        <v>51</v>
      </c>
      <c r="D81" s="10" t="s">
        <v>13</v>
      </c>
      <c r="E81" s="10" t="s">
        <v>61</v>
      </c>
      <c r="F81" s="10">
        <v>0</v>
      </c>
      <c r="G81" s="10">
        <v>0</v>
      </c>
      <c r="H81" s="10">
        <v>0</v>
      </c>
      <c r="I81" s="10">
        <v>1</v>
      </c>
      <c r="J81" s="10" t="s">
        <v>33</v>
      </c>
      <c r="K81" s="10">
        <f t="shared" si="19"/>
        <v>0</v>
      </c>
      <c r="L81" s="10">
        <f t="shared" si="20"/>
        <v>0</v>
      </c>
      <c r="M81" s="10">
        <f t="shared" si="21"/>
        <v>0</v>
      </c>
      <c r="N81" s="10">
        <f t="shared" si="22"/>
        <v>1</v>
      </c>
      <c r="O81" s="10" t="b">
        <f t="shared" si="25"/>
        <v>1</v>
      </c>
      <c r="P81" s="10" t="b">
        <f t="shared" si="26"/>
        <v>0</v>
      </c>
      <c r="Q81" s="10">
        <f t="shared" si="27"/>
        <v>0</v>
      </c>
      <c r="R81" s="10">
        <f t="shared" si="23"/>
        <v>0</v>
      </c>
      <c r="S81" s="10" t="b">
        <f t="shared" si="24"/>
        <v>0</v>
      </c>
      <c r="T81" s="10" t="b">
        <f t="shared" si="28"/>
        <v>0</v>
      </c>
      <c r="U81" s="10">
        <f t="shared" si="29"/>
        <v>0</v>
      </c>
      <c r="V81" s="10">
        <v>1</v>
      </c>
      <c r="W81" s="10">
        <f t="shared" si="30"/>
        <v>0</v>
      </c>
      <c r="X81" s="10" t="b">
        <f t="shared" si="37"/>
        <v>0</v>
      </c>
      <c r="Y81" s="10" t="b">
        <f t="shared" si="31"/>
        <v>0</v>
      </c>
      <c r="Z81" s="10" t="b">
        <f t="shared" si="32"/>
        <v>0</v>
      </c>
      <c r="AA81" s="10" t="b">
        <f t="shared" si="33"/>
        <v>0</v>
      </c>
      <c r="AB81" s="10" t="b">
        <f t="shared" si="34"/>
        <v>0</v>
      </c>
      <c r="AC81" s="10">
        <f t="shared" si="35"/>
        <v>0</v>
      </c>
      <c r="AD81" s="10" t="b">
        <f t="shared" si="36"/>
        <v>0</v>
      </c>
    </row>
    <row r="82" spans="1:30" x14ac:dyDescent="0.2">
      <c r="A82" s="10" t="s">
        <v>8</v>
      </c>
      <c r="C82" s="10">
        <v>54</v>
      </c>
      <c r="D82" s="10" t="s">
        <v>13</v>
      </c>
      <c r="E82" s="10" t="s">
        <v>62</v>
      </c>
      <c r="F82" s="10">
        <v>0</v>
      </c>
      <c r="G82" s="10">
        <v>0</v>
      </c>
      <c r="H82" s="10">
        <v>0</v>
      </c>
      <c r="I82" s="10">
        <v>1</v>
      </c>
      <c r="J82" s="10" t="s">
        <v>33</v>
      </c>
      <c r="K82" s="10">
        <f t="shared" si="19"/>
        <v>0</v>
      </c>
      <c r="L82" s="10">
        <f t="shared" si="20"/>
        <v>0</v>
      </c>
      <c r="M82" s="10">
        <f t="shared" si="21"/>
        <v>0</v>
      </c>
      <c r="N82" s="10">
        <f t="shared" si="22"/>
        <v>1</v>
      </c>
      <c r="O82" s="10" t="b">
        <f t="shared" si="25"/>
        <v>1</v>
      </c>
      <c r="P82" s="10" t="b">
        <f t="shared" si="26"/>
        <v>0</v>
      </c>
      <c r="Q82" s="10">
        <f t="shared" si="27"/>
        <v>0</v>
      </c>
      <c r="R82" s="10">
        <f t="shared" si="23"/>
        <v>0</v>
      </c>
      <c r="S82" s="10" t="b">
        <f t="shared" si="24"/>
        <v>0</v>
      </c>
      <c r="T82" s="10" t="b">
        <f t="shared" si="28"/>
        <v>0</v>
      </c>
      <c r="U82" s="10">
        <f t="shared" si="29"/>
        <v>0</v>
      </c>
      <c r="V82" s="10">
        <v>1</v>
      </c>
      <c r="W82" s="10">
        <f t="shared" si="30"/>
        <v>0</v>
      </c>
      <c r="X82" s="10" t="b">
        <f t="shared" si="37"/>
        <v>0</v>
      </c>
      <c r="Y82" s="10" t="b">
        <f t="shared" si="31"/>
        <v>0</v>
      </c>
      <c r="Z82" s="10" t="b">
        <f t="shared" si="32"/>
        <v>0</v>
      </c>
      <c r="AA82" s="10" t="b">
        <f t="shared" si="33"/>
        <v>0</v>
      </c>
      <c r="AB82" s="10" t="b">
        <f t="shared" si="34"/>
        <v>0</v>
      </c>
      <c r="AC82" s="10">
        <f t="shared" si="35"/>
        <v>0</v>
      </c>
      <c r="AD82" s="10" t="b">
        <f t="shared" si="36"/>
        <v>0</v>
      </c>
    </row>
    <row r="83" spans="1:30" x14ac:dyDescent="0.2">
      <c r="A83" s="10" t="s">
        <v>16</v>
      </c>
      <c r="C83" s="10">
        <v>73</v>
      </c>
      <c r="D83" s="10" t="s">
        <v>9</v>
      </c>
      <c r="F83" s="10">
        <v>1</v>
      </c>
      <c r="G83" s="10">
        <v>0</v>
      </c>
      <c r="H83" s="10">
        <v>0</v>
      </c>
      <c r="I83" s="10">
        <v>0</v>
      </c>
      <c r="J83" s="10" t="s">
        <v>33</v>
      </c>
      <c r="K83" s="10">
        <f t="shared" si="19"/>
        <v>1</v>
      </c>
      <c r="L83" s="10">
        <f t="shared" si="20"/>
        <v>0</v>
      </c>
      <c r="M83" s="10">
        <f t="shared" si="21"/>
        <v>0</v>
      </c>
      <c r="N83" s="10">
        <f t="shared" si="22"/>
        <v>0</v>
      </c>
      <c r="O83" s="10" t="b">
        <f t="shared" si="25"/>
        <v>0</v>
      </c>
      <c r="P83" s="10" t="b">
        <f t="shared" si="26"/>
        <v>0</v>
      </c>
      <c r="Q83" s="10">
        <f t="shared" si="27"/>
        <v>0</v>
      </c>
      <c r="R83" s="10">
        <f t="shared" si="23"/>
        <v>0</v>
      </c>
      <c r="S83" s="10" t="b">
        <f t="shared" si="24"/>
        <v>0</v>
      </c>
      <c r="T83" s="10" t="b">
        <f t="shared" si="28"/>
        <v>0</v>
      </c>
      <c r="U83" s="10">
        <f t="shared" si="29"/>
        <v>0</v>
      </c>
      <c r="V83" s="10">
        <v>1</v>
      </c>
      <c r="W83" s="10">
        <f t="shared" si="30"/>
        <v>0</v>
      </c>
      <c r="X83" s="10" t="b">
        <f t="shared" si="37"/>
        <v>0</v>
      </c>
      <c r="Y83" s="10" t="b">
        <f t="shared" si="31"/>
        <v>0</v>
      </c>
      <c r="Z83" s="10" t="b">
        <f t="shared" si="32"/>
        <v>0</v>
      </c>
      <c r="AA83" s="10" t="b">
        <f t="shared" si="33"/>
        <v>0</v>
      </c>
      <c r="AB83" s="10" t="b">
        <f t="shared" si="34"/>
        <v>0</v>
      </c>
      <c r="AC83" s="10">
        <f t="shared" si="35"/>
        <v>0</v>
      </c>
      <c r="AD83" s="10" t="b">
        <f t="shared" si="36"/>
        <v>0</v>
      </c>
    </row>
    <row r="84" spans="1:30" s="21" customFormat="1" x14ac:dyDescent="0.2">
      <c r="A84" s="21" t="s">
        <v>16</v>
      </c>
      <c r="C84" s="21">
        <v>79</v>
      </c>
      <c r="D84" s="21" t="s">
        <v>9</v>
      </c>
      <c r="E84" s="21" t="s">
        <v>63</v>
      </c>
      <c r="F84" s="21">
        <v>1</v>
      </c>
      <c r="G84" s="21">
        <v>1</v>
      </c>
      <c r="H84" s="21">
        <v>1</v>
      </c>
      <c r="I84" s="21">
        <v>0</v>
      </c>
      <c r="J84" s="21" t="s">
        <v>33</v>
      </c>
      <c r="K84" s="10">
        <f t="shared" si="19"/>
        <v>1</v>
      </c>
      <c r="L84" s="10">
        <f t="shared" si="20"/>
        <v>1</v>
      </c>
      <c r="M84" s="10">
        <f t="shared" si="21"/>
        <v>1</v>
      </c>
      <c r="N84" s="10">
        <f t="shared" si="22"/>
        <v>0</v>
      </c>
      <c r="O84" s="10" t="b">
        <f t="shared" si="25"/>
        <v>1</v>
      </c>
      <c r="P84" s="10" t="b">
        <f t="shared" si="26"/>
        <v>1</v>
      </c>
      <c r="Q84" s="10">
        <f t="shared" si="27"/>
        <v>1</v>
      </c>
      <c r="R84" s="10">
        <f t="shared" si="23"/>
        <v>0</v>
      </c>
      <c r="S84" s="10" t="b">
        <f t="shared" si="24"/>
        <v>1</v>
      </c>
      <c r="T84" s="10" t="b">
        <f t="shared" si="28"/>
        <v>0</v>
      </c>
      <c r="U84" s="10">
        <f t="shared" si="29"/>
        <v>0</v>
      </c>
      <c r="V84" s="10">
        <v>1</v>
      </c>
      <c r="W84" s="10">
        <f t="shared" si="30"/>
        <v>0</v>
      </c>
      <c r="X84" s="10" t="b">
        <f t="shared" si="37"/>
        <v>1</v>
      </c>
      <c r="Y84" s="10" t="b">
        <f t="shared" si="31"/>
        <v>0</v>
      </c>
      <c r="Z84" s="10" t="b">
        <f t="shared" si="32"/>
        <v>0</v>
      </c>
      <c r="AA84" s="10" t="b">
        <f t="shared" si="33"/>
        <v>1</v>
      </c>
      <c r="AB84" s="10" t="b">
        <f t="shared" si="34"/>
        <v>0</v>
      </c>
      <c r="AC84" s="10">
        <f t="shared" si="35"/>
        <v>0</v>
      </c>
      <c r="AD84" s="10" t="b">
        <f t="shared" si="36"/>
        <v>0</v>
      </c>
    </row>
    <row r="85" spans="1:30" x14ac:dyDescent="0.2">
      <c r="A85" s="10" t="s">
        <v>16</v>
      </c>
      <c r="C85" s="10">
        <v>70</v>
      </c>
      <c r="D85" s="10" t="s">
        <v>9</v>
      </c>
      <c r="E85" s="10" t="s">
        <v>64</v>
      </c>
      <c r="F85" s="10">
        <v>1</v>
      </c>
      <c r="G85" s="10">
        <v>0</v>
      </c>
      <c r="H85" s="10">
        <v>0</v>
      </c>
      <c r="I85" s="10">
        <v>0</v>
      </c>
      <c r="J85" s="10" t="s">
        <v>33</v>
      </c>
      <c r="K85" s="10">
        <f t="shared" si="19"/>
        <v>1</v>
      </c>
      <c r="L85" s="10">
        <f t="shared" si="20"/>
        <v>0</v>
      </c>
      <c r="M85" s="10">
        <f t="shared" si="21"/>
        <v>0</v>
      </c>
      <c r="N85" s="10">
        <f t="shared" si="22"/>
        <v>0</v>
      </c>
      <c r="O85" s="10" t="b">
        <f t="shared" si="25"/>
        <v>0</v>
      </c>
      <c r="P85" s="10" t="b">
        <f t="shared" si="26"/>
        <v>0</v>
      </c>
      <c r="Q85" s="10">
        <f t="shared" si="27"/>
        <v>0</v>
      </c>
      <c r="R85" s="10">
        <f t="shared" si="23"/>
        <v>0</v>
      </c>
      <c r="S85" s="10" t="b">
        <f t="shared" si="24"/>
        <v>0</v>
      </c>
      <c r="T85" s="10" t="b">
        <f t="shared" si="28"/>
        <v>0</v>
      </c>
      <c r="U85" s="10">
        <f t="shared" si="29"/>
        <v>0</v>
      </c>
      <c r="V85" s="10">
        <v>1</v>
      </c>
      <c r="W85" s="10">
        <f t="shared" si="30"/>
        <v>0</v>
      </c>
      <c r="X85" s="10" t="b">
        <f t="shared" si="37"/>
        <v>0</v>
      </c>
      <c r="Y85" s="10" t="b">
        <f t="shared" si="31"/>
        <v>0</v>
      </c>
      <c r="Z85" s="10" t="b">
        <f t="shared" si="32"/>
        <v>0</v>
      </c>
      <c r="AA85" s="10" t="b">
        <f t="shared" si="33"/>
        <v>0</v>
      </c>
      <c r="AB85" s="10" t="b">
        <f t="shared" si="34"/>
        <v>0</v>
      </c>
      <c r="AC85" s="10">
        <f t="shared" si="35"/>
        <v>0</v>
      </c>
      <c r="AD85" s="10" t="b">
        <f t="shared" si="36"/>
        <v>0</v>
      </c>
    </row>
    <row r="86" spans="1:30" s="21" customFormat="1" x14ac:dyDescent="0.2">
      <c r="A86" s="21" t="s">
        <v>16</v>
      </c>
      <c r="C86" s="21">
        <v>75</v>
      </c>
      <c r="D86" s="21" t="s">
        <v>13</v>
      </c>
      <c r="E86" s="21" t="s">
        <v>15</v>
      </c>
      <c r="F86" s="21">
        <v>1</v>
      </c>
      <c r="G86" s="21">
        <v>1</v>
      </c>
      <c r="H86" s="21">
        <v>0</v>
      </c>
      <c r="I86" s="21">
        <v>0</v>
      </c>
      <c r="J86" s="21" t="s">
        <v>33</v>
      </c>
      <c r="K86" s="10">
        <f t="shared" si="19"/>
        <v>1</v>
      </c>
      <c r="L86" s="10">
        <f t="shared" si="20"/>
        <v>1</v>
      </c>
      <c r="M86" s="10">
        <f t="shared" si="21"/>
        <v>0</v>
      </c>
      <c r="N86" s="10">
        <f t="shared" si="22"/>
        <v>0</v>
      </c>
      <c r="O86" s="10" t="b">
        <f t="shared" si="25"/>
        <v>1</v>
      </c>
      <c r="P86" s="10" t="b">
        <f t="shared" si="26"/>
        <v>1</v>
      </c>
      <c r="Q86" s="10">
        <f t="shared" si="27"/>
        <v>1</v>
      </c>
      <c r="R86" s="10">
        <f t="shared" si="23"/>
        <v>0</v>
      </c>
      <c r="S86" s="10" t="b">
        <f t="shared" si="24"/>
        <v>0</v>
      </c>
      <c r="T86" s="10" t="b">
        <f t="shared" si="28"/>
        <v>0</v>
      </c>
      <c r="U86" s="10">
        <f t="shared" si="29"/>
        <v>0</v>
      </c>
      <c r="V86" s="10">
        <v>1</v>
      </c>
      <c r="W86" s="10">
        <f t="shared" si="30"/>
        <v>0</v>
      </c>
      <c r="X86" s="10" t="b">
        <f t="shared" si="37"/>
        <v>0</v>
      </c>
      <c r="Y86" s="10" t="b">
        <f t="shared" si="31"/>
        <v>0</v>
      </c>
      <c r="Z86" s="10" t="b">
        <f t="shared" si="32"/>
        <v>0</v>
      </c>
      <c r="AA86" s="10" t="b">
        <f t="shared" si="33"/>
        <v>0</v>
      </c>
      <c r="AB86" s="10" t="b">
        <f t="shared" si="34"/>
        <v>0</v>
      </c>
      <c r="AC86" s="10">
        <f t="shared" si="35"/>
        <v>0</v>
      </c>
      <c r="AD86" s="10" t="b">
        <f t="shared" si="36"/>
        <v>0</v>
      </c>
    </row>
    <row r="87" spans="1:30" s="21" customFormat="1" x14ac:dyDescent="0.2">
      <c r="A87" s="21" t="s">
        <v>8</v>
      </c>
      <c r="C87" s="21">
        <v>46</v>
      </c>
      <c r="D87" s="21" t="s">
        <v>13</v>
      </c>
      <c r="E87" s="21" t="s">
        <v>65</v>
      </c>
      <c r="F87" s="21">
        <v>1</v>
      </c>
      <c r="G87" s="21">
        <v>0.5</v>
      </c>
      <c r="H87" s="21">
        <v>0</v>
      </c>
      <c r="I87" s="21">
        <v>1</v>
      </c>
      <c r="J87" s="21" t="s">
        <v>33</v>
      </c>
      <c r="K87" s="10">
        <f t="shared" si="19"/>
        <v>1</v>
      </c>
      <c r="L87" s="10">
        <f t="shared" si="20"/>
        <v>0</v>
      </c>
      <c r="M87" s="10">
        <f t="shared" si="21"/>
        <v>0</v>
      </c>
      <c r="N87" s="10">
        <f t="shared" si="22"/>
        <v>1</v>
      </c>
      <c r="O87" s="10" t="b">
        <f t="shared" si="25"/>
        <v>1</v>
      </c>
      <c r="P87" s="10" t="b">
        <f t="shared" si="26"/>
        <v>1</v>
      </c>
      <c r="Q87" s="10">
        <f t="shared" si="27"/>
        <v>1</v>
      </c>
      <c r="R87" s="10">
        <f t="shared" si="23"/>
        <v>0</v>
      </c>
      <c r="S87" s="10" t="b">
        <f t="shared" si="24"/>
        <v>0</v>
      </c>
      <c r="T87" s="10" t="b">
        <f t="shared" si="28"/>
        <v>0</v>
      </c>
      <c r="U87" s="10">
        <f t="shared" si="29"/>
        <v>0</v>
      </c>
      <c r="V87" s="10">
        <v>1</v>
      </c>
      <c r="W87" s="10">
        <f t="shared" si="30"/>
        <v>0</v>
      </c>
      <c r="X87" s="10" t="b">
        <f t="shared" si="37"/>
        <v>0</v>
      </c>
      <c r="Y87" s="10" t="b">
        <f t="shared" si="31"/>
        <v>0</v>
      </c>
      <c r="Z87" s="10" t="b">
        <f t="shared" si="32"/>
        <v>0</v>
      </c>
      <c r="AA87" s="10" t="b">
        <f t="shared" si="33"/>
        <v>0</v>
      </c>
      <c r="AB87" s="10" t="b">
        <f t="shared" si="34"/>
        <v>0</v>
      </c>
      <c r="AC87" s="10">
        <f t="shared" si="35"/>
        <v>0</v>
      </c>
      <c r="AD87" s="10" t="b">
        <f t="shared" si="36"/>
        <v>0</v>
      </c>
    </row>
    <row r="88" spans="1:30" s="21" customFormat="1" x14ac:dyDescent="0.2">
      <c r="A88" s="21" t="s">
        <v>16</v>
      </c>
      <c r="C88" s="21">
        <v>79</v>
      </c>
      <c r="D88" s="21" t="s">
        <v>9</v>
      </c>
      <c r="F88" s="21">
        <v>1</v>
      </c>
      <c r="G88" s="21">
        <v>0</v>
      </c>
      <c r="H88" s="21">
        <v>1</v>
      </c>
      <c r="I88" s="21">
        <v>0</v>
      </c>
      <c r="J88" s="21" t="s">
        <v>33</v>
      </c>
      <c r="K88" s="10">
        <f t="shared" si="19"/>
        <v>1</v>
      </c>
      <c r="L88" s="10">
        <f t="shared" si="20"/>
        <v>0</v>
      </c>
      <c r="M88" s="10">
        <f t="shared" si="21"/>
        <v>1</v>
      </c>
      <c r="N88" s="10">
        <f t="shared" si="22"/>
        <v>0</v>
      </c>
      <c r="O88" s="10" t="b">
        <f t="shared" si="25"/>
        <v>1</v>
      </c>
      <c r="P88" s="10" t="b">
        <f t="shared" si="26"/>
        <v>1</v>
      </c>
      <c r="Q88" s="10">
        <f t="shared" si="27"/>
        <v>1</v>
      </c>
      <c r="R88" s="10">
        <f t="shared" si="23"/>
        <v>0</v>
      </c>
      <c r="S88" s="10" t="b">
        <f t="shared" si="24"/>
        <v>0</v>
      </c>
      <c r="T88" s="10" t="b">
        <f t="shared" si="28"/>
        <v>0</v>
      </c>
      <c r="U88" s="10">
        <f t="shared" si="29"/>
        <v>0</v>
      </c>
      <c r="V88" s="10">
        <v>1</v>
      </c>
      <c r="W88" s="10">
        <f t="shared" si="30"/>
        <v>0</v>
      </c>
      <c r="X88" s="10" t="b">
        <f t="shared" si="37"/>
        <v>0</v>
      </c>
      <c r="Y88" s="10" t="b">
        <f t="shared" si="31"/>
        <v>0</v>
      </c>
      <c r="Z88" s="10" t="b">
        <f t="shared" si="32"/>
        <v>0</v>
      </c>
      <c r="AA88" s="10" t="b">
        <f t="shared" si="33"/>
        <v>0</v>
      </c>
      <c r="AB88" s="10" t="b">
        <f t="shared" si="34"/>
        <v>0</v>
      </c>
      <c r="AC88" s="10">
        <f t="shared" si="35"/>
        <v>0</v>
      </c>
      <c r="AD88" s="10" t="b">
        <f t="shared" si="36"/>
        <v>0</v>
      </c>
    </row>
    <row r="89" spans="1:30" s="21" customFormat="1" x14ac:dyDescent="0.2">
      <c r="A89" s="21" t="s">
        <v>16</v>
      </c>
      <c r="C89" s="21">
        <v>78</v>
      </c>
      <c r="D89" s="21" t="s">
        <v>9</v>
      </c>
      <c r="F89" s="21">
        <v>1</v>
      </c>
      <c r="G89" s="21">
        <v>1</v>
      </c>
      <c r="H89" s="21">
        <v>1</v>
      </c>
      <c r="I89" s="21">
        <v>0</v>
      </c>
      <c r="J89" s="21" t="s">
        <v>33</v>
      </c>
      <c r="K89" s="10">
        <f t="shared" si="19"/>
        <v>1</v>
      </c>
      <c r="L89" s="10">
        <f t="shared" si="20"/>
        <v>1</v>
      </c>
      <c r="M89" s="10">
        <f t="shared" si="21"/>
        <v>1</v>
      </c>
      <c r="N89" s="10">
        <f t="shared" si="22"/>
        <v>0</v>
      </c>
      <c r="O89" s="10" t="b">
        <f t="shared" si="25"/>
        <v>1</v>
      </c>
      <c r="P89" s="10" t="b">
        <f t="shared" si="26"/>
        <v>1</v>
      </c>
      <c r="Q89" s="10">
        <f t="shared" si="27"/>
        <v>1</v>
      </c>
      <c r="R89" s="10">
        <f t="shared" si="23"/>
        <v>0</v>
      </c>
      <c r="S89" s="10" t="b">
        <f t="shared" si="24"/>
        <v>1</v>
      </c>
      <c r="T89" s="10" t="b">
        <f t="shared" si="28"/>
        <v>0</v>
      </c>
      <c r="U89" s="10">
        <f t="shared" si="29"/>
        <v>0</v>
      </c>
      <c r="V89" s="10">
        <v>1</v>
      </c>
      <c r="W89" s="10">
        <f t="shared" si="30"/>
        <v>0</v>
      </c>
      <c r="X89" s="10" t="b">
        <f t="shared" si="37"/>
        <v>1</v>
      </c>
      <c r="Y89" s="10" t="b">
        <f t="shared" si="31"/>
        <v>0</v>
      </c>
      <c r="Z89" s="10" t="b">
        <f t="shared" si="32"/>
        <v>0</v>
      </c>
      <c r="AA89" s="10" t="b">
        <f t="shared" si="33"/>
        <v>1</v>
      </c>
      <c r="AB89" s="10" t="b">
        <f t="shared" si="34"/>
        <v>0</v>
      </c>
      <c r="AC89" s="10">
        <f t="shared" si="35"/>
        <v>0</v>
      </c>
      <c r="AD89" s="10" t="b">
        <f t="shared" si="36"/>
        <v>0</v>
      </c>
    </row>
    <row r="90" spans="1:30" x14ac:dyDescent="0.2">
      <c r="A90" s="10" t="s">
        <v>16</v>
      </c>
      <c r="C90" s="10">
        <v>70</v>
      </c>
      <c r="D90" s="10" t="s">
        <v>13</v>
      </c>
      <c r="E90" s="10" t="s">
        <v>66</v>
      </c>
      <c r="F90" s="10">
        <v>0</v>
      </c>
      <c r="G90" s="10">
        <v>0</v>
      </c>
      <c r="H90" s="10">
        <v>1</v>
      </c>
      <c r="I90" s="10">
        <v>1</v>
      </c>
      <c r="J90" s="10" t="s">
        <v>33</v>
      </c>
      <c r="K90" s="10">
        <f t="shared" si="19"/>
        <v>0</v>
      </c>
      <c r="L90" s="10">
        <f t="shared" si="20"/>
        <v>0</v>
      </c>
      <c r="M90" s="10">
        <f t="shared" si="21"/>
        <v>1</v>
      </c>
      <c r="N90" s="10">
        <f t="shared" si="22"/>
        <v>1</v>
      </c>
      <c r="O90" s="10" t="b">
        <f t="shared" si="25"/>
        <v>1</v>
      </c>
      <c r="P90" s="10" t="b">
        <f t="shared" si="26"/>
        <v>0</v>
      </c>
      <c r="Q90" s="10">
        <f t="shared" si="27"/>
        <v>0</v>
      </c>
      <c r="R90" s="10">
        <f t="shared" si="23"/>
        <v>0</v>
      </c>
      <c r="S90" s="10" t="b">
        <f t="shared" si="24"/>
        <v>0</v>
      </c>
      <c r="T90" s="10" t="b">
        <f t="shared" si="28"/>
        <v>0</v>
      </c>
      <c r="U90" s="10">
        <f t="shared" si="29"/>
        <v>0</v>
      </c>
      <c r="V90" s="10">
        <v>1</v>
      </c>
      <c r="W90" s="10">
        <f t="shared" si="30"/>
        <v>0</v>
      </c>
      <c r="X90" s="10" t="b">
        <f t="shared" si="37"/>
        <v>0</v>
      </c>
      <c r="Y90" s="10" t="b">
        <f t="shared" si="31"/>
        <v>0</v>
      </c>
      <c r="Z90" s="10" t="b">
        <f t="shared" si="32"/>
        <v>1</v>
      </c>
      <c r="AA90" s="10" t="b">
        <f t="shared" si="33"/>
        <v>1</v>
      </c>
      <c r="AB90" s="10" t="b">
        <f t="shared" si="34"/>
        <v>0</v>
      </c>
      <c r="AC90" s="10">
        <f t="shared" si="35"/>
        <v>0</v>
      </c>
      <c r="AD90" s="10" t="b">
        <f t="shared" si="36"/>
        <v>0</v>
      </c>
    </row>
    <row r="91" spans="1:30" s="21" customFormat="1" x14ac:dyDescent="0.2">
      <c r="A91" s="21" t="s">
        <v>16</v>
      </c>
      <c r="C91" s="21">
        <v>82</v>
      </c>
      <c r="D91" s="21" t="s">
        <v>9</v>
      </c>
      <c r="E91" s="21" t="s">
        <v>67</v>
      </c>
      <c r="F91" s="21">
        <v>1</v>
      </c>
      <c r="G91" s="21">
        <v>0</v>
      </c>
      <c r="H91" s="21">
        <v>0</v>
      </c>
      <c r="I91" s="21">
        <v>0</v>
      </c>
      <c r="J91" s="21" t="s">
        <v>33</v>
      </c>
      <c r="K91" s="10">
        <f t="shared" si="19"/>
        <v>1</v>
      </c>
      <c r="L91" s="10">
        <f t="shared" si="20"/>
        <v>0</v>
      </c>
      <c r="M91" s="10">
        <f t="shared" si="21"/>
        <v>0</v>
      </c>
      <c r="N91" s="10">
        <f t="shared" si="22"/>
        <v>0</v>
      </c>
      <c r="O91" s="10" t="b">
        <f t="shared" si="25"/>
        <v>0</v>
      </c>
      <c r="P91" s="10" t="b">
        <f t="shared" si="26"/>
        <v>0</v>
      </c>
      <c r="Q91" s="10">
        <f t="shared" si="27"/>
        <v>0</v>
      </c>
      <c r="R91" s="10">
        <f t="shared" si="23"/>
        <v>0</v>
      </c>
      <c r="S91" s="10" t="b">
        <f t="shared" si="24"/>
        <v>0</v>
      </c>
      <c r="T91" s="10" t="b">
        <f t="shared" si="28"/>
        <v>0</v>
      </c>
      <c r="U91" s="10">
        <f t="shared" si="29"/>
        <v>0</v>
      </c>
      <c r="V91" s="10">
        <v>1</v>
      </c>
      <c r="W91" s="10">
        <f t="shared" si="30"/>
        <v>0</v>
      </c>
      <c r="X91" s="10" t="b">
        <f t="shared" si="37"/>
        <v>0</v>
      </c>
      <c r="Y91" s="10" t="b">
        <f t="shared" si="31"/>
        <v>0</v>
      </c>
      <c r="Z91" s="10" t="b">
        <f t="shared" si="32"/>
        <v>0</v>
      </c>
      <c r="AA91" s="10" t="b">
        <f t="shared" si="33"/>
        <v>0</v>
      </c>
      <c r="AB91" s="10" t="b">
        <f t="shared" si="34"/>
        <v>0</v>
      </c>
      <c r="AC91" s="10">
        <f t="shared" si="35"/>
        <v>0</v>
      </c>
      <c r="AD91" s="10" t="b">
        <f t="shared" si="36"/>
        <v>0</v>
      </c>
    </row>
    <row r="92" spans="1:30" x14ac:dyDescent="0.2">
      <c r="A92" s="10" t="s">
        <v>16</v>
      </c>
      <c r="C92" s="10">
        <v>70</v>
      </c>
      <c r="D92" s="10" t="s">
        <v>13</v>
      </c>
      <c r="E92" s="10" t="s">
        <v>68</v>
      </c>
      <c r="F92" s="10">
        <v>0</v>
      </c>
      <c r="G92" s="10">
        <v>0</v>
      </c>
      <c r="H92" s="10">
        <v>1</v>
      </c>
      <c r="I92" s="10">
        <v>0</v>
      </c>
      <c r="J92" s="10" t="s">
        <v>33</v>
      </c>
      <c r="K92" s="10">
        <f t="shared" si="19"/>
        <v>0</v>
      </c>
      <c r="L92" s="10">
        <f t="shared" si="20"/>
        <v>0</v>
      </c>
      <c r="M92" s="10">
        <f t="shared" si="21"/>
        <v>1</v>
      </c>
      <c r="N92" s="10">
        <f t="shared" si="22"/>
        <v>0</v>
      </c>
      <c r="O92" s="10" t="b">
        <f t="shared" si="25"/>
        <v>1</v>
      </c>
      <c r="P92" s="10" t="b">
        <f t="shared" si="26"/>
        <v>0</v>
      </c>
      <c r="Q92" s="10">
        <f t="shared" si="27"/>
        <v>0</v>
      </c>
      <c r="R92" s="10">
        <f t="shared" si="23"/>
        <v>0</v>
      </c>
      <c r="S92" s="10" t="b">
        <f t="shared" si="24"/>
        <v>0</v>
      </c>
      <c r="T92" s="10" t="b">
        <f t="shared" si="28"/>
        <v>0</v>
      </c>
      <c r="U92" s="10">
        <f t="shared" si="29"/>
        <v>0</v>
      </c>
      <c r="V92" s="10">
        <v>1</v>
      </c>
      <c r="W92" s="10">
        <f t="shared" si="30"/>
        <v>0</v>
      </c>
      <c r="X92" s="10" t="b">
        <f t="shared" si="37"/>
        <v>0</v>
      </c>
      <c r="Y92" s="10" t="b">
        <f t="shared" si="31"/>
        <v>0</v>
      </c>
      <c r="Z92" s="10" t="b">
        <f t="shared" si="32"/>
        <v>0</v>
      </c>
      <c r="AA92" s="10" t="b">
        <f t="shared" si="33"/>
        <v>0</v>
      </c>
      <c r="AB92" s="10" t="b">
        <f t="shared" si="34"/>
        <v>0</v>
      </c>
      <c r="AC92" s="10">
        <f t="shared" si="35"/>
        <v>0</v>
      </c>
      <c r="AD92" s="10" t="b">
        <f t="shared" si="36"/>
        <v>0</v>
      </c>
    </row>
    <row r="93" spans="1:30" s="20" customFormat="1" x14ac:dyDescent="0.2">
      <c r="A93" s="20" t="s">
        <v>16</v>
      </c>
      <c r="C93" s="20">
        <v>71</v>
      </c>
      <c r="D93" s="20" t="s">
        <v>13</v>
      </c>
      <c r="E93" s="20" t="s">
        <v>17</v>
      </c>
      <c r="F93" s="20">
        <v>0.5</v>
      </c>
      <c r="G93" s="20">
        <v>1</v>
      </c>
      <c r="H93" s="20">
        <v>1</v>
      </c>
      <c r="I93" s="20">
        <v>0.5</v>
      </c>
      <c r="J93" s="20" t="s">
        <v>33</v>
      </c>
      <c r="K93" s="10">
        <f t="shared" si="19"/>
        <v>0</v>
      </c>
      <c r="L93" s="10">
        <f t="shared" si="20"/>
        <v>1</v>
      </c>
      <c r="M93" s="10">
        <f t="shared" si="21"/>
        <v>1</v>
      </c>
      <c r="N93" s="10">
        <f t="shared" si="22"/>
        <v>0</v>
      </c>
      <c r="O93" s="10" t="b">
        <f t="shared" si="25"/>
        <v>1</v>
      </c>
      <c r="P93" s="10" t="b">
        <f t="shared" si="26"/>
        <v>0</v>
      </c>
      <c r="Q93" s="10">
        <f t="shared" si="27"/>
        <v>0</v>
      </c>
      <c r="R93" s="10">
        <f t="shared" si="23"/>
        <v>1</v>
      </c>
      <c r="S93" s="10" t="b">
        <f t="shared" si="24"/>
        <v>1</v>
      </c>
      <c r="T93" s="10" t="b">
        <f t="shared" si="28"/>
        <v>1</v>
      </c>
      <c r="U93" s="10">
        <f t="shared" si="29"/>
        <v>1</v>
      </c>
      <c r="V93" s="10">
        <v>1</v>
      </c>
      <c r="W93" s="10">
        <f t="shared" si="30"/>
        <v>1</v>
      </c>
      <c r="X93" s="10" t="b">
        <f t="shared" si="37"/>
        <v>1</v>
      </c>
      <c r="Y93" s="10" t="b">
        <f t="shared" si="31"/>
        <v>0</v>
      </c>
      <c r="Z93" s="10" t="b">
        <f t="shared" si="32"/>
        <v>0</v>
      </c>
      <c r="AA93" s="10" t="b">
        <f t="shared" si="33"/>
        <v>1</v>
      </c>
      <c r="AB93" s="10" t="b">
        <f t="shared" si="34"/>
        <v>1</v>
      </c>
      <c r="AC93" s="10">
        <f t="shared" si="35"/>
        <v>1</v>
      </c>
      <c r="AD93" s="10" t="b">
        <f t="shared" si="36"/>
        <v>0</v>
      </c>
    </row>
    <row r="94" spans="1:30" x14ac:dyDescent="0.2">
      <c r="A94" s="10" t="s">
        <v>16</v>
      </c>
      <c r="C94" s="10">
        <v>85</v>
      </c>
      <c r="D94" s="10" t="s">
        <v>9</v>
      </c>
      <c r="E94" s="10" t="s">
        <v>69</v>
      </c>
      <c r="F94" s="10">
        <v>1</v>
      </c>
      <c r="G94" s="10">
        <v>0</v>
      </c>
      <c r="H94" s="10">
        <v>0</v>
      </c>
      <c r="I94" s="10">
        <v>0.5</v>
      </c>
      <c r="J94" s="10" t="s">
        <v>33</v>
      </c>
      <c r="K94" s="10">
        <f t="shared" si="19"/>
        <v>1</v>
      </c>
      <c r="L94" s="10">
        <f t="shared" si="20"/>
        <v>0</v>
      </c>
      <c r="M94" s="10">
        <f t="shared" si="21"/>
        <v>0</v>
      </c>
      <c r="N94" s="10">
        <f t="shared" si="22"/>
        <v>0</v>
      </c>
      <c r="O94" s="10" t="b">
        <f t="shared" si="25"/>
        <v>0</v>
      </c>
      <c r="P94" s="10" t="b">
        <f t="shared" si="26"/>
        <v>0</v>
      </c>
      <c r="Q94" s="10">
        <f t="shared" si="27"/>
        <v>0</v>
      </c>
      <c r="R94" s="10">
        <f t="shared" si="23"/>
        <v>0</v>
      </c>
      <c r="S94" s="10" t="b">
        <f t="shared" si="24"/>
        <v>0</v>
      </c>
      <c r="T94" s="10" t="b">
        <f t="shared" si="28"/>
        <v>0</v>
      </c>
      <c r="U94" s="10">
        <f t="shared" si="29"/>
        <v>0</v>
      </c>
      <c r="V94" s="10">
        <v>1</v>
      </c>
      <c r="W94" s="10">
        <f t="shared" si="30"/>
        <v>0</v>
      </c>
      <c r="X94" s="10" t="b">
        <f t="shared" si="37"/>
        <v>0</v>
      </c>
      <c r="Y94" s="10" t="b">
        <f t="shared" si="31"/>
        <v>0</v>
      </c>
      <c r="Z94" s="10" t="b">
        <f t="shared" si="32"/>
        <v>0</v>
      </c>
      <c r="AA94" s="10" t="b">
        <f t="shared" si="33"/>
        <v>0</v>
      </c>
      <c r="AB94" s="10" t="b">
        <f t="shared" si="34"/>
        <v>0</v>
      </c>
      <c r="AC94" s="10">
        <f t="shared" si="35"/>
        <v>0</v>
      </c>
      <c r="AD94" s="10" t="b">
        <f t="shared" si="36"/>
        <v>0</v>
      </c>
    </row>
    <row r="95" spans="1:30" x14ac:dyDescent="0.2">
      <c r="A95" s="10" t="s">
        <v>16</v>
      </c>
      <c r="C95" s="10">
        <v>74</v>
      </c>
      <c r="D95" s="10" t="s">
        <v>13</v>
      </c>
      <c r="F95" s="10">
        <v>1</v>
      </c>
      <c r="G95" s="10">
        <v>0</v>
      </c>
      <c r="H95" s="10">
        <v>0.5</v>
      </c>
      <c r="I95" s="10">
        <v>0</v>
      </c>
      <c r="J95" s="10" t="s">
        <v>33</v>
      </c>
      <c r="K95" s="10">
        <f t="shared" si="19"/>
        <v>1</v>
      </c>
      <c r="L95" s="10">
        <f t="shared" si="20"/>
        <v>0</v>
      </c>
      <c r="M95" s="10">
        <f t="shared" si="21"/>
        <v>0</v>
      </c>
      <c r="N95" s="10">
        <f t="shared" si="22"/>
        <v>0</v>
      </c>
      <c r="O95" s="10" t="b">
        <f t="shared" si="25"/>
        <v>0</v>
      </c>
      <c r="P95" s="10" t="b">
        <f t="shared" si="26"/>
        <v>0</v>
      </c>
      <c r="Q95" s="10">
        <f t="shared" si="27"/>
        <v>0</v>
      </c>
      <c r="R95" s="10">
        <f t="shared" si="23"/>
        <v>0</v>
      </c>
      <c r="S95" s="10" t="b">
        <f t="shared" si="24"/>
        <v>0</v>
      </c>
      <c r="T95" s="10" t="b">
        <f t="shared" si="28"/>
        <v>0</v>
      </c>
      <c r="U95" s="10">
        <f t="shared" si="29"/>
        <v>0</v>
      </c>
      <c r="V95" s="10">
        <v>1</v>
      </c>
      <c r="W95" s="10">
        <f t="shared" si="30"/>
        <v>0</v>
      </c>
      <c r="X95" s="10" t="b">
        <f t="shared" si="37"/>
        <v>0</v>
      </c>
      <c r="Y95" s="10" t="b">
        <f t="shared" si="31"/>
        <v>0</v>
      </c>
      <c r="Z95" s="10" t="b">
        <f t="shared" si="32"/>
        <v>0</v>
      </c>
      <c r="AA95" s="10" t="b">
        <f t="shared" si="33"/>
        <v>0</v>
      </c>
      <c r="AB95" s="10" t="b">
        <f t="shared" si="34"/>
        <v>0</v>
      </c>
      <c r="AC95" s="10">
        <f t="shared" si="35"/>
        <v>0</v>
      </c>
      <c r="AD95" s="10" t="b">
        <f t="shared" si="36"/>
        <v>0</v>
      </c>
    </row>
    <row r="96" spans="1:30" s="21" customFormat="1" x14ac:dyDescent="0.2">
      <c r="A96" s="21" t="s">
        <v>16</v>
      </c>
      <c r="C96" s="21">
        <v>73</v>
      </c>
      <c r="D96" s="21" t="s">
        <v>13</v>
      </c>
      <c r="E96" s="21" t="s">
        <v>70</v>
      </c>
      <c r="F96" s="21">
        <v>1</v>
      </c>
      <c r="G96" s="21">
        <v>0</v>
      </c>
      <c r="H96" s="21">
        <v>0</v>
      </c>
      <c r="I96" s="21">
        <v>1</v>
      </c>
      <c r="J96" s="21" t="s">
        <v>33</v>
      </c>
      <c r="K96" s="10">
        <f t="shared" si="19"/>
        <v>1</v>
      </c>
      <c r="L96" s="10">
        <f t="shared" si="20"/>
        <v>0</v>
      </c>
      <c r="M96" s="10">
        <f t="shared" si="21"/>
        <v>0</v>
      </c>
      <c r="N96" s="10">
        <f t="shared" si="22"/>
        <v>1</v>
      </c>
      <c r="O96" s="10" t="b">
        <f t="shared" si="25"/>
        <v>1</v>
      </c>
      <c r="P96" s="10" t="b">
        <f t="shared" si="26"/>
        <v>1</v>
      </c>
      <c r="Q96" s="10">
        <f t="shared" si="27"/>
        <v>1</v>
      </c>
      <c r="R96" s="10">
        <f t="shared" si="23"/>
        <v>0</v>
      </c>
      <c r="S96" s="10" t="b">
        <f t="shared" si="24"/>
        <v>0</v>
      </c>
      <c r="T96" s="10" t="b">
        <f t="shared" si="28"/>
        <v>0</v>
      </c>
      <c r="U96" s="10">
        <f t="shared" si="29"/>
        <v>0</v>
      </c>
      <c r="V96" s="10">
        <v>1</v>
      </c>
      <c r="W96" s="10">
        <f t="shared" si="30"/>
        <v>0</v>
      </c>
      <c r="X96" s="10" t="b">
        <f t="shared" si="37"/>
        <v>0</v>
      </c>
      <c r="Y96" s="10" t="b">
        <f t="shared" si="31"/>
        <v>0</v>
      </c>
      <c r="Z96" s="10" t="b">
        <f t="shared" si="32"/>
        <v>0</v>
      </c>
      <c r="AA96" s="10" t="b">
        <f t="shared" si="33"/>
        <v>0</v>
      </c>
      <c r="AB96" s="10" t="b">
        <f t="shared" si="34"/>
        <v>0</v>
      </c>
      <c r="AC96" s="10">
        <f t="shared" si="35"/>
        <v>0</v>
      </c>
      <c r="AD96" s="10" t="b">
        <f t="shared" si="36"/>
        <v>0</v>
      </c>
    </row>
    <row r="97" spans="1:30" s="21" customFormat="1" x14ac:dyDescent="0.2">
      <c r="A97" s="21" t="s">
        <v>16</v>
      </c>
      <c r="C97" s="21">
        <v>77</v>
      </c>
      <c r="D97" s="21" t="s">
        <v>13</v>
      </c>
      <c r="E97" s="21" t="s">
        <v>71</v>
      </c>
      <c r="F97" s="21">
        <v>1</v>
      </c>
      <c r="G97" s="21">
        <v>1</v>
      </c>
      <c r="H97" s="21">
        <v>1</v>
      </c>
      <c r="I97" s="21">
        <v>1</v>
      </c>
      <c r="J97" s="21" t="s">
        <v>33</v>
      </c>
      <c r="K97" s="10">
        <f t="shared" si="19"/>
        <v>1</v>
      </c>
      <c r="L97" s="10">
        <f t="shared" si="20"/>
        <v>1</v>
      </c>
      <c r="M97" s="10">
        <f t="shared" si="21"/>
        <v>1</v>
      </c>
      <c r="N97" s="10">
        <f t="shared" si="22"/>
        <v>1</v>
      </c>
      <c r="O97" s="10" t="b">
        <f t="shared" si="25"/>
        <v>1</v>
      </c>
      <c r="P97" s="10" t="b">
        <f t="shared" si="26"/>
        <v>1</v>
      </c>
      <c r="Q97" s="10">
        <f t="shared" si="27"/>
        <v>1</v>
      </c>
      <c r="R97" s="10">
        <f t="shared" si="23"/>
        <v>0</v>
      </c>
      <c r="S97" s="10" t="b">
        <f t="shared" si="24"/>
        <v>1</v>
      </c>
      <c r="T97" s="10" t="b">
        <f t="shared" si="28"/>
        <v>0</v>
      </c>
      <c r="U97" s="10">
        <f t="shared" si="29"/>
        <v>0</v>
      </c>
      <c r="V97" s="10">
        <v>1</v>
      </c>
      <c r="W97" s="10">
        <f t="shared" si="30"/>
        <v>0</v>
      </c>
      <c r="X97" s="10" t="b">
        <f t="shared" si="37"/>
        <v>1</v>
      </c>
      <c r="Y97" s="10" t="b">
        <f t="shared" si="31"/>
        <v>1</v>
      </c>
      <c r="Z97" s="10" t="b">
        <f t="shared" si="32"/>
        <v>1</v>
      </c>
      <c r="AA97" s="10" t="b">
        <f t="shared" si="33"/>
        <v>1</v>
      </c>
      <c r="AB97" s="10" t="b">
        <f t="shared" si="34"/>
        <v>0</v>
      </c>
      <c r="AC97" s="10">
        <f t="shared" si="35"/>
        <v>0</v>
      </c>
      <c r="AD97" s="10" t="b">
        <f t="shared" si="36"/>
        <v>0</v>
      </c>
    </row>
    <row r="98" spans="1:30" s="21" customFormat="1" x14ac:dyDescent="0.2">
      <c r="A98" s="21" t="s">
        <v>16</v>
      </c>
      <c r="C98" s="21">
        <v>72</v>
      </c>
      <c r="D98" s="21" t="s">
        <v>9</v>
      </c>
      <c r="E98" s="21" t="s">
        <v>15</v>
      </c>
      <c r="F98" s="21">
        <v>1</v>
      </c>
      <c r="G98" s="21">
        <v>1</v>
      </c>
      <c r="H98" s="21">
        <v>0</v>
      </c>
      <c r="I98" s="21">
        <v>0</v>
      </c>
      <c r="J98" s="21" t="s">
        <v>33</v>
      </c>
      <c r="K98" s="10">
        <f t="shared" si="19"/>
        <v>1</v>
      </c>
      <c r="L98" s="10">
        <f t="shared" si="20"/>
        <v>1</v>
      </c>
      <c r="M98" s="10">
        <f t="shared" si="21"/>
        <v>0</v>
      </c>
      <c r="N98" s="10">
        <f t="shared" si="22"/>
        <v>0</v>
      </c>
      <c r="O98" s="10" t="b">
        <f t="shared" si="25"/>
        <v>1</v>
      </c>
      <c r="P98" s="10" t="b">
        <f t="shared" si="26"/>
        <v>1</v>
      </c>
      <c r="Q98" s="10">
        <f t="shared" si="27"/>
        <v>1</v>
      </c>
      <c r="R98" s="10">
        <f t="shared" si="23"/>
        <v>0</v>
      </c>
      <c r="S98" s="10" t="b">
        <f t="shared" si="24"/>
        <v>0</v>
      </c>
      <c r="T98" s="10" t="b">
        <f t="shared" si="28"/>
        <v>0</v>
      </c>
      <c r="U98" s="10">
        <f t="shared" si="29"/>
        <v>0</v>
      </c>
      <c r="V98" s="10">
        <v>1</v>
      </c>
      <c r="W98" s="10">
        <f t="shared" si="30"/>
        <v>0</v>
      </c>
      <c r="X98" s="10" t="b">
        <f t="shared" si="37"/>
        <v>0</v>
      </c>
      <c r="Y98" s="10" t="b">
        <f t="shared" si="31"/>
        <v>0</v>
      </c>
      <c r="Z98" s="10" t="b">
        <f t="shared" si="32"/>
        <v>0</v>
      </c>
      <c r="AA98" s="10" t="b">
        <f t="shared" si="33"/>
        <v>0</v>
      </c>
      <c r="AB98" s="10" t="b">
        <f t="shared" si="34"/>
        <v>0</v>
      </c>
      <c r="AC98" s="10">
        <f t="shared" si="35"/>
        <v>0</v>
      </c>
      <c r="AD98" s="10" t="b">
        <f t="shared" si="36"/>
        <v>0</v>
      </c>
    </row>
    <row r="99" spans="1:30" s="21" customFormat="1" x14ac:dyDescent="0.2">
      <c r="A99" s="21" t="s">
        <v>16</v>
      </c>
      <c r="C99" s="21">
        <v>63</v>
      </c>
      <c r="D99" s="21" t="s">
        <v>13</v>
      </c>
      <c r="F99" s="21">
        <v>1</v>
      </c>
      <c r="G99" s="21">
        <v>0.5</v>
      </c>
      <c r="H99" s="21">
        <v>1</v>
      </c>
      <c r="I99" s="21">
        <v>1</v>
      </c>
      <c r="J99" s="21" t="s">
        <v>33</v>
      </c>
      <c r="K99" s="10">
        <f t="shared" si="19"/>
        <v>1</v>
      </c>
      <c r="L99" s="10">
        <f t="shared" si="20"/>
        <v>0</v>
      </c>
      <c r="M99" s="10">
        <f t="shared" si="21"/>
        <v>1</v>
      </c>
      <c r="N99" s="10">
        <f t="shared" si="22"/>
        <v>1</v>
      </c>
      <c r="O99" s="10" t="b">
        <f t="shared" si="25"/>
        <v>1</v>
      </c>
      <c r="P99" s="10" t="b">
        <f t="shared" si="26"/>
        <v>1</v>
      </c>
      <c r="Q99" s="10">
        <f t="shared" si="27"/>
        <v>1</v>
      </c>
      <c r="R99" s="10">
        <f t="shared" si="23"/>
        <v>0</v>
      </c>
      <c r="S99" s="10" t="b">
        <f t="shared" si="24"/>
        <v>0</v>
      </c>
      <c r="T99" s="10" t="b">
        <f t="shared" si="28"/>
        <v>0</v>
      </c>
      <c r="U99" s="10">
        <f t="shared" si="29"/>
        <v>0</v>
      </c>
      <c r="V99" s="10">
        <v>1</v>
      </c>
      <c r="W99" s="10">
        <f t="shared" si="30"/>
        <v>0</v>
      </c>
      <c r="X99" s="10" t="b">
        <f t="shared" si="37"/>
        <v>0</v>
      </c>
      <c r="Y99" s="10" t="b">
        <f t="shared" si="31"/>
        <v>0</v>
      </c>
      <c r="Z99" s="10" t="b">
        <f t="shared" si="32"/>
        <v>1</v>
      </c>
      <c r="AA99" s="10" t="b">
        <f t="shared" si="33"/>
        <v>1</v>
      </c>
      <c r="AB99" s="10" t="b">
        <f t="shared" si="34"/>
        <v>0</v>
      </c>
      <c r="AC99" s="10">
        <f t="shared" si="35"/>
        <v>0</v>
      </c>
      <c r="AD99" s="10" t="b">
        <f t="shared" si="36"/>
        <v>0</v>
      </c>
    </row>
    <row r="100" spans="1:30" s="21" customFormat="1" x14ac:dyDescent="0.2">
      <c r="A100" s="21" t="s">
        <v>16</v>
      </c>
      <c r="C100" s="21">
        <v>79</v>
      </c>
      <c r="D100" s="21" t="s">
        <v>9</v>
      </c>
      <c r="E100" s="21" t="s">
        <v>15</v>
      </c>
      <c r="F100" s="21">
        <v>1</v>
      </c>
      <c r="G100" s="21">
        <v>1</v>
      </c>
      <c r="H100" s="21">
        <v>1</v>
      </c>
      <c r="I100" s="21">
        <v>0</v>
      </c>
      <c r="J100" s="21" t="s">
        <v>33</v>
      </c>
      <c r="K100" s="10">
        <f t="shared" si="19"/>
        <v>1</v>
      </c>
      <c r="L100" s="10">
        <f t="shared" si="20"/>
        <v>1</v>
      </c>
      <c r="M100" s="10">
        <f t="shared" si="21"/>
        <v>1</v>
      </c>
      <c r="N100" s="10">
        <f t="shared" si="22"/>
        <v>0</v>
      </c>
      <c r="O100" s="10" t="b">
        <f t="shared" si="25"/>
        <v>1</v>
      </c>
      <c r="P100" s="10" t="b">
        <f t="shared" si="26"/>
        <v>1</v>
      </c>
      <c r="Q100" s="10">
        <f t="shared" si="27"/>
        <v>1</v>
      </c>
      <c r="R100" s="10">
        <f t="shared" si="23"/>
        <v>0</v>
      </c>
      <c r="S100" s="10" t="b">
        <f t="shared" si="24"/>
        <v>1</v>
      </c>
      <c r="T100" s="10" t="b">
        <f t="shared" si="28"/>
        <v>0</v>
      </c>
      <c r="U100" s="10">
        <f t="shared" si="29"/>
        <v>0</v>
      </c>
      <c r="V100" s="10">
        <v>1</v>
      </c>
      <c r="W100" s="10">
        <f t="shared" si="30"/>
        <v>0</v>
      </c>
      <c r="X100" s="10" t="b">
        <f t="shared" si="37"/>
        <v>1</v>
      </c>
      <c r="Y100" s="10" t="b">
        <f t="shared" si="31"/>
        <v>0</v>
      </c>
      <c r="Z100" s="10" t="b">
        <f t="shared" si="32"/>
        <v>0</v>
      </c>
      <c r="AA100" s="10" t="b">
        <f t="shared" si="33"/>
        <v>1</v>
      </c>
      <c r="AB100" s="10" t="b">
        <f t="shared" si="34"/>
        <v>0</v>
      </c>
      <c r="AC100" s="10">
        <f t="shared" si="35"/>
        <v>0</v>
      </c>
      <c r="AD100" s="10" t="b">
        <f t="shared" si="36"/>
        <v>0</v>
      </c>
    </row>
    <row r="101" spans="1:30" x14ac:dyDescent="0.2">
      <c r="A101" s="10" t="s">
        <v>8</v>
      </c>
      <c r="B101" s="10">
        <v>5.1647340570000004</v>
      </c>
      <c r="C101" s="10">
        <v>54</v>
      </c>
      <c r="D101" s="10" t="s">
        <v>9</v>
      </c>
      <c r="E101" s="10" t="s">
        <v>72</v>
      </c>
      <c r="F101" s="10">
        <v>0.5</v>
      </c>
      <c r="G101" s="10">
        <v>0</v>
      </c>
      <c r="H101" s="10">
        <v>0</v>
      </c>
      <c r="I101" s="10">
        <v>1</v>
      </c>
      <c r="J101" s="10" t="s">
        <v>73</v>
      </c>
      <c r="K101" s="10">
        <f t="shared" si="19"/>
        <v>0</v>
      </c>
      <c r="L101" s="10">
        <f t="shared" si="20"/>
        <v>0</v>
      </c>
      <c r="M101" s="10">
        <f t="shared" si="21"/>
        <v>0</v>
      </c>
      <c r="N101" s="10">
        <f t="shared" si="22"/>
        <v>1</v>
      </c>
      <c r="O101" s="10" t="b">
        <f t="shared" si="25"/>
        <v>1</v>
      </c>
      <c r="P101" s="10" t="b">
        <f t="shared" si="26"/>
        <v>0</v>
      </c>
      <c r="Q101" s="10">
        <f t="shared" si="27"/>
        <v>0</v>
      </c>
      <c r="R101" s="10">
        <f t="shared" si="23"/>
        <v>1</v>
      </c>
      <c r="S101" s="10" t="b">
        <f t="shared" si="24"/>
        <v>0</v>
      </c>
      <c r="T101" s="10" t="b">
        <f t="shared" si="28"/>
        <v>0</v>
      </c>
      <c r="U101" s="10">
        <f t="shared" si="29"/>
        <v>0</v>
      </c>
      <c r="V101" s="10">
        <v>1</v>
      </c>
      <c r="W101" s="10">
        <f t="shared" si="30"/>
        <v>1</v>
      </c>
      <c r="X101" s="10" t="b">
        <f t="shared" si="37"/>
        <v>0</v>
      </c>
      <c r="Y101" s="10" t="b">
        <f t="shared" si="31"/>
        <v>0</v>
      </c>
      <c r="Z101" s="10" t="b">
        <f t="shared" si="32"/>
        <v>0</v>
      </c>
      <c r="AA101" s="10" t="b">
        <f t="shared" si="33"/>
        <v>0</v>
      </c>
      <c r="AB101" s="10" t="b">
        <f t="shared" si="34"/>
        <v>0</v>
      </c>
      <c r="AC101" s="10">
        <f t="shared" si="35"/>
        <v>0</v>
      </c>
      <c r="AD101" s="10" t="b">
        <f t="shared" si="36"/>
        <v>1</v>
      </c>
    </row>
    <row r="102" spans="1:30" x14ac:dyDescent="0.2">
      <c r="A102" s="10" t="s">
        <v>8</v>
      </c>
      <c r="B102" s="10">
        <v>-2.3457297750000001</v>
      </c>
      <c r="C102" s="10">
        <v>53</v>
      </c>
      <c r="D102" s="10" t="s">
        <v>9</v>
      </c>
      <c r="E102" s="10" t="s">
        <v>74</v>
      </c>
      <c r="F102" s="10">
        <v>0.5</v>
      </c>
      <c r="G102" s="10">
        <v>1</v>
      </c>
      <c r="H102" s="10">
        <v>0</v>
      </c>
      <c r="I102" s="10">
        <v>0</v>
      </c>
      <c r="J102" s="10" t="s">
        <v>73</v>
      </c>
      <c r="K102" s="10">
        <f t="shared" si="19"/>
        <v>0</v>
      </c>
      <c r="L102" s="10">
        <f t="shared" si="20"/>
        <v>1</v>
      </c>
      <c r="M102" s="10">
        <f t="shared" si="21"/>
        <v>0</v>
      </c>
      <c r="N102" s="10">
        <f t="shared" si="22"/>
        <v>0</v>
      </c>
      <c r="O102" s="10" t="b">
        <f t="shared" si="25"/>
        <v>1</v>
      </c>
      <c r="P102" s="10" t="b">
        <f t="shared" si="26"/>
        <v>0</v>
      </c>
      <c r="Q102" s="10">
        <f t="shared" si="27"/>
        <v>0</v>
      </c>
      <c r="R102" s="10">
        <f t="shared" si="23"/>
        <v>1</v>
      </c>
      <c r="S102" s="10" t="b">
        <f t="shared" si="24"/>
        <v>0</v>
      </c>
      <c r="T102" s="10" t="b">
        <f t="shared" si="28"/>
        <v>0</v>
      </c>
      <c r="U102" s="10">
        <f t="shared" si="29"/>
        <v>0</v>
      </c>
      <c r="V102" s="10">
        <v>1</v>
      </c>
      <c r="W102" s="10">
        <f t="shared" si="30"/>
        <v>1</v>
      </c>
      <c r="X102" s="10" t="b">
        <f t="shared" si="37"/>
        <v>0</v>
      </c>
      <c r="Y102" s="10" t="b">
        <f t="shared" si="31"/>
        <v>0</v>
      </c>
      <c r="Z102" s="10" t="b">
        <f t="shared" si="32"/>
        <v>0</v>
      </c>
      <c r="AA102" s="10" t="b">
        <f t="shared" si="33"/>
        <v>0</v>
      </c>
      <c r="AB102" s="10" t="b">
        <f t="shared" si="34"/>
        <v>0</v>
      </c>
      <c r="AC102" s="10">
        <f t="shared" si="35"/>
        <v>0</v>
      </c>
      <c r="AD102" s="10" t="b">
        <f t="shared" si="36"/>
        <v>0</v>
      </c>
    </row>
    <row r="103" spans="1:30" x14ac:dyDescent="0.2">
      <c r="A103" s="10" t="s">
        <v>8</v>
      </c>
      <c r="C103" s="10">
        <v>62</v>
      </c>
      <c r="D103" s="10" t="s">
        <v>13</v>
      </c>
      <c r="E103" s="10" t="s">
        <v>12</v>
      </c>
      <c r="F103" s="10">
        <v>0</v>
      </c>
      <c r="G103" s="10">
        <v>0</v>
      </c>
      <c r="H103" s="10">
        <v>0</v>
      </c>
      <c r="I103" s="10">
        <v>0</v>
      </c>
      <c r="J103" s="10" t="s">
        <v>73</v>
      </c>
      <c r="K103" s="10">
        <f t="shared" si="19"/>
        <v>0</v>
      </c>
      <c r="L103" s="10">
        <f t="shared" si="20"/>
        <v>0</v>
      </c>
      <c r="M103" s="10">
        <f t="shared" si="21"/>
        <v>0</v>
      </c>
      <c r="N103" s="10">
        <f t="shared" si="22"/>
        <v>0</v>
      </c>
      <c r="O103" s="10" t="b">
        <f t="shared" si="25"/>
        <v>0</v>
      </c>
      <c r="P103" s="10" t="b">
        <f t="shared" si="26"/>
        <v>0</v>
      </c>
      <c r="Q103" s="10">
        <f t="shared" si="27"/>
        <v>0</v>
      </c>
      <c r="R103" s="10">
        <f t="shared" si="23"/>
        <v>0</v>
      </c>
      <c r="S103" s="10" t="b">
        <f t="shared" si="24"/>
        <v>0</v>
      </c>
      <c r="T103" s="10" t="b">
        <f t="shared" si="28"/>
        <v>0</v>
      </c>
      <c r="U103" s="10">
        <f t="shared" si="29"/>
        <v>0</v>
      </c>
      <c r="V103" s="10">
        <v>1</v>
      </c>
      <c r="W103" s="10">
        <f t="shared" si="30"/>
        <v>0</v>
      </c>
      <c r="X103" s="10" t="b">
        <f t="shared" si="37"/>
        <v>0</v>
      </c>
      <c r="Y103" s="10" t="b">
        <f t="shared" si="31"/>
        <v>0</v>
      </c>
      <c r="Z103" s="10" t="b">
        <f t="shared" si="32"/>
        <v>0</v>
      </c>
      <c r="AA103" s="10" t="b">
        <f t="shared" si="33"/>
        <v>0</v>
      </c>
      <c r="AB103" s="10" t="b">
        <f t="shared" si="34"/>
        <v>0</v>
      </c>
      <c r="AC103" s="10">
        <f t="shared" si="35"/>
        <v>0</v>
      </c>
      <c r="AD103" s="10" t="b">
        <f t="shared" si="36"/>
        <v>0</v>
      </c>
    </row>
    <row r="104" spans="1:30" s="21" customFormat="1" x14ac:dyDescent="0.2">
      <c r="A104" s="21" t="s">
        <v>8</v>
      </c>
      <c r="B104" s="21">
        <v>-2.700108095</v>
      </c>
      <c r="C104" s="21">
        <v>55</v>
      </c>
      <c r="D104" s="21" t="s">
        <v>9</v>
      </c>
      <c r="E104" s="21" t="s">
        <v>75</v>
      </c>
      <c r="F104" s="21">
        <v>1</v>
      </c>
      <c r="G104" s="21">
        <v>0</v>
      </c>
      <c r="H104" s="21">
        <v>0</v>
      </c>
      <c r="I104" s="21">
        <v>1</v>
      </c>
      <c r="J104" s="21" t="s">
        <v>73</v>
      </c>
      <c r="K104" s="10">
        <f t="shared" si="19"/>
        <v>1</v>
      </c>
      <c r="L104" s="10">
        <f t="shared" si="20"/>
        <v>0</v>
      </c>
      <c r="M104" s="10">
        <f t="shared" si="21"/>
        <v>0</v>
      </c>
      <c r="N104" s="10">
        <f t="shared" si="22"/>
        <v>1</v>
      </c>
      <c r="O104" s="10" t="b">
        <f t="shared" si="25"/>
        <v>1</v>
      </c>
      <c r="P104" s="10" t="b">
        <f t="shared" si="26"/>
        <v>1</v>
      </c>
      <c r="Q104" s="10">
        <f t="shared" si="27"/>
        <v>1</v>
      </c>
      <c r="R104" s="10">
        <f t="shared" si="23"/>
        <v>0</v>
      </c>
      <c r="S104" s="10" t="b">
        <f t="shared" si="24"/>
        <v>0</v>
      </c>
      <c r="T104" s="10" t="b">
        <f t="shared" si="28"/>
        <v>0</v>
      </c>
      <c r="U104" s="10">
        <f t="shared" si="29"/>
        <v>0</v>
      </c>
      <c r="V104" s="10">
        <v>1</v>
      </c>
      <c r="W104" s="10">
        <f t="shared" si="30"/>
        <v>0</v>
      </c>
      <c r="X104" s="10" t="b">
        <f t="shared" si="37"/>
        <v>0</v>
      </c>
      <c r="Y104" s="10" t="b">
        <f t="shared" si="31"/>
        <v>0</v>
      </c>
      <c r="Z104" s="10" t="b">
        <f t="shared" si="32"/>
        <v>0</v>
      </c>
      <c r="AA104" s="10" t="b">
        <f t="shared" si="33"/>
        <v>0</v>
      </c>
      <c r="AB104" s="10" t="b">
        <f t="shared" si="34"/>
        <v>0</v>
      </c>
      <c r="AC104" s="10">
        <f t="shared" si="35"/>
        <v>0</v>
      </c>
      <c r="AD104" s="10" t="b">
        <f t="shared" si="36"/>
        <v>0</v>
      </c>
    </row>
    <row r="105" spans="1:30" x14ac:dyDescent="0.2">
      <c r="A105" s="10" t="s">
        <v>8</v>
      </c>
      <c r="B105" s="10">
        <v>7.0801831970000002</v>
      </c>
      <c r="C105" s="10">
        <v>85</v>
      </c>
      <c r="D105" s="10" t="s">
        <v>13</v>
      </c>
      <c r="F105" s="10">
        <v>0</v>
      </c>
      <c r="G105" s="10">
        <v>1</v>
      </c>
      <c r="H105" s="10">
        <v>0</v>
      </c>
      <c r="I105" s="10">
        <v>0</v>
      </c>
      <c r="J105" s="10" t="s">
        <v>73</v>
      </c>
      <c r="K105" s="10">
        <f t="shared" si="19"/>
        <v>0</v>
      </c>
      <c r="L105" s="10">
        <f t="shared" si="20"/>
        <v>1</v>
      </c>
      <c r="M105" s="10">
        <f t="shared" si="21"/>
        <v>0</v>
      </c>
      <c r="N105" s="10">
        <f t="shared" si="22"/>
        <v>0</v>
      </c>
      <c r="O105" s="10" t="b">
        <f t="shared" si="25"/>
        <v>1</v>
      </c>
      <c r="P105" s="10" t="b">
        <f t="shared" si="26"/>
        <v>0</v>
      </c>
      <c r="Q105" s="10">
        <f t="shared" si="27"/>
        <v>0</v>
      </c>
      <c r="R105" s="10">
        <f t="shared" si="23"/>
        <v>0</v>
      </c>
      <c r="S105" s="10" t="b">
        <f t="shared" si="24"/>
        <v>0</v>
      </c>
      <c r="T105" s="10" t="b">
        <f t="shared" si="28"/>
        <v>0</v>
      </c>
      <c r="U105" s="10">
        <f t="shared" si="29"/>
        <v>0</v>
      </c>
      <c r="V105" s="10">
        <v>1</v>
      </c>
      <c r="W105" s="10">
        <f t="shared" si="30"/>
        <v>0</v>
      </c>
      <c r="X105" s="10" t="b">
        <f t="shared" si="37"/>
        <v>0</v>
      </c>
      <c r="Y105" s="10" t="b">
        <f t="shared" si="31"/>
        <v>0</v>
      </c>
      <c r="Z105" s="10" t="b">
        <f t="shared" si="32"/>
        <v>0</v>
      </c>
      <c r="AA105" s="10" t="b">
        <f t="shared" si="33"/>
        <v>0</v>
      </c>
      <c r="AB105" s="10" t="b">
        <f t="shared" si="34"/>
        <v>0</v>
      </c>
      <c r="AC105" s="10">
        <f t="shared" si="35"/>
        <v>0</v>
      </c>
      <c r="AD105" s="10" t="b">
        <f t="shared" si="36"/>
        <v>0</v>
      </c>
    </row>
    <row r="106" spans="1:30" x14ac:dyDescent="0.2">
      <c r="A106" s="10" t="s">
        <v>8</v>
      </c>
      <c r="B106" s="10">
        <v>-1.1691594750000001</v>
      </c>
      <c r="C106" s="10">
        <v>75</v>
      </c>
      <c r="D106" s="10" t="s">
        <v>9</v>
      </c>
      <c r="E106" s="10" t="s">
        <v>19</v>
      </c>
      <c r="F106" s="10">
        <v>1</v>
      </c>
      <c r="G106" s="10">
        <v>0</v>
      </c>
      <c r="H106" s="10">
        <v>0</v>
      </c>
      <c r="I106" s="10">
        <v>0</v>
      </c>
      <c r="J106" s="10" t="s">
        <v>73</v>
      </c>
      <c r="K106" s="10">
        <f t="shared" si="19"/>
        <v>1</v>
      </c>
      <c r="L106" s="10">
        <f t="shared" si="20"/>
        <v>0</v>
      </c>
      <c r="M106" s="10">
        <f t="shared" si="21"/>
        <v>0</v>
      </c>
      <c r="N106" s="10">
        <f t="shared" si="22"/>
        <v>0</v>
      </c>
      <c r="O106" s="10" t="b">
        <f t="shared" si="25"/>
        <v>0</v>
      </c>
      <c r="P106" s="10" t="b">
        <f t="shared" si="26"/>
        <v>0</v>
      </c>
      <c r="Q106" s="10">
        <f t="shared" si="27"/>
        <v>0</v>
      </c>
      <c r="R106" s="10">
        <f t="shared" si="23"/>
        <v>0</v>
      </c>
      <c r="S106" s="10" t="b">
        <f t="shared" si="24"/>
        <v>0</v>
      </c>
      <c r="T106" s="10" t="b">
        <f t="shared" si="28"/>
        <v>0</v>
      </c>
      <c r="U106" s="10">
        <f t="shared" si="29"/>
        <v>0</v>
      </c>
      <c r="V106" s="10">
        <v>1</v>
      </c>
      <c r="W106" s="10">
        <f t="shared" si="30"/>
        <v>0</v>
      </c>
      <c r="X106" s="10" t="b">
        <f t="shared" si="37"/>
        <v>0</v>
      </c>
      <c r="Y106" s="10" t="b">
        <f t="shared" si="31"/>
        <v>0</v>
      </c>
      <c r="Z106" s="10" t="b">
        <f t="shared" si="32"/>
        <v>0</v>
      </c>
      <c r="AA106" s="10" t="b">
        <f t="shared" si="33"/>
        <v>0</v>
      </c>
      <c r="AB106" s="10" t="b">
        <f t="shared" si="34"/>
        <v>0</v>
      </c>
      <c r="AC106" s="10">
        <f t="shared" si="35"/>
        <v>0</v>
      </c>
      <c r="AD106" s="10" t="b">
        <f t="shared" si="36"/>
        <v>0</v>
      </c>
    </row>
    <row r="107" spans="1:30" x14ac:dyDescent="0.2">
      <c r="A107" s="10" t="s">
        <v>8</v>
      </c>
      <c r="C107" s="10">
        <v>60</v>
      </c>
      <c r="D107" s="10" t="s">
        <v>9</v>
      </c>
      <c r="E107" s="10" t="s">
        <v>15</v>
      </c>
      <c r="F107" s="10">
        <v>0</v>
      </c>
      <c r="G107" s="10">
        <v>0</v>
      </c>
      <c r="H107" s="10">
        <v>0</v>
      </c>
      <c r="I107" s="10">
        <v>0</v>
      </c>
      <c r="J107" s="10" t="s">
        <v>73</v>
      </c>
      <c r="K107" s="10">
        <f t="shared" si="19"/>
        <v>0</v>
      </c>
      <c r="L107" s="10">
        <f t="shared" si="20"/>
        <v>0</v>
      </c>
      <c r="M107" s="10">
        <f t="shared" si="21"/>
        <v>0</v>
      </c>
      <c r="N107" s="10">
        <f t="shared" si="22"/>
        <v>0</v>
      </c>
      <c r="O107" s="10" t="b">
        <f t="shared" si="25"/>
        <v>0</v>
      </c>
      <c r="P107" s="10" t="b">
        <f t="shared" si="26"/>
        <v>0</v>
      </c>
      <c r="Q107" s="10">
        <f t="shared" si="27"/>
        <v>0</v>
      </c>
      <c r="R107" s="10">
        <f t="shared" si="23"/>
        <v>0</v>
      </c>
      <c r="S107" s="10" t="b">
        <f t="shared" si="24"/>
        <v>0</v>
      </c>
      <c r="T107" s="10" t="b">
        <f t="shared" si="28"/>
        <v>0</v>
      </c>
      <c r="U107" s="10">
        <f t="shared" si="29"/>
        <v>0</v>
      </c>
      <c r="V107" s="10">
        <v>1</v>
      </c>
      <c r="W107" s="10">
        <f t="shared" si="30"/>
        <v>0</v>
      </c>
      <c r="X107" s="10" t="b">
        <f t="shared" si="37"/>
        <v>0</v>
      </c>
      <c r="Y107" s="10" t="b">
        <f t="shared" si="31"/>
        <v>0</v>
      </c>
      <c r="Z107" s="10" t="b">
        <f t="shared" si="32"/>
        <v>0</v>
      </c>
      <c r="AA107" s="10" t="b">
        <f t="shared" si="33"/>
        <v>0</v>
      </c>
      <c r="AB107" s="10" t="b">
        <f t="shared" si="34"/>
        <v>0</v>
      </c>
      <c r="AC107" s="10">
        <f t="shared" si="35"/>
        <v>0</v>
      </c>
      <c r="AD107" s="10" t="b">
        <f t="shared" si="36"/>
        <v>0</v>
      </c>
    </row>
    <row r="108" spans="1:30" x14ac:dyDescent="0.2">
      <c r="A108" s="10" t="s">
        <v>8</v>
      </c>
      <c r="B108" s="10">
        <v>-3.4536265410000002</v>
      </c>
      <c r="C108" s="10">
        <v>55</v>
      </c>
      <c r="D108" s="10" t="s">
        <v>13</v>
      </c>
      <c r="F108" s="10">
        <v>0</v>
      </c>
      <c r="G108" s="10">
        <v>0</v>
      </c>
      <c r="H108" s="10">
        <v>0</v>
      </c>
      <c r="I108" s="10">
        <v>0</v>
      </c>
      <c r="J108" s="10" t="s">
        <v>73</v>
      </c>
      <c r="K108" s="10">
        <f t="shared" si="19"/>
        <v>0</v>
      </c>
      <c r="L108" s="10">
        <f t="shared" si="20"/>
        <v>0</v>
      </c>
      <c r="M108" s="10">
        <f t="shared" si="21"/>
        <v>0</v>
      </c>
      <c r="N108" s="10">
        <f t="shared" si="22"/>
        <v>0</v>
      </c>
      <c r="O108" s="10" t="b">
        <f t="shared" si="25"/>
        <v>0</v>
      </c>
      <c r="P108" s="10" t="b">
        <f t="shared" si="26"/>
        <v>0</v>
      </c>
      <c r="Q108" s="10">
        <f t="shared" si="27"/>
        <v>0</v>
      </c>
      <c r="R108" s="10">
        <f t="shared" si="23"/>
        <v>0</v>
      </c>
      <c r="S108" s="10" t="b">
        <f t="shared" si="24"/>
        <v>0</v>
      </c>
      <c r="T108" s="10" t="b">
        <f t="shared" si="28"/>
        <v>0</v>
      </c>
      <c r="U108" s="10">
        <f t="shared" si="29"/>
        <v>0</v>
      </c>
      <c r="V108" s="10">
        <v>1</v>
      </c>
      <c r="W108" s="10">
        <f t="shared" si="30"/>
        <v>0</v>
      </c>
      <c r="X108" s="10" t="b">
        <f t="shared" si="37"/>
        <v>0</v>
      </c>
      <c r="Y108" s="10" t="b">
        <f t="shared" si="31"/>
        <v>0</v>
      </c>
      <c r="Z108" s="10" t="b">
        <f t="shared" si="32"/>
        <v>0</v>
      </c>
      <c r="AA108" s="10" t="b">
        <f t="shared" si="33"/>
        <v>0</v>
      </c>
      <c r="AB108" s="10" t="b">
        <f t="shared" si="34"/>
        <v>0</v>
      </c>
      <c r="AC108" s="10">
        <f t="shared" si="35"/>
        <v>0</v>
      </c>
      <c r="AD108" s="10" t="b">
        <f t="shared" si="36"/>
        <v>0</v>
      </c>
    </row>
    <row r="109" spans="1:30" x14ac:dyDescent="0.2">
      <c r="A109" s="10" t="s">
        <v>8</v>
      </c>
      <c r="B109" s="10">
        <v>1.123105215</v>
      </c>
      <c r="C109" s="10">
        <v>63</v>
      </c>
      <c r="D109" s="10" t="s">
        <v>9</v>
      </c>
      <c r="E109" s="10" t="s">
        <v>53</v>
      </c>
      <c r="F109" s="10">
        <v>0</v>
      </c>
      <c r="G109" s="10">
        <v>0</v>
      </c>
      <c r="H109" s="10">
        <v>0</v>
      </c>
      <c r="I109" s="10">
        <v>0</v>
      </c>
      <c r="J109" s="10" t="s">
        <v>73</v>
      </c>
      <c r="K109" s="10">
        <f t="shared" si="19"/>
        <v>0</v>
      </c>
      <c r="L109" s="10">
        <f t="shared" si="20"/>
        <v>0</v>
      </c>
      <c r="M109" s="10">
        <f t="shared" si="21"/>
        <v>0</v>
      </c>
      <c r="N109" s="10">
        <f t="shared" si="22"/>
        <v>0</v>
      </c>
      <c r="O109" s="10" t="b">
        <f t="shared" si="25"/>
        <v>0</v>
      </c>
      <c r="P109" s="10" t="b">
        <f t="shared" si="26"/>
        <v>0</v>
      </c>
      <c r="Q109" s="10">
        <f t="shared" si="27"/>
        <v>0</v>
      </c>
      <c r="R109" s="10">
        <f t="shared" si="23"/>
        <v>0</v>
      </c>
      <c r="S109" s="10" t="b">
        <f t="shared" si="24"/>
        <v>0</v>
      </c>
      <c r="T109" s="10" t="b">
        <f t="shared" si="28"/>
        <v>0</v>
      </c>
      <c r="U109" s="10">
        <f t="shared" si="29"/>
        <v>0</v>
      </c>
      <c r="V109" s="10">
        <v>1</v>
      </c>
      <c r="W109" s="10">
        <f t="shared" si="30"/>
        <v>0</v>
      </c>
      <c r="X109" s="10" t="b">
        <f t="shared" si="37"/>
        <v>0</v>
      </c>
      <c r="Y109" s="10" t="b">
        <f t="shared" si="31"/>
        <v>0</v>
      </c>
      <c r="Z109" s="10" t="b">
        <f t="shared" si="32"/>
        <v>0</v>
      </c>
      <c r="AA109" s="10" t="b">
        <f t="shared" si="33"/>
        <v>0</v>
      </c>
      <c r="AB109" s="10" t="b">
        <f t="shared" si="34"/>
        <v>0</v>
      </c>
      <c r="AC109" s="10">
        <f t="shared" si="35"/>
        <v>0</v>
      </c>
      <c r="AD109" s="10" t="b">
        <f t="shared" si="36"/>
        <v>0</v>
      </c>
    </row>
    <row r="110" spans="1:30" x14ac:dyDescent="0.2">
      <c r="A110" s="10" t="s">
        <v>8</v>
      </c>
      <c r="C110" s="10">
        <v>67</v>
      </c>
      <c r="D110" s="10" t="s">
        <v>13</v>
      </c>
      <c r="F110" s="10">
        <v>0</v>
      </c>
      <c r="G110" s="10">
        <v>0</v>
      </c>
      <c r="H110" s="10">
        <v>0</v>
      </c>
      <c r="I110" s="10">
        <v>0</v>
      </c>
      <c r="J110" s="10" t="s">
        <v>73</v>
      </c>
      <c r="K110" s="10">
        <f t="shared" si="19"/>
        <v>0</v>
      </c>
      <c r="L110" s="10">
        <f t="shared" si="20"/>
        <v>0</v>
      </c>
      <c r="M110" s="10">
        <f t="shared" si="21"/>
        <v>0</v>
      </c>
      <c r="N110" s="10">
        <f t="shared" si="22"/>
        <v>0</v>
      </c>
      <c r="O110" s="10" t="b">
        <f t="shared" si="25"/>
        <v>0</v>
      </c>
      <c r="P110" s="10" t="b">
        <f t="shared" si="26"/>
        <v>0</v>
      </c>
      <c r="Q110" s="10">
        <f t="shared" si="27"/>
        <v>0</v>
      </c>
      <c r="R110" s="10">
        <f t="shared" si="23"/>
        <v>0</v>
      </c>
      <c r="S110" s="10" t="b">
        <f t="shared" si="24"/>
        <v>0</v>
      </c>
      <c r="T110" s="10" t="b">
        <f t="shared" si="28"/>
        <v>0</v>
      </c>
      <c r="U110" s="10">
        <f t="shared" si="29"/>
        <v>0</v>
      </c>
      <c r="V110" s="10">
        <v>1</v>
      </c>
      <c r="W110" s="10">
        <f t="shared" si="30"/>
        <v>0</v>
      </c>
      <c r="X110" s="10" t="b">
        <f t="shared" si="37"/>
        <v>0</v>
      </c>
      <c r="Y110" s="10" t="b">
        <f t="shared" si="31"/>
        <v>0</v>
      </c>
      <c r="Z110" s="10" t="b">
        <f t="shared" si="32"/>
        <v>0</v>
      </c>
      <c r="AA110" s="10" t="b">
        <f t="shared" si="33"/>
        <v>0</v>
      </c>
      <c r="AB110" s="10" t="b">
        <f t="shared" si="34"/>
        <v>0</v>
      </c>
      <c r="AC110" s="10">
        <f t="shared" si="35"/>
        <v>0</v>
      </c>
      <c r="AD110" s="10" t="b">
        <f t="shared" si="36"/>
        <v>0</v>
      </c>
    </row>
    <row r="111" spans="1:30" x14ac:dyDescent="0.2">
      <c r="A111" s="10" t="s">
        <v>8</v>
      </c>
      <c r="C111" s="10">
        <v>78</v>
      </c>
      <c r="D111" s="10" t="s">
        <v>13</v>
      </c>
      <c r="E111" s="10" t="s">
        <v>15</v>
      </c>
      <c r="F111" s="10">
        <v>0</v>
      </c>
      <c r="G111" s="10">
        <v>0</v>
      </c>
      <c r="H111" s="10">
        <v>0</v>
      </c>
      <c r="I111" s="10">
        <v>0</v>
      </c>
      <c r="J111" s="10" t="s">
        <v>73</v>
      </c>
      <c r="K111" s="10">
        <f t="shared" si="19"/>
        <v>0</v>
      </c>
      <c r="L111" s="10">
        <f t="shared" si="20"/>
        <v>0</v>
      </c>
      <c r="M111" s="10">
        <f t="shared" si="21"/>
        <v>0</v>
      </c>
      <c r="N111" s="10">
        <f t="shared" si="22"/>
        <v>0</v>
      </c>
      <c r="O111" s="10" t="b">
        <f t="shared" si="25"/>
        <v>0</v>
      </c>
      <c r="P111" s="10" t="b">
        <f t="shared" si="26"/>
        <v>0</v>
      </c>
      <c r="Q111" s="10">
        <f t="shared" si="27"/>
        <v>0</v>
      </c>
      <c r="R111" s="10">
        <f t="shared" si="23"/>
        <v>0</v>
      </c>
      <c r="S111" s="10" t="b">
        <f t="shared" si="24"/>
        <v>0</v>
      </c>
      <c r="T111" s="10" t="b">
        <f t="shared" si="28"/>
        <v>0</v>
      </c>
      <c r="U111" s="10">
        <f t="shared" si="29"/>
        <v>0</v>
      </c>
      <c r="V111" s="10">
        <v>1</v>
      </c>
      <c r="W111" s="10">
        <f t="shared" si="30"/>
        <v>0</v>
      </c>
      <c r="X111" s="10" t="b">
        <f t="shared" si="37"/>
        <v>0</v>
      </c>
      <c r="Y111" s="10" t="b">
        <f t="shared" si="31"/>
        <v>0</v>
      </c>
      <c r="Z111" s="10" t="b">
        <f t="shared" si="32"/>
        <v>0</v>
      </c>
      <c r="AA111" s="10" t="b">
        <f t="shared" si="33"/>
        <v>0</v>
      </c>
      <c r="AB111" s="10" t="b">
        <f t="shared" si="34"/>
        <v>0</v>
      </c>
      <c r="AC111" s="10">
        <f t="shared" si="35"/>
        <v>0</v>
      </c>
      <c r="AD111" s="10" t="b">
        <f t="shared" si="36"/>
        <v>0</v>
      </c>
    </row>
    <row r="112" spans="1:30" x14ac:dyDescent="0.2">
      <c r="A112" s="10" t="s">
        <v>8</v>
      </c>
      <c r="B112" s="10">
        <v>-5.3426761110000003</v>
      </c>
      <c r="C112" s="10">
        <v>68</v>
      </c>
      <c r="D112" s="10" t="s">
        <v>9</v>
      </c>
      <c r="E112" s="10" t="s">
        <v>15</v>
      </c>
      <c r="F112" s="10">
        <v>0</v>
      </c>
      <c r="G112" s="10">
        <v>0</v>
      </c>
      <c r="H112" s="10">
        <v>0</v>
      </c>
      <c r="I112" s="10">
        <v>0</v>
      </c>
      <c r="J112" s="10" t="s">
        <v>73</v>
      </c>
      <c r="K112" s="10">
        <f t="shared" si="19"/>
        <v>0</v>
      </c>
      <c r="L112" s="10">
        <f t="shared" si="20"/>
        <v>0</v>
      </c>
      <c r="M112" s="10">
        <f t="shared" si="21"/>
        <v>0</v>
      </c>
      <c r="N112" s="10">
        <f t="shared" si="22"/>
        <v>0</v>
      </c>
      <c r="O112" s="10" t="b">
        <f t="shared" si="25"/>
        <v>0</v>
      </c>
      <c r="P112" s="10" t="b">
        <f t="shared" si="26"/>
        <v>0</v>
      </c>
      <c r="Q112" s="10">
        <f t="shared" si="27"/>
        <v>0</v>
      </c>
      <c r="R112" s="10">
        <f t="shared" si="23"/>
        <v>0</v>
      </c>
      <c r="S112" s="10" t="b">
        <f t="shared" si="24"/>
        <v>0</v>
      </c>
      <c r="T112" s="10" t="b">
        <f t="shared" si="28"/>
        <v>0</v>
      </c>
      <c r="U112" s="10">
        <f t="shared" si="29"/>
        <v>0</v>
      </c>
      <c r="V112" s="10">
        <v>1</v>
      </c>
      <c r="W112" s="10">
        <f t="shared" si="30"/>
        <v>0</v>
      </c>
      <c r="X112" s="10" t="b">
        <f t="shared" si="37"/>
        <v>0</v>
      </c>
      <c r="Y112" s="10" t="b">
        <f t="shared" si="31"/>
        <v>0</v>
      </c>
      <c r="Z112" s="10" t="b">
        <f t="shared" si="32"/>
        <v>0</v>
      </c>
      <c r="AA112" s="10" t="b">
        <f t="shared" si="33"/>
        <v>0</v>
      </c>
      <c r="AB112" s="10" t="b">
        <f t="shared" si="34"/>
        <v>0</v>
      </c>
      <c r="AC112" s="10">
        <f t="shared" si="35"/>
        <v>0</v>
      </c>
      <c r="AD112" s="10" t="b">
        <f t="shared" si="36"/>
        <v>0</v>
      </c>
    </row>
    <row r="113" spans="1:30" x14ac:dyDescent="0.2">
      <c r="A113" s="10" t="s">
        <v>8</v>
      </c>
      <c r="B113" s="10">
        <v>4.1871186180000004</v>
      </c>
      <c r="C113" s="10">
        <v>81</v>
      </c>
      <c r="D113" s="10" t="s">
        <v>13</v>
      </c>
      <c r="E113" s="10" t="s">
        <v>76</v>
      </c>
      <c r="F113" s="10">
        <v>0</v>
      </c>
      <c r="G113" s="10">
        <v>1</v>
      </c>
      <c r="H113" s="10">
        <v>0.5</v>
      </c>
      <c r="I113" s="10">
        <v>1</v>
      </c>
      <c r="J113" s="10" t="s">
        <v>73</v>
      </c>
      <c r="K113" s="10">
        <f t="shared" si="19"/>
        <v>0</v>
      </c>
      <c r="L113" s="10">
        <f t="shared" si="20"/>
        <v>1</v>
      </c>
      <c r="M113" s="10">
        <f t="shared" si="21"/>
        <v>0</v>
      </c>
      <c r="N113" s="10">
        <f t="shared" si="22"/>
        <v>1</v>
      </c>
      <c r="O113" s="10" t="b">
        <f t="shared" si="25"/>
        <v>1</v>
      </c>
      <c r="P113" s="10" t="b">
        <f t="shared" si="26"/>
        <v>0</v>
      </c>
      <c r="Q113" s="10">
        <f t="shared" si="27"/>
        <v>0</v>
      </c>
      <c r="R113" s="10">
        <f t="shared" si="23"/>
        <v>0</v>
      </c>
      <c r="S113" s="10" t="b">
        <f t="shared" si="24"/>
        <v>0</v>
      </c>
      <c r="T113" s="10" t="b">
        <f t="shared" si="28"/>
        <v>0</v>
      </c>
      <c r="U113" s="10">
        <f t="shared" si="29"/>
        <v>0</v>
      </c>
      <c r="V113" s="10">
        <v>1</v>
      </c>
      <c r="W113" s="10">
        <f t="shared" si="30"/>
        <v>0</v>
      </c>
      <c r="X113" s="10" t="b">
        <f t="shared" si="37"/>
        <v>0</v>
      </c>
      <c r="Y113" s="10" t="b">
        <f t="shared" si="31"/>
        <v>1</v>
      </c>
      <c r="Z113" s="10" t="b">
        <f t="shared" si="32"/>
        <v>0</v>
      </c>
      <c r="AA113" s="10" t="b">
        <f t="shared" si="33"/>
        <v>1</v>
      </c>
      <c r="AB113" s="10" t="b">
        <f t="shared" si="34"/>
        <v>0</v>
      </c>
      <c r="AC113" s="10">
        <f t="shared" si="35"/>
        <v>0</v>
      </c>
      <c r="AD113" s="10" t="b">
        <f t="shared" si="36"/>
        <v>0</v>
      </c>
    </row>
    <row r="114" spans="1:30" x14ac:dyDescent="0.2">
      <c r="A114" s="10" t="s">
        <v>8</v>
      </c>
      <c r="B114" s="10">
        <v>-0.40979335099999997</v>
      </c>
      <c r="C114" s="10">
        <v>57</v>
      </c>
      <c r="D114" s="10" t="s">
        <v>13</v>
      </c>
      <c r="E114" s="10" t="s">
        <v>77</v>
      </c>
      <c r="F114" s="10">
        <v>0</v>
      </c>
      <c r="G114" s="10">
        <v>0</v>
      </c>
      <c r="H114" s="10">
        <v>0.5</v>
      </c>
      <c r="I114" s="10">
        <v>0</v>
      </c>
      <c r="J114" s="10" t="s">
        <v>73</v>
      </c>
      <c r="K114" s="10">
        <f t="shared" si="19"/>
        <v>0</v>
      </c>
      <c r="L114" s="10">
        <f t="shared" si="20"/>
        <v>0</v>
      </c>
      <c r="M114" s="10">
        <f t="shared" si="21"/>
        <v>0</v>
      </c>
      <c r="N114" s="10">
        <f t="shared" si="22"/>
        <v>0</v>
      </c>
      <c r="O114" s="10" t="b">
        <f t="shared" si="25"/>
        <v>0</v>
      </c>
      <c r="P114" s="10" t="b">
        <f t="shared" si="26"/>
        <v>0</v>
      </c>
      <c r="Q114" s="10">
        <f t="shared" si="27"/>
        <v>0</v>
      </c>
      <c r="R114" s="10">
        <f t="shared" si="23"/>
        <v>0</v>
      </c>
      <c r="S114" s="10" t="b">
        <f t="shared" si="24"/>
        <v>0</v>
      </c>
      <c r="T114" s="10" t="b">
        <f t="shared" si="28"/>
        <v>0</v>
      </c>
      <c r="U114" s="10">
        <f t="shared" si="29"/>
        <v>0</v>
      </c>
      <c r="V114" s="10">
        <v>1</v>
      </c>
      <c r="W114" s="10">
        <f t="shared" si="30"/>
        <v>0</v>
      </c>
      <c r="X114" s="10" t="b">
        <f t="shared" si="37"/>
        <v>0</v>
      </c>
      <c r="Y114" s="10" t="b">
        <f t="shared" si="31"/>
        <v>0</v>
      </c>
      <c r="Z114" s="10" t="b">
        <f t="shared" si="32"/>
        <v>0</v>
      </c>
      <c r="AA114" s="10" t="b">
        <f t="shared" si="33"/>
        <v>0</v>
      </c>
      <c r="AB114" s="10" t="b">
        <f t="shared" si="34"/>
        <v>0</v>
      </c>
      <c r="AC114" s="10">
        <f t="shared" si="35"/>
        <v>0</v>
      </c>
      <c r="AD114" s="10" t="b">
        <f t="shared" si="36"/>
        <v>0</v>
      </c>
    </row>
    <row r="115" spans="1:30" x14ac:dyDescent="0.2">
      <c r="A115" s="10" t="s">
        <v>8</v>
      </c>
      <c r="C115" s="10">
        <v>75</v>
      </c>
      <c r="D115" s="10" t="s">
        <v>9</v>
      </c>
      <c r="E115" s="10" t="s">
        <v>24</v>
      </c>
      <c r="F115" s="10">
        <v>0.5</v>
      </c>
      <c r="G115" s="10">
        <v>0</v>
      </c>
      <c r="H115" s="10">
        <v>0.5</v>
      </c>
      <c r="I115" s="10">
        <v>0</v>
      </c>
      <c r="J115" s="10" t="s">
        <v>73</v>
      </c>
      <c r="K115" s="10">
        <f t="shared" si="19"/>
        <v>0</v>
      </c>
      <c r="L115" s="10">
        <f t="shared" si="20"/>
        <v>0</v>
      </c>
      <c r="M115" s="10">
        <f t="shared" si="21"/>
        <v>0</v>
      </c>
      <c r="N115" s="10">
        <f t="shared" si="22"/>
        <v>0</v>
      </c>
      <c r="O115" s="10" t="b">
        <f t="shared" si="25"/>
        <v>0</v>
      </c>
      <c r="P115" s="10" t="b">
        <f t="shared" si="26"/>
        <v>0</v>
      </c>
      <c r="Q115" s="10">
        <f t="shared" si="27"/>
        <v>0</v>
      </c>
      <c r="R115" s="10">
        <f t="shared" si="23"/>
        <v>1</v>
      </c>
      <c r="S115" s="10" t="b">
        <f t="shared" si="24"/>
        <v>0</v>
      </c>
      <c r="T115" s="10" t="b">
        <f t="shared" si="28"/>
        <v>0</v>
      </c>
      <c r="U115" s="10">
        <f t="shared" si="29"/>
        <v>0</v>
      </c>
      <c r="V115" s="10">
        <v>1</v>
      </c>
      <c r="W115" s="10">
        <f t="shared" si="30"/>
        <v>1</v>
      </c>
      <c r="X115" s="10" t="b">
        <f t="shared" si="37"/>
        <v>0</v>
      </c>
      <c r="Y115" s="10" t="b">
        <f t="shared" si="31"/>
        <v>0</v>
      </c>
      <c r="Z115" s="10" t="b">
        <f t="shared" si="32"/>
        <v>0</v>
      </c>
      <c r="AA115" s="10" t="b">
        <f t="shared" si="33"/>
        <v>0</v>
      </c>
      <c r="AB115" s="10" t="b">
        <f t="shared" si="34"/>
        <v>0</v>
      </c>
      <c r="AC115" s="10">
        <f t="shared" si="35"/>
        <v>0</v>
      </c>
      <c r="AD115" s="10" t="b">
        <f t="shared" si="36"/>
        <v>0</v>
      </c>
    </row>
    <row r="116" spans="1:30" x14ac:dyDescent="0.2">
      <c r="A116" s="10" t="s">
        <v>8</v>
      </c>
      <c r="C116" s="10">
        <v>54</v>
      </c>
      <c r="D116" s="10" t="s">
        <v>13</v>
      </c>
      <c r="F116" s="10">
        <v>0</v>
      </c>
      <c r="G116" s="10">
        <v>0</v>
      </c>
      <c r="H116" s="10">
        <v>0</v>
      </c>
      <c r="I116" s="10">
        <v>0</v>
      </c>
      <c r="J116" s="10" t="s">
        <v>73</v>
      </c>
      <c r="K116" s="10">
        <f t="shared" si="19"/>
        <v>0</v>
      </c>
      <c r="L116" s="10">
        <f t="shared" si="20"/>
        <v>0</v>
      </c>
      <c r="M116" s="10">
        <f t="shared" si="21"/>
        <v>0</v>
      </c>
      <c r="N116" s="10">
        <f t="shared" si="22"/>
        <v>0</v>
      </c>
      <c r="O116" s="10" t="b">
        <f t="shared" si="25"/>
        <v>0</v>
      </c>
      <c r="P116" s="10" t="b">
        <f t="shared" si="26"/>
        <v>0</v>
      </c>
      <c r="Q116" s="10">
        <f t="shared" si="27"/>
        <v>0</v>
      </c>
      <c r="R116" s="10">
        <f t="shared" si="23"/>
        <v>0</v>
      </c>
      <c r="S116" s="10" t="b">
        <f t="shared" si="24"/>
        <v>0</v>
      </c>
      <c r="T116" s="10" t="b">
        <f t="shared" si="28"/>
        <v>0</v>
      </c>
      <c r="U116" s="10">
        <f t="shared" si="29"/>
        <v>0</v>
      </c>
      <c r="V116" s="10">
        <v>1</v>
      </c>
      <c r="W116" s="10">
        <f t="shared" si="30"/>
        <v>0</v>
      </c>
      <c r="X116" s="10" t="b">
        <f t="shared" si="37"/>
        <v>0</v>
      </c>
      <c r="Y116" s="10" t="b">
        <f t="shared" si="31"/>
        <v>0</v>
      </c>
      <c r="Z116" s="10" t="b">
        <f t="shared" si="32"/>
        <v>0</v>
      </c>
      <c r="AA116" s="10" t="b">
        <f t="shared" si="33"/>
        <v>0</v>
      </c>
      <c r="AB116" s="10" t="b">
        <f t="shared" si="34"/>
        <v>0</v>
      </c>
      <c r="AC116" s="10">
        <f t="shared" si="35"/>
        <v>0</v>
      </c>
      <c r="AD116" s="10" t="b">
        <f t="shared" si="36"/>
        <v>0</v>
      </c>
    </row>
    <row r="117" spans="1:30" x14ac:dyDescent="0.2">
      <c r="A117" s="10" t="s">
        <v>8</v>
      </c>
      <c r="B117" s="10">
        <v>-1.760162252</v>
      </c>
      <c r="C117" s="10">
        <v>82</v>
      </c>
      <c r="D117" s="10" t="s">
        <v>13</v>
      </c>
      <c r="E117" s="10" t="s">
        <v>12</v>
      </c>
      <c r="F117" s="10">
        <v>0</v>
      </c>
      <c r="G117" s="10">
        <v>0</v>
      </c>
      <c r="H117" s="10">
        <v>0</v>
      </c>
      <c r="I117" s="10">
        <v>0</v>
      </c>
      <c r="J117" s="10" t="s">
        <v>73</v>
      </c>
      <c r="K117" s="10">
        <f t="shared" si="19"/>
        <v>0</v>
      </c>
      <c r="L117" s="10">
        <f t="shared" si="20"/>
        <v>0</v>
      </c>
      <c r="M117" s="10">
        <f t="shared" si="21"/>
        <v>0</v>
      </c>
      <c r="N117" s="10">
        <f t="shared" si="22"/>
        <v>0</v>
      </c>
      <c r="O117" s="10" t="b">
        <f t="shared" si="25"/>
        <v>0</v>
      </c>
      <c r="P117" s="10" t="b">
        <f t="shared" si="26"/>
        <v>0</v>
      </c>
      <c r="Q117" s="10">
        <f t="shared" si="27"/>
        <v>0</v>
      </c>
      <c r="R117" s="10">
        <f t="shared" si="23"/>
        <v>0</v>
      </c>
      <c r="S117" s="10" t="b">
        <f t="shared" si="24"/>
        <v>0</v>
      </c>
      <c r="T117" s="10" t="b">
        <f t="shared" si="28"/>
        <v>0</v>
      </c>
      <c r="U117" s="10">
        <f t="shared" si="29"/>
        <v>0</v>
      </c>
      <c r="V117" s="10">
        <v>1</v>
      </c>
      <c r="W117" s="10">
        <f t="shared" si="30"/>
        <v>0</v>
      </c>
      <c r="X117" s="10" t="b">
        <f t="shared" si="37"/>
        <v>0</v>
      </c>
      <c r="Y117" s="10" t="b">
        <f t="shared" si="31"/>
        <v>0</v>
      </c>
      <c r="Z117" s="10" t="b">
        <f t="shared" si="32"/>
        <v>0</v>
      </c>
      <c r="AA117" s="10" t="b">
        <f t="shared" si="33"/>
        <v>0</v>
      </c>
      <c r="AB117" s="10" t="b">
        <f t="shared" si="34"/>
        <v>0</v>
      </c>
      <c r="AC117" s="10">
        <f t="shared" si="35"/>
        <v>0</v>
      </c>
      <c r="AD117" s="10" t="b">
        <f t="shared" si="36"/>
        <v>0</v>
      </c>
    </row>
    <row r="118" spans="1:30" x14ac:dyDescent="0.2">
      <c r="A118" s="10" t="s">
        <v>8</v>
      </c>
      <c r="B118" s="10">
        <v>3.7033907999999997E-2</v>
      </c>
      <c r="C118" s="10">
        <v>72</v>
      </c>
      <c r="D118" s="10" t="s">
        <v>13</v>
      </c>
      <c r="F118" s="10">
        <v>0</v>
      </c>
      <c r="G118" s="10">
        <v>0</v>
      </c>
      <c r="H118" s="10">
        <v>0</v>
      </c>
      <c r="I118" s="10">
        <v>0</v>
      </c>
      <c r="J118" s="10" t="s">
        <v>73</v>
      </c>
      <c r="K118" s="10">
        <f t="shared" si="19"/>
        <v>0</v>
      </c>
      <c r="L118" s="10">
        <f t="shared" si="20"/>
        <v>0</v>
      </c>
      <c r="M118" s="10">
        <f t="shared" si="21"/>
        <v>0</v>
      </c>
      <c r="N118" s="10">
        <f t="shared" si="22"/>
        <v>0</v>
      </c>
      <c r="O118" s="10" t="b">
        <f t="shared" si="25"/>
        <v>0</v>
      </c>
      <c r="P118" s="10" t="b">
        <f t="shared" si="26"/>
        <v>0</v>
      </c>
      <c r="Q118" s="10">
        <f t="shared" si="27"/>
        <v>0</v>
      </c>
      <c r="R118" s="10">
        <f t="shared" si="23"/>
        <v>0</v>
      </c>
      <c r="S118" s="10" t="b">
        <f t="shared" si="24"/>
        <v>0</v>
      </c>
      <c r="T118" s="10" t="b">
        <f t="shared" si="28"/>
        <v>0</v>
      </c>
      <c r="U118" s="10">
        <f t="shared" si="29"/>
        <v>0</v>
      </c>
      <c r="V118" s="10">
        <v>1</v>
      </c>
      <c r="W118" s="10">
        <f t="shared" si="30"/>
        <v>0</v>
      </c>
      <c r="X118" s="10" t="b">
        <f t="shared" si="37"/>
        <v>0</v>
      </c>
      <c r="Y118" s="10" t="b">
        <f t="shared" si="31"/>
        <v>0</v>
      </c>
      <c r="Z118" s="10" t="b">
        <f t="shared" si="32"/>
        <v>0</v>
      </c>
      <c r="AA118" s="10" t="b">
        <f t="shared" si="33"/>
        <v>0</v>
      </c>
      <c r="AB118" s="10" t="b">
        <f t="shared" si="34"/>
        <v>0</v>
      </c>
      <c r="AC118" s="10">
        <f t="shared" si="35"/>
        <v>0</v>
      </c>
      <c r="AD118" s="10" t="b">
        <f t="shared" si="36"/>
        <v>0</v>
      </c>
    </row>
    <row r="119" spans="1:30" x14ac:dyDescent="0.2">
      <c r="A119" s="10" t="s">
        <v>8</v>
      </c>
      <c r="C119" s="10">
        <v>79</v>
      </c>
      <c r="D119" s="10" t="s">
        <v>9</v>
      </c>
      <c r="E119" s="10" t="s">
        <v>78</v>
      </c>
      <c r="F119" s="10">
        <v>0</v>
      </c>
      <c r="G119" s="10">
        <v>0</v>
      </c>
      <c r="H119" s="10">
        <v>0</v>
      </c>
      <c r="I119" s="10">
        <v>0</v>
      </c>
      <c r="J119" s="10" t="s">
        <v>73</v>
      </c>
      <c r="K119" s="10">
        <f t="shared" si="19"/>
        <v>0</v>
      </c>
      <c r="L119" s="10">
        <f t="shared" si="20"/>
        <v>0</v>
      </c>
      <c r="M119" s="10">
        <f t="shared" si="21"/>
        <v>0</v>
      </c>
      <c r="N119" s="10">
        <f t="shared" si="22"/>
        <v>0</v>
      </c>
      <c r="O119" s="10" t="b">
        <f t="shared" si="25"/>
        <v>0</v>
      </c>
      <c r="P119" s="10" t="b">
        <f t="shared" si="26"/>
        <v>0</v>
      </c>
      <c r="Q119" s="10">
        <f t="shared" si="27"/>
        <v>0</v>
      </c>
      <c r="R119" s="10">
        <f t="shared" si="23"/>
        <v>0</v>
      </c>
      <c r="S119" s="10" t="b">
        <f t="shared" si="24"/>
        <v>0</v>
      </c>
      <c r="T119" s="10" t="b">
        <f t="shared" si="28"/>
        <v>0</v>
      </c>
      <c r="U119" s="10">
        <f t="shared" si="29"/>
        <v>0</v>
      </c>
      <c r="V119" s="10">
        <v>1</v>
      </c>
      <c r="W119" s="10">
        <f t="shared" si="30"/>
        <v>0</v>
      </c>
      <c r="X119" s="10" t="b">
        <f t="shared" si="37"/>
        <v>0</v>
      </c>
      <c r="Y119" s="10" t="b">
        <f t="shared" si="31"/>
        <v>0</v>
      </c>
      <c r="Z119" s="10" t="b">
        <f t="shared" si="32"/>
        <v>0</v>
      </c>
      <c r="AA119" s="10" t="b">
        <f t="shared" si="33"/>
        <v>0</v>
      </c>
      <c r="AB119" s="10" t="b">
        <f t="shared" si="34"/>
        <v>0</v>
      </c>
      <c r="AC119" s="10">
        <f t="shared" si="35"/>
        <v>0</v>
      </c>
      <c r="AD119" s="10" t="b">
        <f t="shared" si="36"/>
        <v>0</v>
      </c>
    </row>
    <row r="120" spans="1:30" x14ac:dyDescent="0.2">
      <c r="A120" s="10" t="s">
        <v>16</v>
      </c>
      <c r="B120" s="10">
        <v>-0.90226366999999996</v>
      </c>
      <c r="C120" s="10">
        <v>68</v>
      </c>
      <c r="D120" s="10" t="s">
        <v>9</v>
      </c>
      <c r="E120" s="10" t="s">
        <v>79</v>
      </c>
      <c r="F120" s="10">
        <v>0</v>
      </c>
      <c r="G120" s="10">
        <v>0</v>
      </c>
      <c r="H120" s="10">
        <v>0</v>
      </c>
      <c r="I120" s="10">
        <v>0</v>
      </c>
      <c r="J120" s="10" t="s">
        <v>73</v>
      </c>
      <c r="K120" s="10">
        <f t="shared" si="19"/>
        <v>0</v>
      </c>
      <c r="L120" s="10">
        <f t="shared" si="20"/>
        <v>0</v>
      </c>
      <c r="M120" s="10">
        <f t="shared" si="21"/>
        <v>0</v>
      </c>
      <c r="N120" s="10">
        <f t="shared" si="22"/>
        <v>0</v>
      </c>
      <c r="O120" s="10" t="b">
        <f t="shared" si="25"/>
        <v>0</v>
      </c>
      <c r="P120" s="10" t="b">
        <f t="shared" si="26"/>
        <v>0</v>
      </c>
      <c r="Q120" s="10">
        <f t="shared" si="27"/>
        <v>0</v>
      </c>
      <c r="R120" s="10">
        <f t="shared" si="23"/>
        <v>0</v>
      </c>
      <c r="S120" s="10" t="b">
        <f t="shared" si="24"/>
        <v>0</v>
      </c>
      <c r="T120" s="10" t="b">
        <f t="shared" si="28"/>
        <v>0</v>
      </c>
      <c r="U120" s="10">
        <f t="shared" si="29"/>
        <v>0</v>
      </c>
      <c r="V120" s="10">
        <v>1</v>
      </c>
      <c r="W120" s="10">
        <f t="shared" si="30"/>
        <v>0</v>
      </c>
      <c r="X120" s="10" t="b">
        <f t="shared" si="37"/>
        <v>0</v>
      </c>
      <c r="Y120" s="10" t="b">
        <f t="shared" si="31"/>
        <v>0</v>
      </c>
      <c r="Z120" s="10" t="b">
        <f t="shared" si="32"/>
        <v>0</v>
      </c>
      <c r="AA120" s="10" t="b">
        <f t="shared" si="33"/>
        <v>0</v>
      </c>
      <c r="AB120" s="10" t="b">
        <f t="shared" si="34"/>
        <v>0</v>
      </c>
      <c r="AC120" s="10">
        <f t="shared" si="35"/>
        <v>0</v>
      </c>
      <c r="AD120" s="10" t="b">
        <f t="shared" si="36"/>
        <v>0</v>
      </c>
    </row>
    <row r="121" spans="1:30" x14ac:dyDescent="0.2">
      <c r="A121" s="10" t="s">
        <v>16</v>
      </c>
      <c r="C121" s="10">
        <v>74</v>
      </c>
      <c r="D121" s="10" t="s">
        <v>13</v>
      </c>
      <c r="F121" s="10">
        <v>1</v>
      </c>
      <c r="G121" s="10">
        <v>0</v>
      </c>
      <c r="H121" s="10">
        <v>0</v>
      </c>
      <c r="I121" s="10">
        <v>0</v>
      </c>
      <c r="J121" s="10" t="s">
        <v>73</v>
      </c>
      <c r="K121" s="10">
        <f t="shared" si="19"/>
        <v>1</v>
      </c>
      <c r="L121" s="10">
        <f t="shared" si="20"/>
        <v>0</v>
      </c>
      <c r="M121" s="10">
        <f t="shared" si="21"/>
        <v>0</v>
      </c>
      <c r="N121" s="10">
        <f t="shared" si="22"/>
        <v>0</v>
      </c>
      <c r="O121" s="10" t="b">
        <f t="shared" si="25"/>
        <v>0</v>
      </c>
      <c r="P121" s="10" t="b">
        <f t="shared" si="26"/>
        <v>0</v>
      </c>
      <c r="Q121" s="10">
        <f t="shared" si="27"/>
        <v>0</v>
      </c>
      <c r="R121" s="10">
        <f t="shared" si="23"/>
        <v>0</v>
      </c>
      <c r="S121" s="10" t="b">
        <f t="shared" si="24"/>
        <v>0</v>
      </c>
      <c r="T121" s="10" t="b">
        <f t="shared" si="28"/>
        <v>0</v>
      </c>
      <c r="U121" s="10">
        <f t="shared" si="29"/>
        <v>0</v>
      </c>
      <c r="V121" s="10">
        <v>1</v>
      </c>
      <c r="W121" s="10">
        <f t="shared" si="30"/>
        <v>0</v>
      </c>
      <c r="X121" s="10" t="b">
        <f t="shared" si="37"/>
        <v>0</v>
      </c>
      <c r="Y121" s="10" t="b">
        <f t="shared" si="31"/>
        <v>0</v>
      </c>
      <c r="Z121" s="10" t="b">
        <f t="shared" si="32"/>
        <v>0</v>
      </c>
      <c r="AA121" s="10" t="b">
        <f t="shared" si="33"/>
        <v>0</v>
      </c>
      <c r="AB121" s="10" t="b">
        <f t="shared" si="34"/>
        <v>0</v>
      </c>
      <c r="AC121" s="10">
        <f t="shared" si="35"/>
        <v>0</v>
      </c>
      <c r="AD121" s="10" t="b">
        <f t="shared" si="36"/>
        <v>0</v>
      </c>
    </row>
    <row r="122" spans="1:30" x14ac:dyDescent="0.2">
      <c r="A122" s="10" t="s">
        <v>16</v>
      </c>
      <c r="B122" s="10">
        <v>1.3878249060000001</v>
      </c>
      <c r="C122" s="10">
        <v>80</v>
      </c>
      <c r="D122" s="10" t="s">
        <v>9</v>
      </c>
      <c r="F122" s="10">
        <v>0</v>
      </c>
      <c r="G122" s="10">
        <v>0</v>
      </c>
      <c r="H122" s="10">
        <v>0</v>
      </c>
      <c r="I122" s="10">
        <v>0</v>
      </c>
      <c r="J122" s="10" t="s">
        <v>73</v>
      </c>
      <c r="K122" s="10">
        <f t="shared" si="19"/>
        <v>0</v>
      </c>
      <c r="L122" s="10">
        <f t="shared" si="20"/>
        <v>0</v>
      </c>
      <c r="M122" s="10">
        <f t="shared" si="21"/>
        <v>0</v>
      </c>
      <c r="N122" s="10">
        <f t="shared" si="22"/>
        <v>0</v>
      </c>
      <c r="O122" s="10" t="b">
        <f t="shared" si="25"/>
        <v>0</v>
      </c>
      <c r="P122" s="10" t="b">
        <f t="shared" si="26"/>
        <v>0</v>
      </c>
      <c r="Q122" s="10">
        <f t="shared" si="27"/>
        <v>0</v>
      </c>
      <c r="R122" s="10">
        <f t="shared" si="23"/>
        <v>0</v>
      </c>
      <c r="S122" s="10" t="b">
        <f t="shared" si="24"/>
        <v>0</v>
      </c>
      <c r="T122" s="10" t="b">
        <f t="shared" si="28"/>
        <v>0</v>
      </c>
      <c r="U122" s="10">
        <f t="shared" si="29"/>
        <v>0</v>
      </c>
      <c r="V122" s="10">
        <v>1</v>
      </c>
      <c r="W122" s="10">
        <f t="shared" si="30"/>
        <v>0</v>
      </c>
      <c r="X122" s="10" t="b">
        <f t="shared" si="37"/>
        <v>0</v>
      </c>
      <c r="Y122" s="10" t="b">
        <f t="shared" si="31"/>
        <v>0</v>
      </c>
      <c r="Z122" s="10" t="b">
        <f t="shared" si="32"/>
        <v>0</v>
      </c>
      <c r="AA122" s="10" t="b">
        <f t="shared" si="33"/>
        <v>0</v>
      </c>
      <c r="AB122" s="10" t="b">
        <f t="shared" si="34"/>
        <v>0</v>
      </c>
      <c r="AC122" s="10">
        <f t="shared" si="35"/>
        <v>0</v>
      </c>
      <c r="AD122" s="10" t="b">
        <f t="shared" si="36"/>
        <v>0</v>
      </c>
    </row>
    <row r="123" spans="1:30" x14ac:dyDescent="0.2">
      <c r="A123" s="10" t="s">
        <v>16</v>
      </c>
      <c r="B123" s="10">
        <v>4.5387679140000001</v>
      </c>
      <c r="C123" s="10">
        <v>80</v>
      </c>
      <c r="D123" s="10" t="s">
        <v>9</v>
      </c>
      <c r="E123" s="10" t="s">
        <v>80</v>
      </c>
      <c r="F123" s="10">
        <v>1</v>
      </c>
      <c r="G123" s="10">
        <v>0</v>
      </c>
      <c r="H123" s="10">
        <v>0</v>
      </c>
      <c r="I123" s="10">
        <v>0</v>
      </c>
      <c r="J123" s="10" t="s">
        <v>73</v>
      </c>
      <c r="K123" s="10">
        <f t="shared" si="19"/>
        <v>1</v>
      </c>
      <c r="L123" s="10">
        <f t="shared" si="20"/>
        <v>0</v>
      </c>
      <c r="M123" s="10">
        <f t="shared" si="21"/>
        <v>0</v>
      </c>
      <c r="N123" s="10">
        <f t="shared" si="22"/>
        <v>0</v>
      </c>
      <c r="O123" s="10" t="b">
        <f t="shared" si="25"/>
        <v>0</v>
      </c>
      <c r="P123" s="10" t="b">
        <f t="shared" si="26"/>
        <v>0</v>
      </c>
      <c r="Q123" s="10">
        <f t="shared" si="27"/>
        <v>0</v>
      </c>
      <c r="R123" s="10">
        <f t="shared" si="23"/>
        <v>0</v>
      </c>
      <c r="S123" s="10" t="b">
        <f t="shared" si="24"/>
        <v>0</v>
      </c>
      <c r="T123" s="10" t="b">
        <f t="shared" si="28"/>
        <v>0</v>
      </c>
      <c r="U123" s="10">
        <f t="shared" si="29"/>
        <v>0</v>
      </c>
      <c r="V123" s="10">
        <v>1</v>
      </c>
      <c r="W123" s="10">
        <f t="shared" si="30"/>
        <v>0</v>
      </c>
      <c r="X123" s="10" t="b">
        <f t="shared" si="37"/>
        <v>0</v>
      </c>
      <c r="Y123" s="10" t="b">
        <f t="shared" si="31"/>
        <v>0</v>
      </c>
      <c r="Z123" s="10" t="b">
        <f t="shared" si="32"/>
        <v>0</v>
      </c>
      <c r="AA123" s="10" t="b">
        <f t="shared" si="33"/>
        <v>0</v>
      </c>
      <c r="AB123" s="10" t="b">
        <f t="shared" si="34"/>
        <v>0</v>
      </c>
      <c r="AC123" s="10">
        <f t="shared" si="35"/>
        <v>0</v>
      </c>
      <c r="AD123" s="10" t="b">
        <f t="shared" si="36"/>
        <v>0</v>
      </c>
    </row>
    <row r="124" spans="1:30" x14ac:dyDescent="0.2">
      <c r="A124" s="10" t="s">
        <v>16</v>
      </c>
      <c r="B124" s="10">
        <v>5.0120282610000002</v>
      </c>
      <c r="C124" s="10">
        <v>72</v>
      </c>
      <c r="D124" s="10" t="s">
        <v>13</v>
      </c>
      <c r="E124" s="10" t="s">
        <v>81</v>
      </c>
      <c r="F124" s="10">
        <v>0.5</v>
      </c>
      <c r="G124" s="10">
        <v>1</v>
      </c>
      <c r="H124" s="10">
        <v>0</v>
      </c>
      <c r="I124" s="10">
        <v>0</v>
      </c>
      <c r="J124" s="10" t="s">
        <v>73</v>
      </c>
      <c r="K124" s="10">
        <f t="shared" si="19"/>
        <v>0</v>
      </c>
      <c r="L124" s="10">
        <f t="shared" si="20"/>
        <v>1</v>
      </c>
      <c r="M124" s="10">
        <f t="shared" si="21"/>
        <v>0</v>
      </c>
      <c r="N124" s="10">
        <f t="shared" si="22"/>
        <v>0</v>
      </c>
      <c r="O124" s="10" t="b">
        <f t="shared" si="25"/>
        <v>1</v>
      </c>
      <c r="P124" s="10" t="b">
        <f t="shared" si="26"/>
        <v>0</v>
      </c>
      <c r="Q124" s="10">
        <f t="shared" si="27"/>
        <v>0</v>
      </c>
      <c r="R124" s="10">
        <f t="shared" si="23"/>
        <v>1</v>
      </c>
      <c r="S124" s="10" t="b">
        <f t="shared" si="24"/>
        <v>0</v>
      </c>
      <c r="T124" s="10" t="b">
        <f t="shared" si="28"/>
        <v>0</v>
      </c>
      <c r="U124" s="10">
        <f t="shared" si="29"/>
        <v>0</v>
      </c>
      <c r="V124" s="10">
        <v>1</v>
      </c>
      <c r="W124" s="10">
        <f t="shared" si="30"/>
        <v>1</v>
      </c>
      <c r="X124" s="10" t="b">
        <f t="shared" si="37"/>
        <v>0</v>
      </c>
      <c r="Y124" s="10" t="b">
        <f t="shared" si="31"/>
        <v>0</v>
      </c>
      <c r="Z124" s="10" t="b">
        <f t="shared" si="32"/>
        <v>0</v>
      </c>
      <c r="AA124" s="10" t="b">
        <f t="shared" si="33"/>
        <v>0</v>
      </c>
      <c r="AB124" s="10" t="b">
        <f t="shared" si="34"/>
        <v>0</v>
      </c>
      <c r="AC124" s="10">
        <f t="shared" si="35"/>
        <v>0</v>
      </c>
      <c r="AD124" s="10" t="b">
        <f t="shared" si="36"/>
        <v>0</v>
      </c>
    </row>
    <row r="125" spans="1:30" x14ac:dyDescent="0.2">
      <c r="A125" s="10" t="s">
        <v>16</v>
      </c>
      <c r="B125" s="10">
        <v>-3.407220857</v>
      </c>
      <c r="C125" s="10">
        <v>67</v>
      </c>
      <c r="D125" s="10" t="s">
        <v>13</v>
      </c>
      <c r="F125" s="10">
        <v>0</v>
      </c>
      <c r="G125" s="10">
        <v>0</v>
      </c>
      <c r="H125" s="10">
        <v>0</v>
      </c>
      <c r="I125" s="10">
        <v>0</v>
      </c>
      <c r="J125" s="10" t="s">
        <v>73</v>
      </c>
      <c r="K125" s="10">
        <f t="shared" si="19"/>
        <v>0</v>
      </c>
      <c r="L125" s="10">
        <f t="shared" si="20"/>
        <v>0</v>
      </c>
      <c r="M125" s="10">
        <f t="shared" si="21"/>
        <v>0</v>
      </c>
      <c r="N125" s="10">
        <f t="shared" si="22"/>
        <v>0</v>
      </c>
      <c r="O125" s="10" t="b">
        <f t="shared" si="25"/>
        <v>0</v>
      </c>
      <c r="P125" s="10" t="b">
        <f t="shared" si="26"/>
        <v>0</v>
      </c>
      <c r="Q125" s="10">
        <f t="shared" si="27"/>
        <v>0</v>
      </c>
      <c r="R125" s="10">
        <f t="shared" si="23"/>
        <v>0</v>
      </c>
      <c r="S125" s="10" t="b">
        <f t="shared" si="24"/>
        <v>0</v>
      </c>
      <c r="T125" s="10" t="b">
        <f t="shared" si="28"/>
        <v>0</v>
      </c>
      <c r="U125" s="10">
        <f t="shared" si="29"/>
        <v>0</v>
      </c>
      <c r="V125" s="10">
        <v>1</v>
      </c>
      <c r="W125" s="10">
        <f t="shared" si="30"/>
        <v>0</v>
      </c>
      <c r="X125" s="10" t="b">
        <f t="shared" si="37"/>
        <v>0</v>
      </c>
      <c r="Y125" s="10" t="b">
        <f t="shared" si="31"/>
        <v>0</v>
      </c>
      <c r="Z125" s="10" t="b">
        <f t="shared" si="32"/>
        <v>0</v>
      </c>
      <c r="AA125" s="10" t="b">
        <f t="shared" si="33"/>
        <v>0</v>
      </c>
      <c r="AB125" s="10" t="b">
        <f t="shared" si="34"/>
        <v>0</v>
      </c>
      <c r="AC125" s="10">
        <f t="shared" si="35"/>
        <v>0</v>
      </c>
      <c r="AD125" s="10" t="b">
        <f t="shared" si="36"/>
        <v>0</v>
      </c>
    </row>
    <row r="126" spans="1:30" s="21" customFormat="1" x14ac:dyDescent="0.2">
      <c r="A126" s="21" t="s">
        <v>16</v>
      </c>
      <c r="B126" s="21">
        <v>5.694318312</v>
      </c>
      <c r="C126" s="21">
        <v>70</v>
      </c>
      <c r="D126" s="21" t="s">
        <v>9</v>
      </c>
      <c r="F126" s="21">
        <v>1</v>
      </c>
      <c r="G126" s="21">
        <v>1</v>
      </c>
      <c r="H126" s="21">
        <v>0</v>
      </c>
      <c r="I126" s="21">
        <v>0</v>
      </c>
      <c r="J126" s="21" t="s">
        <v>73</v>
      </c>
      <c r="K126" s="10">
        <f t="shared" si="19"/>
        <v>1</v>
      </c>
      <c r="L126" s="10">
        <f t="shared" si="20"/>
        <v>1</v>
      </c>
      <c r="M126" s="10">
        <f t="shared" si="21"/>
        <v>0</v>
      </c>
      <c r="N126" s="10">
        <f t="shared" si="22"/>
        <v>0</v>
      </c>
      <c r="O126" s="10" t="b">
        <f t="shared" si="25"/>
        <v>1</v>
      </c>
      <c r="P126" s="10" t="b">
        <f t="shared" si="26"/>
        <v>1</v>
      </c>
      <c r="Q126" s="10">
        <f t="shared" si="27"/>
        <v>1</v>
      </c>
      <c r="R126" s="10">
        <f t="shared" si="23"/>
        <v>0</v>
      </c>
      <c r="S126" s="10" t="b">
        <f t="shared" si="24"/>
        <v>0</v>
      </c>
      <c r="T126" s="10" t="b">
        <f t="shared" si="28"/>
        <v>0</v>
      </c>
      <c r="U126" s="10">
        <f t="shared" si="29"/>
        <v>0</v>
      </c>
      <c r="V126" s="10">
        <v>1</v>
      </c>
      <c r="W126" s="10">
        <f t="shared" si="30"/>
        <v>0</v>
      </c>
      <c r="X126" s="10" t="b">
        <f t="shared" si="37"/>
        <v>0</v>
      </c>
      <c r="Y126" s="10" t="b">
        <f t="shared" si="31"/>
        <v>0</v>
      </c>
      <c r="Z126" s="10" t="b">
        <f t="shared" si="32"/>
        <v>0</v>
      </c>
      <c r="AA126" s="10" t="b">
        <f t="shared" si="33"/>
        <v>0</v>
      </c>
      <c r="AB126" s="10" t="b">
        <f t="shared" si="34"/>
        <v>0</v>
      </c>
      <c r="AC126" s="10">
        <f t="shared" si="35"/>
        <v>0</v>
      </c>
      <c r="AD126" s="10" t="b">
        <f t="shared" si="36"/>
        <v>0</v>
      </c>
    </row>
    <row r="127" spans="1:30" x14ac:dyDescent="0.2">
      <c r="A127" s="10" t="s">
        <v>16</v>
      </c>
      <c r="C127" s="10">
        <v>67</v>
      </c>
      <c r="D127" s="10" t="s">
        <v>9</v>
      </c>
      <c r="E127" s="10" t="s">
        <v>82</v>
      </c>
      <c r="F127" s="10">
        <v>1</v>
      </c>
      <c r="G127" s="10">
        <v>0</v>
      </c>
      <c r="H127" s="10">
        <v>0</v>
      </c>
      <c r="I127" s="10">
        <v>0</v>
      </c>
      <c r="J127" s="10" t="s">
        <v>73</v>
      </c>
      <c r="K127" s="10">
        <f t="shared" si="19"/>
        <v>1</v>
      </c>
      <c r="L127" s="10">
        <f t="shared" si="20"/>
        <v>0</v>
      </c>
      <c r="M127" s="10">
        <f t="shared" si="21"/>
        <v>0</v>
      </c>
      <c r="N127" s="10">
        <f t="shared" si="22"/>
        <v>0</v>
      </c>
      <c r="O127" s="10" t="b">
        <f t="shared" si="25"/>
        <v>0</v>
      </c>
      <c r="P127" s="10" t="b">
        <f t="shared" si="26"/>
        <v>0</v>
      </c>
      <c r="Q127" s="10">
        <f t="shared" si="27"/>
        <v>0</v>
      </c>
      <c r="R127" s="10">
        <f t="shared" si="23"/>
        <v>0</v>
      </c>
      <c r="S127" s="10" t="b">
        <f t="shared" si="24"/>
        <v>0</v>
      </c>
      <c r="T127" s="10" t="b">
        <f t="shared" si="28"/>
        <v>0</v>
      </c>
      <c r="U127" s="10">
        <f t="shared" si="29"/>
        <v>0</v>
      </c>
      <c r="V127" s="10">
        <v>1</v>
      </c>
      <c r="W127" s="10">
        <f t="shared" si="30"/>
        <v>0</v>
      </c>
      <c r="X127" s="10" t="b">
        <f t="shared" si="37"/>
        <v>0</v>
      </c>
      <c r="Y127" s="10" t="b">
        <f t="shared" si="31"/>
        <v>0</v>
      </c>
      <c r="Z127" s="10" t="b">
        <f t="shared" si="32"/>
        <v>0</v>
      </c>
      <c r="AA127" s="10" t="b">
        <f t="shared" si="33"/>
        <v>0</v>
      </c>
      <c r="AB127" s="10" t="b">
        <f t="shared" si="34"/>
        <v>0</v>
      </c>
      <c r="AC127" s="10">
        <f t="shared" si="35"/>
        <v>0</v>
      </c>
      <c r="AD127" s="10" t="b">
        <f t="shared" si="36"/>
        <v>0</v>
      </c>
    </row>
    <row r="128" spans="1:30" s="21" customFormat="1" x14ac:dyDescent="0.2">
      <c r="A128" s="21" t="s">
        <v>16</v>
      </c>
      <c r="C128" s="21">
        <v>67</v>
      </c>
      <c r="D128" s="21" t="s">
        <v>9</v>
      </c>
      <c r="F128" s="21">
        <v>1</v>
      </c>
      <c r="G128" s="21">
        <v>1</v>
      </c>
      <c r="H128" s="21">
        <v>0</v>
      </c>
      <c r="I128" s="21">
        <v>1</v>
      </c>
      <c r="J128" s="21" t="s">
        <v>73</v>
      </c>
      <c r="K128" s="10">
        <f t="shared" si="19"/>
        <v>1</v>
      </c>
      <c r="L128" s="10">
        <f t="shared" si="20"/>
        <v>1</v>
      </c>
      <c r="M128" s="10">
        <f t="shared" si="21"/>
        <v>0</v>
      </c>
      <c r="N128" s="10">
        <f t="shared" si="22"/>
        <v>1</v>
      </c>
      <c r="O128" s="10" t="b">
        <f t="shared" si="25"/>
        <v>1</v>
      </c>
      <c r="P128" s="10" t="b">
        <f t="shared" si="26"/>
        <v>1</v>
      </c>
      <c r="Q128" s="10">
        <f t="shared" si="27"/>
        <v>1</v>
      </c>
      <c r="R128" s="10">
        <f t="shared" si="23"/>
        <v>0</v>
      </c>
      <c r="S128" s="10" t="b">
        <f t="shared" si="24"/>
        <v>0</v>
      </c>
      <c r="T128" s="10" t="b">
        <f t="shared" si="28"/>
        <v>0</v>
      </c>
      <c r="U128" s="10">
        <f t="shared" si="29"/>
        <v>0</v>
      </c>
      <c r="V128" s="10">
        <v>1</v>
      </c>
      <c r="W128" s="10">
        <f t="shared" si="30"/>
        <v>0</v>
      </c>
      <c r="X128" s="10" t="b">
        <f t="shared" si="37"/>
        <v>0</v>
      </c>
      <c r="Y128" s="10" t="b">
        <f t="shared" si="31"/>
        <v>1</v>
      </c>
      <c r="Z128" s="10" t="b">
        <f t="shared" si="32"/>
        <v>0</v>
      </c>
      <c r="AA128" s="10" t="b">
        <f t="shared" si="33"/>
        <v>1</v>
      </c>
      <c r="AB128" s="10" t="b">
        <f t="shared" si="34"/>
        <v>0</v>
      </c>
      <c r="AC128" s="10">
        <f t="shared" si="35"/>
        <v>0</v>
      </c>
      <c r="AD128" s="10" t="b">
        <f t="shared" si="36"/>
        <v>0</v>
      </c>
    </row>
    <row r="129" spans="1:30" x14ac:dyDescent="0.2">
      <c r="A129" s="10" t="s">
        <v>16</v>
      </c>
      <c r="B129" s="10">
        <v>5.5261576589999999</v>
      </c>
      <c r="C129" s="10">
        <v>70</v>
      </c>
      <c r="D129" s="10" t="s">
        <v>9</v>
      </c>
      <c r="E129" s="10" t="s">
        <v>83</v>
      </c>
      <c r="F129" s="10">
        <v>0</v>
      </c>
      <c r="G129" s="10">
        <v>0.5</v>
      </c>
      <c r="H129" s="10">
        <v>0</v>
      </c>
      <c r="I129" s="10">
        <v>1</v>
      </c>
      <c r="J129" s="10" t="s">
        <v>73</v>
      </c>
      <c r="K129" s="10">
        <f t="shared" si="19"/>
        <v>0</v>
      </c>
      <c r="L129" s="10">
        <f t="shared" si="20"/>
        <v>0</v>
      </c>
      <c r="M129" s="10">
        <f t="shared" si="21"/>
        <v>0</v>
      </c>
      <c r="N129" s="10">
        <f t="shared" si="22"/>
        <v>1</v>
      </c>
      <c r="O129" s="10" t="b">
        <f t="shared" si="25"/>
        <v>1</v>
      </c>
      <c r="P129" s="10" t="b">
        <f t="shared" si="26"/>
        <v>0</v>
      </c>
      <c r="Q129" s="10">
        <f t="shared" si="27"/>
        <v>0</v>
      </c>
      <c r="R129" s="10">
        <f t="shared" si="23"/>
        <v>0</v>
      </c>
      <c r="S129" s="10" t="b">
        <f t="shared" si="24"/>
        <v>0</v>
      </c>
      <c r="T129" s="10" t="b">
        <f t="shared" si="28"/>
        <v>0</v>
      </c>
      <c r="U129" s="10">
        <f t="shared" si="29"/>
        <v>0</v>
      </c>
      <c r="V129" s="10">
        <v>1</v>
      </c>
      <c r="W129" s="10">
        <f t="shared" si="30"/>
        <v>0</v>
      </c>
      <c r="X129" s="10" t="b">
        <f t="shared" si="37"/>
        <v>0</v>
      </c>
      <c r="Y129" s="10" t="b">
        <f t="shared" si="31"/>
        <v>0</v>
      </c>
      <c r="Z129" s="10" t="b">
        <f t="shared" si="32"/>
        <v>0</v>
      </c>
      <c r="AA129" s="10" t="b">
        <f t="shared" si="33"/>
        <v>0</v>
      </c>
      <c r="AB129" s="10" t="b">
        <f t="shared" si="34"/>
        <v>0</v>
      </c>
      <c r="AC129" s="10">
        <f t="shared" si="35"/>
        <v>0</v>
      </c>
      <c r="AD129" s="10" t="b">
        <f t="shared" si="36"/>
        <v>0</v>
      </c>
    </row>
    <row r="130" spans="1:30" x14ac:dyDescent="0.2">
      <c r="A130" s="10" t="s">
        <v>16</v>
      </c>
      <c r="C130" s="10">
        <v>81</v>
      </c>
      <c r="D130" s="10" t="s">
        <v>13</v>
      </c>
      <c r="E130" s="10" t="s">
        <v>84</v>
      </c>
      <c r="F130" s="10">
        <v>0</v>
      </c>
      <c r="G130" s="10">
        <v>1</v>
      </c>
      <c r="H130" s="10">
        <v>0.5</v>
      </c>
      <c r="I130" s="10">
        <v>1</v>
      </c>
      <c r="J130" s="10" t="s">
        <v>73</v>
      </c>
      <c r="K130" s="10">
        <f t="shared" ref="K130:K193" si="38">IF(F130=1,1,0)</f>
        <v>0</v>
      </c>
      <c r="L130" s="10">
        <f t="shared" ref="L130:L193" si="39">IF(G130=1,1,0)</f>
        <v>1</v>
      </c>
      <c r="M130" s="10">
        <f t="shared" ref="M130:M193" si="40">IF(H130=1,1,0)</f>
        <v>0</v>
      </c>
      <c r="N130" s="10">
        <f t="shared" ref="N130:N193" si="41">IF(I130=1,1,0)</f>
        <v>1</v>
      </c>
      <c r="O130" s="10" t="b">
        <f t="shared" si="25"/>
        <v>1</v>
      </c>
      <c r="P130" s="10" t="b">
        <f t="shared" si="26"/>
        <v>0</v>
      </c>
      <c r="Q130" s="10">
        <f t="shared" si="27"/>
        <v>0</v>
      </c>
      <c r="R130" s="10">
        <f t="shared" ref="R130:R193" si="42">IF(F130=0.5,1,0)</f>
        <v>0</v>
      </c>
      <c r="S130" s="10" t="b">
        <f t="shared" ref="S130:S193" si="43">AND(G130=1,H130=1)</f>
        <v>0</v>
      </c>
      <c r="T130" s="10" t="b">
        <f t="shared" si="28"/>
        <v>0</v>
      </c>
      <c r="U130" s="10">
        <f t="shared" si="29"/>
        <v>0</v>
      </c>
      <c r="V130" s="10">
        <v>1</v>
      </c>
      <c r="W130" s="10">
        <f t="shared" si="30"/>
        <v>0</v>
      </c>
      <c r="X130" s="10" t="b">
        <f t="shared" si="37"/>
        <v>0</v>
      </c>
      <c r="Y130" s="10" t="b">
        <f t="shared" si="31"/>
        <v>1</v>
      </c>
      <c r="Z130" s="10" t="b">
        <f t="shared" si="32"/>
        <v>0</v>
      </c>
      <c r="AA130" s="10" t="b">
        <f t="shared" si="33"/>
        <v>1</v>
      </c>
      <c r="AB130" s="10" t="b">
        <f t="shared" si="34"/>
        <v>0</v>
      </c>
      <c r="AC130" s="10">
        <f t="shared" si="35"/>
        <v>0</v>
      </c>
      <c r="AD130" s="10" t="b">
        <f t="shared" si="36"/>
        <v>0</v>
      </c>
    </row>
    <row r="131" spans="1:30" s="21" customFormat="1" x14ac:dyDescent="0.2">
      <c r="A131" s="21" t="s">
        <v>16</v>
      </c>
      <c r="B131" s="21">
        <v>4.3556225550000001</v>
      </c>
      <c r="C131" s="21">
        <v>72</v>
      </c>
      <c r="D131" s="21" t="s">
        <v>13</v>
      </c>
      <c r="F131" s="21">
        <v>1</v>
      </c>
      <c r="G131" s="21">
        <v>0</v>
      </c>
      <c r="H131" s="21">
        <v>1</v>
      </c>
      <c r="I131" s="21">
        <v>0</v>
      </c>
      <c r="J131" s="21" t="s">
        <v>73</v>
      </c>
      <c r="K131" s="10">
        <f t="shared" si="38"/>
        <v>1</v>
      </c>
      <c r="L131" s="10">
        <f t="shared" si="39"/>
        <v>0</v>
      </c>
      <c r="M131" s="10">
        <f t="shared" si="40"/>
        <v>1</v>
      </c>
      <c r="N131" s="10">
        <f t="shared" si="41"/>
        <v>0</v>
      </c>
      <c r="O131" s="10" t="b">
        <f t="shared" ref="O131:O194" si="44">OR(L131=1,M131=1,N131=1)</f>
        <v>1</v>
      </c>
      <c r="P131" s="10" t="b">
        <f t="shared" ref="P131:P194" si="45">AND(K131=1,O131=TRUE)</f>
        <v>1</v>
      </c>
      <c r="Q131" s="10">
        <f t="shared" ref="Q131:Q194" si="46">IF(P131=TRUE,1,0)</f>
        <v>1</v>
      </c>
      <c r="R131" s="10">
        <f t="shared" si="42"/>
        <v>0</v>
      </c>
      <c r="S131" s="10" t="b">
        <f t="shared" si="43"/>
        <v>0</v>
      </c>
      <c r="T131" s="10" t="b">
        <f t="shared" ref="T131:T194" si="47">AND(R131=1,S131=TRUE)</f>
        <v>0</v>
      </c>
      <c r="U131" s="10">
        <f t="shared" ref="U131:U194" si="48">IF(T131=FALSE,0,1)</f>
        <v>0</v>
      </c>
      <c r="V131" s="10">
        <v>1</v>
      </c>
      <c r="W131" s="10">
        <f t="shared" ref="W131:W194" si="49">IF(F131=0.5,1,0)</f>
        <v>0</v>
      </c>
      <c r="X131" s="10" t="b">
        <f t="shared" si="37"/>
        <v>0</v>
      </c>
      <c r="Y131" s="10" t="b">
        <f t="shared" ref="Y131:Y194" si="50">AND(G131=1,I131=1)</f>
        <v>0</v>
      </c>
      <c r="Z131" s="10" t="b">
        <f t="shared" ref="Z131:Z194" si="51">AND(H131=1,I131=1)</f>
        <v>0</v>
      </c>
      <c r="AA131" s="10" t="b">
        <f t="shared" ref="AA131:AA194" si="52">OR(X131=TRUE,Y131=TRUE,Z131=TRUE)</f>
        <v>0</v>
      </c>
      <c r="AB131" s="10" t="b">
        <f t="shared" ref="AB131:AB194" si="53">AND(W131=1,AA131=TRUE)</f>
        <v>0</v>
      </c>
      <c r="AC131" s="10">
        <f t="shared" ref="AC131:AC194" si="54">IF(AB131=FALSE,0,1)</f>
        <v>0</v>
      </c>
      <c r="AD131" s="10" t="b">
        <f t="shared" ref="AD131:AD194" si="55">AND(W131=1,N131=1)</f>
        <v>0</v>
      </c>
    </row>
    <row r="132" spans="1:30" s="21" customFormat="1" x14ac:dyDescent="0.2">
      <c r="A132" s="21" t="s">
        <v>16</v>
      </c>
      <c r="B132" s="21">
        <v>5.2547727159999997</v>
      </c>
      <c r="C132" s="21">
        <v>67</v>
      </c>
      <c r="D132" s="21" t="s">
        <v>9</v>
      </c>
      <c r="E132" s="21" t="s">
        <v>85</v>
      </c>
      <c r="F132" s="21">
        <v>1</v>
      </c>
      <c r="G132" s="21">
        <v>1</v>
      </c>
      <c r="H132" s="21">
        <v>1</v>
      </c>
      <c r="I132" s="21">
        <v>0</v>
      </c>
      <c r="J132" s="21" t="s">
        <v>73</v>
      </c>
      <c r="K132" s="10">
        <f t="shared" si="38"/>
        <v>1</v>
      </c>
      <c r="L132" s="10">
        <f t="shared" si="39"/>
        <v>1</v>
      </c>
      <c r="M132" s="10">
        <f t="shared" si="40"/>
        <v>1</v>
      </c>
      <c r="N132" s="10">
        <f t="shared" si="41"/>
        <v>0</v>
      </c>
      <c r="O132" s="10" t="b">
        <f t="shared" si="44"/>
        <v>1</v>
      </c>
      <c r="P132" s="10" t="b">
        <f t="shared" si="45"/>
        <v>1</v>
      </c>
      <c r="Q132" s="10">
        <f t="shared" si="46"/>
        <v>1</v>
      </c>
      <c r="R132" s="10">
        <f t="shared" si="42"/>
        <v>0</v>
      </c>
      <c r="S132" s="10" t="b">
        <f t="shared" si="43"/>
        <v>1</v>
      </c>
      <c r="T132" s="10" t="b">
        <f t="shared" si="47"/>
        <v>0</v>
      </c>
      <c r="U132" s="10">
        <f t="shared" si="48"/>
        <v>0</v>
      </c>
      <c r="V132" s="10">
        <v>1</v>
      </c>
      <c r="W132" s="10">
        <f t="shared" si="49"/>
        <v>0</v>
      </c>
      <c r="X132" s="10" t="b">
        <f t="shared" ref="X132:X195" si="56">AND(G132=1, H132=1)</f>
        <v>1</v>
      </c>
      <c r="Y132" s="10" t="b">
        <f t="shared" si="50"/>
        <v>0</v>
      </c>
      <c r="Z132" s="10" t="b">
        <f t="shared" si="51"/>
        <v>0</v>
      </c>
      <c r="AA132" s="10" t="b">
        <f t="shared" si="52"/>
        <v>1</v>
      </c>
      <c r="AB132" s="10" t="b">
        <f t="shared" si="53"/>
        <v>0</v>
      </c>
      <c r="AC132" s="10">
        <f t="shared" si="54"/>
        <v>0</v>
      </c>
      <c r="AD132" s="10" t="b">
        <f t="shared" si="55"/>
        <v>0</v>
      </c>
    </row>
    <row r="133" spans="1:30" s="21" customFormat="1" x14ac:dyDescent="0.2">
      <c r="A133" s="21" t="s">
        <v>16</v>
      </c>
      <c r="B133" s="21">
        <v>5.8859385939999997</v>
      </c>
      <c r="C133" s="21">
        <v>69</v>
      </c>
      <c r="D133" s="21" t="s">
        <v>9</v>
      </c>
      <c r="F133" s="21">
        <v>1</v>
      </c>
      <c r="G133" s="21">
        <v>1</v>
      </c>
      <c r="H133" s="21">
        <v>0.5</v>
      </c>
      <c r="I133" s="21">
        <v>0</v>
      </c>
      <c r="J133" s="21" t="s">
        <v>73</v>
      </c>
      <c r="K133" s="10">
        <f t="shared" si="38"/>
        <v>1</v>
      </c>
      <c r="L133" s="10">
        <f t="shared" si="39"/>
        <v>1</v>
      </c>
      <c r="M133" s="10">
        <f t="shared" si="40"/>
        <v>0</v>
      </c>
      <c r="N133" s="10">
        <f t="shared" si="41"/>
        <v>0</v>
      </c>
      <c r="O133" s="10" t="b">
        <f t="shared" si="44"/>
        <v>1</v>
      </c>
      <c r="P133" s="10" t="b">
        <f t="shared" si="45"/>
        <v>1</v>
      </c>
      <c r="Q133" s="10">
        <f t="shared" si="46"/>
        <v>1</v>
      </c>
      <c r="R133" s="10">
        <f t="shared" si="42"/>
        <v>0</v>
      </c>
      <c r="S133" s="10" t="b">
        <f t="shared" si="43"/>
        <v>0</v>
      </c>
      <c r="T133" s="10" t="b">
        <f t="shared" si="47"/>
        <v>0</v>
      </c>
      <c r="U133" s="10">
        <f t="shared" si="48"/>
        <v>0</v>
      </c>
      <c r="V133" s="10">
        <v>1</v>
      </c>
      <c r="W133" s="10">
        <f t="shared" si="49"/>
        <v>0</v>
      </c>
      <c r="X133" s="10" t="b">
        <f t="shared" si="56"/>
        <v>0</v>
      </c>
      <c r="Y133" s="10" t="b">
        <f t="shared" si="50"/>
        <v>0</v>
      </c>
      <c r="Z133" s="10" t="b">
        <f t="shared" si="51"/>
        <v>0</v>
      </c>
      <c r="AA133" s="10" t="b">
        <f t="shared" si="52"/>
        <v>0</v>
      </c>
      <c r="AB133" s="10" t="b">
        <f t="shared" si="53"/>
        <v>0</v>
      </c>
      <c r="AC133" s="10">
        <f t="shared" si="54"/>
        <v>0</v>
      </c>
      <c r="AD133" s="10" t="b">
        <f t="shared" si="55"/>
        <v>0</v>
      </c>
    </row>
    <row r="134" spans="1:30" s="21" customFormat="1" x14ac:dyDescent="0.2">
      <c r="A134" s="21" t="s">
        <v>16</v>
      </c>
      <c r="B134" s="21">
        <v>4.1546924509999998</v>
      </c>
      <c r="C134" s="21">
        <v>72</v>
      </c>
      <c r="D134" s="21" t="s">
        <v>9</v>
      </c>
      <c r="E134" s="21" t="s">
        <v>86</v>
      </c>
      <c r="F134" s="21">
        <v>1</v>
      </c>
      <c r="G134" s="21">
        <v>0</v>
      </c>
      <c r="H134" s="21">
        <v>0.5</v>
      </c>
      <c r="I134" s="21">
        <v>1</v>
      </c>
      <c r="J134" s="21" t="s">
        <v>73</v>
      </c>
      <c r="K134" s="10">
        <f t="shared" si="38"/>
        <v>1</v>
      </c>
      <c r="L134" s="10">
        <f t="shared" si="39"/>
        <v>0</v>
      </c>
      <c r="M134" s="10">
        <f t="shared" si="40"/>
        <v>0</v>
      </c>
      <c r="N134" s="10">
        <f t="shared" si="41"/>
        <v>1</v>
      </c>
      <c r="O134" s="10" t="b">
        <f t="shared" si="44"/>
        <v>1</v>
      </c>
      <c r="P134" s="10" t="b">
        <f t="shared" si="45"/>
        <v>1</v>
      </c>
      <c r="Q134" s="10">
        <f t="shared" si="46"/>
        <v>1</v>
      </c>
      <c r="R134" s="10">
        <f t="shared" si="42"/>
        <v>0</v>
      </c>
      <c r="S134" s="10" t="b">
        <f t="shared" si="43"/>
        <v>0</v>
      </c>
      <c r="T134" s="10" t="b">
        <f t="shared" si="47"/>
        <v>0</v>
      </c>
      <c r="U134" s="10">
        <f t="shared" si="48"/>
        <v>0</v>
      </c>
      <c r="V134" s="10">
        <v>1</v>
      </c>
      <c r="W134" s="10">
        <f t="shared" si="49"/>
        <v>0</v>
      </c>
      <c r="X134" s="10" t="b">
        <f t="shared" si="56"/>
        <v>0</v>
      </c>
      <c r="Y134" s="10" t="b">
        <f t="shared" si="50"/>
        <v>0</v>
      </c>
      <c r="Z134" s="10" t="b">
        <f t="shared" si="51"/>
        <v>0</v>
      </c>
      <c r="AA134" s="10" t="b">
        <f t="shared" si="52"/>
        <v>0</v>
      </c>
      <c r="AB134" s="10" t="b">
        <f t="shared" si="53"/>
        <v>0</v>
      </c>
      <c r="AC134" s="10">
        <f t="shared" si="54"/>
        <v>0</v>
      </c>
      <c r="AD134" s="10" t="b">
        <f t="shared" si="55"/>
        <v>0</v>
      </c>
    </row>
    <row r="135" spans="1:30" s="21" customFormat="1" x14ac:dyDescent="0.2">
      <c r="A135" s="21" t="s">
        <v>16</v>
      </c>
      <c r="B135" s="21">
        <v>-3.9642169869999999</v>
      </c>
      <c r="C135" s="21">
        <v>61</v>
      </c>
      <c r="D135" s="21" t="s">
        <v>13</v>
      </c>
      <c r="E135" s="21" t="s">
        <v>87</v>
      </c>
      <c r="F135" s="21">
        <v>1</v>
      </c>
      <c r="G135" s="21">
        <v>0.5</v>
      </c>
      <c r="H135" s="21">
        <v>1</v>
      </c>
      <c r="I135" s="21">
        <v>0</v>
      </c>
      <c r="J135" s="21" t="s">
        <v>73</v>
      </c>
      <c r="K135" s="10">
        <f t="shared" si="38"/>
        <v>1</v>
      </c>
      <c r="L135" s="10">
        <f t="shared" si="39"/>
        <v>0</v>
      </c>
      <c r="M135" s="10">
        <f t="shared" si="40"/>
        <v>1</v>
      </c>
      <c r="N135" s="10">
        <f t="shared" si="41"/>
        <v>0</v>
      </c>
      <c r="O135" s="10" t="b">
        <f t="shared" si="44"/>
        <v>1</v>
      </c>
      <c r="P135" s="10" t="b">
        <f t="shared" si="45"/>
        <v>1</v>
      </c>
      <c r="Q135" s="10">
        <f t="shared" si="46"/>
        <v>1</v>
      </c>
      <c r="R135" s="10">
        <f t="shared" si="42"/>
        <v>0</v>
      </c>
      <c r="S135" s="10" t="b">
        <f t="shared" si="43"/>
        <v>0</v>
      </c>
      <c r="T135" s="10" t="b">
        <f t="shared" si="47"/>
        <v>0</v>
      </c>
      <c r="U135" s="10">
        <f t="shared" si="48"/>
        <v>0</v>
      </c>
      <c r="V135" s="10">
        <v>1</v>
      </c>
      <c r="W135" s="10">
        <f t="shared" si="49"/>
        <v>0</v>
      </c>
      <c r="X135" s="10" t="b">
        <f t="shared" si="56"/>
        <v>0</v>
      </c>
      <c r="Y135" s="10" t="b">
        <f t="shared" si="50"/>
        <v>0</v>
      </c>
      <c r="Z135" s="10" t="b">
        <f t="shared" si="51"/>
        <v>0</v>
      </c>
      <c r="AA135" s="10" t="b">
        <f t="shared" si="52"/>
        <v>0</v>
      </c>
      <c r="AB135" s="10" t="b">
        <f t="shared" si="53"/>
        <v>0</v>
      </c>
      <c r="AC135" s="10">
        <f t="shared" si="54"/>
        <v>0</v>
      </c>
      <c r="AD135" s="10" t="b">
        <f t="shared" si="55"/>
        <v>0</v>
      </c>
    </row>
    <row r="136" spans="1:30" s="21" customFormat="1" x14ac:dyDescent="0.2">
      <c r="A136" s="21" t="s">
        <v>16</v>
      </c>
      <c r="B136" s="21">
        <v>5.3135809820000004</v>
      </c>
      <c r="C136" s="21">
        <v>76</v>
      </c>
      <c r="D136" s="21" t="s">
        <v>13</v>
      </c>
      <c r="E136" s="21" t="s">
        <v>88</v>
      </c>
      <c r="F136" s="21">
        <v>1</v>
      </c>
      <c r="G136" s="21">
        <v>1</v>
      </c>
      <c r="H136" s="21">
        <v>1</v>
      </c>
      <c r="I136" s="21">
        <v>1</v>
      </c>
      <c r="J136" s="21" t="s">
        <v>73</v>
      </c>
      <c r="K136" s="10">
        <f t="shared" si="38"/>
        <v>1</v>
      </c>
      <c r="L136" s="10">
        <f t="shared" si="39"/>
        <v>1</v>
      </c>
      <c r="M136" s="10">
        <f t="shared" si="40"/>
        <v>1</v>
      </c>
      <c r="N136" s="10">
        <f t="shared" si="41"/>
        <v>1</v>
      </c>
      <c r="O136" s="10" t="b">
        <f t="shared" si="44"/>
        <v>1</v>
      </c>
      <c r="P136" s="10" t="b">
        <f t="shared" si="45"/>
        <v>1</v>
      </c>
      <c r="Q136" s="10">
        <f t="shared" si="46"/>
        <v>1</v>
      </c>
      <c r="R136" s="10">
        <f t="shared" si="42"/>
        <v>0</v>
      </c>
      <c r="S136" s="10" t="b">
        <f t="shared" si="43"/>
        <v>1</v>
      </c>
      <c r="T136" s="10" t="b">
        <f t="shared" si="47"/>
        <v>0</v>
      </c>
      <c r="U136" s="10">
        <f t="shared" si="48"/>
        <v>0</v>
      </c>
      <c r="V136" s="10">
        <v>1</v>
      </c>
      <c r="W136" s="10">
        <f t="shared" si="49"/>
        <v>0</v>
      </c>
      <c r="X136" s="10" t="b">
        <f t="shared" si="56"/>
        <v>1</v>
      </c>
      <c r="Y136" s="10" t="b">
        <f t="shared" si="50"/>
        <v>1</v>
      </c>
      <c r="Z136" s="10" t="b">
        <f t="shared" si="51"/>
        <v>1</v>
      </c>
      <c r="AA136" s="10" t="b">
        <f t="shared" si="52"/>
        <v>1</v>
      </c>
      <c r="AB136" s="10" t="b">
        <f t="shared" si="53"/>
        <v>0</v>
      </c>
      <c r="AC136" s="10">
        <f t="shared" si="54"/>
        <v>0</v>
      </c>
      <c r="AD136" s="10" t="b">
        <f t="shared" si="55"/>
        <v>0</v>
      </c>
    </row>
    <row r="137" spans="1:30" x14ac:dyDescent="0.2">
      <c r="A137" s="10" t="s">
        <v>16</v>
      </c>
      <c r="B137" s="10">
        <v>-1.274989098</v>
      </c>
      <c r="C137" s="10">
        <v>65</v>
      </c>
      <c r="D137" s="10" t="s">
        <v>13</v>
      </c>
      <c r="E137" s="10" t="s">
        <v>45</v>
      </c>
      <c r="F137" s="10">
        <v>0</v>
      </c>
      <c r="G137" s="10">
        <v>0</v>
      </c>
      <c r="H137" s="10">
        <v>0</v>
      </c>
      <c r="I137" s="10">
        <v>0</v>
      </c>
      <c r="J137" s="10" t="s">
        <v>73</v>
      </c>
      <c r="K137" s="10">
        <f t="shared" si="38"/>
        <v>0</v>
      </c>
      <c r="L137" s="10">
        <f t="shared" si="39"/>
        <v>0</v>
      </c>
      <c r="M137" s="10">
        <f t="shared" si="40"/>
        <v>0</v>
      </c>
      <c r="N137" s="10">
        <f t="shared" si="41"/>
        <v>0</v>
      </c>
      <c r="O137" s="10" t="b">
        <f t="shared" si="44"/>
        <v>0</v>
      </c>
      <c r="P137" s="10" t="b">
        <f t="shared" si="45"/>
        <v>0</v>
      </c>
      <c r="Q137" s="10">
        <f t="shared" si="46"/>
        <v>0</v>
      </c>
      <c r="R137" s="10">
        <f t="shared" si="42"/>
        <v>0</v>
      </c>
      <c r="S137" s="10" t="b">
        <f t="shared" si="43"/>
        <v>0</v>
      </c>
      <c r="T137" s="10" t="b">
        <f t="shared" si="47"/>
        <v>0</v>
      </c>
      <c r="U137" s="10">
        <f t="shared" si="48"/>
        <v>0</v>
      </c>
      <c r="V137" s="10">
        <v>1</v>
      </c>
      <c r="W137" s="10">
        <f t="shared" si="49"/>
        <v>0</v>
      </c>
      <c r="X137" s="10" t="b">
        <f t="shared" si="56"/>
        <v>0</v>
      </c>
      <c r="Y137" s="10" t="b">
        <f t="shared" si="50"/>
        <v>0</v>
      </c>
      <c r="Z137" s="10" t="b">
        <f t="shared" si="51"/>
        <v>0</v>
      </c>
      <c r="AA137" s="10" t="b">
        <f t="shared" si="52"/>
        <v>0</v>
      </c>
      <c r="AB137" s="10" t="b">
        <f t="shared" si="53"/>
        <v>0</v>
      </c>
      <c r="AC137" s="10">
        <f t="shared" si="54"/>
        <v>0</v>
      </c>
      <c r="AD137" s="10" t="b">
        <f t="shared" si="55"/>
        <v>0</v>
      </c>
    </row>
    <row r="138" spans="1:30" x14ac:dyDescent="0.2">
      <c r="A138" s="10" t="s">
        <v>16</v>
      </c>
      <c r="B138" s="10">
        <v>6.8392871980000001</v>
      </c>
      <c r="C138" s="10">
        <v>73</v>
      </c>
      <c r="D138" s="10" t="s">
        <v>13</v>
      </c>
      <c r="E138" s="10" t="s">
        <v>89</v>
      </c>
      <c r="F138" s="10">
        <v>0</v>
      </c>
      <c r="G138" s="10">
        <v>0</v>
      </c>
      <c r="H138" s="10">
        <v>0</v>
      </c>
      <c r="I138" s="10">
        <v>0</v>
      </c>
      <c r="J138" s="10" t="s">
        <v>73</v>
      </c>
      <c r="K138" s="10">
        <f t="shared" si="38"/>
        <v>0</v>
      </c>
      <c r="L138" s="10">
        <f t="shared" si="39"/>
        <v>0</v>
      </c>
      <c r="M138" s="10">
        <f t="shared" si="40"/>
        <v>0</v>
      </c>
      <c r="N138" s="10">
        <f t="shared" si="41"/>
        <v>0</v>
      </c>
      <c r="O138" s="10" t="b">
        <f t="shared" si="44"/>
        <v>0</v>
      </c>
      <c r="P138" s="10" t="b">
        <f t="shared" si="45"/>
        <v>0</v>
      </c>
      <c r="Q138" s="10">
        <f t="shared" si="46"/>
        <v>0</v>
      </c>
      <c r="R138" s="10">
        <f t="shared" si="42"/>
        <v>0</v>
      </c>
      <c r="S138" s="10" t="b">
        <f t="shared" si="43"/>
        <v>0</v>
      </c>
      <c r="T138" s="10" t="b">
        <f t="shared" si="47"/>
        <v>0</v>
      </c>
      <c r="U138" s="10">
        <f t="shared" si="48"/>
        <v>0</v>
      </c>
      <c r="V138" s="10">
        <v>1</v>
      </c>
      <c r="W138" s="10">
        <f t="shared" si="49"/>
        <v>0</v>
      </c>
      <c r="X138" s="10" t="b">
        <f t="shared" si="56"/>
        <v>0</v>
      </c>
      <c r="Y138" s="10" t="b">
        <f t="shared" si="50"/>
        <v>0</v>
      </c>
      <c r="Z138" s="10" t="b">
        <f t="shared" si="51"/>
        <v>0</v>
      </c>
      <c r="AA138" s="10" t="b">
        <f t="shared" si="52"/>
        <v>0</v>
      </c>
      <c r="AB138" s="10" t="b">
        <f t="shared" si="53"/>
        <v>0</v>
      </c>
      <c r="AC138" s="10">
        <f t="shared" si="54"/>
        <v>0</v>
      </c>
      <c r="AD138" s="10" t="b">
        <f t="shared" si="55"/>
        <v>0</v>
      </c>
    </row>
    <row r="139" spans="1:30" s="21" customFormat="1" x14ac:dyDescent="0.2">
      <c r="A139" s="21" t="s">
        <v>16</v>
      </c>
      <c r="B139" s="21">
        <v>1.0274295120000001</v>
      </c>
      <c r="C139" s="21">
        <v>53</v>
      </c>
      <c r="D139" s="21" t="s">
        <v>9</v>
      </c>
      <c r="E139" s="21" t="s">
        <v>15</v>
      </c>
      <c r="F139" s="21">
        <v>1</v>
      </c>
      <c r="G139" s="21">
        <v>0.5</v>
      </c>
      <c r="H139" s="21">
        <v>0.5</v>
      </c>
      <c r="I139" s="21">
        <v>1</v>
      </c>
      <c r="J139" s="21" t="s">
        <v>73</v>
      </c>
      <c r="K139" s="10">
        <f t="shared" si="38"/>
        <v>1</v>
      </c>
      <c r="L139" s="10">
        <f t="shared" si="39"/>
        <v>0</v>
      </c>
      <c r="M139" s="10">
        <f t="shared" si="40"/>
        <v>0</v>
      </c>
      <c r="N139" s="10">
        <f t="shared" si="41"/>
        <v>1</v>
      </c>
      <c r="O139" s="10" t="b">
        <f t="shared" si="44"/>
        <v>1</v>
      </c>
      <c r="P139" s="10" t="b">
        <f t="shared" si="45"/>
        <v>1</v>
      </c>
      <c r="Q139" s="10">
        <f t="shared" si="46"/>
        <v>1</v>
      </c>
      <c r="R139" s="10">
        <f t="shared" si="42"/>
        <v>0</v>
      </c>
      <c r="S139" s="10" t="b">
        <f t="shared" si="43"/>
        <v>0</v>
      </c>
      <c r="T139" s="10" t="b">
        <f t="shared" si="47"/>
        <v>0</v>
      </c>
      <c r="U139" s="10">
        <f t="shared" si="48"/>
        <v>0</v>
      </c>
      <c r="V139" s="10">
        <v>1</v>
      </c>
      <c r="W139" s="10">
        <f t="shared" si="49"/>
        <v>0</v>
      </c>
      <c r="X139" s="10" t="b">
        <f t="shared" si="56"/>
        <v>0</v>
      </c>
      <c r="Y139" s="10" t="b">
        <f t="shared" si="50"/>
        <v>0</v>
      </c>
      <c r="Z139" s="10" t="b">
        <f t="shared" si="51"/>
        <v>0</v>
      </c>
      <c r="AA139" s="10" t="b">
        <f t="shared" si="52"/>
        <v>0</v>
      </c>
      <c r="AB139" s="10" t="b">
        <f t="shared" si="53"/>
        <v>0</v>
      </c>
      <c r="AC139" s="10">
        <f t="shared" si="54"/>
        <v>0</v>
      </c>
      <c r="AD139" s="10" t="b">
        <f t="shared" si="55"/>
        <v>0</v>
      </c>
    </row>
    <row r="140" spans="1:30" x14ac:dyDescent="0.2">
      <c r="A140" s="10" t="s">
        <v>16</v>
      </c>
      <c r="B140" s="10">
        <v>0.45891792199999998</v>
      </c>
      <c r="C140" s="10">
        <v>68</v>
      </c>
      <c r="D140" s="10" t="s">
        <v>9</v>
      </c>
      <c r="E140" s="10" t="s">
        <v>90</v>
      </c>
      <c r="F140" s="10">
        <v>0.5</v>
      </c>
      <c r="G140" s="10">
        <v>1</v>
      </c>
      <c r="H140" s="10">
        <v>0.5</v>
      </c>
      <c r="I140" s="10">
        <v>1</v>
      </c>
      <c r="J140" s="10" t="s">
        <v>73</v>
      </c>
      <c r="K140" s="10">
        <f t="shared" si="38"/>
        <v>0</v>
      </c>
      <c r="L140" s="10">
        <f t="shared" si="39"/>
        <v>1</v>
      </c>
      <c r="M140" s="10">
        <f t="shared" si="40"/>
        <v>0</v>
      </c>
      <c r="N140" s="10">
        <f t="shared" si="41"/>
        <v>1</v>
      </c>
      <c r="O140" s="10" t="b">
        <f t="shared" si="44"/>
        <v>1</v>
      </c>
      <c r="P140" s="10" t="b">
        <f t="shared" si="45"/>
        <v>0</v>
      </c>
      <c r="Q140" s="10">
        <f t="shared" si="46"/>
        <v>0</v>
      </c>
      <c r="R140" s="10">
        <f t="shared" si="42"/>
        <v>1</v>
      </c>
      <c r="S140" s="10" t="b">
        <f t="shared" si="43"/>
        <v>0</v>
      </c>
      <c r="T140" s="10" t="b">
        <f t="shared" si="47"/>
        <v>0</v>
      </c>
      <c r="U140" s="10">
        <f t="shared" si="48"/>
        <v>0</v>
      </c>
      <c r="V140" s="10">
        <v>1</v>
      </c>
      <c r="W140" s="10">
        <f t="shared" si="49"/>
        <v>1</v>
      </c>
      <c r="X140" s="10" t="b">
        <f t="shared" si="56"/>
        <v>0</v>
      </c>
      <c r="Y140" s="10" t="b">
        <f t="shared" si="50"/>
        <v>1</v>
      </c>
      <c r="Z140" s="10" t="b">
        <f t="shared" si="51"/>
        <v>0</v>
      </c>
      <c r="AA140" s="10" t="b">
        <f t="shared" si="52"/>
        <v>1</v>
      </c>
      <c r="AB140" s="10" t="b">
        <f t="shared" si="53"/>
        <v>1</v>
      </c>
      <c r="AC140" s="10">
        <f t="shared" si="54"/>
        <v>1</v>
      </c>
      <c r="AD140" s="10" t="b">
        <f t="shared" si="55"/>
        <v>1</v>
      </c>
    </row>
    <row r="141" spans="1:30" s="21" customFormat="1" x14ac:dyDescent="0.2">
      <c r="A141" s="21" t="s">
        <v>16</v>
      </c>
      <c r="C141" s="21">
        <v>70</v>
      </c>
      <c r="D141" s="21" t="s">
        <v>13</v>
      </c>
      <c r="F141" s="21">
        <v>1</v>
      </c>
      <c r="G141" s="21">
        <v>1</v>
      </c>
      <c r="H141" s="21">
        <v>1</v>
      </c>
      <c r="I141" s="21">
        <v>0</v>
      </c>
      <c r="J141" s="21" t="s">
        <v>73</v>
      </c>
      <c r="K141" s="10">
        <f t="shared" si="38"/>
        <v>1</v>
      </c>
      <c r="L141" s="10">
        <f t="shared" si="39"/>
        <v>1</v>
      </c>
      <c r="M141" s="10">
        <f t="shared" si="40"/>
        <v>1</v>
      </c>
      <c r="N141" s="10">
        <f t="shared" si="41"/>
        <v>0</v>
      </c>
      <c r="O141" s="10" t="b">
        <f t="shared" si="44"/>
        <v>1</v>
      </c>
      <c r="P141" s="10" t="b">
        <f t="shared" si="45"/>
        <v>1</v>
      </c>
      <c r="Q141" s="10">
        <f t="shared" si="46"/>
        <v>1</v>
      </c>
      <c r="R141" s="10">
        <f t="shared" si="42"/>
        <v>0</v>
      </c>
      <c r="S141" s="10" t="b">
        <f t="shared" si="43"/>
        <v>1</v>
      </c>
      <c r="T141" s="10" t="b">
        <f t="shared" si="47"/>
        <v>0</v>
      </c>
      <c r="U141" s="10">
        <f t="shared" si="48"/>
        <v>0</v>
      </c>
      <c r="V141" s="10">
        <v>1</v>
      </c>
      <c r="W141" s="10">
        <f t="shared" si="49"/>
        <v>0</v>
      </c>
      <c r="X141" s="10" t="b">
        <f t="shared" si="56"/>
        <v>1</v>
      </c>
      <c r="Y141" s="10" t="b">
        <f t="shared" si="50"/>
        <v>0</v>
      </c>
      <c r="Z141" s="10" t="b">
        <f t="shared" si="51"/>
        <v>0</v>
      </c>
      <c r="AA141" s="10" t="b">
        <f t="shared" si="52"/>
        <v>1</v>
      </c>
      <c r="AB141" s="10" t="b">
        <f t="shared" si="53"/>
        <v>0</v>
      </c>
      <c r="AC141" s="10">
        <f t="shared" si="54"/>
        <v>0</v>
      </c>
      <c r="AD141" s="10" t="b">
        <f t="shared" si="55"/>
        <v>0</v>
      </c>
    </row>
    <row r="142" spans="1:30" s="21" customFormat="1" x14ac:dyDescent="0.2">
      <c r="A142" s="21" t="s">
        <v>16</v>
      </c>
      <c r="B142" s="21">
        <v>0.66475001899999997</v>
      </c>
      <c r="C142" s="21">
        <v>79</v>
      </c>
      <c r="D142" s="21" t="s">
        <v>9</v>
      </c>
      <c r="E142" s="21" t="s">
        <v>15</v>
      </c>
      <c r="F142" s="21">
        <v>1</v>
      </c>
      <c r="G142" s="21">
        <v>0</v>
      </c>
      <c r="H142" s="21">
        <v>1</v>
      </c>
      <c r="I142" s="21">
        <v>0</v>
      </c>
      <c r="J142" s="21" t="s">
        <v>73</v>
      </c>
      <c r="K142" s="10">
        <f t="shared" si="38"/>
        <v>1</v>
      </c>
      <c r="L142" s="10">
        <f t="shared" si="39"/>
        <v>0</v>
      </c>
      <c r="M142" s="10">
        <f t="shared" si="40"/>
        <v>1</v>
      </c>
      <c r="N142" s="10">
        <f t="shared" si="41"/>
        <v>0</v>
      </c>
      <c r="O142" s="10" t="b">
        <f t="shared" si="44"/>
        <v>1</v>
      </c>
      <c r="P142" s="10" t="b">
        <f t="shared" si="45"/>
        <v>1</v>
      </c>
      <c r="Q142" s="10">
        <f t="shared" si="46"/>
        <v>1</v>
      </c>
      <c r="R142" s="10">
        <f t="shared" si="42"/>
        <v>0</v>
      </c>
      <c r="S142" s="10" t="b">
        <f t="shared" si="43"/>
        <v>0</v>
      </c>
      <c r="T142" s="10" t="b">
        <f t="shared" si="47"/>
        <v>0</v>
      </c>
      <c r="U142" s="10">
        <f t="shared" si="48"/>
        <v>0</v>
      </c>
      <c r="V142" s="10">
        <v>1</v>
      </c>
      <c r="W142" s="10">
        <f t="shared" si="49"/>
        <v>0</v>
      </c>
      <c r="X142" s="10" t="b">
        <f t="shared" si="56"/>
        <v>0</v>
      </c>
      <c r="Y142" s="10" t="b">
        <f t="shared" si="50"/>
        <v>0</v>
      </c>
      <c r="Z142" s="10" t="b">
        <f t="shared" si="51"/>
        <v>0</v>
      </c>
      <c r="AA142" s="10" t="b">
        <f t="shared" si="52"/>
        <v>0</v>
      </c>
      <c r="AB142" s="10" t="b">
        <f t="shared" si="53"/>
        <v>0</v>
      </c>
      <c r="AC142" s="10">
        <f t="shared" si="54"/>
        <v>0</v>
      </c>
      <c r="AD142" s="10" t="b">
        <f t="shared" si="55"/>
        <v>0</v>
      </c>
    </row>
    <row r="143" spans="1:30" s="21" customFormat="1" x14ac:dyDescent="0.2">
      <c r="A143" s="21" t="s">
        <v>16</v>
      </c>
      <c r="B143" s="21">
        <v>6.3362845170000002</v>
      </c>
      <c r="C143" s="21">
        <v>64</v>
      </c>
      <c r="D143" s="21" t="s">
        <v>9</v>
      </c>
      <c r="F143" s="21">
        <v>1</v>
      </c>
      <c r="G143" s="21">
        <v>0.5</v>
      </c>
      <c r="H143" s="21">
        <v>1</v>
      </c>
      <c r="I143" s="21">
        <v>0</v>
      </c>
      <c r="J143" s="21" t="s">
        <v>73</v>
      </c>
      <c r="K143" s="10">
        <f t="shared" si="38"/>
        <v>1</v>
      </c>
      <c r="L143" s="10">
        <f t="shared" si="39"/>
        <v>0</v>
      </c>
      <c r="M143" s="10">
        <f t="shared" si="40"/>
        <v>1</v>
      </c>
      <c r="N143" s="10">
        <f t="shared" si="41"/>
        <v>0</v>
      </c>
      <c r="O143" s="10" t="b">
        <f t="shared" si="44"/>
        <v>1</v>
      </c>
      <c r="P143" s="10" t="b">
        <f t="shared" si="45"/>
        <v>1</v>
      </c>
      <c r="Q143" s="10">
        <f t="shared" si="46"/>
        <v>1</v>
      </c>
      <c r="R143" s="10">
        <f t="shared" si="42"/>
        <v>0</v>
      </c>
      <c r="S143" s="10" t="b">
        <f t="shared" si="43"/>
        <v>0</v>
      </c>
      <c r="T143" s="10" t="b">
        <f t="shared" si="47"/>
        <v>0</v>
      </c>
      <c r="U143" s="10">
        <f t="shared" si="48"/>
        <v>0</v>
      </c>
      <c r="V143" s="10">
        <v>1</v>
      </c>
      <c r="W143" s="10">
        <f t="shared" si="49"/>
        <v>0</v>
      </c>
      <c r="X143" s="10" t="b">
        <f t="shared" si="56"/>
        <v>0</v>
      </c>
      <c r="Y143" s="10" t="b">
        <f t="shared" si="50"/>
        <v>0</v>
      </c>
      <c r="Z143" s="10" t="b">
        <f t="shared" si="51"/>
        <v>0</v>
      </c>
      <c r="AA143" s="10" t="b">
        <f t="shared" si="52"/>
        <v>0</v>
      </c>
      <c r="AB143" s="10" t="b">
        <f t="shared" si="53"/>
        <v>0</v>
      </c>
      <c r="AC143" s="10">
        <f t="shared" si="54"/>
        <v>0</v>
      </c>
      <c r="AD143" s="10" t="b">
        <f t="shared" si="55"/>
        <v>0</v>
      </c>
    </row>
    <row r="144" spans="1:30" s="23" customFormat="1" x14ac:dyDescent="0.2">
      <c r="A144" s="23" t="s">
        <v>16</v>
      </c>
      <c r="C144" s="23">
        <v>55</v>
      </c>
      <c r="D144" s="23" t="s">
        <v>9</v>
      </c>
      <c r="F144" s="23">
        <v>1</v>
      </c>
      <c r="G144" s="23">
        <v>1</v>
      </c>
      <c r="H144" s="23">
        <v>0</v>
      </c>
      <c r="I144" s="23">
        <v>0</v>
      </c>
      <c r="J144" s="23" t="s">
        <v>73</v>
      </c>
      <c r="K144" s="10">
        <f t="shared" si="38"/>
        <v>1</v>
      </c>
      <c r="L144" s="10">
        <f t="shared" si="39"/>
        <v>1</v>
      </c>
      <c r="M144" s="10">
        <f t="shared" si="40"/>
        <v>0</v>
      </c>
      <c r="N144" s="10">
        <f t="shared" si="41"/>
        <v>0</v>
      </c>
      <c r="O144" s="10" t="b">
        <f t="shared" si="44"/>
        <v>1</v>
      </c>
      <c r="P144" s="10" t="b">
        <f t="shared" si="45"/>
        <v>1</v>
      </c>
      <c r="Q144" s="10">
        <f t="shared" si="46"/>
        <v>1</v>
      </c>
      <c r="R144" s="10">
        <f t="shared" si="42"/>
        <v>0</v>
      </c>
      <c r="S144" s="10" t="b">
        <f t="shared" si="43"/>
        <v>0</v>
      </c>
      <c r="T144" s="10" t="b">
        <f t="shared" si="47"/>
        <v>0</v>
      </c>
      <c r="U144" s="10">
        <f t="shared" si="48"/>
        <v>0</v>
      </c>
      <c r="V144" s="10">
        <v>1</v>
      </c>
      <c r="W144" s="10">
        <f t="shared" si="49"/>
        <v>0</v>
      </c>
      <c r="X144" s="10" t="b">
        <f t="shared" si="56"/>
        <v>0</v>
      </c>
      <c r="Y144" s="10" t="b">
        <f t="shared" si="50"/>
        <v>0</v>
      </c>
      <c r="Z144" s="10" t="b">
        <f t="shared" si="51"/>
        <v>0</v>
      </c>
      <c r="AA144" s="10" t="b">
        <f t="shared" si="52"/>
        <v>0</v>
      </c>
      <c r="AB144" s="10" t="b">
        <f t="shared" si="53"/>
        <v>0</v>
      </c>
      <c r="AC144" s="10">
        <f t="shared" si="54"/>
        <v>0</v>
      </c>
      <c r="AD144" s="10" t="b">
        <f t="shared" si="55"/>
        <v>0</v>
      </c>
    </row>
    <row r="145" spans="1:30" s="21" customFormat="1" x14ac:dyDescent="0.2">
      <c r="A145" s="21" t="s">
        <v>16</v>
      </c>
      <c r="B145" s="23">
        <v>2.0803639129999998</v>
      </c>
      <c r="C145" s="21">
        <v>76</v>
      </c>
      <c r="D145" s="21" t="s">
        <v>13</v>
      </c>
      <c r="F145" s="21">
        <v>1</v>
      </c>
      <c r="G145" s="21">
        <v>1</v>
      </c>
      <c r="H145" s="21">
        <v>1</v>
      </c>
      <c r="I145" s="21">
        <v>0</v>
      </c>
      <c r="J145" s="21" t="s">
        <v>91</v>
      </c>
      <c r="K145" s="10">
        <f t="shared" si="38"/>
        <v>1</v>
      </c>
      <c r="L145" s="10">
        <f t="shared" si="39"/>
        <v>1</v>
      </c>
      <c r="M145" s="10">
        <f t="shared" si="40"/>
        <v>1</v>
      </c>
      <c r="N145" s="10">
        <f t="shared" si="41"/>
        <v>0</v>
      </c>
      <c r="O145" s="10" t="b">
        <f t="shared" si="44"/>
        <v>1</v>
      </c>
      <c r="P145" s="10" t="b">
        <f t="shared" si="45"/>
        <v>1</v>
      </c>
      <c r="Q145" s="10">
        <f t="shared" si="46"/>
        <v>1</v>
      </c>
      <c r="R145" s="10">
        <f t="shared" si="42"/>
        <v>0</v>
      </c>
      <c r="S145" s="10" t="b">
        <f t="shared" si="43"/>
        <v>1</v>
      </c>
      <c r="T145" s="10" t="b">
        <f t="shared" si="47"/>
        <v>0</v>
      </c>
      <c r="U145" s="10">
        <f t="shared" si="48"/>
        <v>0</v>
      </c>
      <c r="V145" s="10">
        <v>1</v>
      </c>
      <c r="W145" s="10">
        <f t="shared" si="49"/>
        <v>0</v>
      </c>
      <c r="X145" s="10" t="b">
        <f t="shared" si="56"/>
        <v>1</v>
      </c>
      <c r="Y145" s="10" t="b">
        <f t="shared" si="50"/>
        <v>0</v>
      </c>
      <c r="Z145" s="10" t="b">
        <f t="shared" si="51"/>
        <v>0</v>
      </c>
      <c r="AA145" s="10" t="b">
        <f t="shared" si="52"/>
        <v>1</v>
      </c>
      <c r="AB145" s="10" t="b">
        <f t="shared" si="53"/>
        <v>0</v>
      </c>
      <c r="AC145" s="10">
        <f t="shared" si="54"/>
        <v>0</v>
      </c>
      <c r="AD145" s="10" t="b">
        <f t="shared" si="55"/>
        <v>0</v>
      </c>
    </row>
    <row r="146" spans="1:30" x14ac:dyDescent="0.2">
      <c r="A146" s="10" t="s">
        <v>16</v>
      </c>
      <c r="B146" s="24">
        <v>0.737372896</v>
      </c>
      <c r="C146" s="10">
        <v>63</v>
      </c>
      <c r="D146" s="10" t="s">
        <v>9</v>
      </c>
      <c r="F146" s="10">
        <v>1</v>
      </c>
      <c r="G146" s="10">
        <v>0</v>
      </c>
      <c r="H146" s="10">
        <v>0</v>
      </c>
      <c r="I146" s="10">
        <v>0</v>
      </c>
      <c r="J146" s="10" t="s">
        <v>91</v>
      </c>
      <c r="K146" s="10">
        <f t="shared" si="38"/>
        <v>1</v>
      </c>
      <c r="L146" s="10">
        <f t="shared" si="39"/>
        <v>0</v>
      </c>
      <c r="M146" s="10">
        <f t="shared" si="40"/>
        <v>0</v>
      </c>
      <c r="N146" s="10">
        <f t="shared" si="41"/>
        <v>0</v>
      </c>
      <c r="O146" s="10" t="b">
        <f t="shared" si="44"/>
        <v>0</v>
      </c>
      <c r="P146" s="10" t="b">
        <f t="shared" si="45"/>
        <v>0</v>
      </c>
      <c r="Q146" s="10">
        <f t="shared" si="46"/>
        <v>0</v>
      </c>
      <c r="R146" s="10">
        <f t="shared" si="42"/>
        <v>0</v>
      </c>
      <c r="S146" s="10" t="b">
        <f t="shared" si="43"/>
        <v>0</v>
      </c>
      <c r="T146" s="10" t="b">
        <f t="shared" si="47"/>
        <v>0</v>
      </c>
      <c r="U146" s="10">
        <f t="shared" si="48"/>
        <v>0</v>
      </c>
      <c r="V146" s="10">
        <v>1</v>
      </c>
      <c r="W146" s="10">
        <f t="shared" si="49"/>
        <v>0</v>
      </c>
      <c r="X146" s="10" t="b">
        <f t="shared" si="56"/>
        <v>0</v>
      </c>
      <c r="Y146" s="10" t="b">
        <f t="shared" si="50"/>
        <v>0</v>
      </c>
      <c r="Z146" s="10" t="b">
        <f t="shared" si="51"/>
        <v>0</v>
      </c>
      <c r="AA146" s="10" t="b">
        <f t="shared" si="52"/>
        <v>0</v>
      </c>
      <c r="AB146" s="10" t="b">
        <f t="shared" si="53"/>
        <v>0</v>
      </c>
      <c r="AC146" s="10">
        <f t="shared" si="54"/>
        <v>0</v>
      </c>
      <c r="AD146" s="10" t="b">
        <f t="shared" si="55"/>
        <v>0</v>
      </c>
    </row>
    <row r="147" spans="1:30" s="21" customFormat="1" x14ac:dyDescent="0.2">
      <c r="A147" s="21" t="s">
        <v>16</v>
      </c>
      <c r="B147" s="23">
        <v>4.5332755569999996</v>
      </c>
      <c r="C147" s="21">
        <v>59</v>
      </c>
      <c r="D147" s="21" t="s">
        <v>9</v>
      </c>
      <c r="F147" s="21">
        <v>1</v>
      </c>
      <c r="G147" s="21">
        <v>0</v>
      </c>
      <c r="H147" s="21">
        <v>1</v>
      </c>
      <c r="I147" s="21">
        <v>1</v>
      </c>
      <c r="J147" s="21" t="s">
        <v>91</v>
      </c>
      <c r="K147" s="10">
        <f t="shared" si="38"/>
        <v>1</v>
      </c>
      <c r="L147" s="10">
        <f t="shared" si="39"/>
        <v>0</v>
      </c>
      <c r="M147" s="10">
        <f t="shared" si="40"/>
        <v>1</v>
      </c>
      <c r="N147" s="10">
        <f t="shared" si="41"/>
        <v>1</v>
      </c>
      <c r="O147" s="10" t="b">
        <f t="shared" si="44"/>
        <v>1</v>
      </c>
      <c r="P147" s="10" t="b">
        <f t="shared" si="45"/>
        <v>1</v>
      </c>
      <c r="Q147" s="10">
        <f t="shared" si="46"/>
        <v>1</v>
      </c>
      <c r="R147" s="10">
        <f t="shared" si="42"/>
        <v>0</v>
      </c>
      <c r="S147" s="10" t="b">
        <f t="shared" si="43"/>
        <v>0</v>
      </c>
      <c r="T147" s="10" t="b">
        <f t="shared" si="47"/>
        <v>0</v>
      </c>
      <c r="U147" s="10">
        <f t="shared" si="48"/>
        <v>0</v>
      </c>
      <c r="V147" s="10">
        <v>1</v>
      </c>
      <c r="W147" s="10">
        <f t="shared" si="49"/>
        <v>0</v>
      </c>
      <c r="X147" s="10" t="b">
        <f t="shared" si="56"/>
        <v>0</v>
      </c>
      <c r="Y147" s="10" t="b">
        <f t="shared" si="50"/>
        <v>0</v>
      </c>
      <c r="Z147" s="10" t="b">
        <f t="shared" si="51"/>
        <v>1</v>
      </c>
      <c r="AA147" s="10" t="b">
        <f t="shared" si="52"/>
        <v>1</v>
      </c>
      <c r="AB147" s="10" t="b">
        <f t="shared" si="53"/>
        <v>0</v>
      </c>
      <c r="AC147" s="10">
        <f t="shared" si="54"/>
        <v>0</v>
      </c>
      <c r="AD147" s="10" t="b">
        <f t="shared" si="55"/>
        <v>0</v>
      </c>
    </row>
    <row r="148" spans="1:30" x14ac:dyDescent="0.2">
      <c r="A148" s="10" t="s">
        <v>16</v>
      </c>
      <c r="B148" s="24">
        <v>-4.9148882719999998</v>
      </c>
      <c r="C148" s="10">
        <v>65</v>
      </c>
      <c r="D148" s="10" t="s">
        <v>13</v>
      </c>
      <c r="F148" s="10">
        <v>1</v>
      </c>
      <c r="G148" s="10">
        <v>0</v>
      </c>
      <c r="H148" s="10">
        <v>0</v>
      </c>
      <c r="I148" s="10">
        <v>0</v>
      </c>
      <c r="J148" s="10" t="s">
        <v>91</v>
      </c>
      <c r="K148" s="10">
        <f t="shared" si="38"/>
        <v>1</v>
      </c>
      <c r="L148" s="10">
        <f t="shared" si="39"/>
        <v>0</v>
      </c>
      <c r="M148" s="10">
        <f t="shared" si="40"/>
        <v>0</v>
      </c>
      <c r="N148" s="10">
        <f t="shared" si="41"/>
        <v>0</v>
      </c>
      <c r="O148" s="10" t="b">
        <f t="shared" si="44"/>
        <v>0</v>
      </c>
      <c r="P148" s="10" t="b">
        <f t="shared" si="45"/>
        <v>0</v>
      </c>
      <c r="Q148" s="10">
        <f t="shared" si="46"/>
        <v>0</v>
      </c>
      <c r="R148" s="10">
        <f t="shared" si="42"/>
        <v>0</v>
      </c>
      <c r="S148" s="10" t="b">
        <f t="shared" si="43"/>
        <v>0</v>
      </c>
      <c r="T148" s="10" t="b">
        <f t="shared" si="47"/>
        <v>0</v>
      </c>
      <c r="U148" s="10">
        <f t="shared" si="48"/>
        <v>0</v>
      </c>
      <c r="V148" s="10">
        <v>1</v>
      </c>
      <c r="W148" s="10">
        <f t="shared" si="49"/>
        <v>0</v>
      </c>
      <c r="X148" s="10" t="b">
        <f t="shared" si="56"/>
        <v>0</v>
      </c>
      <c r="Y148" s="10" t="b">
        <f t="shared" si="50"/>
        <v>0</v>
      </c>
      <c r="Z148" s="10" t="b">
        <f t="shared" si="51"/>
        <v>0</v>
      </c>
      <c r="AA148" s="10" t="b">
        <f t="shared" si="52"/>
        <v>0</v>
      </c>
      <c r="AB148" s="10" t="b">
        <f t="shared" si="53"/>
        <v>0</v>
      </c>
      <c r="AC148" s="10">
        <f t="shared" si="54"/>
        <v>0</v>
      </c>
      <c r="AD148" s="10" t="b">
        <f t="shared" si="55"/>
        <v>0</v>
      </c>
    </row>
    <row r="149" spans="1:30" x14ac:dyDescent="0.2">
      <c r="A149" s="10" t="s">
        <v>16</v>
      </c>
      <c r="B149" s="24">
        <v>6.1564291280000001</v>
      </c>
      <c r="C149" s="10">
        <v>63</v>
      </c>
      <c r="D149" s="10" t="s">
        <v>9</v>
      </c>
      <c r="F149" s="10">
        <v>1</v>
      </c>
      <c r="G149" s="10">
        <v>0</v>
      </c>
      <c r="H149" s="10">
        <v>0</v>
      </c>
      <c r="I149" s="10">
        <v>0</v>
      </c>
      <c r="J149" s="10" t="s">
        <v>91</v>
      </c>
      <c r="K149" s="10">
        <f t="shared" si="38"/>
        <v>1</v>
      </c>
      <c r="L149" s="10">
        <f t="shared" si="39"/>
        <v>0</v>
      </c>
      <c r="M149" s="10">
        <f t="shared" si="40"/>
        <v>0</v>
      </c>
      <c r="N149" s="10">
        <f t="shared" si="41"/>
        <v>0</v>
      </c>
      <c r="O149" s="10" t="b">
        <f t="shared" si="44"/>
        <v>0</v>
      </c>
      <c r="P149" s="10" t="b">
        <f t="shared" si="45"/>
        <v>0</v>
      </c>
      <c r="Q149" s="10">
        <f t="shared" si="46"/>
        <v>0</v>
      </c>
      <c r="R149" s="10">
        <f t="shared" si="42"/>
        <v>0</v>
      </c>
      <c r="S149" s="10" t="b">
        <f t="shared" si="43"/>
        <v>0</v>
      </c>
      <c r="T149" s="10" t="b">
        <f t="shared" si="47"/>
        <v>0</v>
      </c>
      <c r="U149" s="10">
        <f t="shared" si="48"/>
        <v>0</v>
      </c>
      <c r="V149" s="10">
        <v>1</v>
      </c>
      <c r="W149" s="10">
        <f t="shared" si="49"/>
        <v>0</v>
      </c>
      <c r="X149" s="10" t="b">
        <f t="shared" si="56"/>
        <v>0</v>
      </c>
      <c r="Y149" s="10" t="b">
        <f t="shared" si="50"/>
        <v>0</v>
      </c>
      <c r="Z149" s="10" t="b">
        <f t="shared" si="51"/>
        <v>0</v>
      </c>
      <c r="AA149" s="10" t="b">
        <f t="shared" si="52"/>
        <v>0</v>
      </c>
      <c r="AB149" s="10" t="b">
        <f t="shared" si="53"/>
        <v>0</v>
      </c>
      <c r="AC149" s="10">
        <f t="shared" si="54"/>
        <v>0</v>
      </c>
      <c r="AD149" s="10" t="b">
        <f t="shared" si="55"/>
        <v>0</v>
      </c>
    </row>
    <row r="150" spans="1:30" s="21" customFormat="1" x14ac:dyDescent="0.2">
      <c r="A150" s="21" t="s">
        <v>16</v>
      </c>
      <c r="B150" s="23">
        <v>-0.96570313910000005</v>
      </c>
      <c r="C150" s="21">
        <v>74</v>
      </c>
      <c r="D150" s="21" t="s">
        <v>9</v>
      </c>
      <c r="F150" s="21">
        <v>1</v>
      </c>
      <c r="G150" s="21">
        <v>1</v>
      </c>
      <c r="H150" s="21">
        <v>0</v>
      </c>
      <c r="I150" s="21">
        <v>0</v>
      </c>
      <c r="J150" s="21" t="s">
        <v>91</v>
      </c>
      <c r="K150" s="10">
        <f t="shared" si="38"/>
        <v>1</v>
      </c>
      <c r="L150" s="10">
        <f t="shared" si="39"/>
        <v>1</v>
      </c>
      <c r="M150" s="10">
        <f t="shared" si="40"/>
        <v>0</v>
      </c>
      <c r="N150" s="10">
        <f t="shared" si="41"/>
        <v>0</v>
      </c>
      <c r="O150" s="10" t="b">
        <f t="shared" si="44"/>
        <v>1</v>
      </c>
      <c r="P150" s="10" t="b">
        <f t="shared" si="45"/>
        <v>1</v>
      </c>
      <c r="Q150" s="10">
        <f t="shared" si="46"/>
        <v>1</v>
      </c>
      <c r="R150" s="10">
        <f t="shared" si="42"/>
        <v>0</v>
      </c>
      <c r="S150" s="10" t="b">
        <f t="shared" si="43"/>
        <v>0</v>
      </c>
      <c r="T150" s="10" t="b">
        <f t="shared" si="47"/>
        <v>0</v>
      </c>
      <c r="U150" s="10">
        <f t="shared" si="48"/>
        <v>0</v>
      </c>
      <c r="V150" s="10">
        <v>1</v>
      </c>
      <c r="W150" s="10">
        <f t="shared" si="49"/>
        <v>0</v>
      </c>
      <c r="X150" s="10" t="b">
        <f t="shared" si="56"/>
        <v>0</v>
      </c>
      <c r="Y150" s="10" t="b">
        <f t="shared" si="50"/>
        <v>0</v>
      </c>
      <c r="Z150" s="10" t="b">
        <f t="shared" si="51"/>
        <v>0</v>
      </c>
      <c r="AA150" s="10" t="b">
        <f t="shared" si="52"/>
        <v>0</v>
      </c>
      <c r="AB150" s="10" t="b">
        <f t="shared" si="53"/>
        <v>0</v>
      </c>
      <c r="AC150" s="10">
        <f t="shared" si="54"/>
        <v>0</v>
      </c>
      <c r="AD150" s="10" t="b">
        <f t="shared" si="55"/>
        <v>0</v>
      </c>
    </row>
    <row r="151" spans="1:30" x14ac:dyDescent="0.2">
      <c r="A151" s="10" t="s">
        <v>16</v>
      </c>
      <c r="B151" s="24">
        <v>7.6217001560000002</v>
      </c>
      <c r="C151" s="10">
        <v>75</v>
      </c>
      <c r="D151" s="10" t="s">
        <v>9</v>
      </c>
      <c r="F151" s="10">
        <v>1</v>
      </c>
      <c r="G151" s="10">
        <v>0.5</v>
      </c>
      <c r="H151" s="10">
        <v>0</v>
      </c>
      <c r="I151" s="10">
        <v>0.5</v>
      </c>
      <c r="J151" s="10" t="s">
        <v>91</v>
      </c>
      <c r="K151" s="10">
        <f t="shared" si="38"/>
        <v>1</v>
      </c>
      <c r="L151" s="10">
        <f t="shared" si="39"/>
        <v>0</v>
      </c>
      <c r="M151" s="10">
        <f t="shared" si="40"/>
        <v>0</v>
      </c>
      <c r="N151" s="10">
        <f t="shared" si="41"/>
        <v>0</v>
      </c>
      <c r="O151" s="10" t="b">
        <f t="shared" si="44"/>
        <v>0</v>
      </c>
      <c r="P151" s="10" t="b">
        <f t="shared" si="45"/>
        <v>0</v>
      </c>
      <c r="Q151" s="10">
        <f t="shared" si="46"/>
        <v>0</v>
      </c>
      <c r="R151" s="10">
        <f t="shared" si="42"/>
        <v>0</v>
      </c>
      <c r="S151" s="10" t="b">
        <f t="shared" si="43"/>
        <v>0</v>
      </c>
      <c r="T151" s="10" t="b">
        <f t="shared" si="47"/>
        <v>0</v>
      </c>
      <c r="U151" s="10">
        <f t="shared" si="48"/>
        <v>0</v>
      </c>
      <c r="V151" s="10">
        <v>1</v>
      </c>
      <c r="W151" s="10">
        <f t="shared" si="49"/>
        <v>0</v>
      </c>
      <c r="X151" s="10" t="b">
        <f t="shared" si="56"/>
        <v>0</v>
      </c>
      <c r="Y151" s="10" t="b">
        <f t="shared" si="50"/>
        <v>0</v>
      </c>
      <c r="Z151" s="10" t="b">
        <f t="shared" si="51"/>
        <v>0</v>
      </c>
      <c r="AA151" s="10" t="b">
        <f t="shared" si="52"/>
        <v>0</v>
      </c>
      <c r="AB151" s="10" t="b">
        <f t="shared" si="53"/>
        <v>0</v>
      </c>
      <c r="AC151" s="10">
        <f t="shared" si="54"/>
        <v>0</v>
      </c>
      <c r="AD151" s="10" t="b">
        <f t="shared" si="55"/>
        <v>0</v>
      </c>
    </row>
    <row r="152" spans="1:30" s="21" customFormat="1" x14ac:dyDescent="0.2">
      <c r="A152" s="21" t="s">
        <v>16</v>
      </c>
      <c r="B152" s="23">
        <v>4.2917910519999998</v>
      </c>
      <c r="C152" s="21">
        <v>62</v>
      </c>
      <c r="D152" s="21" t="s">
        <v>13</v>
      </c>
      <c r="F152" s="21">
        <v>1</v>
      </c>
      <c r="G152" s="21">
        <v>0</v>
      </c>
      <c r="H152" s="21">
        <v>0</v>
      </c>
      <c r="I152" s="21">
        <v>1</v>
      </c>
      <c r="J152" s="21" t="s">
        <v>91</v>
      </c>
      <c r="K152" s="10">
        <f t="shared" si="38"/>
        <v>1</v>
      </c>
      <c r="L152" s="10">
        <f t="shared" si="39"/>
        <v>0</v>
      </c>
      <c r="M152" s="10">
        <f t="shared" si="40"/>
        <v>0</v>
      </c>
      <c r="N152" s="10">
        <f t="shared" si="41"/>
        <v>1</v>
      </c>
      <c r="O152" s="10" t="b">
        <f t="shared" si="44"/>
        <v>1</v>
      </c>
      <c r="P152" s="10" t="b">
        <f t="shared" si="45"/>
        <v>1</v>
      </c>
      <c r="Q152" s="10">
        <f t="shared" si="46"/>
        <v>1</v>
      </c>
      <c r="R152" s="10">
        <f t="shared" si="42"/>
        <v>0</v>
      </c>
      <c r="S152" s="10" t="b">
        <f t="shared" si="43"/>
        <v>0</v>
      </c>
      <c r="T152" s="10" t="b">
        <f t="shared" si="47"/>
        <v>0</v>
      </c>
      <c r="U152" s="10">
        <f t="shared" si="48"/>
        <v>0</v>
      </c>
      <c r="V152" s="10">
        <v>1</v>
      </c>
      <c r="W152" s="10">
        <f t="shared" si="49"/>
        <v>0</v>
      </c>
      <c r="X152" s="10" t="b">
        <f t="shared" si="56"/>
        <v>0</v>
      </c>
      <c r="Y152" s="10" t="b">
        <f t="shared" si="50"/>
        <v>0</v>
      </c>
      <c r="Z152" s="10" t="b">
        <f t="shared" si="51"/>
        <v>0</v>
      </c>
      <c r="AA152" s="10" t="b">
        <f t="shared" si="52"/>
        <v>0</v>
      </c>
      <c r="AB152" s="10" t="b">
        <f t="shared" si="53"/>
        <v>0</v>
      </c>
      <c r="AC152" s="10">
        <f t="shared" si="54"/>
        <v>0</v>
      </c>
      <c r="AD152" s="10" t="b">
        <f t="shared" si="55"/>
        <v>0</v>
      </c>
    </row>
    <row r="153" spans="1:30" x14ac:dyDescent="0.2">
      <c r="A153" s="10" t="s">
        <v>16</v>
      </c>
      <c r="B153" s="24">
        <v>7.2552489189999996</v>
      </c>
      <c r="C153" s="10">
        <v>62</v>
      </c>
      <c r="D153" s="10" t="s">
        <v>9</v>
      </c>
      <c r="F153" s="10">
        <v>1</v>
      </c>
      <c r="G153" s="10">
        <v>0</v>
      </c>
      <c r="H153" s="10">
        <v>0</v>
      </c>
      <c r="I153" s="10">
        <v>0</v>
      </c>
      <c r="J153" s="10" t="s">
        <v>91</v>
      </c>
      <c r="K153" s="10">
        <f t="shared" si="38"/>
        <v>1</v>
      </c>
      <c r="L153" s="10">
        <f t="shared" si="39"/>
        <v>0</v>
      </c>
      <c r="M153" s="10">
        <f t="shared" si="40"/>
        <v>0</v>
      </c>
      <c r="N153" s="10">
        <f t="shared" si="41"/>
        <v>0</v>
      </c>
      <c r="O153" s="10" t="b">
        <f t="shared" si="44"/>
        <v>0</v>
      </c>
      <c r="P153" s="10" t="b">
        <f t="shared" si="45"/>
        <v>0</v>
      </c>
      <c r="Q153" s="10">
        <f t="shared" si="46"/>
        <v>0</v>
      </c>
      <c r="R153" s="10">
        <f t="shared" si="42"/>
        <v>0</v>
      </c>
      <c r="S153" s="10" t="b">
        <f t="shared" si="43"/>
        <v>0</v>
      </c>
      <c r="T153" s="10" t="b">
        <f t="shared" si="47"/>
        <v>0</v>
      </c>
      <c r="U153" s="10">
        <f t="shared" si="48"/>
        <v>0</v>
      </c>
      <c r="V153" s="10">
        <v>1</v>
      </c>
      <c r="W153" s="10">
        <f t="shared" si="49"/>
        <v>0</v>
      </c>
      <c r="X153" s="10" t="b">
        <f t="shared" si="56"/>
        <v>0</v>
      </c>
      <c r="Y153" s="10" t="b">
        <f t="shared" si="50"/>
        <v>0</v>
      </c>
      <c r="Z153" s="10" t="b">
        <f t="shared" si="51"/>
        <v>0</v>
      </c>
      <c r="AA153" s="10" t="b">
        <f t="shared" si="52"/>
        <v>0</v>
      </c>
      <c r="AB153" s="10" t="b">
        <f t="shared" si="53"/>
        <v>0</v>
      </c>
      <c r="AC153" s="10">
        <f t="shared" si="54"/>
        <v>0</v>
      </c>
      <c r="AD153" s="10" t="b">
        <f t="shared" si="55"/>
        <v>0</v>
      </c>
    </row>
    <row r="154" spans="1:30" s="21" customFormat="1" x14ac:dyDescent="0.2">
      <c r="A154" s="21" t="s">
        <v>16</v>
      </c>
      <c r="B154" s="23">
        <v>4.4798871480000004</v>
      </c>
      <c r="C154" s="21">
        <v>60</v>
      </c>
      <c r="D154" s="21" t="s">
        <v>9</v>
      </c>
      <c r="F154" s="21">
        <v>1</v>
      </c>
      <c r="G154" s="21">
        <v>1</v>
      </c>
      <c r="H154" s="21">
        <v>0</v>
      </c>
      <c r="I154" s="21">
        <v>1</v>
      </c>
      <c r="J154" s="21" t="s">
        <v>91</v>
      </c>
      <c r="K154" s="10">
        <f t="shared" si="38"/>
        <v>1</v>
      </c>
      <c r="L154" s="10">
        <f t="shared" si="39"/>
        <v>1</v>
      </c>
      <c r="M154" s="10">
        <f t="shared" si="40"/>
        <v>0</v>
      </c>
      <c r="N154" s="10">
        <f t="shared" si="41"/>
        <v>1</v>
      </c>
      <c r="O154" s="10" t="b">
        <f t="shared" si="44"/>
        <v>1</v>
      </c>
      <c r="P154" s="10" t="b">
        <f t="shared" si="45"/>
        <v>1</v>
      </c>
      <c r="Q154" s="10">
        <f t="shared" si="46"/>
        <v>1</v>
      </c>
      <c r="R154" s="10">
        <f t="shared" si="42"/>
        <v>0</v>
      </c>
      <c r="S154" s="10" t="b">
        <f t="shared" si="43"/>
        <v>0</v>
      </c>
      <c r="T154" s="10" t="b">
        <f t="shared" si="47"/>
        <v>0</v>
      </c>
      <c r="U154" s="10">
        <f t="shared" si="48"/>
        <v>0</v>
      </c>
      <c r="V154" s="10">
        <v>1</v>
      </c>
      <c r="W154" s="10">
        <f t="shared" si="49"/>
        <v>0</v>
      </c>
      <c r="X154" s="10" t="b">
        <f t="shared" si="56"/>
        <v>0</v>
      </c>
      <c r="Y154" s="10" t="b">
        <f t="shared" si="50"/>
        <v>1</v>
      </c>
      <c r="Z154" s="10" t="b">
        <f t="shared" si="51"/>
        <v>0</v>
      </c>
      <c r="AA154" s="10" t="b">
        <f t="shared" si="52"/>
        <v>1</v>
      </c>
      <c r="AB154" s="10" t="b">
        <f t="shared" si="53"/>
        <v>0</v>
      </c>
      <c r="AC154" s="10">
        <f t="shared" si="54"/>
        <v>0</v>
      </c>
      <c r="AD154" s="10" t="b">
        <f t="shared" si="55"/>
        <v>0</v>
      </c>
    </row>
    <row r="155" spans="1:30" s="21" customFormat="1" x14ac:dyDescent="0.2">
      <c r="A155" s="21" t="s">
        <v>16</v>
      </c>
      <c r="B155" s="23">
        <v>4.4268055569999998</v>
      </c>
      <c r="C155" s="21">
        <v>78</v>
      </c>
      <c r="D155" s="21" t="s">
        <v>9</v>
      </c>
      <c r="F155" s="21">
        <v>1</v>
      </c>
      <c r="G155" s="21">
        <v>1</v>
      </c>
      <c r="H155" s="21">
        <v>0</v>
      </c>
      <c r="I155" s="21">
        <v>1</v>
      </c>
      <c r="J155" s="21" t="s">
        <v>91</v>
      </c>
      <c r="K155" s="10">
        <f t="shared" si="38"/>
        <v>1</v>
      </c>
      <c r="L155" s="10">
        <f t="shared" si="39"/>
        <v>1</v>
      </c>
      <c r="M155" s="10">
        <f t="shared" si="40"/>
        <v>0</v>
      </c>
      <c r="N155" s="10">
        <f t="shared" si="41"/>
        <v>1</v>
      </c>
      <c r="O155" s="10" t="b">
        <f t="shared" si="44"/>
        <v>1</v>
      </c>
      <c r="P155" s="10" t="b">
        <f t="shared" si="45"/>
        <v>1</v>
      </c>
      <c r="Q155" s="10">
        <f t="shared" si="46"/>
        <v>1</v>
      </c>
      <c r="R155" s="10">
        <f t="shared" si="42"/>
        <v>0</v>
      </c>
      <c r="S155" s="10" t="b">
        <f t="shared" si="43"/>
        <v>0</v>
      </c>
      <c r="T155" s="10" t="b">
        <f t="shared" si="47"/>
        <v>0</v>
      </c>
      <c r="U155" s="10">
        <f t="shared" si="48"/>
        <v>0</v>
      </c>
      <c r="V155" s="10">
        <v>1</v>
      </c>
      <c r="W155" s="10">
        <f t="shared" si="49"/>
        <v>0</v>
      </c>
      <c r="X155" s="10" t="b">
        <f t="shared" si="56"/>
        <v>0</v>
      </c>
      <c r="Y155" s="10" t="b">
        <f t="shared" si="50"/>
        <v>1</v>
      </c>
      <c r="Z155" s="10" t="b">
        <f t="shared" si="51"/>
        <v>0</v>
      </c>
      <c r="AA155" s="10" t="b">
        <f t="shared" si="52"/>
        <v>1</v>
      </c>
      <c r="AB155" s="10" t="b">
        <f t="shared" si="53"/>
        <v>0</v>
      </c>
      <c r="AC155" s="10">
        <f t="shared" si="54"/>
        <v>0</v>
      </c>
      <c r="AD155" s="10" t="b">
        <f t="shared" si="55"/>
        <v>0</v>
      </c>
    </row>
    <row r="156" spans="1:30" s="21" customFormat="1" x14ac:dyDescent="0.2">
      <c r="A156" s="21" t="s">
        <v>16</v>
      </c>
      <c r="B156" s="23">
        <v>4.9676454559999996</v>
      </c>
      <c r="C156" s="21">
        <v>67</v>
      </c>
      <c r="D156" s="21" t="s">
        <v>9</v>
      </c>
      <c r="F156" s="21">
        <v>1</v>
      </c>
      <c r="G156" s="21">
        <v>0</v>
      </c>
      <c r="H156" s="21">
        <v>1</v>
      </c>
      <c r="I156" s="21">
        <v>1</v>
      </c>
      <c r="J156" s="21" t="s">
        <v>91</v>
      </c>
      <c r="K156" s="10">
        <f t="shared" si="38"/>
        <v>1</v>
      </c>
      <c r="L156" s="10">
        <f t="shared" si="39"/>
        <v>0</v>
      </c>
      <c r="M156" s="10">
        <f t="shared" si="40"/>
        <v>1</v>
      </c>
      <c r="N156" s="10">
        <f t="shared" si="41"/>
        <v>1</v>
      </c>
      <c r="O156" s="10" t="b">
        <f t="shared" si="44"/>
        <v>1</v>
      </c>
      <c r="P156" s="10" t="b">
        <f t="shared" si="45"/>
        <v>1</v>
      </c>
      <c r="Q156" s="10">
        <f t="shared" si="46"/>
        <v>1</v>
      </c>
      <c r="R156" s="10">
        <f t="shared" si="42"/>
        <v>0</v>
      </c>
      <c r="S156" s="10" t="b">
        <f t="shared" si="43"/>
        <v>0</v>
      </c>
      <c r="T156" s="10" t="b">
        <f t="shared" si="47"/>
        <v>0</v>
      </c>
      <c r="U156" s="10">
        <f t="shared" si="48"/>
        <v>0</v>
      </c>
      <c r="V156" s="10">
        <v>1</v>
      </c>
      <c r="W156" s="10">
        <f t="shared" si="49"/>
        <v>0</v>
      </c>
      <c r="X156" s="10" t="b">
        <f t="shared" si="56"/>
        <v>0</v>
      </c>
      <c r="Y156" s="10" t="b">
        <f t="shared" si="50"/>
        <v>0</v>
      </c>
      <c r="Z156" s="10" t="b">
        <f t="shared" si="51"/>
        <v>1</v>
      </c>
      <c r="AA156" s="10" t="b">
        <f t="shared" si="52"/>
        <v>1</v>
      </c>
      <c r="AB156" s="10" t="b">
        <f t="shared" si="53"/>
        <v>0</v>
      </c>
      <c r="AC156" s="10">
        <f t="shared" si="54"/>
        <v>0</v>
      </c>
      <c r="AD156" s="10" t="b">
        <f t="shared" si="55"/>
        <v>0</v>
      </c>
    </row>
    <row r="157" spans="1:30" s="21" customFormat="1" x14ac:dyDescent="0.2">
      <c r="A157" s="21" t="s">
        <v>16</v>
      </c>
      <c r="B157" s="23">
        <v>7.4490138779999997</v>
      </c>
      <c r="C157" s="21">
        <v>66</v>
      </c>
      <c r="D157" s="21" t="s">
        <v>9</v>
      </c>
      <c r="F157" s="21">
        <v>1</v>
      </c>
      <c r="G157" s="21">
        <v>0</v>
      </c>
      <c r="H157" s="21">
        <v>1</v>
      </c>
      <c r="I157" s="21">
        <v>1</v>
      </c>
      <c r="J157" s="21" t="s">
        <v>91</v>
      </c>
      <c r="K157" s="10">
        <f t="shared" si="38"/>
        <v>1</v>
      </c>
      <c r="L157" s="10">
        <f t="shared" si="39"/>
        <v>0</v>
      </c>
      <c r="M157" s="10">
        <f t="shared" si="40"/>
        <v>1</v>
      </c>
      <c r="N157" s="10">
        <f t="shared" si="41"/>
        <v>1</v>
      </c>
      <c r="O157" s="10" t="b">
        <f t="shared" si="44"/>
        <v>1</v>
      </c>
      <c r="P157" s="10" t="b">
        <f t="shared" si="45"/>
        <v>1</v>
      </c>
      <c r="Q157" s="10">
        <f t="shared" si="46"/>
        <v>1</v>
      </c>
      <c r="R157" s="10">
        <f t="shared" si="42"/>
        <v>0</v>
      </c>
      <c r="S157" s="10" t="b">
        <f t="shared" si="43"/>
        <v>0</v>
      </c>
      <c r="T157" s="10" t="b">
        <f t="shared" si="47"/>
        <v>0</v>
      </c>
      <c r="U157" s="10">
        <f t="shared" si="48"/>
        <v>0</v>
      </c>
      <c r="V157" s="10">
        <v>1</v>
      </c>
      <c r="W157" s="10">
        <f t="shared" si="49"/>
        <v>0</v>
      </c>
      <c r="X157" s="10" t="b">
        <f t="shared" si="56"/>
        <v>0</v>
      </c>
      <c r="Y157" s="10" t="b">
        <f t="shared" si="50"/>
        <v>0</v>
      </c>
      <c r="Z157" s="10" t="b">
        <f t="shared" si="51"/>
        <v>1</v>
      </c>
      <c r="AA157" s="10" t="b">
        <f t="shared" si="52"/>
        <v>1</v>
      </c>
      <c r="AB157" s="10" t="b">
        <f t="shared" si="53"/>
        <v>0</v>
      </c>
      <c r="AC157" s="10">
        <f t="shared" si="54"/>
        <v>0</v>
      </c>
      <c r="AD157" s="10" t="b">
        <f t="shared" si="55"/>
        <v>0</v>
      </c>
    </row>
    <row r="158" spans="1:30" s="21" customFormat="1" x14ac:dyDescent="0.2">
      <c r="A158" s="21" t="s">
        <v>16</v>
      </c>
      <c r="B158" s="23">
        <v>4.0073969509999996</v>
      </c>
      <c r="C158" s="21">
        <v>75</v>
      </c>
      <c r="D158" s="21" t="s">
        <v>9</v>
      </c>
      <c r="F158" s="21">
        <v>1</v>
      </c>
      <c r="G158" s="21">
        <v>0</v>
      </c>
      <c r="H158" s="21">
        <v>1</v>
      </c>
      <c r="I158" s="21">
        <v>1</v>
      </c>
      <c r="J158" s="21" t="s">
        <v>91</v>
      </c>
      <c r="K158" s="10">
        <f t="shared" si="38"/>
        <v>1</v>
      </c>
      <c r="L158" s="10">
        <f t="shared" si="39"/>
        <v>0</v>
      </c>
      <c r="M158" s="10">
        <f t="shared" si="40"/>
        <v>1</v>
      </c>
      <c r="N158" s="10">
        <f t="shared" si="41"/>
        <v>1</v>
      </c>
      <c r="O158" s="10" t="b">
        <f t="shared" si="44"/>
        <v>1</v>
      </c>
      <c r="P158" s="10" t="b">
        <f t="shared" si="45"/>
        <v>1</v>
      </c>
      <c r="Q158" s="10">
        <f t="shared" si="46"/>
        <v>1</v>
      </c>
      <c r="R158" s="10">
        <f t="shared" si="42"/>
        <v>0</v>
      </c>
      <c r="S158" s="10" t="b">
        <f t="shared" si="43"/>
        <v>0</v>
      </c>
      <c r="T158" s="10" t="b">
        <f t="shared" si="47"/>
        <v>0</v>
      </c>
      <c r="U158" s="10">
        <f t="shared" si="48"/>
        <v>0</v>
      </c>
      <c r="V158" s="10">
        <v>1</v>
      </c>
      <c r="W158" s="10">
        <f t="shared" si="49"/>
        <v>0</v>
      </c>
      <c r="X158" s="10" t="b">
        <f t="shared" si="56"/>
        <v>0</v>
      </c>
      <c r="Y158" s="10" t="b">
        <f t="shared" si="50"/>
        <v>0</v>
      </c>
      <c r="Z158" s="10" t="b">
        <f t="shared" si="51"/>
        <v>1</v>
      </c>
      <c r="AA158" s="10" t="b">
        <f t="shared" si="52"/>
        <v>1</v>
      </c>
      <c r="AB158" s="10" t="b">
        <f t="shared" si="53"/>
        <v>0</v>
      </c>
      <c r="AC158" s="10">
        <f t="shared" si="54"/>
        <v>0</v>
      </c>
      <c r="AD158" s="10" t="b">
        <f t="shared" si="55"/>
        <v>0</v>
      </c>
    </row>
    <row r="159" spans="1:30" s="21" customFormat="1" x14ac:dyDescent="0.2">
      <c r="A159" s="21" t="s">
        <v>16</v>
      </c>
      <c r="B159" s="23">
        <v>10.04713289</v>
      </c>
      <c r="C159" s="21">
        <v>67</v>
      </c>
      <c r="D159" s="21" t="s">
        <v>9</v>
      </c>
      <c r="F159" s="21">
        <v>1</v>
      </c>
      <c r="G159" s="21">
        <v>1</v>
      </c>
      <c r="H159" s="21">
        <v>1</v>
      </c>
      <c r="I159" s="21">
        <v>1</v>
      </c>
      <c r="J159" s="21" t="s">
        <v>91</v>
      </c>
      <c r="K159" s="10">
        <f t="shared" si="38"/>
        <v>1</v>
      </c>
      <c r="L159" s="10">
        <f t="shared" si="39"/>
        <v>1</v>
      </c>
      <c r="M159" s="10">
        <f t="shared" si="40"/>
        <v>1</v>
      </c>
      <c r="N159" s="10">
        <f t="shared" si="41"/>
        <v>1</v>
      </c>
      <c r="O159" s="10" t="b">
        <f t="shared" si="44"/>
        <v>1</v>
      </c>
      <c r="P159" s="10" t="b">
        <f t="shared" si="45"/>
        <v>1</v>
      </c>
      <c r="Q159" s="10">
        <f t="shared" si="46"/>
        <v>1</v>
      </c>
      <c r="R159" s="10">
        <f t="shared" si="42"/>
        <v>0</v>
      </c>
      <c r="S159" s="10" t="b">
        <f t="shared" si="43"/>
        <v>1</v>
      </c>
      <c r="T159" s="10" t="b">
        <f t="shared" si="47"/>
        <v>0</v>
      </c>
      <c r="U159" s="10">
        <f t="shared" si="48"/>
        <v>0</v>
      </c>
      <c r="V159" s="10">
        <v>1</v>
      </c>
      <c r="W159" s="10">
        <f t="shared" si="49"/>
        <v>0</v>
      </c>
      <c r="X159" s="10" t="b">
        <f t="shared" si="56"/>
        <v>1</v>
      </c>
      <c r="Y159" s="10" t="b">
        <f t="shared" si="50"/>
        <v>1</v>
      </c>
      <c r="Z159" s="10" t="b">
        <f t="shared" si="51"/>
        <v>1</v>
      </c>
      <c r="AA159" s="10" t="b">
        <f t="shared" si="52"/>
        <v>1</v>
      </c>
      <c r="AB159" s="10" t="b">
        <f t="shared" si="53"/>
        <v>0</v>
      </c>
      <c r="AC159" s="10">
        <f t="shared" si="54"/>
        <v>0</v>
      </c>
      <c r="AD159" s="10" t="b">
        <f t="shared" si="55"/>
        <v>0</v>
      </c>
    </row>
    <row r="160" spans="1:30" s="21" customFormat="1" x14ac:dyDescent="0.2">
      <c r="A160" s="21" t="s">
        <v>16</v>
      </c>
      <c r="B160" s="23">
        <v>6.5036704729999997</v>
      </c>
      <c r="C160" s="21">
        <v>77</v>
      </c>
      <c r="D160" s="21" t="s">
        <v>9</v>
      </c>
      <c r="F160" s="21">
        <v>1</v>
      </c>
      <c r="G160" s="21">
        <v>1</v>
      </c>
      <c r="H160" s="21">
        <v>1</v>
      </c>
      <c r="I160" s="21">
        <v>1</v>
      </c>
      <c r="J160" s="21" t="s">
        <v>91</v>
      </c>
      <c r="K160" s="10">
        <f t="shared" si="38"/>
        <v>1</v>
      </c>
      <c r="L160" s="10">
        <f t="shared" si="39"/>
        <v>1</v>
      </c>
      <c r="M160" s="10">
        <f t="shared" si="40"/>
        <v>1</v>
      </c>
      <c r="N160" s="10">
        <f t="shared" si="41"/>
        <v>1</v>
      </c>
      <c r="O160" s="10" t="b">
        <f t="shared" si="44"/>
        <v>1</v>
      </c>
      <c r="P160" s="10" t="b">
        <f t="shared" si="45"/>
        <v>1</v>
      </c>
      <c r="Q160" s="10">
        <f t="shared" si="46"/>
        <v>1</v>
      </c>
      <c r="R160" s="10">
        <f t="shared" si="42"/>
        <v>0</v>
      </c>
      <c r="S160" s="10" t="b">
        <f t="shared" si="43"/>
        <v>1</v>
      </c>
      <c r="T160" s="10" t="b">
        <f t="shared" si="47"/>
        <v>0</v>
      </c>
      <c r="U160" s="10">
        <f t="shared" si="48"/>
        <v>0</v>
      </c>
      <c r="V160" s="10">
        <v>1</v>
      </c>
      <c r="W160" s="10">
        <f t="shared" si="49"/>
        <v>0</v>
      </c>
      <c r="X160" s="10" t="b">
        <f t="shared" si="56"/>
        <v>1</v>
      </c>
      <c r="Y160" s="10" t="b">
        <f t="shared" si="50"/>
        <v>1</v>
      </c>
      <c r="Z160" s="10" t="b">
        <f t="shared" si="51"/>
        <v>1</v>
      </c>
      <c r="AA160" s="10" t="b">
        <f t="shared" si="52"/>
        <v>1</v>
      </c>
      <c r="AB160" s="10" t="b">
        <f t="shared" si="53"/>
        <v>0</v>
      </c>
      <c r="AC160" s="10">
        <f t="shared" si="54"/>
        <v>0</v>
      </c>
      <c r="AD160" s="10" t="b">
        <f t="shared" si="55"/>
        <v>0</v>
      </c>
    </row>
    <row r="161" spans="1:30" s="21" customFormat="1" x14ac:dyDescent="0.2">
      <c r="A161" s="21" t="s">
        <v>16</v>
      </c>
      <c r="B161" s="23">
        <v>3.3723491669999999</v>
      </c>
      <c r="C161" s="21">
        <v>73</v>
      </c>
      <c r="D161" s="21" t="s">
        <v>9</v>
      </c>
      <c r="F161" s="21">
        <v>1</v>
      </c>
      <c r="G161" s="21">
        <v>1</v>
      </c>
      <c r="H161" s="21">
        <v>1</v>
      </c>
      <c r="I161" s="21">
        <v>1</v>
      </c>
      <c r="J161" s="21" t="s">
        <v>91</v>
      </c>
      <c r="K161" s="10">
        <f t="shared" si="38"/>
        <v>1</v>
      </c>
      <c r="L161" s="10">
        <f t="shared" si="39"/>
        <v>1</v>
      </c>
      <c r="M161" s="10">
        <f t="shared" si="40"/>
        <v>1</v>
      </c>
      <c r="N161" s="10">
        <f t="shared" si="41"/>
        <v>1</v>
      </c>
      <c r="O161" s="10" t="b">
        <f t="shared" si="44"/>
        <v>1</v>
      </c>
      <c r="P161" s="10" t="b">
        <f t="shared" si="45"/>
        <v>1</v>
      </c>
      <c r="Q161" s="10">
        <f t="shared" si="46"/>
        <v>1</v>
      </c>
      <c r="R161" s="10">
        <f t="shared" si="42"/>
        <v>0</v>
      </c>
      <c r="S161" s="10" t="b">
        <f t="shared" si="43"/>
        <v>1</v>
      </c>
      <c r="T161" s="10" t="b">
        <f t="shared" si="47"/>
        <v>0</v>
      </c>
      <c r="U161" s="10">
        <f t="shared" si="48"/>
        <v>0</v>
      </c>
      <c r="V161" s="10">
        <v>1</v>
      </c>
      <c r="W161" s="10">
        <f t="shared" si="49"/>
        <v>0</v>
      </c>
      <c r="X161" s="10" t="b">
        <f t="shared" si="56"/>
        <v>1</v>
      </c>
      <c r="Y161" s="10" t="b">
        <f t="shared" si="50"/>
        <v>1</v>
      </c>
      <c r="Z161" s="10" t="b">
        <f t="shared" si="51"/>
        <v>1</v>
      </c>
      <c r="AA161" s="10" t="b">
        <f t="shared" si="52"/>
        <v>1</v>
      </c>
      <c r="AB161" s="10" t="b">
        <f t="shared" si="53"/>
        <v>0</v>
      </c>
      <c r="AC161" s="10">
        <f t="shared" si="54"/>
        <v>0</v>
      </c>
      <c r="AD161" s="10" t="b">
        <f t="shared" si="55"/>
        <v>0</v>
      </c>
    </row>
    <row r="162" spans="1:30" s="21" customFormat="1" x14ac:dyDescent="0.2">
      <c r="A162" s="21" t="s">
        <v>16</v>
      </c>
      <c r="B162" s="23">
        <v>4.2871140130000001</v>
      </c>
      <c r="C162" s="21">
        <v>63</v>
      </c>
      <c r="D162" s="21" t="s">
        <v>9</v>
      </c>
      <c r="F162" s="21">
        <v>1</v>
      </c>
      <c r="G162" s="21">
        <v>1</v>
      </c>
      <c r="H162" s="21">
        <v>1</v>
      </c>
      <c r="I162" s="21">
        <v>1</v>
      </c>
      <c r="J162" s="21" t="s">
        <v>91</v>
      </c>
      <c r="K162" s="10">
        <f t="shared" si="38"/>
        <v>1</v>
      </c>
      <c r="L162" s="10">
        <f t="shared" si="39"/>
        <v>1</v>
      </c>
      <c r="M162" s="10">
        <f t="shared" si="40"/>
        <v>1</v>
      </c>
      <c r="N162" s="10">
        <f t="shared" si="41"/>
        <v>1</v>
      </c>
      <c r="O162" s="10" t="b">
        <f t="shared" si="44"/>
        <v>1</v>
      </c>
      <c r="P162" s="10" t="b">
        <f t="shared" si="45"/>
        <v>1</v>
      </c>
      <c r="Q162" s="10">
        <f t="shared" si="46"/>
        <v>1</v>
      </c>
      <c r="R162" s="10">
        <f t="shared" si="42"/>
        <v>0</v>
      </c>
      <c r="S162" s="10" t="b">
        <f t="shared" si="43"/>
        <v>1</v>
      </c>
      <c r="T162" s="10" t="b">
        <f t="shared" si="47"/>
        <v>0</v>
      </c>
      <c r="U162" s="10">
        <f t="shared" si="48"/>
        <v>0</v>
      </c>
      <c r="V162" s="10">
        <v>1</v>
      </c>
      <c r="W162" s="10">
        <f t="shared" si="49"/>
        <v>0</v>
      </c>
      <c r="X162" s="10" t="b">
        <f t="shared" si="56"/>
        <v>1</v>
      </c>
      <c r="Y162" s="10" t="b">
        <f t="shared" si="50"/>
        <v>1</v>
      </c>
      <c r="Z162" s="10" t="b">
        <f t="shared" si="51"/>
        <v>1</v>
      </c>
      <c r="AA162" s="10" t="b">
        <f t="shared" si="52"/>
        <v>1</v>
      </c>
      <c r="AB162" s="10" t="b">
        <f t="shared" si="53"/>
        <v>0</v>
      </c>
      <c r="AC162" s="10">
        <f t="shared" si="54"/>
        <v>0</v>
      </c>
      <c r="AD162" s="10" t="b">
        <f t="shared" si="55"/>
        <v>0</v>
      </c>
    </row>
    <row r="163" spans="1:30" s="21" customFormat="1" x14ac:dyDescent="0.2">
      <c r="A163" s="21" t="s">
        <v>16</v>
      </c>
      <c r="B163" s="23">
        <v>8.4718958880000006</v>
      </c>
      <c r="C163" s="21">
        <v>69</v>
      </c>
      <c r="D163" s="21" t="s">
        <v>9</v>
      </c>
      <c r="F163" s="21">
        <v>1</v>
      </c>
      <c r="G163" s="21">
        <v>1</v>
      </c>
      <c r="H163" s="21">
        <v>1</v>
      </c>
      <c r="I163" s="21">
        <v>1</v>
      </c>
      <c r="J163" s="21" t="s">
        <v>91</v>
      </c>
      <c r="K163" s="10">
        <f t="shared" si="38"/>
        <v>1</v>
      </c>
      <c r="L163" s="10">
        <f t="shared" si="39"/>
        <v>1</v>
      </c>
      <c r="M163" s="10">
        <f t="shared" si="40"/>
        <v>1</v>
      </c>
      <c r="N163" s="10">
        <f t="shared" si="41"/>
        <v>1</v>
      </c>
      <c r="O163" s="10" t="b">
        <f t="shared" si="44"/>
        <v>1</v>
      </c>
      <c r="P163" s="10" t="b">
        <f t="shared" si="45"/>
        <v>1</v>
      </c>
      <c r="Q163" s="10">
        <f t="shared" si="46"/>
        <v>1</v>
      </c>
      <c r="R163" s="10">
        <f t="shared" si="42"/>
        <v>0</v>
      </c>
      <c r="S163" s="10" t="b">
        <f t="shared" si="43"/>
        <v>1</v>
      </c>
      <c r="T163" s="10" t="b">
        <f t="shared" si="47"/>
        <v>0</v>
      </c>
      <c r="U163" s="10">
        <f t="shared" si="48"/>
        <v>0</v>
      </c>
      <c r="V163" s="10">
        <v>1</v>
      </c>
      <c r="W163" s="10">
        <f t="shared" si="49"/>
        <v>0</v>
      </c>
      <c r="X163" s="10" t="b">
        <f t="shared" si="56"/>
        <v>1</v>
      </c>
      <c r="Y163" s="10" t="b">
        <f t="shared" si="50"/>
        <v>1</v>
      </c>
      <c r="Z163" s="10" t="b">
        <f t="shared" si="51"/>
        <v>1</v>
      </c>
      <c r="AA163" s="10" t="b">
        <f t="shared" si="52"/>
        <v>1</v>
      </c>
      <c r="AB163" s="10" t="b">
        <f t="shared" si="53"/>
        <v>0</v>
      </c>
      <c r="AC163" s="10">
        <f t="shared" si="54"/>
        <v>0</v>
      </c>
      <c r="AD163" s="10" t="b">
        <f t="shared" si="55"/>
        <v>0</v>
      </c>
    </row>
    <row r="164" spans="1:30" s="21" customFormat="1" x14ac:dyDescent="0.2">
      <c r="A164" s="21" t="s">
        <v>16</v>
      </c>
      <c r="B164" s="23">
        <v>6.7906220670000002</v>
      </c>
      <c r="C164" s="21">
        <v>70</v>
      </c>
      <c r="D164" s="21" t="s">
        <v>9</v>
      </c>
      <c r="F164" s="21">
        <v>1</v>
      </c>
      <c r="G164" s="21">
        <v>1</v>
      </c>
      <c r="H164" s="21">
        <v>1</v>
      </c>
      <c r="I164" s="21">
        <v>1</v>
      </c>
      <c r="J164" s="21" t="s">
        <v>91</v>
      </c>
      <c r="K164" s="10">
        <f t="shared" si="38"/>
        <v>1</v>
      </c>
      <c r="L164" s="10">
        <f t="shared" si="39"/>
        <v>1</v>
      </c>
      <c r="M164" s="10">
        <f t="shared" si="40"/>
        <v>1</v>
      </c>
      <c r="N164" s="10">
        <f t="shared" si="41"/>
        <v>1</v>
      </c>
      <c r="O164" s="10" t="b">
        <f t="shared" si="44"/>
        <v>1</v>
      </c>
      <c r="P164" s="10" t="b">
        <f t="shared" si="45"/>
        <v>1</v>
      </c>
      <c r="Q164" s="10">
        <f t="shared" si="46"/>
        <v>1</v>
      </c>
      <c r="R164" s="10">
        <f t="shared" si="42"/>
        <v>0</v>
      </c>
      <c r="S164" s="10" t="b">
        <f t="shared" si="43"/>
        <v>1</v>
      </c>
      <c r="T164" s="10" t="b">
        <f t="shared" si="47"/>
        <v>0</v>
      </c>
      <c r="U164" s="10">
        <f t="shared" si="48"/>
        <v>0</v>
      </c>
      <c r="V164" s="10">
        <v>1</v>
      </c>
      <c r="W164" s="10">
        <f t="shared" si="49"/>
        <v>0</v>
      </c>
      <c r="X164" s="10" t="b">
        <f t="shared" si="56"/>
        <v>1</v>
      </c>
      <c r="Y164" s="10" t="b">
        <f t="shared" si="50"/>
        <v>1</v>
      </c>
      <c r="Z164" s="10" t="b">
        <f t="shared" si="51"/>
        <v>1</v>
      </c>
      <c r="AA164" s="10" t="b">
        <f t="shared" si="52"/>
        <v>1</v>
      </c>
      <c r="AB164" s="10" t="b">
        <f t="shared" si="53"/>
        <v>0</v>
      </c>
      <c r="AC164" s="10">
        <f t="shared" si="54"/>
        <v>0</v>
      </c>
      <c r="AD164" s="10" t="b">
        <f t="shared" si="55"/>
        <v>0</v>
      </c>
    </row>
    <row r="165" spans="1:30" x14ac:dyDescent="0.2">
      <c r="A165" s="10" t="s">
        <v>16</v>
      </c>
      <c r="B165" s="24">
        <v>4.6497392319999999</v>
      </c>
      <c r="C165" s="10">
        <v>60</v>
      </c>
      <c r="D165" s="10" t="s">
        <v>9</v>
      </c>
      <c r="F165" s="10">
        <v>1</v>
      </c>
      <c r="G165" s="10">
        <v>0</v>
      </c>
      <c r="H165" s="10">
        <v>0</v>
      </c>
      <c r="I165" s="10">
        <v>0</v>
      </c>
      <c r="J165" s="10" t="s">
        <v>91</v>
      </c>
      <c r="K165" s="10">
        <f t="shared" si="38"/>
        <v>1</v>
      </c>
      <c r="L165" s="10">
        <f t="shared" si="39"/>
        <v>0</v>
      </c>
      <c r="M165" s="10">
        <f t="shared" si="40"/>
        <v>0</v>
      </c>
      <c r="N165" s="10">
        <f t="shared" si="41"/>
        <v>0</v>
      </c>
      <c r="O165" s="10" t="b">
        <f t="shared" si="44"/>
        <v>0</v>
      </c>
      <c r="P165" s="10" t="b">
        <f t="shared" si="45"/>
        <v>0</v>
      </c>
      <c r="Q165" s="10">
        <f t="shared" si="46"/>
        <v>0</v>
      </c>
      <c r="R165" s="10">
        <f t="shared" si="42"/>
        <v>0</v>
      </c>
      <c r="S165" s="10" t="b">
        <f t="shared" si="43"/>
        <v>0</v>
      </c>
      <c r="T165" s="10" t="b">
        <f t="shared" si="47"/>
        <v>0</v>
      </c>
      <c r="U165" s="10">
        <f t="shared" si="48"/>
        <v>0</v>
      </c>
      <c r="V165" s="10">
        <v>1</v>
      </c>
      <c r="W165" s="10">
        <f t="shared" si="49"/>
        <v>0</v>
      </c>
      <c r="X165" s="10" t="b">
        <f t="shared" si="56"/>
        <v>0</v>
      </c>
      <c r="Y165" s="10" t="b">
        <f t="shared" si="50"/>
        <v>0</v>
      </c>
      <c r="Z165" s="10" t="b">
        <f t="shared" si="51"/>
        <v>0</v>
      </c>
      <c r="AA165" s="10" t="b">
        <f t="shared" si="52"/>
        <v>0</v>
      </c>
      <c r="AB165" s="10" t="b">
        <f t="shared" si="53"/>
        <v>0</v>
      </c>
      <c r="AC165" s="10">
        <f t="shared" si="54"/>
        <v>0</v>
      </c>
      <c r="AD165" s="10" t="b">
        <f t="shared" si="55"/>
        <v>0</v>
      </c>
    </row>
    <row r="166" spans="1:30" x14ac:dyDescent="0.2">
      <c r="A166" s="10" t="s">
        <v>16</v>
      </c>
      <c r="B166" s="24">
        <v>4.461746335</v>
      </c>
      <c r="C166" s="10">
        <v>60</v>
      </c>
      <c r="D166" s="10" t="s">
        <v>13</v>
      </c>
      <c r="F166" s="10">
        <v>1</v>
      </c>
      <c r="G166" s="10">
        <v>0</v>
      </c>
      <c r="H166" s="10">
        <v>0</v>
      </c>
      <c r="I166" s="10">
        <v>0</v>
      </c>
      <c r="J166" s="10" t="s">
        <v>91</v>
      </c>
      <c r="K166" s="10">
        <f t="shared" si="38"/>
        <v>1</v>
      </c>
      <c r="L166" s="10">
        <f t="shared" si="39"/>
        <v>0</v>
      </c>
      <c r="M166" s="10">
        <f t="shared" si="40"/>
        <v>0</v>
      </c>
      <c r="N166" s="10">
        <f t="shared" si="41"/>
        <v>0</v>
      </c>
      <c r="O166" s="10" t="b">
        <f t="shared" si="44"/>
        <v>0</v>
      </c>
      <c r="P166" s="10" t="b">
        <f t="shared" si="45"/>
        <v>0</v>
      </c>
      <c r="Q166" s="10">
        <f t="shared" si="46"/>
        <v>0</v>
      </c>
      <c r="R166" s="10">
        <f t="shared" si="42"/>
        <v>0</v>
      </c>
      <c r="S166" s="10" t="b">
        <f t="shared" si="43"/>
        <v>0</v>
      </c>
      <c r="T166" s="10" t="b">
        <f t="shared" si="47"/>
        <v>0</v>
      </c>
      <c r="U166" s="10">
        <f t="shared" si="48"/>
        <v>0</v>
      </c>
      <c r="V166" s="10">
        <v>1</v>
      </c>
      <c r="W166" s="10">
        <f t="shared" si="49"/>
        <v>0</v>
      </c>
      <c r="X166" s="10" t="b">
        <f t="shared" si="56"/>
        <v>0</v>
      </c>
      <c r="Y166" s="10" t="b">
        <f t="shared" si="50"/>
        <v>0</v>
      </c>
      <c r="Z166" s="10" t="b">
        <f t="shared" si="51"/>
        <v>0</v>
      </c>
      <c r="AA166" s="10" t="b">
        <f t="shared" si="52"/>
        <v>0</v>
      </c>
      <c r="AB166" s="10" t="b">
        <f t="shared" si="53"/>
        <v>0</v>
      </c>
      <c r="AC166" s="10">
        <f t="shared" si="54"/>
        <v>0</v>
      </c>
      <c r="AD166" s="10" t="b">
        <f t="shared" si="55"/>
        <v>0</v>
      </c>
    </row>
    <row r="167" spans="1:30" x14ac:dyDescent="0.2">
      <c r="A167" s="10" t="s">
        <v>16</v>
      </c>
      <c r="B167" s="24">
        <v>3.8612132610000001</v>
      </c>
      <c r="C167" s="10">
        <v>70</v>
      </c>
      <c r="D167" s="10" t="s">
        <v>13</v>
      </c>
      <c r="F167" s="10">
        <v>1</v>
      </c>
      <c r="G167" s="10">
        <v>0</v>
      </c>
      <c r="H167" s="10">
        <v>0</v>
      </c>
      <c r="I167" s="10">
        <v>0</v>
      </c>
      <c r="J167" s="10" t="s">
        <v>91</v>
      </c>
      <c r="K167" s="10">
        <f t="shared" si="38"/>
        <v>1</v>
      </c>
      <c r="L167" s="10">
        <f t="shared" si="39"/>
        <v>0</v>
      </c>
      <c r="M167" s="10">
        <f t="shared" si="40"/>
        <v>0</v>
      </c>
      <c r="N167" s="10">
        <f t="shared" si="41"/>
        <v>0</v>
      </c>
      <c r="O167" s="10" t="b">
        <f t="shared" si="44"/>
        <v>0</v>
      </c>
      <c r="P167" s="10" t="b">
        <f t="shared" si="45"/>
        <v>0</v>
      </c>
      <c r="Q167" s="10">
        <f t="shared" si="46"/>
        <v>0</v>
      </c>
      <c r="R167" s="10">
        <f t="shared" si="42"/>
        <v>0</v>
      </c>
      <c r="S167" s="10" t="b">
        <f t="shared" si="43"/>
        <v>0</v>
      </c>
      <c r="T167" s="10" t="b">
        <f t="shared" si="47"/>
        <v>0</v>
      </c>
      <c r="U167" s="10">
        <f t="shared" si="48"/>
        <v>0</v>
      </c>
      <c r="V167" s="10">
        <v>1</v>
      </c>
      <c r="W167" s="10">
        <f t="shared" si="49"/>
        <v>0</v>
      </c>
      <c r="X167" s="10" t="b">
        <f t="shared" si="56"/>
        <v>0</v>
      </c>
      <c r="Y167" s="10" t="b">
        <f t="shared" si="50"/>
        <v>0</v>
      </c>
      <c r="Z167" s="10" t="b">
        <f t="shared" si="51"/>
        <v>0</v>
      </c>
      <c r="AA167" s="10" t="b">
        <f t="shared" si="52"/>
        <v>0</v>
      </c>
      <c r="AB167" s="10" t="b">
        <f t="shared" si="53"/>
        <v>0</v>
      </c>
      <c r="AC167" s="10">
        <f t="shared" si="54"/>
        <v>0</v>
      </c>
      <c r="AD167" s="10" t="b">
        <f t="shared" si="55"/>
        <v>0</v>
      </c>
    </row>
    <row r="168" spans="1:30" x14ac:dyDescent="0.2">
      <c r="A168" s="10" t="s">
        <v>16</v>
      </c>
      <c r="B168" s="24">
        <v>8.2499133800000006</v>
      </c>
      <c r="C168" s="10">
        <v>61</v>
      </c>
      <c r="D168" s="10" t="s">
        <v>9</v>
      </c>
      <c r="F168" s="10">
        <v>1</v>
      </c>
      <c r="G168" s="10">
        <v>0</v>
      </c>
      <c r="H168" s="10">
        <v>0</v>
      </c>
      <c r="I168" s="10">
        <v>0</v>
      </c>
      <c r="J168" s="10" t="s">
        <v>91</v>
      </c>
      <c r="K168" s="10">
        <f t="shared" si="38"/>
        <v>1</v>
      </c>
      <c r="L168" s="10">
        <f t="shared" si="39"/>
        <v>0</v>
      </c>
      <c r="M168" s="10">
        <f t="shared" si="40"/>
        <v>0</v>
      </c>
      <c r="N168" s="10">
        <f t="shared" si="41"/>
        <v>0</v>
      </c>
      <c r="O168" s="10" t="b">
        <f t="shared" si="44"/>
        <v>0</v>
      </c>
      <c r="P168" s="10" t="b">
        <f t="shared" si="45"/>
        <v>0</v>
      </c>
      <c r="Q168" s="10">
        <f t="shared" si="46"/>
        <v>0</v>
      </c>
      <c r="R168" s="10">
        <f t="shared" si="42"/>
        <v>0</v>
      </c>
      <c r="S168" s="10" t="b">
        <f t="shared" si="43"/>
        <v>0</v>
      </c>
      <c r="T168" s="10" t="b">
        <f t="shared" si="47"/>
        <v>0</v>
      </c>
      <c r="U168" s="10">
        <f t="shared" si="48"/>
        <v>0</v>
      </c>
      <c r="V168" s="10">
        <v>1</v>
      </c>
      <c r="W168" s="10">
        <f t="shared" si="49"/>
        <v>0</v>
      </c>
      <c r="X168" s="10" t="b">
        <f t="shared" si="56"/>
        <v>0</v>
      </c>
      <c r="Y168" s="10" t="b">
        <f t="shared" si="50"/>
        <v>0</v>
      </c>
      <c r="Z168" s="10" t="b">
        <f t="shared" si="51"/>
        <v>0</v>
      </c>
      <c r="AA168" s="10" t="b">
        <f t="shared" si="52"/>
        <v>0</v>
      </c>
      <c r="AB168" s="10" t="b">
        <f t="shared" si="53"/>
        <v>0</v>
      </c>
      <c r="AC168" s="10">
        <f t="shared" si="54"/>
        <v>0</v>
      </c>
      <c r="AD168" s="10" t="b">
        <f t="shared" si="55"/>
        <v>0</v>
      </c>
    </row>
    <row r="169" spans="1:30" x14ac:dyDescent="0.2">
      <c r="A169" s="10" t="s">
        <v>16</v>
      </c>
      <c r="B169" s="24">
        <v>10.48810585</v>
      </c>
      <c r="C169" s="10">
        <v>77</v>
      </c>
      <c r="D169" s="10" t="s">
        <v>9</v>
      </c>
      <c r="F169" s="10">
        <v>1</v>
      </c>
      <c r="G169" s="10">
        <v>0</v>
      </c>
      <c r="H169" s="10">
        <v>0</v>
      </c>
      <c r="I169" s="10">
        <v>0</v>
      </c>
      <c r="J169" s="10" t="s">
        <v>91</v>
      </c>
      <c r="K169" s="10">
        <f t="shared" si="38"/>
        <v>1</v>
      </c>
      <c r="L169" s="10">
        <f t="shared" si="39"/>
        <v>0</v>
      </c>
      <c r="M169" s="10">
        <f t="shared" si="40"/>
        <v>0</v>
      </c>
      <c r="N169" s="10">
        <f t="shared" si="41"/>
        <v>0</v>
      </c>
      <c r="O169" s="10" t="b">
        <f t="shared" si="44"/>
        <v>0</v>
      </c>
      <c r="P169" s="10" t="b">
        <f t="shared" si="45"/>
        <v>0</v>
      </c>
      <c r="Q169" s="10">
        <f t="shared" si="46"/>
        <v>0</v>
      </c>
      <c r="R169" s="10">
        <f t="shared" si="42"/>
        <v>0</v>
      </c>
      <c r="S169" s="10" t="b">
        <f t="shared" si="43"/>
        <v>0</v>
      </c>
      <c r="T169" s="10" t="b">
        <f t="shared" si="47"/>
        <v>0</v>
      </c>
      <c r="U169" s="10">
        <f t="shared" si="48"/>
        <v>0</v>
      </c>
      <c r="V169" s="10">
        <v>1</v>
      </c>
      <c r="W169" s="10">
        <f t="shared" si="49"/>
        <v>0</v>
      </c>
      <c r="X169" s="10" t="b">
        <f t="shared" si="56"/>
        <v>0</v>
      </c>
      <c r="Y169" s="10" t="b">
        <f t="shared" si="50"/>
        <v>0</v>
      </c>
      <c r="Z169" s="10" t="b">
        <f t="shared" si="51"/>
        <v>0</v>
      </c>
      <c r="AA169" s="10" t="b">
        <f t="shared" si="52"/>
        <v>0</v>
      </c>
      <c r="AB169" s="10" t="b">
        <f t="shared" si="53"/>
        <v>0</v>
      </c>
      <c r="AC169" s="10">
        <f t="shared" si="54"/>
        <v>0</v>
      </c>
      <c r="AD169" s="10" t="b">
        <f t="shared" si="55"/>
        <v>0</v>
      </c>
    </row>
    <row r="170" spans="1:30" s="21" customFormat="1" x14ac:dyDescent="0.2">
      <c r="A170" s="21" t="s">
        <v>16</v>
      </c>
      <c r="B170" s="23">
        <v>3.9732898780000001</v>
      </c>
      <c r="C170" s="21">
        <v>71</v>
      </c>
      <c r="D170" s="21" t="s">
        <v>9</v>
      </c>
      <c r="F170" s="21">
        <v>1</v>
      </c>
      <c r="G170" s="21">
        <v>1</v>
      </c>
      <c r="H170" s="21">
        <v>0</v>
      </c>
      <c r="I170" s="21">
        <v>0</v>
      </c>
      <c r="J170" s="21" t="s">
        <v>91</v>
      </c>
      <c r="K170" s="10">
        <f t="shared" si="38"/>
        <v>1</v>
      </c>
      <c r="L170" s="10">
        <f t="shared" si="39"/>
        <v>1</v>
      </c>
      <c r="M170" s="10">
        <f t="shared" si="40"/>
        <v>0</v>
      </c>
      <c r="N170" s="10">
        <f t="shared" si="41"/>
        <v>0</v>
      </c>
      <c r="O170" s="10" t="b">
        <f t="shared" si="44"/>
        <v>1</v>
      </c>
      <c r="P170" s="10" t="b">
        <f t="shared" si="45"/>
        <v>1</v>
      </c>
      <c r="Q170" s="10">
        <f t="shared" si="46"/>
        <v>1</v>
      </c>
      <c r="R170" s="10">
        <f t="shared" si="42"/>
        <v>0</v>
      </c>
      <c r="S170" s="10" t="b">
        <f t="shared" si="43"/>
        <v>0</v>
      </c>
      <c r="T170" s="10" t="b">
        <f t="shared" si="47"/>
        <v>0</v>
      </c>
      <c r="U170" s="10">
        <f t="shared" si="48"/>
        <v>0</v>
      </c>
      <c r="V170" s="10">
        <v>1</v>
      </c>
      <c r="W170" s="10">
        <f t="shared" si="49"/>
        <v>0</v>
      </c>
      <c r="X170" s="10" t="b">
        <f t="shared" si="56"/>
        <v>0</v>
      </c>
      <c r="Y170" s="10" t="b">
        <f t="shared" si="50"/>
        <v>0</v>
      </c>
      <c r="Z170" s="10" t="b">
        <f t="shared" si="51"/>
        <v>0</v>
      </c>
      <c r="AA170" s="10" t="b">
        <f t="shared" si="52"/>
        <v>0</v>
      </c>
      <c r="AB170" s="10" t="b">
        <f t="shared" si="53"/>
        <v>0</v>
      </c>
      <c r="AC170" s="10">
        <f t="shared" si="54"/>
        <v>0</v>
      </c>
      <c r="AD170" s="10" t="b">
        <f t="shared" si="55"/>
        <v>0</v>
      </c>
    </row>
    <row r="171" spans="1:30" s="21" customFormat="1" x14ac:dyDescent="0.2">
      <c r="A171" s="21" t="s">
        <v>16</v>
      </c>
      <c r="B171" s="23">
        <v>7.9504351340000001</v>
      </c>
      <c r="C171" s="21">
        <v>67</v>
      </c>
      <c r="D171" s="21" t="s">
        <v>9</v>
      </c>
      <c r="F171" s="21">
        <v>1</v>
      </c>
      <c r="G171" s="21">
        <v>1</v>
      </c>
      <c r="H171" s="21">
        <v>0</v>
      </c>
      <c r="I171" s="21">
        <v>0</v>
      </c>
      <c r="J171" s="21" t="s">
        <v>91</v>
      </c>
      <c r="K171" s="10">
        <f t="shared" si="38"/>
        <v>1</v>
      </c>
      <c r="L171" s="10">
        <f t="shared" si="39"/>
        <v>1</v>
      </c>
      <c r="M171" s="10">
        <f t="shared" si="40"/>
        <v>0</v>
      </c>
      <c r="N171" s="10">
        <f t="shared" si="41"/>
        <v>0</v>
      </c>
      <c r="O171" s="10" t="b">
        <f t="shared" si="44"/>
        <v>1</v>
      </c>
      <c r="P171" s="10" t="b">
        <f t="shared" si="45"/>
        <v>1</v>
      </c>
      <c r="Q171" s="10">
        <f t="shared" si="46"/>
        <v>1</v>
      </c>
      <c r="R171" s="10">
        <f t="shared" si="42"/>
        <v>0</v>
      </c>
      <c r="S171" s="10" t="b">
        <f t="shared" si="43"/>
        <v>0</v>
      </c>
      <c r="T171" s="10" t="b">
        <f t="shared" si="47"/>
        <v>0</v>
      </c>
      <c r="U171" s="10">
        <f t="shared" si="48"/>
        <v>0</v>
      </c>
      <c r="V171" s="10">
        <v>1</v>
      </c>
      <c r="W171" s="10">
        <f t="shared" si="49"/>
        <v>0</v>
      </c>
      <c r="X171" s="10" t="b">
        <f t="shared" si="56"/>
        <v>0</v>
      </c>
      <c r="Y171" s="10" t="b">
        <f t="shared" si="50"/>
        <v>0</v>
      </c>
      <c r="Z171" s="10" t="b">
        <f t="shared" si="51"/>
        <v>0</v>
      </c>
      <c r="AA171" s="10" t="b">
        <f t="shared" si="52"/>
        <v>0</v>
      </c>
      <c r="AB171" s="10" t="b">
        <f t="shared" si="53"/>
        <v>0</v>
      </c>
      <c r="AC171" s="10">
        <f t="shared" si="54"/>
        <v>0</v>
      </c>
      <c r="AD171" s="10" t="b">
        <f t="shared" si="55"/>
        <v>0</v>
      </c>
    </row>
    <row r="172" spans="1:30" s="21" customFormat="1" x14ac:dyDescent="0.2">
      <c r="A172" s="21" t="s">
        <v>16</v>
      </c>
      <c r="B172" s="23">
        <v>7.7607998289999998</v>
      </c>
      <c r="C172" s="21">
        <v>70</v>
      </c>
      <c r="D172" s="21" t="s">
        <v>9</v>
      </c>
      <c r="F172" s="21">
        <v>1</v>
      </c>
      <c r="G172" s="21">
        <v>0</v>
      </c>
      <c r="H172" s="21">
        <v>1</v>
      </c>
      <c r="I172" s="21">
        <v>0</v>
      </c>
      <c r="J172" s="21" t="s">
        <v>91</v>
      </c>
      <c r="K172" s="10">
        <f t="shared" si="38"/>
        <v>1</v>
      </c>
      <c r="L172" s="10">
        <f t="shared" si="39"/>
        <v>0</v>
      </c>
      <c r="M172" s="10">
        <f t="shared" si="40"/>
        <v>1</v>
      </c>
      <c r="N172" s="10">
        <f t="shared" si="41"/>
        <v>0</v>
      </c>
      <c r="O172" s="10" t="b">
        <f t="shared" si="44"/>
        <v>1</v>
      </c>
      <c r="P172" s="10" t="b">
        <f t="shared" si="45"/>
        <v>1</v>
      </c>
      <c r="Q172" s="10">
        <f t="shared" si="46"/>
        <v>1</v>
      </c>
      <c r="R172" s="10">
        <f t="shared" si="42"/>
        <v>0</v>
      </c>
      <c r="S172" s="10" t="b">
        <f t="shared" si="43"/>
        <v>0</v>
      </c>
      <c r="T172" s="10" t="b">
        <f t="shared" si="47"/>
        <v>0</v>
      </c>
      <c r="U172" s="10">
        <f t="shared" si="48"/>
        <v>0</v>
      </c>
      <c r="V172" s="10">
        <v>1</v>
      </c>
      <c r="W172" s="10">
        <f t="shared" si="49"/>
        <v>0</v>
      </c>
      <c r="X172" s="10" t="b">
        <f t="shared" si="56"/>
        <v>0</v>
      </c>
      <c r="Y172" s="10" t="b">
        <f t="shared" si="50"/>
        <v>0</v>
      </c>
      <c r="Z172" s="10" t="b">
        <f t="shared" si="51"/>
        <v>0</v>
      </c>
      <c r="AA172" s="10" t="b">
        <f t="shared" si="52"/>
        <v>0</v>
      </c>
      <c r="AB172" s="10" t="b">
        <f t="shared" si="53"/>
        <v>0</v>
      </c>
      <c r="AC172" s="10">
        <f t="shared" si="54"/>
        <v>0</v>
      </c>
      <c r="AD172" s="10" t="b">
        <f t="shared" si="55"/>
        <v>0</v>
      </c>
    </row>
    <row r="173" spans="1:30" s="21" customFormat="1" x14ac:dyDescent="0.2">
      <c r="A173" s="21" t="s">
        <v>16</v>
      </c>
      <c r="B173" s="23">
        <v>8.1570566610000004</v>
      </c>
      <c r="C173" s="21">
        <v>56</v>
      </c>
      <c r="D173" s="21" t="s">
        <v>9</v>
      </c>
      <c r="F173" s="21">
        <v>1</v>
      </c>
      <c r="G173" s="21">
        <v>0</v>
      </c>
      <c r="H173" s="21">
        <v>1</v>
      </c>
      <c r="I173" s="21">
        <v>0</v>
      </c>
      <c r="J173" s="21" t="s">
        <v>91</v>
      </c>
      <c r="K173" s="10">
        <f t="shared" si="38"/>
        <v>1</v>
      </c>
      <c r="L173" s="10">
        <f t="shared" si="39"/>
        <v>0</v>
      </c>
      <c r="M173" s="10">
        <f t="shared" si="40"/>
        <v>1</v>
      </c>
      <c r="N173" s="10">
        <f t="shared" si="41"/>
        <v>0</v>
      </c>
      <c r="O173" s="10" t="b">
        <f t="shared" si="44"/>
        <v>1</v>
      </c>
      <c r="P173" s="10" t="b">
        <f t="shared" si="45"/>
        <v>1</v>
      </c>
      <c r="Q173" s="10">
        <f t="shared" si="46"/>
        <v>1</v>
      </c>
      <c r="R173" s="10">
        <f t="shared" si="42"/>
        <v>0</v>
      </c>
      <c r="S173" s="10" t="b">
        <f t="shared" si="43"/>
        <v>0</v>
      </c>
      <c r="T173" s="10" t="b">
        <f t="shared" si="47"/>
        <v>0</v>
      </c>
      <c r="U173" s="10">
        <f t="shared" si="48"/>
        <v>0</v>
      </c>
      <c r="V173" s="10">
        <v>1</v>
      </c>
      <c r="W173" s="10">
        <f t="shared" si="49"/>
        <v>0</v>
      </c>
      <c r="X173" s="10" t="b">
        <f t="shared" si="56"/>
        <v>0</v>
      </c>
      <c r="Y173" s="10" t="b">
        <f t="shared" si="50"/>
        <v>0</v>
      </c>
      <c r="Z173" s="10" t="b">
        <f t="shared" si="51"/>
        <v>0</v>
      </c>
      <c r="AA173" s="10" t="b">
        <f t="shared" si="52"/>
        <v>0</v>
      </c>
      <c r="AB173" s="10" t="b">
        <f t="shared" si="53"/>
        <v>0</v>
      </c>
      <c r="AC173" s="10">
        <f t="shared" si="54"/>
        <v>0</v>
      </c>
      <c r="AD173" s="10" t="b">
        <f t="shared" si="55"/>
        <v>0</v>
      </c>
    </row>
    <row r="174" spans="1:30" s="21" customFormat="1" x14ac:dyDescent="0.2">
      <c r="A174" s="21" t="s">
        <v>16</v>
      </c>
      <c r="B174" s="23">
        <v>8.5528064770000007</v>
      </c>
      <c r="C174" s="21">
        <v>71</v>
      </c>
      <c r="D174" s="21" t="s">
        <v>9</v>
      </c>
      <c r="F174" s="21">
        <v>1</v>
      </c>
      <c r="G174" s="21">
        <v>0</v>
      </c>
      <c r="H174" s="21">
        <v>1</v>
      </c>
      <c r="I174" s="21">
        <v>0</v>
      </c>
      <c r="J174" s="21" t="s">
        <v>91</v>
      </c>
      <c r="K174" s="10">
        <f t="shared" si="38"/>
        <v>1</v>
      </c>
      <c r="L174" s="10">
        <f t="shared" si="39"/>
        <v>0</v>
      </c>
      <c r="M174" s="10">
        <f t="shared" si="40"/>
        <v>1</v>
      </c>
      <c r="N174" s="10">
        <f t="shared" si="41"/>
        <v>0</v>
      </c>
      <c r="O174" s="10" t="b">
        <f t="shared" si="44"/>
        <v>1</v>
      </c>
      <c r="P174" s="10" t="b">
        <f t="shared" si="45"/>
        <v>1</v>
      </c>
      <c r="Q174" s="10">
        <f t="shared" si="46"/>
        <v>1</v>
      </c>
      <c r="R174" s="10">
        <f t="shared" si="42"/>
        <v>0</v>
      </c>
      <c r="S174" s="10" t="b">
        <f t="shared" si="43"/>
        <v>0</v>
      </c>
      <c r="T174" s="10" t="b">
        <f t="shared" si="47"/>
        <v>0</v>
      </c>
      <c r="U174" s="10">
        <f t="shared" si="48"/>
        <v>0</v>
      </c>
      <c r="V174" s="10">
        <v>1</v>
      </c>
      <c r="W174" s="10">
        <f t="shared" si="49"/>
        <v>0</v>
      </c>
      <c r="X174" s="10" t="b">
        <f t="shared" si="56"/>
        <v>0</v>
      </c>
      <c r="Y174" s="10" t="b">
        <f t="shared" si="50"/>
        <v>0</v>
      </c>
      <c r="Z174" s="10" t="b">
        <f t="shared" si="51"/>
        <v>0</v>
      </c>
      <c r="AA174" s="10" t="b">
        <f t="shared" si="52"/>
        <v>0</v>
      </c>
      <c r="AB174" s="10" t="b">
        <f t="shared" si="53"/>
        <v>0</v>
      </c>
      <c r="AC174" s="10">
        <f t="shared" si="54"/>
        <v>0</v>
      </c>
      <c r="AD174" s="10" t="b">
        <f t="shared" si="55"/>
        <v>0</v>
      </c>
    </row>
    <row r="175" spans="1:30" s="21" customFormat="1" x14ac:dyDescent="0.2">
      <c r="A175" s="21" t="s">
        <v>16</v>
      </c>
      <c r="B175" s="23">
        <v>1.4660633679999999</v>
      </c>
      <c r="C175" s="21">
        <v>69</v>
      </c>
      <c r="D175" s="21" t="s">
        <v>9</v>
      </c>
      <c r="F175" s="21">
        <v>1</v>
      </c>
      <c r="G175" s="21">
        <v>1</v>
      </c>
      <c r="H175" s="21">
        <v>1</v>
      </c>
      <c r="I175" s="21">
        <v>0</v>
      </c>
      <c r="J175" s="21" t="s">
        <v>91</v>
      </c>
      <c r="K175" s="10">
        <f t="shared" si="38"/>
        <v>1</v>
      </c>
      <c r="L175" s="10">
        <f t="shared" si="39"/>
        <v>1</v>
      </c>
      <c r="M175" s="10">
        <f t="shared" si="40"/>
        <v>1</v>
      </c>
      <c r="N175" s="10">
        <f t="shared" si="41"/>
        <v>0</v>
      </c>
      <c r="O175" s="10" t="b">
        <f t="shared" si="44"/>
        <v>1</v>
      </c>
      <c r="P175" s="10" t="b">
        <f t="shared" si="45"/>
        <v>1</v>
      </c>
      <c r="Q175" s="10">
        <f t="shared" si="46"/>
        <v>1</v>
      </c>
      <c r="R175" s="10">
        <f t="shared" si="42"/>
        <v>0</v>
      </c>
      <c r="S175" s="10" t="b">
        <f t="shared" si="43"/>
        <v>1</v>
      </c>
      <c r="T175" s="10" t="b">
        <f t="shared" si="47"/>
        <v>0</v>
      </c>
      <c r="U175" s="10">
        <f t="shared" si="48"/>
        <v>0</v>
      </c>
      <c r="V175" s="10">
        <v>1</v>
      </c>
      <c r="W175" s="10">
        <f t="shared" si="49"/>
        <v>0</v>
      </c>
      <c r="X175" s="10" t="b">
        <f t="shared" si="56"/>
        <v>1</v>
      </c>
      <c r="Y175" s="10" t="b">
        <f t="shared" si="50"/>
        <v>0</v>
      </c>
      <c r="Z175" s="10" t="b">
        <f t="shared" si="51"/>
        <v>0</v>
      </c>
      <c r="AA175" s="10" t="b">
        <f t="shared" si="52"/>
        <v>1</v>
      </c>
      <c r="AB175" s="10" t="b">
        <f t="shared" si="53"/>
        <v>0</v>
      </c>
      <c r="AC175" s="10">
        <f t="shared" si="54"/>
        <v>0</v>
      </c>
      <c r="AD175" s="10" t="b">
        <f t="shared" si="55"/>
        <v>0</v>
      </c>
    </row>
    <row r="176" spans="1:30" s="21" customFormat="1" x14ac:dyDescent="0.2">
      <c r="A176" s="21" t="s">
        <v>16</v>
      </c>
      <c r="B176" s="23">
        <v>6.4650967499999998</v>
      </c>
      <c r="C176" s="21">
        <v>71</v>
      </c>
      <c r="D176" s="21" t="s">
        <v>9</v>
      </c>
      <c r="F176" s="21">
        <v>1</v>
      </c>
      <c r="G176" s="21">
        <v>1</v>
      </c>
      <c r="H176" s="21">
        <v>1</v>
      </c>
      <c r="I176" s="21">
        <v>0</v>
      </c>
      <c r="J176" s="21" t="s">
        <v>91</v>
      </c>
      <c r="K176" s="10">
        <f t="shared" si="38"/>
        <v>1</v>
      </c>
      <c r="L176" s="10">
        <f t="shared" si="39"/>
        <v>1</v>
      </c>
      <c r="M176" s="10">
        <f t="shared" si="40"/>
        <v>1</v>
      </c>
      <c r="N176" s="10">
        <f t="shared" si="41"/>
        <v>0</v>
      </c>
      <c r="O176" s="10" t="b">
        <f t="shared" si="44"/>
        <v>1</v>
      </c>
      <c r="P176" s="10" t="b">
        <f t="shared" si="45"/>
        <v>1</v>
      </c>
      <c r="Q176" s="10">
        <f t="shared" si="46"/>
        <v>1</v>
      </c>
      <c r="R176" s="10">
        <f t="shared" si="42"/>
        <v>0</v>
      </c>
      <c r="S176" s="10" t="b">
        <f t="shared" si="43"/>
        <v>1</v>
      </c>
      <c r="T176" s="10" t="b">
        <f t="shared" si="47"/>
        <v>0</v>
      </c>
      <c r="U176" s="10">
        <f t="shared" si="48"/>
        <v>0</v>
      </c>
      <c r="V176" s="10">
        <v>1</v>
      </c>
      <c r="W176" s="10">
        <f t="shared" si="49"/>
        <v>0</v>
      </c>
      <c r="X176" s="10" t="b">
        <f t="shared" si="56"/>
        <v>1</v>
      </c>
      <c r="Y176" s="10" t="b">
        <f t="shared" si="50"/>
        <v>0</v>
      </c>
      <c r="Z176" s="10" t="b">
        <f t="shared" si="51"/>
        <v>0</v>
      </c>
      <c r="AA176" s="10" t="b">
        <f t="shared" si="52"/>
        <v>1</v>
      </c>
      <c r="AB176" s="10" t="b">
        <f t="shared" si="53"/>
        <v>0</v>
      </c>
      <c r="AC176" s="10">
        <f t="shared" si="54"/>
        <v>0</v>
      </c>
      <c r="AD176" s="10" t="b">
        <f t="shared" si="55"/>
        <v>0</v>
      </c>
    </row>
    <row r="177" spans="1:30" s="21" customFormat="1" x14ac:dyDescent="0.2">
      <c r="A177" s="21" t="s">
        <v>16</v>
      </c>
      <c r="B177" s="23">
        <v>5.9654922040000002</v>
      </c>
      <c r="C177" s="21">
        <v>56</v>
      </c>
      <c r="D177" s="21" t="s">
        <v>13</v>
      </c>
      <c r="F177" s="21">
        <v>1</v>
      </c>
      <c r="G177" s="21">
        <v>1</v>
      </c>
      <c r="H177" s="21">
        <v>1</v>
      </c>
      <c r="I177" s="21">
        <v>0</v>
      </c>
      <c r="J177" s="21" t="s">
        <v>91</v>
      </c>
      <c r="K177" s="10">
        <f t="shared" si="38"/>
        <v>1</v>
      </c>
      <c r="L177" s="10">
        <f t="shared" si="39"/>
        <v>1</v>
      </c>
      <c r="M177" s="10">
        <f t="shared" si="40"/>
        <v>1</v>
      </c>
      <c r="N177" s="10">
        <f t="shared" si="41"/>
        <v>0</v>
      </c>
      <c r="O177" s="10" t="b">
        <f t="shared" si="44"/>
        <v>1</v>
      </c>
      <c r="P177" s="10" t="b">
        <f t="shared" si="45"/>
        <v>1</v>
      </c>
      <c r="Q177" s="10">
        <f t="shared" si="46"/>
        <v>1</v>
      </c>
      <c r="R177" s="10">
        <f t="shared" si="42"/>
        <v>0</v>
      </c>
      <c r="S177" s="10" t="b">
        <f t="shared" si="43"/>
        <v>1</v>
      </c>
      <c r="T177" s="10" t="b">
        <f t="shared" si="47"/>
        <v>0</v>
      </c>
      <c r="U177" s="10">
        <f t="shared" si="48"/>
        <v>0</v>
      </c>
      <c r="V177" s="10">
        <v>1</v>
      </c>
      <c r="W177" s="10">
        <f t="shared" si="49"/>
        <v>0</v>
      </c>
      <c r="X177" s="10" t="b">
        <f t="shared" si="56"/>
        <v>1</v>
      </c>
      <c r="Y177" s="10" t="b">
        <f t="shared" si="50"/>
        <v>0</v>
      </c>
      <c r="Z177" s="10" t="b">
        <f t="shared" si="51"/>
        <v>0</v>
      </c>
      <c r="AA177" s="10" t="b">
        <f t="shared" si="52"/>
        <v>1</v>
      </c>
      <c r="AB177" s="10" t="b">
        <f t="shared" si="53"/>
        <v>0</v>
      </c>
      <c r="AC177" s="10">
        <f t="shared" si="54"/>
        <v>0</v>
      </c>
      <c r="AD177" s="10" t="b">
        <f t="shared" si="55"/>
        <v>0</v>
      </c>
    </row>
    <row r="178" spans="1:30" s="21" customFormat="1" x14ac:dyDescent="0.2">
      <c r="A178" s="21" t="s">
        <v>16</v>
      </c>
      <c r="B178" s="23">
        <v>6.6762195039999996</v>
      </c>
      <c r="C178" s="21">
        <v>65</v>
      </c>
      <c r="D178" s="21" t="s">
        <v>13</v>
      </c>
      <c r="E178" s="21" t="s">
        <v>93</v>
      </c>
      <c r="F178" s="21">
        <v>1</v>
      </c>
      <c r="G178" s="21">
        <v>1</v>
      </c>
      <c r="H178" s="21">
        <v>1</v>
      </c>
      <c r="I178" s="21">
        <v>0</v>
      </c>
      <c r="J178" s="21" t="s">
        <v>91</v>
      </c>
      <c r="K178" s="10">
        <f t="shared" si="38"/>
        <v>1</v>
      </c>
      <c r="L178" s="10">
        <f t="shared" si="39"/>
        <v>1</v>
      </c>
      <c r="M178" s="10">
        <f t="shared" si="40"/>
        <v>1</v>
      </c>
      <c r="N178" s="10">
        <f t="shared" si="41"/>
        <v>0</v>
      </c>
      <c r="O178" s="10" t="b">
        <f t="shared" si="44"/>
        <v>1</v>
      </c>
      <c r="P178" s="10" t="b">
        <f t="shared" si="45"/>
        <v>1</v>
      </c>
      <c r="Q178" s="10">
        <f t="shared" si="46"/>
        <v>1</v>
      </c>
      <c r="R178" s="10">
        <f t="shared" si="42"/>
        <v>0</v>
      </c>
      <c r="S178" s="10" t="b">
        <f t="shared" si="43"/>
        <v>1</v>
      </c>
      <c r="T178" s="10" t="b">
        <f t="shared" si="47"/>
        <v>0</v>
      </c>
      <c r="U178" s="10">
        <f t="shared" si="48"/>
        <v>0</v>
      </c>
      <c r="V178" s="10">
        <v>1</v>
      </c>
      <c r="W178" s="10">
        <f t="shared" si="49"/>
        <v>0</v>
      </c>
      <c r="X178" s="10" t="b">
        <f t="shared" si="56"/>
        <v>1</v>
      </c>
      <c r="Y178" s="10" t="b">
        <f t="shared" si="50"/>
        <v>0</v>
      </c>
      <c r="Z178" s="10" t="b">
        <f t="shared" si="51"/>
        <v>0</v>
      </c>
      <c r="AA178" s="10" t="b">
        <f t="shared" si="52"/>
        <v>1</v>
      </c>
      <c r="AB178" s="10" t="b">
        <f t="shared" si="53"/>
        <v>0</v>
      </c>
      <c r="AC178" s="10">
        <f t="shared" si="54"/>
        <v>0</v>
      </c>
      <c r="AD178" s="10" t="b">
        <f t="shared" si="55"/>
        <v>0</v>
      </c>
    </row>
    <row r="179" spans="1:30" s="21" customFormat="1" x14ac:dyDescent="0.2">
      <c r="A179" s="21" t="s">
        <v>16</v>
      </c>
      <c r="B179" s="23">
        <v>6.7622398209999997</v>
      </c>
      <c r="C179" s="21">
        <v>74</v>
      </c>
      <c r="D179" s="21" t="s">
        <v>13</v>
      </c>
      <c r="F179" s="21">
        <v>1</v>
      </c>
      <c r="G179" s="21">
        <v>1</v>
      </c>
      <c r="H179" s="21">
        <v>1</v>
      </c>
      <c r="I179" s="21">
        <v>0</v>
      </c>
      <c r="J179" s="21" t="s">
        <v>91</v>
      </c>
      <c r="K179" s="10">
        <f t="shared" si="38"/>
        <v>1</v>
      </c>
      <c r="L179" s="10">
        <f t="shared" si="39"/>
        <v>1</v>
      </c>
      <c r="M179" s="10">
        <f t="shared" si="40"/>
        <v>1</v>
      </c>
      <c r="N179" s="10">
        <f t="shared" si="41"/>
        <v>0</v>
      </c>
      <c r="O179" s="10" t="b">
        <f t="shared" si="44"/>
        <v>1</v>
      </c>
      <c r="P179" s="10" t="b">
        <f t="shared" si="45"/>
        <v>1</v>
      </c>
      <c r="Q179" s="10">
        <f t="shared" si="46"/>
        <v>1</v>
      </c>
      <c r="R179" s="10">
        <f t="shared" si="42"/>
        <v>0</v>
      </c>
      <c r="S179" s="10" t="b">
        <f t="shared" si="43"/>
        <v>1</v>
      </c>
      <c r="T179" s="10" t="b">
        <f t="shared" si="47"/>
        <v>0</v>
      </c>
      <c r="U179" s="10">
        <f t="shared" si="48"/>
        <v>0</v>
      </c>
      <c r="V179" s="10">
        <v>1</v>
      </c>
      <c r="W179" s="10">
        <f t="shared" si="49"/>
        <v>0</v>
      </c>
      <c r="X179" s="10" t="b">
        <f t="shared" si="56"/>
        <v>1</v>
      </c>
      <c r="Y179" s="10" t="b">
        <f t="shared" si="50"/>
        <v>0</v>
      </c>
      <c r="Z179" s="10" t="b">
        <f t="shared" si="51"/>
        <v>0</v>
      </c>
      <c r="AA179" s="10" t="b">
        <f t="shared" si="52"/>
        <v>1</v>
      </c>
      <c r="AB179" s="10" t="b">
        <f t="shared" si="53"/>
        <v>0</v>
      </c>
      <c r="AC179" s="10">
        <f t="shared" si="54"/>
        <v>0</v>
      </c>
      <c r="AD179" s="10" t="b">
        <f t="shared" si="55"/>
        <v>0</v>
      </c>
    </row>
    <row r="180" spans="1:30" s="21" customFormat="1" x14ac:dyDescent="0.2">
      <c r="A180" s="21" t="s">
        <v>16</v>
      </c>
      <c r="B180" s="23">
        <v>7.0950900639999999</v>
      </c>
      <c r="C180" s="21">
        <v>59</v>
      </c>
      <c r="D180" s="21" t="s">
        <v>9</v>
      </c>
      <c r="F180" s="21">
        <v>1</v>
      </c>
      <c r="G180" s="21">
        <v>1</v>
      </c>
      <c r="H180" s="21">
        <v>1</v>
      </c>
      <c r="I180" s="21">
        <v>0</v>
      </c>
      <c r="J180" s="21" t="s">
        <v>91</v>
      </c>
      <c r="K180" s="10">
        <f t="shared" si="38"/>
        <v>1</v>
      </c>
      <c r="L180" s="10">
        <f t="shared" si="39"/>
        <v>1</v>
      </c>
      <c r="M180" s="10">
        <f t="shared" si="40"/>
        <v>1</v>
      </c>
      <c r="N180" s="10">
        <f t="shared" si="41"/>
        <v>0</v>
      </c>
      <c r="O180" s="10" t="b">
        <f t="shared" si="44"/>
        <v>1</v>
      </c>
      <c r="P180" s="10" t="b">
        <f t="shared" si="45"/>
        <v>1</v>
      </c>
      <c r="Q180" s="10">
        <f t="shared" si="46"/>
        <v>1</v>
      </c>
      <c r="R180" s="10">
        <f t="shared" si="42"/>
        <v>0</v>
      </c>
      <c r="S180" s="10" t="b">
        <f t="shared" si="43"/>
        <v>1</v>
      </c>
      <c r="T180" s="10" t="b">
        <f t="shared" si="47"/>
        <v>0</v>
      </c>
      <c r="U180" s="10">
        <f t="shared" si="48"/>
        <v>0</v>
      </c>
      <c r="V180" s="10">
        <v>1</v>
      </c>
      <c r="W180" s="10">
        <f t="shared" si="49"/>
        <v>0</v>
      </c>
      <c r="X180" s="10" t="b">
        <f t="shared" si="56"/>
        <v>1</v>
      </c>
      <c r="Y180" s="10" t="b">
        <f t="shared" si="50"/>
        <v>0</v>
      </c>
      <c r="Z180" s="10" t="b">
        <f t="shared" si="51"/>
        <v>0</v>
      </c>
      <c r="AA180" s="10" t="b">
        <f t="shared" si="52"/>
        <v>1</v>
      </c>
      <c r="AB180" s="10" t="b">
        <f t="shared" si="53"/>
        <v>0</v>
      </c>
      <c r="AC180" s="10">
        <f t="shared" si="54"/>
        <v>0</v>
      </c>
      <c r="AD180" s="10" t="b">
        <f t="shared" si="55"/>
        <v>0</v>
      </c>
    </row>
    <row r="181" spans="1:30" s="21" customFormat="1" x14ac:dyDescent="0.2">
      <c r="A181" s="21" t="s">
        <v>16</v>
      </c>
      <c r="B181" s="23">
        <v>10.709139990000001</v>
      </c>
      <c r="C181" s="21">
        <v>76</v>
      </c>
      <c r="D181" s="21" t="s">
        <v>9</v>
      </c>
      <c r="F181" s="21">
        <v>1</v>
      </c>
      <c r="G181" s="21">
        <v>1</v>
      </c>
      <c r="H181" s="21">
        <v>1</v>
      </c>
      <c r="I181" s="21">
        <v>0</v>
      </c>
      <c r="J181" s="21" t="s">
        <v>91</v>
      </c>
      <c r="K181" s="10">
        <f t="shared" si="38"/>
        <v>1</v>
      </c>
      <c r="L181" s="10">
        <f t="shared" si="39"/>
        <v>1</v>
      </c>
      <c r="M181" s="10">
        <f t="shared" si="40"/>
        <v>1</v>
      </c>
      <c r="N181" s="10">
        <f t="shared" si="41"/>
        <v>0</v>
      </c>
      <c r="O181" s="10" t="b">
        <f t="shared" si="44"/>
        <v>1</v>
      </c>
      <c r="P181" s="10" t="b">
        <f t="shared" si="45"/>
        <v>1</v>
      </c>
      <c r="Q181" s="10">
        <f t="shared" si="46"/>
        <v>1</v>
      </c>
      <c r="R181" s="10">
        <f t="shared" si="42"/>
        <v>0</v>
      </c>
      <c r="S181" s="10" t="b">
        <f t="shared" si="43"/>
        <v>1</v>
      </c>
      <c r="T181" s="10" t="b">
        <f t="shared" si="47"/>
        <v>0</v>
      </c>
      <c r="U181" s="10">
        <f t="shared" si="48"/>
        <v>0</v>
      </c>
      <c r="V181" s="10">
        <v>1</v>
      </c>
      <c r="W181" s="10">
        <f t="shared" si="49"/>
        <v>0</v>
      </c>
      <c r="X181" s="10" t="b">
        <f t="shared" si="56"/>
        <v>1</v>
      </c>
      <c r="Y181" s="10" t="b">
        <f t="shared" si="50"/>
        <v>0</v>
      </c>
      <c r="Z181" s="10" t="b">
        <f t="shared" si="51"/>
        <v>0</v>
      </c>
      <c r="AA181" s="10" t="b">
        <f t="shared" si="52"/>
        <v>1</v>
      </c>
      <c r="AB181" s="10" t="b">
        <f t="shared" si="53"/>
        <v>0</v>
      </c>
      <c r="AC181" s="10">
        <f t="shared" si="54"/>
        <v>0</v>
      </c>
      <c r="AD181" s="10" t="b">
        <f t="shared" si="55"/>
        <v>0</v>
      </c>
    </row>
    <row r="182" spans="1:30" s="21" customFormat="1" x14ac:dyDescent="0.2">
      <c r="A182" s="21" t="s">
        <v>16</v>
      </c>
      <c r="B182" s="23">
        <v>5.5567184239999996</v>
      </c>
      <c r="C182" s="21">
        <v>62</v>
      </c>
      <c r="D182" s="21" t="s">
        <v>9</v>
      </c>
      <c r="F182" s="21">
        <v>1</v>
      </c>
      <c r="G182" s="21">
        <v>1</v>
      </c>
      <c r="H182" s="21">
        <v>1</v>
      </c>
      <c r="I182" s="21">
        <v>0</v>
      </c>
      <c r="J182" s="21" t="s">
        <v>91</v>
      </c>
      <c r="K182" s="10">
        <f t="shared" si="38"/>
        <v>1</v>
      </c>
      <c r="L182" s="10">
        <f t="shared" si="39"/>
        <v>1</v>
      </c>
      <c r="M182" s="10">
        <f t="shared" si="40"/>
        <v>1</v>
      </c>
      <c r="N182" s="10">
        <f t="shared" si="41"/>
        <v>0</v>
      </c>
      <c r="O182" s="10" t="b">
        <f t="shared" si="44"/>
        <v>1</v>
      </c>
      <c r="P182" s="10" t="b">
        <f t="shared" si="45"/>
        <v>1</v>
      </c>
      <c r="Q182" s="10">
        <f t="shared" si="46"/>
        <v>1</v>
      </c>
      <c r="R182" s="10">
        <f t="shared" si="42"/>
        <v>0</v>
      </c>
      <c r="S182" s="10" t="b">
        <f t="shared" si="43"/>
        <v>1</v>
      </c>
      <c r="T182" s="10" t="b">
        <f t="shared" si="47"/>
        <v>0</v>
      </c>
      <c r="U182" s="10">
        <f t="shared" si="48"/>
        <v>0</v>
      </c>
      <c r="V182" s="10">
        <v>1</v>
      </c>
      <c r="W182" s="10">
        <f t="shared" si="49"/>
        <v>0</v>
      </c>
      <c r="X182" s="10" t="b">
        <f t="shared" si="56"/>
        <v>1</v>
      </c>
      <c r="Y182" s="10" t="b">
        <f t="shared" si="50"/>
        <v>0</v>
      </c>
      <c r="Z182" s="10" t="b">
        <f t="shared" si="51"/>
        <v>0</v>
      </c>
      <c r="AA182" s="10" t="b">
        <f t="shared" si="52"/>
        <v>1</v>
      </c>
      <c r="AB182" s="10" t="b">
        <f t="shared" si="53"/>
        <v>0</v>
      </c>
      <c r="AC182" s="10">
        <f t="shared" si="54"/>
        <v>0</v>
      </c>
      <c r="AD182" s="10" t="b">
        <f t="shared" si="55"/>
        <v>0</v>
      </c>
    </row>
    <row r="183" spans="1:30" s="21" customFormat="1" x14ac:dyDescent="0.2">
      <c r="A183" s="21" t="s">
        <v>16</v>
      </c>
      <c r="B183" s="23">
        <v>8.1022803109999995</v>
      </c>
      <c r="C183" s="21">
        <v>68</v>
      </c>
      <c r="D183" s="21" t="s">
        <v>13</v>
      </c>
      <c r="F183" s="21">
        <v>1</v>
      </c>
      <c r="G183" s="21">
        <v>1</v>
      </c>
      <c r="H183" s="21">
        <v>1</v>
      </c>
      <c r="I183" s="21">
        <v>0</v>
      </c>
      <c r="J183" s="21" t="s">
        <v>91</v>
      </c>
      <c r="K183" s="10">
        <f t="shared" si="38"/>
        <v>1</v>
      </c>
      <c r="L183" s="10">
        <f t="shared" si="39"/>
        <v>1</v>
      </c>
      <c r="M183" s="10">
        <f t="shared" si="40"/>
        <v>1</v>
      </c>
      <c r="N183" s="10">
        <f t="shared" si="41"/>
        <v>0</v>
      </c>
      <c r="O183" s="10" t="b">
        <f t="shared" si="44"/>
        <v>1</v>
      </c>
      <c r="P183" s="10" t="b">
        <f t="shared" si="45"/>
        <v>1</v>
      </c>
      <c r="Q183" s="10">
        <f t="shared" si="46"/>
        <v>1</v>
      </c>
      <c r="R183" s="10">
        <f t="shared" si="42"/>
        <v>0</v>
      </c>
      <c r="S183" s="10" t="b">
        <f t="shared" si="43"/>
        <v>1</v>
      </c>
      <c r="T183" s="10" t="b">
        <f t="shared" si="47"/>
        <v>0</v>
      </c>
      <c r="U183" s="10">
        <f t="shared" si="48"/>
        <v>0</v>
      </c>
      <c r="V183" s="10">
        <v>1</v>
      </c>
      <c r="W183" s="10">
        <f t="shared" si="49"/>
        <v>0</v>
      </c>
      <c r="X183" s="10" t="b">
        <f t="shared" si="56"/>
        <v>1</v>
      </c>
      <c r="Y183" s="10" t="b">
        <f t="shared" si="50"/>
        <v>0</v>
      </c>
      <c r="Z183" s="10" t="b">
        <f t="shared" si="51"/>
        <v>0</v>
      </c>
      <c r="AA183" s="10" t="b">
        <f t="shared" si="52"/>
        <v>1</v>
      </c>
      <c r="AB183" s="10" t="b">
        <f t="shared" si="53"/>
        <v>0</v>
      </c>
      <c r="AC183" s="10">
        <f t="shared" si="54"/>
        <v>0</v>
      </c>
      <c r="AD183" s="10" t="b">
        <f t="shared" si="55"/>
        <v>0</v>
      </c>
    </row>
    <row r="184" spans="1:30" s="21" customFormat="1" x14ac:dyDescent="0.2">
      <c r="A184" s="21" t="s">
        <v>16</v>
      </c>
      <c r="B184" s="23">
        <v>5.0905679749999999</v>
      </c>
      <c r="C184" s="21">
        <v>76</v>
      </c>
      <c r="D184" s="21" t="s">
        <v>9</v>
      </c>
      <c r="F184" s="21">
        <v>1</v>
      </c>
      <c r="G184" s="21">
        <v>1</v>
      </c>
      <c r="H184" s="21">
        <v>1</v>
      </c>
      <c r="I184" s="21">
        <v>0</v>
      </c>
      <c r="J184" s="21" t="s">
        <v>91</v>
      </c>
      <c r="K184" s="10">
        <f t="shared" si="38"/>
        <v>1</v>
      </c>
      <c r="L184" s="10">
        <f t="shared" si="39"/>
        <v>1</v>
      </c>
      <c r="M184" s="10">
        <f t="shared" si="40"/>
        <v>1</v>
      </c>
      <c r="N184" s="10">
        <f t="shared" si="41"/>
        <v>0</v>
      </c>
      <c r="O184" s="10" t="b">
        <f t="shared" si="44"/>
        <v>1</v>
      </c>
      <c r="P184" s="10" t="b">
        <f t="shared" si="45"/>
        <v>1</v>
      </c>
      <c r="Q184" s="10">
        <f t="shared" si="46"/>
        <v>1</v>
      </c>
      <c r="R184" s="10">
        <f t="shared" si="42"/>
        <v>0</v>
      </c>
      <c r="S184" s="10" t="b">
        <f t="shared" si="43"/>
        <v>1</v>
      </c>
      <c r="T184" s="10" t="b">
        <f t="shared" si="47"/>
        <v>0</v>
      </c>
      <c r="U184" s="10">
        <f t="shared" si="48"/>
        <v>0</v>
      </c>
      <c r="V184" s="10">
        <v>1</v>
      </c>
      <c r="W184" s="10">
        <f t="shared" si="49"/>
        <v>0</v>
      </c>
      <c r="X184" s="10" t="b">
        <f t="shared" si="56"/>
        <v>1</v>
      </c>
      <c r="Y184" s="10" t="b">
        <f t="shared" si="50"/>
        <v>0</v>
      </c>
      <c r="Z184" s="10" t="b">
        <f t="shared" si="51"/>
        <v>0</v>
      </c>
      <c r="AA184" s="10" t="b">
        <f t="shared" si="52"/>
        <v>1</v>
      </c>
      <c r="AB184" s="10" t="b">
        <f t="shared" si="53"/>
        <v>0</v>
      </c>
      <c r="AC184" s="10">
        <f t="shared" si="54"/>
        <v>0</v>
      </c>
      <c r="AD184" s="10" t="b">
        <f t="shared" si="55"/>
        <v>0</v>
      </c>
    </row>
    <row r="185" spans="1:30" s="21" customFormat="1" x14ac:dyDescent="0.2">
      <c r="A185" s="21" t="s">
        <v>16</v>
      </c>
      <c r="B185" s="23">
        <v>4.3324332099999996</v>
      </c>
      <c r="C185" s="21">
        <v>52</v>
      </c>
      <c r="D185" s="21" t="s">
        <v>9</v>
      </c>
      <c r="F185" s="21">
        <v>1</v>
      </c>
      <c r="G185" s="21">
        <v>0.5</v>
      </c>
      <c r="H185" s="21">
        <v>1</v>
      </c>
      <c r="I185" s="21">
        <v>0</v>
      </c>
      <c r="J185" s="21" t="s">
        <v>91</v>
      </c>
      <c r="K185" s="10">
        <f t="shared" si="38"/>
        <v>1</v>
      </c>
      <c r="L185" s="10">
        <f t="shared" si="39"/>
        <v>0</v>
      </c>
      <c r="M185" s="10">
        <f t="shared" si="40"/>
        <v>1</v>
      </c>
      <c r="N185" s="10">
        <f t="shared" si="41"/>
        <v>0</v>
      </c>
      <c r="O185" s="10" t="b">
        <f t="shared" si="44"/>
        <v>1</v>
      </c>
      <c r="P185" s="10" t="b">
        <f t="shared" si="45"/>
        <v>1</v>
      </c>
      <c r="Q185" s="10">
        <f t="shared" si="46"/>
        <v>1</v>
      </c>
      <c r="R185" s="10">
        <f t="shared" si="42"/>
        <v>0</v>
      </c>
      <c r="S185" s="10" t="b">
        <f t="shared" si="43"/>
        <v>0</v>
      </c>
      <c r="T185" s="10" t="b">
        <f t="shared" si="47"/>
        <v>0</v>
      </c>
      <c r="U185" s="10">
        <f t="shared" si="48"/>
        <v>0</v>
      </c>
      <c r="V185" s="10">
        <v>1</v>
      </c>
      <c r="W185" s="10">
        <f t="shared" si="49"/>
        <v>0</v>
      </c>
      <c r="X185" s="10" t="b">
        <f t="shared" si="56"/>
        <v>0</v>
      </c>
      <c r="Y185" s="10" t="b">
        <f t="shared" si="50"/>
        <v>0</v>
      </c>
      <c r="Z185" s="10" t="b">
        <f t="shared" si="51"/>
        <v>0</v>
      </c>
      <c r="AA185" s="10" t="b">
        <f t="shared" si="52"/>
        <v>0</v>
      </c>
      <c r="AB185" s="10" t="b">
        <f t="shared" si="53"/>
        <v>0</v>
      </c>
      <c r="AC185" s="10">
        <f t="shared" si="54"/>
        <v>0</v>
      </c>
      <c r="AD185" s="10" t="b">
        <f t="shared" si="55"/>
        <v>0</v>
      </c>
    </row>
    <row r="186" spans="1:30" s="21" customFormat="1" x14ac:dyDescent="0.2">
      <c r="A186" s="21" t="s">
        <v>16</v>
      </c>
      <c r="B186" s="23">
        <v>2.9167801550000001</v>
      </c>
      <c r="C186" s="21">
        <v>71</v>
      </c>
      <c r="D186" s="21" t="s">
        <v>9</v>
      </c>
      <c r="F186" s="21">
        <v>1</v>
      </c>
      <c r="G186" s="21">
        <v>0.5</v>
      </c>
      <c r="H186" s="21">
        <v>1</v>
      </c>
      <c r="I186" s="21">
        <v>1</v>
      </c>
      <c r="J186" s="21" t="s">
        <v>91</v>
      </c>
      <c r="K186" s="10">
        <f t="shared" si="38"/>
        <v>1</v>
      </c>
      <c r="L186" s="10">
        <f t="shared" si="39"/>
        <v>0</v>
      </c>
      <c r="M186" s="10">
        <f t="shared" si="40"/>
        <v>1</v>
      </c>
      <c r="N186" s="10">
        <f t="shared" si="41"/>
        <v>1</v>
      </c>
      <c r="O186" s="10" t="b">
        <f t="shared" si="44"/>
        <v>1</v>
      </c>
      <c r="P186" s="10" t="b">
        <f t="shared" si="45"/>
        <v>1</v>
      </c>
      <c r="Q186" s="10">
        <f t="shared" si="46"/>
        <v>1</v>
      </c>
      <c r="R186" s="10">
        <f t="shared" si="42"/>
        <v>0</v>
      </c>
      <c r="S186" s="10" t="b">
        <f t="shared" si="43"/>
        <v>0</v>
      </c>
      <c r="T186" s="10" t="b">
        <f t="shared" si="47"/>
        <v>0</v>
      </c>
      <c r="U186" s="10">
        <f t="shared" si="48"/>
        <v>0</v>
      </c>
      <c r="V186" s="10">
        <v>1</v>
      </c>
      <c r="W186" s="10">
        <f t="shared" si="49"/>
        <v>0</v>
      </c>
      <c r="X186" s="10" t="b">
        <f t="shared" si="56"/>
        <v>0</v>
      </c>
      <c r="Y186" s="10" t="b">
        <f t="shared" si="50"/>
        <v>0</v>
      </c>
      <c r="Z186" s="10" t="b">
        <f t="shared" si="51"/>
        <v>1</v>
      </c>
      <c r="AA186" s="10" t="b">
        <f t="shared" si="52"/>
        <v>1</v>
      </c>
      <c r="AB186" s="10" t="b">
        <f t="shared" si="53"/>
        <v>0</v>
      </c>
      <c r="AC186" s="10">
        <f t="shared" si="54"/>
        <v>0</v>
      </c>
      <c r="AD186" s="10" t="b">
        <f t="shared" si="55"/>
        <v>0</v>
      </c>
    </row>
    <row r="187" spans="1:30" x14ac:dyDescent="0.2">
      <c r="A187" s="10" t="s">
        <v>8</v>
      </c>
      <c r="B187" s="24">
        <v>-8.0569572209999993</v>
      </c>
      <c r="C187" s="24">
        <v>45</v>
      </c>
      <c r="D187" s="24" t="s">
        <v>9</v>
      </c>
      <c r="F187" s="10">
        <v>0</v>
      </c>
      <c r="G187" s="24">
        <v>0</v>
      </c>
      <c r="H187" s="24">
        <v>0</v>
      </c>
      <c r="I187" s="24">
        <v>0</v>
      </c>
      <c r="J187" s="10" t="s">
        <v>91</v>
      </c>
      <c r="K187" s="10">
        <f t="shared" si="38"/>
        <v>0</v>
      </c>
      <c r="L187" s="10">
        <f t="shared" si="39"/>
        <v>0</v>
      </c>
      <c r="M187" s="10">
        <f t="shared" si="40"/>
        <v>0</v>
      </c>
      <c r="N187" s="10">
        <f t="shared" si="41"/>
        <v>0</v>
      </c>
      <c r="O187" s="10" t="b">
        <f t="shared" si="44"/>
        <v>0</v>
      </c>
      <c r="P187" s="10" t="b">
        <f t="shared" si="45"/>
        <v>0</v>
      </c>
      <c r="Q187" s="10">
        <f t="shared" si="46"/>
        <v>0</v>
      </c>
      <c r="R187" s="10">
        <f t="shared" si="42"/>
        <v>0</v>
      </c>
      <c r="S187" s="10" t="b">
        <f t="shared" si="43"/>
        <v>0</v>
      </c>
      <c r="T187" s="10" t="b">
        <f t="shared" si="47"/>
        <v>0</v>
      </c>
      <c r="U187" s="10">
        <f t="shared" si="48"/>
        <v>0</v>
      </c>
      <c r="V187" s="10">
        <v>1</v>
      </c>
      <c r="W187" s="10">
        <f t="shared" si="49"/>
        <v>0</v>
      </c>
      <c r="X187" s="10" t="b">
        <f t="shared" si="56"/>
        <v>0</v>
      </c>
      <c r="Y187" s="10" t="b">
        <f t="shared" si="50"/>
        <v>0</v>
      </c>
      <c r="Z187" s="10" t="b">
        <f t="shared" si="51"/>
        <v>0</v>
      </c>
      <c r="AA187" s="10" t="b">
        <f t="shared" si="52"/>
        <v>0</v>
      </c>
      <c r="AB187" s="10" t="b">
        <f t="shared" si="53"/>
        <v>0</v>
      </c>
      <c r="AC187" s="10">
        <f t="shared" si="54"/>
        <v>0</v>
      </c>
      <c r="AD187" s="10" t="b">
        <f t="shared" si="55"/>
        <v>0</v>
      </c>
    </row>
    <row r="188" spans="1:30" x14ac:dyDescent="0.2">
      <c r="A188" s="10" t="s">
        <v>8</v>
      </c>
      <c r="B188" s="24">
        <v>-7.1855940269999996</v>
      </c>
      <c r="C188" s="24">
        <v>65</v>
      </c>
      <c r="D188" s="24" t="s">
        <v>9</v>
      </c>
      <c r="F188" s="10">
        <v>0</v>
      </c>
      <c r="G188" s="24">
        <v>0</v>
      </c>
      <c r="H188" s="24">
        <v>0</v>
      </c>
      <c r="I188" s="24">
        <v>0</v>
      </c>
      <c r="J188" s="10" t="s">
        <v>91</v>
      </c>
      <c r="K188" s="10">
        <f t="shared" si="38"/>
        <v>0</v>
      </c>
      <c r="L188" s="10">
        <f t="shared" si="39"/>
        <v>0</v>
      </c>
      <c r="M188" s="10">
        <f t="shared" si="40"/>
        <v>0</v>
      </c>
      <c r="N188" s="10">
        <f t="shared" si="41"/>
        <v>0</v>
      </c>
      <c r="O188" s="10" t="b">
        <f t="shared" si="44"/>
        <v>0</v>
      </c>
      <c r="P188" s="10" t="b">
        <f t="shared" si="45"/>
        <v>0</v>
      </c>
      <c r="Q188" s="10">
        <f t="shared" si="46"/>
        <v>0</v>
      </c>
      <c r="R188" s="10">
        <f t="shared" si="42"/>
        <v>0</v>
      </c>
      <c r="S188" s="10" t="b">
        <f t="shared" si="43"/>
        <v>0</v>
      </c>
      <c r="T188" s="10" t="b">
        <f t="shared" si="47"/>
        <v>0</v>
      </c>
      <c r="U188" s="10">
        <f t="shared" si="48"/>
        <v>0</v>
      </c>
      <c r="V188" s="10">
        <v>1</v>
      </c>
      <c r="W188" s="10">
        <f t="shared" si="49"/>
        <v>0</v>
      </c>
      <c r="X188" s="10" t="b">
        <f t="shared" si="56"/>
        <v>0</v>
      </c>
      <c r="Y188" s="10" t="b">
        <f t="shared" si="50"/>
        <v>0</v>
      </c>
      <c r="Z188" s="10" t="b">
        <f t="shared" si="51"/>
        <v>0</v>
      </c>
      <c r="AA188" s="10" t="b">
        <f t="shared" si="52"/>
        <v>0</v>
      </c>
      <c r="AB188" s="10" t="b">
        <f t="shared" si="53"/>
        <v>0</v>
      </c>
      <c r="AC188" s="10">
        <f t="shared" si="54"/>
        <v>0</v>
      </c>
      <c r="AD188" s="10" t="b">
        <f t="shared" si="55"/>
        <v>0</v>
      </c>
    </row>
    <row r="189" spans="1:30" x14ac:dyDescent="0.2">
      <c r="A189" s="10" t="s">
        <v>8</v>
      </c>
      <c r="B189" s="24">
        <v>-7.161543633</v>
      </c>
      <c r="C189" s="24">
        <v>70</v>
      </c>
      <c r="D189" s="24" t="s">
        <v>13</v>
      </c>
      <c r="F189" s="10">
        <v>0</v>
      </c>
      <c r="G189" s="24">
        <v>0</v>
      </c>
      <c r="H189" s="24">
        <v>0</v>
      </c>
      <c r="I189" s="24">
        <v>0</v>
      </c>
      <c r="J189" s="10" t="s">
        <v>91</v>
      </c>
      <c r="K189" s="10">
        <f t="shared" si="38"/>
        <v>0</v>
      </c>
      <c r="L189" s="10">
        <f t="shared" si="39"/>
        <v>0</v>
      </c>
      <c r="M189" s="10">
        <f t="shared" si="40"/>
        <v>0</v>
      </c>
      <c r="N189" s="10">
        <f t="shared" si="41"/>
        <v>0</v>
      </c>
      <c r="O189" s="10" t="b">
        <f t="shared" si="44"/>
        <v>0</v>
      </c>
      <c r="P189" s="10" t="b">
        <f t="shared" si="45"/>
        <v>0</v>
      </c>
      <c r="Q189" s="10">
        <f t="shared" si="46"/>
        <v>0</v>
      </c>
      <c r="R189" s="10">
        <f t="shared" si="42"/>
        <v>0</v>
      </c>
      <c r="S189" s="10" t="b">
        <f t="shared" si="43"/>
        <v>0</v>
      </c>
      <c r="T189" s="10" t="b">
        <f t="shared" si="47"/>
        <v>0</v>
      </c>
      <c r="U189" s="10">
        <f t="shared" si="48"/>
        <v>0</v>
      </c>
      <c r="V189" s="10">
        <v>1</v>
      </c>
      <c r="W189" s="10">
        <f t="shared" si="49"/>
        <v>0</v>
      </c>
      <c r="X189" s="10" t="b">
        <f t="shared" si="56"/>
        <v>0</v>
      </c>
      <c r="Y189" s="10" t="b">
        <f t="shared" si="50"/>
        <v>0</v>
      </c>
      <c r="Z189" s="10" t="b">
        <f t="shared" si="51"/>
        <v>0</v>
      </c>
      <c r="AA189" s="10" t="b">
        <f t="shared" si="52"/>
        <v>0</v>
      </c>
      <c r="AB189" s="10" t="b">
        <f t="shared" si="53"/>
        <v>0</v>
      </c>
      <c r="AC189" s="10">
        <f t="shared" si="54"/>
        <v>0</v>
      </c>
      <c r="AD189" s="10" t="b">
        <f t="shared" si="55"/>
        <v>0</v>
      </c>
    </row>
    <row r="190" spans="1:30" x14ac:dyDescent="0.2">
      <c r="A190" s="10" t="s">
        <v>8</v>
      </c>
      <c r="B190" s="24">
        <v>-7.0927508330000002</v>
      </c>
      <c r="C190" s="24">
        <v>58</v>
      </c>
      <c r="D190" s="24" t="s">
        <v>9</v>
      </c>
      <c r="F190" s="10">
        <v>0</v>
      </c>
      <c r="G190" s="24">
        <v>0</v>
      </c>
      <c r="H190" s="24">
        <v>0</v>
      </c>
      <c r="I190" s="24">
        <v>0</v>
      </c>
      <c r="J190" s="10" t="s">
        <v>91</v>
      </c>
      <c r="K190" s="10">
        <f t="shared" si="38"/>
        <v>0</v>
      </c>
      <c r="L190" s="10">
        <f t="shared" si="39"/>
        <v>0</v>
      </c>
      <c r="M190" s="10">
        <f t="shared" si="40"/>
        <v>0</v>
      </c>
      <c r="N190" s="10">
        <f t="shared" si="41"/>
        <v>0</v>
      </c>
      <c r="O190" s="10" t="b">
        <f t="shared" si="44"/>
        <v>0</v>
      </c>
      <c r="P190" s="10" t="b">
        <f t="shared" si="45"/>
        <v>0</v>
      </c>
      <c r="Q190" s="10">
        <f t="shared" si="46"/>
        <v>0</v>
      </c>
      <c r="R190" s="10">
        <f t="shared" si="42"/>
        <v>0</v>
      </c>
      <c r="S190" s="10" t="b">
        <f t="shared" si="43"/>
        <v>0</v>
      </c>
      <c r="T190" s="10" t="b">
        <f t="shared" si="47"/>
        <v>0</v>
      </c>
      <c r="U190" s="10">
        <f t="shared" si="48"/>
        <v>0</v>
      </c>
      <c r="V190" s="10">
        <v>1</v>
      </c>
      <c r="W190" s="10">
        <f t="shared" si="49"/>
        <v>0</v>
      </c>
      <c r="X190" s="10" t="b">
        <f t="shared" si="56"/>
        <v>0</v>
      </c>
      <c r="Y190" s="10" t="b">
        <f t="shared" si="50"/>
        <v>0</v>
      </c>
      <c r="Z190" s="10" t="b">
        <f t="shared" si="51"/>
        <v>0</v>
      </c>
      <c r="AA190" s="10" t="b">
        <f t="shared" si="52"/>
        <v>0</v>
      </c>
      <c r="AB190" s="10" t="b">
        <f t="shared" si="53"/>
        <v>0</v>
      </c>
      <c r="AC190" s="10">
        <f t="shared" si="54"/>
        <v>0</v>
      </c>
      <c r="AD190" s="10" t="b">
        <f t="shared" si="55"/>
        <v>0</v>
      </c>
    </row>
    <row r="191" spans="1:30" x14ac:dyDescent="0.2">
      <c r="A191" s="10" t="s">
        <v>8</v>
      </c>
      <c r="B191" s="24">
        <v>-6.7442457180000002</v>
      </c>
      <c r="C191" s="24">
        <v>66</v>
      </c>
      <c r="D191" s="24" t="s">
        <v>9</v>
      </c>
      <c r="F191" s="10">
        <v>0</v>
      </c>
      <c r="G191" s="24">
        <v>0</v>
      </c>
      <c r="H191" s="24">
        <v>0</v>
      </c>
      <c r="I191" s="24">
        <v>0</v>
      </c>
      <c r="J191" s="10" t="s">
        <v>91</v>
      </c>
      <c r="K191" s="10">
        <f t="shared" si="38"/>
        <v>0</v>
      </c>
      <c r="L191" s="10">
        <f t="shared" si="39"/>
        <v>0</v>
      </c>
      <c r="M191" s="10">
        <f t="shared" si="40"/>
        <v>0</v>
      </c>
      <c r="N191" s="10">
        <f t="shared" si="41"/>
        <v>0</v>
      </c>
      <c r="O191" s="10" t="b">
        <f t="shared" si="44"/>
        <v>0</v>
      </c>
      <c r="P191" s="10" t="b">
        <f t="shared" si="45"/>
        <v>0</v>
      </c>
      <c r="Q191" s="10">
        <f t="shared" si="46"/>
        <v>0</v>
      </c>
      <c r="R191" s="10">
        <f t="shared" si="42"/>
        <v>0</v>
      </c>
      <c r="S191" s="10" t="b">
        <f t="shared" si="43"/>
        <v>0</v>
      </c>
      <c r="T191" s="10" t="b">
        <f t="shared" si="47"/>
        <v>0</v>
      </c>
      <c r="U191" s="10">
        <f t="shared" si="48"/>
        <v>0</v>
      </c>
      <c r="V191" s="10">
        <v>1</v>
      </c>
      <c r="W191" s="10">
        <f t="shared" si="49"/>
        <v>0</v>
      </c>
      <c r="X191" s="10" t="b">
        <f t="shared" si="56"/>
        <v>0</v>
      </c>
      <c r="Y191" s="10" t="b">
        <f t="shared" si="50"/>
        <v>0</v>
      </c>
      <c r="Z191" s="10" t="b">
        <f t="shared" si="51"/>
        <v>0</v>
      </c>
      <c r="AA191" s="10" t="b">
        <f t="shared" si="52"/>
        <v>0</v>
      </c>
      <c r="AB191" s="10" t="b">
        <f t="shared" si="53"/>
        <v>0</v>
      </c>
      <c r="AC191" s="10">
        <f t="shared" si="54"/>
        <v>0</v>
      </c>
      <c r="AD191" s="10" t="b">
        <f t="shared" si="55"/>
        <v>0</v>
      </c>
    </row>
    <row r="192" spans="1:30" x14ac:dyDescent="0.2">
      <c r="A192" s="10" t="s">
        <v>8</v>
      </c>
      <c r="B192" s="24">
        <v>-6.0728324950000001</v>
      </c>
      <c r="C192" s="24">
        <v>53</v>
      </c>
      <c r="D192" s="24" t="s">
        <v>9</v>
      </c>
      <c r="F192" s="10">
        <v>0</v>
      </c>
      <c r="G192" s="24">
        <v>0</v>
      </c>
      <c r="H192" s="24">
        <v>0</v>
      </c>
      <c r="I192" s="24">
        <v>0</v>
      </c>
      <c r="J192" s="10" t="s">
        <v>91</v>
      </c>
      <c r="K192" s="10">
        <f t="shared" si="38"/>
        <v>0</v>
      </c>
      <c r="L192" s="10">
        <f t="shared" si="39"/>
        <v>0</v>
      </c>
      <c r="M192" s="10">
        <f t="shared" si="40"/>
        <v>0</v>
      </c>
      <c r="N192" s="10">
        <f t="shared" si="41"/>
        <v>0</v>
      </c>
      <c r="O192" s="10" t="b">
        <f t="shared" si="44"/>
        <v>0</v>
      </c>
      <c r="P192" s="10" t="b">
        <f t="shared" si="45"/>
        <v>0</v>
      </c>
      <c r="Q192" s="10">
        <f t="shared" si="46"/>
        <v>0</v>
      </c>
      <c r="R192" s="10">
        <f t="shared" si="42"/>
        <v>0</v>
      </c>
      <c r="S192" s="10" t="b">
        <f t="shared" si="43"/>
        <v>0</v>
      </c>
      <c r="T192" s="10" t="b">
        <f t="shared" si="47"/>
        <v>0</v>
      </c>
      <c r="U192" s="10">
        <f t="shared" si="48"/>
        <v>0</v>
      </c>
      <c r="V192" s="10">
        <v>1</v>
      </c>
      <c r="W192" s="10">
        <f t="shared" si="49"/>
        <v>0</v>
      </c>
      <c r="X192" s="10" t="b">
        <f t="shared" si="56"/>
        <v>0</v>
      </c>
      <c r="Y192" s="10" t="b">
        <f t="shared" si="50"/>
        <v>0</v>
      </c>
      <c r="Z192" s="10" t="b">
        <f t="shared" si="51"/>
        <v>0</v>
      </c>
      <c r="AA192" s="10" t="b">
        <f t="shared" si="52"/>
        <v>0</v>
      </c>
      <c r="AB192" s="10" t="b">
        <f t="shared" si="53"/>
        <v>0</v>
      </c>
      <c r="AC192" s="10">
        <f t="shared" si="54"/>
        <v>0</v>
      </c>
      <c r="AD192" s="10" t="b">
        <f t="shared" si="55"/>
        <v>0</v>
      </c>
    </row>
    <row r="193" spans="1:30" x14ac:dyDescent="0.2">
      <c r="A193" s="10" t="s">
        <v>8</v>
      </c>
      <c r="B193" s="24">
        <v>-5.8477109399999998</v>
      </c>
      <c r="C193" s="24">
        <v>72</v>
      </c>
      <c r="D193" s="24" t="s">
        <v>13</v>
      </c>
      <c r="F193" s="10">
        <v>0</v>
      </c>
      <c r="G193" s="24">
        <v>0</v>
      </c>
      <c r="H193" s="24">
        <v>0</v>
      </c>
      <c r="I193" s="24">
        <v>0</v>
      </c>
      <c r="J193" s="10" t="s">
        <v>91</v>
      </c>
      <c r="K193" s="10">
        <f t="shared" si="38"/>
        <v>0</v>
      </c>
      <c r="L193" s="10">
        <f t="shared" si="39"/>
        <v>0</v>
      </c>
      <c r="M193" s="10">
        <f t="shared" si="40"/>
        <v>0</v>
      </c>
      <c r="N193" s="10">
        <f t="shared" si="41"/>
        <v>0</v>
      </c>
      <c r="O193" s="10" t="b">
        <f t="shared" si="44"/>
        <v>0</v>
      </c>
      <c r="P193" s="10" t="b">
        <f t="shared" si="45"/>
        <v>0</v>
      </c>
      <c r="Q193" s="10">
        <f t="shared" si="46"/>
        <v>0</v>
      </c>
      <c r="R193" s="10">
        <f t="shared" si="42"/>
        <v>0</v>
      </c>
      <c r="S193" s="10" t="b">
        <f t="shared" si="43"/>
        <v>0</v>
      </c>
      <c r="T193" s="10" t="b">
        <f t="shared" si="47"/>
        <v>0</v>
      </c>
      <c r="U193" s="10">
        <f t="shared" si="48"/>
        <v>0</v>
      </c>
      <c r="V193" s="10">
        <v>1</v>
      </c>
      <c r="W193" s="10">
        <f t="shared" si="49"/>
        <v>0</v>
      </c>
      <c r="X193" s="10" t="b">
        <f t="shared" si="56"/>
        <v>0</v>
      </c>
      <c r="Y193" s="10" t="b">
        <f t="shared" si="50"/>
        <v>0</v>
      </c>
      <c r="Z193" s="10" t="b">
        <f t="shared" si="51"/>
        <v>0</v>
      </c>
      <c r="AA193" s="10" t="b">
        <f t="shared" si="52"/>
        <v>0</v>
      </c>
      <c r="AB193" s="10" t="b">
        <f t="shared" si="53"/>
        <v>0</v>
      </c>
      <c r="AC193" s="10">
        <f t="shared" si="54"/>
        <v>0</v>
      </c>
      <c r="AD193" s="10" t="b">
        <f t="shared" si="55"/>
        <v>0</v>
      </c>
    </row>
    <row r="194" spans="1:30" x14ac:dyDescent="0.2">
      <c r="A194" s="10" t="s">
        <v>8</v>
      </c>
      <c r="B194" s="24">
        <v>-5.6646109559999998</v>
      </c>
      <c r="C194" s="24">
        <v>61</v>
      </c>
      <c r="D194" s="24" t="s">
        <v>9</v>
      </c>
      <c r="F194" s="10">
        <v>0</v>
      </c>
      <c r="G194" s="24">
        <v>0</v>
      </c>
      <c r="H194" s="24">
        <v>0</v>
      </c>
      <c r="I194" s="24">
        <v>0</v>
      </c>
      <c r="J194" s="10" t="s">
        <v>91</v>
      </c>
      <c r="K194" s="10">
        <f t="shared" ref="K194:K229" si="57">IF(F194=1,1,0)</f>
        <v>0</v>
      </c>
      <c r="L194" s="10">
        <f t="shared" ref="L194:L229" si="58">IF(G194=1,1,0)</f>
        <v>0</v>
      </c>
      <c r="M194" s="10">
        <f t="shared" ref="M194:M229" si="59">IF(H194=1,1,0)</f>
        <v>0</v>
      </c>
      <c r="N194" s="10">
        <f t="shared" ref="N194:N229" si="60">IF(I194=1,1,0)</f>
        <v>0</v>
      </c>
      <c r="O194" s="10" t="b">
        <f t="shared" si="44"/>
        <v>0</v>
      </c>
      <c r="P194" s="10" t="b">
        <f t="shared" si="45"/>
        <v>0</v>
      </c>
      <c r="Q194" s="10">
        <f t="shared" si="46"/>
        <v>0</v>
      </c>
      <c r="R194" s="10">
        <f t="shared" ref="R194:R229" si="61">IF(F194=0.5,1,0)</f>
        <v>0</v>
      </c>
      <c r="S194" s="10" t="b">
        <f t="shared" ref="S194:S229" si="62">AND(G194=1,H194=1)</f>
        <v>0</v>
      </c>
      <c r="T194" s="10" t="b">
        <f t="shared" si="47"/>
        <v>0</v>
      </c>
      <c r="U194" s="10">
        <f t="shared" si="48"/>
        <v>0</v>
      </c>
      <c r="V194" s="10">
        <v>1</v>
      </c>
      <c r="W194" s="10">
        <f t="shared" si="49"/>
        <v>0</v>
      </c>
      <c r="X194" s="10" t="b">
        <f t="shared" si="56"/>
        <v>0</v>
      </c>
      <c r="Y194" s="10" t="b">
        <f t="shared" si="50"/>
        <v>0</v>
      </c>
      <c r="Z194" s="10" t="b">
        <f t="shared" si="51"/>
        <v>0</v>
      </c>
      <c r="AA194" s="10" t="b">
        <f t="shared" si="52"/>
        <v>0</v>
      </c>
      <c r="AB194" s="10" t="b">
        <f t="shared" si="53"/>
        <v>0</v>
      </c>
      <c r="AC194" s="10">
        <f t="shared" si="54"/>
        <v>0</v>
      </c>
      <c r="AD194" s="10" t="b">
        <f t="shared" si="55"/>
        <v>0</v>
      </c>
    </row>
    <row r="195" spans="1:30" x14ac:dyDescent="0.2">
      <c r="A195" s="10" t="s">
        <v>8</v>
      </c>
      <c r="B195" s="24">
        <v>-5.4816198849999997</v>
      </c>
      <c r="C195" s="24">
        <v>80</v>
      </c>
      <c r="D195" s="24" t="s">
        <v>9</v>
      </c>
      <c r="F195" s="10">
        <v>0</v>
      </c>
      <c r="G195" s="24">
        <v>0</v>
      </c>
      <c r="H195" s="24">
        <v>0</v>
      </c>
      <c r="I195" s="24">
        <v>0</v>
      </c>
      <c r="J195" s="10" t="s">
        <v>91</v>
      </c>
      <c r="K195" s="10">
        <f t="shared" si="57"/>
        <v>0</v>
      </c>
      <c r="L195" s="10">
        <f t="shared" si="58"/>
        <v>0</v>
      </c>
      <c r="M195" s="10">
        <f t="shared" si="59"/>
        <v>0</v>
      </c>
      <c r="N195" s="10">
        <f t="shared" si="60"/>
        <v>0</v>
      </c>
      <c r="O195" s="10" t="b">
        <f t="shared" ref="O195:O229" si="63">OR(L195=1,M195=1,N195=1)</f>
        <v>0</v>
      </c>
      <c r="P195" s="10" t="b">
        <f t="shared" ref="P195:P229" si="64">AND(K195=1,O195=TRUE)</f>
        <v>0</v>
      </c>
      <c r="Q195" s="10">
        <f t="shared" ref="Q195:Q229" si="65">IF(P195=TRUE,1,0)</f>
        <v>0</v>
      </c>
      <c r="R195" s="10">
        <f t="shared" si="61"/>
        <v>0</v>
      </c>
      <c r="S195" s="10" t="b">
        <f t="shared" si="62"/>
        <v>0</v>
      </c>
      <c r="T195" s="10" t="b">
        <f t="shared" ref="T195:T229" si="66">AND(R195=1,S195=TRUE)</f>
        <v>0</v>
      </c>
      <c r="U195" s="10">
        <f t="shared" ref="U195:U229" si="67">IF(T195=FALSE,0,1)</f>
        <v>0</v>
      </c>
      <c r="V195" s="10">
        <v>1</v>
      </c>
      <c r="W195" s="10">
        <f t="shared" ref="W195:W229" si="68">IF(F195=0.5,1,0)</f>
        <v>0</v>
      </c>
      <c r="X195" s="10" t="b">
        <f t="shared" si="56"/>
        <v>0</v>
      </c>
      <c r="Y195" s="10" t="b">
        <f t="shared" ref="Y195:Y229" si="69">AND(G195=1,I195=1)</f>
        <v>0</v>
      </c>
      <c r="Z195" s="10" t="b">
        <f t="shared" ref="Z195:Z229" si="70">AND(H195=1,I195=1)</f>
        <v>0</v>
      </c>
      <c r="AA195" s="10" t="b">
        <f t="shared" ref="AA195:AA229" si="71">OR(X195=TRUE,Y195=TRUE,Z195=TRUE)</f>
        <v>0</v>
      </c>
      <c r="AB195" s="10" t="b">
        <f t="shared" ref="AB195:AB229" si="72">AND(W195=1,AA195=TRUE)</f>
        <v>0</v>
      </c>
      <c r="AC195" s="10">
        <f t="shared" ref="AC195:AC229" si="73">IF(AB195=FALSE,0,1)</f>
        <v>0</v>
      </c>
      <c r="AD195" s="10" t="b">
        <f t="shared" ref="AD195:AD229" si="74">AND(W195=1,N195=1)</f>
        <v>0</v>
      </c>
    </row>
    <row r="196" spans="1:30" x14ac:dyDescent="0.2">
      <c r="A196" s="10" t="s">
        <v>8</v>
      </c>
      <c r="B196" s="24">
        <v>-5.3751686689999998</v>
      </c>
      <c r="C196" s="24">
        <v>62</v>
      </c>
      <c r="D196" s="24" t="s">
        <v>13</v>
      </c>
      <c r="F196" s="10">
        <v>0</v>
      </c>
      <c r="G196" s="24">
        <v>0</v>
      </c>
      <c r="H196" s="24">
        <v>0</v>
      </c>
      <c r="I196" s="24">
        <v>0</v>
      </c>
      <c r="J196" s="10" t="s">
        <v>91</v>
      </c>
      <c r="K196" s="10">
        <f t="shared" si="57"/>
        <v>0</v>
      </c>
      <c r="L196" s="10">
        <f t="shared" si="58"/>
        <v>0</v>
      </c>
      <c r="M196" s="10">
        <f t="shared" si="59"/>
        <v>0</v>
      </c>
      <c r="N196" s="10">
        <f t="shared" si="60"/>
        <v>0</v>
      </c>
      <c r="O196" s="10" t="b">
        <f t="shared" si="63"/>
        <v>0</v>
      </c>
      <c r="P196" s="10" t="b">
        <f t="shared" si="64"/>
        <v>0</v>
      </c>
      <c r="Q196" s="10">
        <f t="shared" si="65"/>
        <v>0</v>
      </c>
      <c r="R196" s="10">
        <f t="shared" si="61"/>
        <v>0</v>
      </c>
      <c r="S196" s="10" t="b">
        <f t="shared" si="62"/>
        <v>0</v>
      </c>
      <c r="T196" s="10" t="b">
        <f t="shared" si="66"/>
        <v>0</v>
      </c>
      <c r="U196" s="10">
        <f t="shared" si="67"/>
        <v>0</v>
      </c>
      <c r="V196" s="10">
        <v>1</v>
      </c>
      <c r="W196" s="10">
        <f t="shared" si="68"/>
        <v>0</v>
      </c>
      <c r="X196" s="10" t="b">
        <f t="shared" ref="X196:X229" si="75">AND(G196=1, H196=1)</f>
        <v>0</v>
      </c>
      <c r="Y196" s="10" t="b">
        <f t="shared" si="69"/>
        <v>0</v>
      </c>
      <c r="Z196" s="10" t="b">
        <f t="shared" si="70"/>
        <v>0</v>
      </c>
      <c r="AA196" s="10" t="b">
        <f t="shared" si="71"/>
        <v>0</v>
      </c>
      <c r="AB196" s="10" t="b">
        <f t="shared" si="72"/>
        <v>0</v>
      </c>
      <c r="AC196" s="10">
        <f t="shared" si="73"/>
        <v>0</v>
      </c>
      <c r="AD196" s="10" t="b">
        <f t="shared" si="74"/>
        <v>0</v>
      </c>
    </row>
    <row r="197" spans="1:30" x14ac:dyDescent="0.2">
      <c r="A197" s="10" t="s">
        <v>8</v>
      </c>
      <c r="B197" s="24">
        <v>-5.3183706559999999</v>
      </c>
      <c r="C197" s="24">
        <v>60</v>
      </c>
      <c r="D197" s="24" t="s">
        <v>9</v>
      </c>
      <c r="F197" s="10">
        <v>0</v>
      </c>
      <c r="G197" s="24">
        <v>0</v>
      </c>
      <c r="H197" s="24">
        <v>0</v>
      </c>
      <c r="I197" s="24">
        <v>0</v>
      </c>
      <c r="J197" s="10" t="s">
        <v>91</v>
      </c>
      <c r="K197" s="10">
        <f t="shared" si="57"/>
        <v>0</v>
      </c>
      <c r="L197" s="10">
        <f t="shared" si="58"/>
        <v>0</v>
      </c>
      <c r="M197" s="10">
        <f t="shared" si="59"/>
        <v>0</v>
      </c>
      <c r="N197" s="10">
        <f t="shared" si="60"/>
        <v>0</v>
      </c>
      <c r="O197" s="10" t="b">
        <f t="shared" si="63"/>
        <v>0</v>
      </c>
      <c r="P197" s="10" t="b">
        <f t="shared" si="64"/>
        <v>0</v>
      </c>
      <c r="Q197" s="10">
        <f t="shared" si="65"/>
        <v>0</v>
      </c>
      <c r="R197" s="10">
        <f t="shared" si="61"/>
        <v>0</v>
      </c>
      <c r="S197" s="10" t="b">
        <f t="shared" si="62"/>
        <v>0</v>
      </c>
      <c r="T197" s="10" t="b">
        <f t="shared" si="66"/>
        <v>0</v>
      </c>
      <c r="U197" s="10">
        <f t="shared" si="67"/>
        <v>0</v>
      </c>
      <c r="V197" s="10">
        <v>1</v>
      </c>
      <c r="W197" s="10">
        <f t="shared" si="68"/>
        <v>0</v>
      </c>
      <c r="X197" s="10" t="b">
        <f t="shared" si="75"/>
        <v>0</v>
      </c>
      <c r="Y197" s="10" t="b">
        <f t="shared" si="69"/>
        <v>0</v>
      </c>
      <c r="Z197" s="10" t="b">
        <f t="shared" si="70"/>
        <v>0</v>
      </c>
      <c r="AA197" s="10" t="b">
        <f t="shared" si="71"/>
        <v>0</v>
      </c>
      <c r="AB197" s="10" t="b">
        <f t="shared" si="72"/>
        <v>0</v>
      </c>
      <c r="AC197" s="10">
        <f t="shared" si="73"/>
        <v>0</v>
      </c>
      <c r="AD197" s="10" t="b">
        <f t="shared" si="74"/>
        <v>0</v>
      </c>
    </row>
    <row r="198" spans="1:30" x14ac:dyDescent="0.2">
      <c r="A198" s="10" t="s">
        <v>8</v>
      </c>
      <c r="B198" s="24">
        <v>-4.9671237980000003</v>
      </c>
      <c r="C198" s="24">
        <v>64</v>
      </c>
      <c r="D198" s="24" t="s">
        <v>9</v>
      </c>
      <c r="F198" s="10">
        <v>0</v>
      </c>
      <c r="G198" s="24">
        <v>0</v>
      </c>
      <c r="H198" s="24">
        <v>0</v>
      </c>
      <c r="I198" s="24">
        <v>0</v>
      </c>
      <c r="J198" s="10" t="s">
        <v>91</v>
      </c>
      <c r="K198" s="10">
        <f t="shared" si="57"/>
        <v>0</v>
      </c>
      <c r="L198" s="10">
        <f t="shared" si="58"/>
        <v>0</v>
      </c>
      <c r="M198" s="10">
        <f t="shared" si="59"/>
        <v>0</v>
      </c>
      <c r="N198" s="10">
        <f t="shared" si="60"/>
        <v>0</v>
      </c>
      <c r="O198" s="10" t="b">
        <f t="shared" si="63"/>
        <v>0</v>
      </c>
      <c r="P198" s="10" t="b">
        <f t="shared" si="64"/>
        <v>0</v>
      </c>
      <c r="Q198" s="10">
        <f t="shared" si="65"/>
        <v>0</v>
      </c>
      <c r="R198" s="10">
        <f t="shared" si="61"/>
        <v>0</v>
      </c>
      <c r="S198" s="10" t="b">
        <f t="shared" si="62"/>
        <v>0</v>
      </c>
      <c r="T198" s="10" t="b">
        <f t="shared" si="66"/>
        <v>0</v>
      </c>
      <c r="U198" s="10">
        <f t="shared" si="67"/>
        <v>0</v>
      </c>
      <c r="V198" s="10">
        <v>1</v>
      </c>
      <c r="W198" s="10">
        <f t="shared" si="68"/>
        <v>0</v>
      </c>
      <c r="X198" s="10" t="b">
        <f t="shared" si="75"/>
        <v>0</v>
      </c>
      <c r="Y198" s="10" t="b">
        <f t="shared" si="69"/>
        <v>0</v>
      </c>
      <c r="Z198" s="10" t="b">
        <f t="shared" si="70"/>
        <v>0</v>
      </c>
      <c r="AA198" s="10" t="b">
        <f t="shared" si="71"/>
        <v>0</v>
      </c>
      <c r="AB198" s="10" t="b">
        <f t="shared" si="72"/>
        <v>0</v>
      </c>
      <c r="AC198" s="10">
        <f t="shared" si="73"/>
        <v>0</v>
      </c>
      <c r="AD198" s="10" t="b">
        <f t="shared" si="74"/>
        <v>0</v>
      </c>
    </row>
    <row r="199" spans="1:30" x14ac:dyDescent="0.2">
      <c r="A199" s="10" t="s">
        <v>8</v>
      </c>
      <c r="B199" s="24">
        <v>-4.8526087950000001</v>
      </c>
      <c r="C199" s="24">
        <v>77</v>
      </c>
      <c r="D199" s="24" t="s">
        <v>13</v>
      </c>
      <c r="F199" s="10">
        <v>0</v>
      </c>
      <c r="G199" s="24">
        <v>0</v>
      </c>
      <c r="H199" s="24">
        <v>0</v>
      </c>
      <c r="I199" s="24">
        <v>0</v>
      </c>
      <c r="J199" s="10" t="s">
        <v>91</v>
      </c>
      <c r="K199" s="10">
        <f t="shared" si="57"/>
        <v>0</v>
      </c>
      <c r="L199" s="10">
        <f t="shared" si="58"/>
        <v>0</v>
      </c>
      <c r="M199" s="10">
        <f t="shared" si="59"/>
        <v>0</v>
      </c>
      <c r="N199" s="10">
        <f t="shared" si="60"/>
        <v>0</v>
      </c>
      <c r="O199" s="10" t="b">
        <f t="shared" si="63"/>
        <v>0</v>
      </c>
      <c r="P199" s="10" t="b">
        <f t="shared" si="64"/>
        <v>0</v>
      </c>
      <c r="Q199" s="10">
        <f t="shared" si="65"/>
        <v>0</v>
      </c>
      <c r="R199" s="10">
        <f t="shared" si="61"/>
        <v>0</v>
      </c>
      <c r="S199" s="10" t="b">
        <f t="shared" si="62"/>
        <v>0</v>
      </c>
      <c r="T199" s="10" t="b">
        <f t="shared" si="66"/>
        <v>0</v>
      </c>
      <c r="U199" s="10">
        <f t="shared" si="67"/>
        <v>0</v>
      </c>
      <c r="V199" s="10">
        <v>1</v>
      </c>
      <c r="W199" s="10">
        <f t="shared" si="68"/>
        <v>0</v>
      </c>
      <c r="X199" s="10" t="b">
        <f t="shared" si="75"/>
        <v>0</v>
      </c>
      <c r="Y199" s="10" t="b">
        <f t="shared" si="69"/>
        <v>0</v>
      </c>
      <c r="Z199" s="10" t="b">
        <f t="shared" si="70"/>
        <v>0</v>
      </c>
      <c r="AA199" s="10" t="b">
        <f t="shared" si="71"/>
        <v>0</v>
      </c>
      <c r="AB199" s="10" t="b">
        <f t="shared" si="72"/>
        <v>0</v>
      </c>
      <c r="AC199" s="10">
        <f t="shared" si="73"/>
        <v>0</v>
      </c>
      <c r="AD199" s="10" t="b">
        <f t="shared" si="74"/>
        <v>0</v>
      </c>
    </row>
    <row r="200" spans="1:30" x14ac:dyDescent="0.2">
      <c r="A200" s="10" t="s">
        <v>8</v>
      </c>
      <c r="B200" s="24">
        <v>-4.5812398910000001</v>
      </c>
      <c r="C200" s="24">
        <v>74</v>
      </c>
      <c r="D200" s="24" t="s">
        <v>9</v>
      </c>
      <c r="F200" s="10">
        <v>0</v>
      </c>
      <c r="G200" s="24">
        <v>0</v>
      </c>
      <c r="H200" s="24">
        <v>0</v>
      </c>
      <c r="I200" s="24">
        <v>0</v>
      </c>
      <c r="J200" s="10" t="s">
        <v>91</v>
      </c>
      <c r="K200" s="10">
        <f t="shared" si="57"/>
        <v>0</v>
      </c>
      <c r="L200" s="10">
        <f t="shared" si="58"/>
        <v>0</v>
      </c>
      <c r="M200" s="10">
        <f t="shared" si="59"/>
        <v>0</v>
      </c>
      <c r="N200" s="10">
        <f t="shared" si="60"/>
        <v>0</v>
      </c>
      <c r="O200" s="10" t="b">
        <f t="shared" si="63"/>
        <v>0</v>
      </c>
      <c r="P200" s="10" t="b">
        <f t="shared" si="64"/>
        <v>0</v>
      </c>
      <c r="Q200" s="10">
        <f t="shared" si="65"/>
        <v>0</v>
      </c>
      <c r="R200" s="10">
        <f t="shared" si="61"/>
        <v>0</v>
      </c>
      <c r="S200" s="10" t="b">
        <f t="shared" si="62"/>
        <v>0</v>
      </c>
      <c r="T200" s="10" t="b">
        <f t="shared" si="66"/>
        <v>0</v>
      </c>
      <c r="U200" s="10">
        <f t="shared" si="67"/>
        <v>0</v>
      </c>
      <c r="V200" s="10">
        <v>1</v>
      </c>
      <c r="W200" s="10">
        <f t="shared" si="68"/>
        <v>0</v>
      </c>
      <c r="X200" s="10" t="b">
        <f t="shared" si="75"/>
        <v>0</v>
      </c>
      <c r="Y200" s="10" t="b">
        <f t="shared" si="69"/>
        <v>0</v>
      </c>
      <c r="Z200" s="10" t="b">
        <f t="shared" si="70"/>
        <v>0</v>
      </c>
      <c r="AA200" s="10" t="b">
        <f t="shared" si="71"/>
        <v>0</v>
      </c>
      <c r="AB200" s="10" t="b">
        <f t="shared" si="72"/>
        <v>0</v>
      </c>
      <c r="AC200" s="10">
        <f t="shared" si="73"/>
        <v>0</v>
      </c>
      <c r="AD200" s="10" t="b">
        <f t="shared" si="74"/>
        <v>0</v>
      </c>
    </row>
    <row r="201" spans="1:30" x14ac:dyDescent="0.2">
      <c r="A201" s="10" t="s">
        <v>8</v>
      </c>
      <c r="B201" s="24">
        <v>-4.4213471929999999</v>
      </c>
      <c r="C201" s="24">
        <v>66</v>
      </c>
      <c r="D201" s="24" t="s">
        <v>9</v>
      </c>
      <c r="F201" s="10">
        <v>0</v>
      </c>
      <c r="G201" s="24">
        <v>0</v>
      </c>
      <c r="H201" s="24">
        <v>0</v>
      </c>
      <c r="I201" s="24">
        <v>0</v>
      </c>
      <c r="J201" s="10" t="s">
        <v>91</v>
      </c>
      <c r="K201" s="10">
        <f t="shared" si="57"/>
        <v>0</v>
      </c>
      <c r="L201" s="10">
        <f t="shared" si="58"/>
        <v>0</v>
      </c>
      <c r="M201" s="10">
        <f t="shared" si="59"/>
        <v>0</v>
      </c>
      <c r="N201" s="10">
        <f t="shared" si="60"/>
        <v>0</v>
      </c>
      <c r="O201" s="10" t="b">
        <f t="shared" si="63"/>
        <v>0</v>
      </c>
      <c r="P201" s="10" t="b">
        <f t="shared" si="64"/>
        <v>0</v>
      </c>
      <c r="Q201" s="10">
        <f t="shared" si="65"/>
        <v>0</v>
      </c>
      <c r="R201" s="10">
        <f t="shared" si="61"/>
        <v>0</v>
      </c>
      <c r="S201" s="10" t="b">
        <f t="shared" si="62"/>
        <v>0</v>
      </c>
      <c r="T201" s="10" t="b">
        <f t="shared" si="66"/>
        <v>0</v>
      </c>
      <c r="U201" s="10">
        <f t="shared" si="67"/>
        <v>0</v>
      </c>
      <c r="V201" s="10">
        <v>1</v>
      </c>
      <c r="W201" s="10">
        <f t="shared" si="68"/>
        <v>0</v>
      </c>
      <c r="X201" s="10" t="b">
        <f t="shared" si="75"/>
        <v>0</v>
      </c>
      <c r="Y201" s="10" t="b">
        <f t="shared" si="69"/>
        <v>0</v>
      </c>
      <c r="Z201" s="10" t="b">
        <f t="shared" si="70"/>
        <v>0</v>
      </c>
      <c r="AA201" s="10" t="b">
        <f t="shared" si="71"/>
        <v>0</v>
      </c>
      <c r="AB201" s="10" t="b">
        <f t="shared" si="72"/>
        <v>0</v>
      </c>
      <c r="AC201" s="10">
        <f t="shared" si="73"/>
        <v>0</v>
      </c>
      <c r="AD201" s="10" t="b">
        <f t="shared" si="74"/>
        <v>0</v>
      </c>
    </row>
    <row r="202" spans="1:30" x14ac:dyDescent="0.2">
      <c r="A202" s="10" t="s">
        <v>8</v>
      </c>
      <c r="B202" s="24">
        <v>-4.3677041909999996</v>
      </c>
      <c r="C202" s="24">
        <v>68</v>
      </c>
      <c r="D202" s="24" t="s">
        <v>9</v>
      </c>
      <c r="F202" s="10">
        <v>0</v>
      </c>
      <c r="G202" s="24">
        <v>0</v>
      </c>
      <c r="H202" s="24">
        <v>0</v>
      </c>
      <c r="I202" s="24">
        <v>0</v>
      </c>
      <c r="J202" s="10" t="s">
        <v>91</v>
      </c>
      <c r="K202" s="10">
        <f t="shared" si="57"/>
        <v>0</v>
      </c>
      <c r="L202" s="10">
        <f t="shared" si="58"/>
        <v>0</v>
      </c>
      <c r="M202" s="10">
        <f t="shared" si="59"/>
        <v>0</v>
      </c>
      <c r="N202" s="10">
        <f t="shared" si="60"/>
        <v>0</v>
      </c>
      <c r="O202" s="10" t="b">
        <f t="shared" si="63"/>
        <v>0</v>
      </c>
      <c r="P202" s="10" t="b">
        <f t="shared" si="64"/>
        <v>0</v>
      </c>
      <c r="Q202" s="10">
        <f t="shared" si="65"/>
        <v>0</v>
      </c>
      <c r="R202" s="10">
        <f t="shared" si="61"/>
        <v>0</v>
      </c>
      <c r="S202" s="10" t="b">
        <f t="shared" si="62"/>
        <v>0</v>
      </c>
      <c r="T202" s="10" t="b">
        <f t="shared" si="66"/>
        <v>0</v>
      </c>
      <c r="U202" s="10">
        <f t="shared" si="67"/>
        <v>0</v>
      </c>
      <c r="V202" s="10">
        <v>1</v>
      </c>
      <c r="W202" s="10">
        <f t="shared" si="68"/>
        <v>0</v>
      </c>
      <c r="X202" s="10" t="b">
        <f t="shared" si="75"/>
        <v>0</v>
      </c>
      <c r="Y202" s="10" t="b">
        <f t="shared" si="69"/>
        <v>0</v>
      </c>
      <c r="Z202" s="10" t="b">
        <f t="shared" si="70"/>
        <v>0</v>
      </c>
      <c r="AA202" s="10" t="b">
        <f t="shared" si="71"/>
        <v>0</v>
      </c>
      <c r="AB202" s="10" t="b">
        <f t="shared" si="72"/>
        <v>0</v>
      </c>
      <c r="AC202" s="10">
        <f t="shared" si="73"/>
        <v>0</v>
      </c>
      <c r="AD202" s="10" t="b">
        <f t="shared" si="74"/>
        <v>0</v>
      </c>
    </row>
    <row r="203" spans="1:30" x14ac:dyDescent="0.2">
      <c r="A203" s="10" t="s">
        <v>8</v>
      </c>
      <c r="B203" s="24">
        <v>-4.3485170799999997</v>
      </c>
      <c r="C203" s="24">
        <v>74</v>
      </c>
      <c r="D203" s="24" t="s">
        <v>9</v>
      </c>
      <c r="F203" s="10">
        <v>0</v>
      </c>
      <c r="G203" s="24">
        <v>0</v>
      </c>
      <c r="H203" s="24">
        <v>0</v>
      </c>
      <c r="I203" s="24">
        <v>0</v>
      </c>
      <c r="J203" s="10" t="s">
        <v>91</v>
      </c>
      <c r="K203" s="10">
        <f t="shared" si="57"/>
        <v>0</v>
      </c>
      <c r="L203" s="10">
        <f t="shared" si="58"/>
        <v>0</v>
      </c>
      <c r="M203" s="10">
        <f t="shared" si="59"/>
        <v>0</v>
      </c>
      <c r="N203" s="10">
        <f t="shared" si="60"/>
        <v>0</v>
      </c>
      <c r="O203" s="10" t="b">
        <f t="shared" si="63"/>
        <v>0</v>
      </c>
      <c r="P203" s="10" t="b">
        <f t="shared" si="64"/>
        <v>0</v>
      </c>
      <c r="Q203" s="10">
        <f t="shared" si="65"/>
        <v>0</v>
      </c>
      <c r="R203" s="10">
        <f t="shared" si="61"/>
        <v>0</v>
      </c>
      <c r="S203" s="10" t="b">
        <f t="shared" si="62"/>
        <v>0</v>
      </c>
      <c r="T203" s="10" t="b">
        <f t="shared" si="66"/>
        <v>0</v>
      </c>
      <c r="U203" s="10">
        <f t="shared" si="67"/>
        <v>0</v>
      </c>
      <c r="V203" s="10">
        <v>1</v>
      </c>
      <c r="W203" s="10">
        <f t="shared" si="68"/>
        <v>0</v>
      </c>
      <c r="X203" s="10" t="b">
        <f t="shared" si="75"/>
        <v>0</v>
      </c>
      <c r="Y203" s="10" t="b">
        <f t="shared" si="69"/>
        <v>0</v>
      </c>
      <c r="Z203" s="10" t="b">
        <f t="shared" si="70"/>
        <v>0</v>
      </c>
      <c r="AA203" s="10" t="b">
        <f t="shared" si="71"/>
        <v>0</v>
      </c>
      <c r="AB203" s="10" t="b">
        <f t="shared" si="72"/>
        <v>0</v>
      </c>
      <c r="AC203" s="10">
        <f t="shared" si="73"/>
        <v>0</v>
      </c>
      <c r="AD203" s="10" t="b">
        <f t="shared" si="74"/>
        <v>0</v>
      </c>
    </row>
    <row r="204" spans="1:30" x14ac:dyDescent="0.2">
      <c r="A204" s="10" t="s">
        <v>8</v>
      </c>
      <c r="B204" s="24">
        <v>-3.7640566149999999</v>
      </c>
      <c r="C204" s="24">
        <v>62</v>
      </c>
      <c r="D204" s="24" t="s">
        <v>9</v>
      </c>
      <c r="F204" s="10">
        <v>0</v>
      </c>
      <c r="G204" s="24">
        <v>0</v>
      </c>
      <c r="H204" s="24">
        <v>0</v>
      </c>
      <c r="I204" s="24">
        <v>0</v>
      </c>
      <c r="J204" s="10" t="s">
        <v>91</v>
      </c>
      <c r="K204" s="10">
        <f t="shared" si="57"/>
        <v>0</v>
      </c>
      <c r="L204" s="10">
        <f t="shared" si="58"/>
        <v>0</v>
      </c>
      <c r="M204" s="10">
        <f t="shared" si="59"/>
        <v>0</v>
      </c>
      <c r="N204" s="10">
        <f t="shared" si="60"/>
        <v>0</v>
      </c>
      <c r="O204" s="10" t="b">
        <f t="shared" si="63"/>
        <v>0</v>
      </c>
      <c r="P204" s="10" t="b">
        <f t="shared" si="64"/>
        <v>0</v>
      </c>
      <c r="Q204" s="10">
        <f t="shared" si="65"/>
        <v>0</v>
      </c>
      <c r="R204" s="10">
        <f t="shared" si="61"/>
        <v>0</v>
      </c>
      <c r="S204" s="10" t="b">
        <f t="shared" si="62"/>
        <v>0</v>
      </c>
      <c r="T204" s="10" t="b">
        <f t="shared" si="66"/>
        <v>0</v>
      </c>
      <c r="U204" s="10">
        <f t="shared" si="67"/>
        <v>0</v>
      </c>
      <c r="V204" s="10">
        <v>1</v>
      </c>
      <c r="W204" s="10">
        <f t="shared" si="68"/>
        <v>0</v>
      </c>
      <c r="X204" s="10" t="b">
        <f t="shared" si="75"/>
        <v>0</v>
      </c>
      <c r="Y204" s="10" t="b">
        <f t="shared" si="69"/>
        <v>0</v>
      </c>
      <c r="Z204" s="10" t="b">
        <f t="shared" si="70"/>
        <v>0</v>
      </c>
      <c r="AA204" s="10" t="b">
        <f t="shared" si="71"/>
        <v>0</v>
      </c>
      <c r="AB204" s="10" t="b">
        <f t="shared" si="72"/>
        <v>0</v>
      </c>
      <c r="AC204" s="10">
        <f t="shared" si="73"/>
        <v>0</v>
      </c>
      <c r="AD204" s="10" t="b">
        <f t="shared" si="74"/>
        <v>0</v>
      </c>
    </row>
    <row r="205" spans="1:30" x14ac:dyDescent="0.2">
      <c r="A205" s="10" t="s">
        <v>8</v>
      </c>
      <c r="B205" s="24">
        <v>-3.5628620519999998</v>
      </c>
      <c r="C205" s="24">
        <v>73</v>
      </c>
      <c r="D205" s="24" t="s">
        <v>13</v>
      </c>
      <c r="F205" s="10">
        <v>0</v>
      </c>
      <c r="G205" s="24">
        <v>0</v>
      </c>
      <c r="H205" s="24">
        <v>0</v>
      </c>
      <c r="I205" s="24">
        <v>0</v>
      </c>
      <c r="J205" s="10" t="s">
        <v>91</v>
      </c>
      <c r="K205" s="10">
        <f t="shared" si="57"/>
        <v>0</v>
      </c>
      <c r="L205" s="10">
        <f t="shared" si="58"/>
        <v>0</v>
      </c>
      <c r="M205" s="10">
        <f t="shared" si="59"/>
        <v>0</v>
      </c>
      <c r="N205" s="10">
        <f t="shared" si="60"/>
        <v>0</v>
      </c>
      <c r="O205" s="10" t="b">
        <f t="shared" si="63"/>
        <v>0</v>
      </c>
      <c r="P205" s="10" t="b">
        <f t="shared" si="64"/>
        <v>0</v>
      </c>
      <c r="Q205" s="10">
        <f t="shared" si="65"/>
        <v>0</v>
      </c>
      <c r="R205" s="10">
        <f t="shared" si="61"/>
        <v>0</v>
      </c>
      <c r="S205" s="10" t="b">
        <f t="shared" si="62"/>
        <v>0</v>
      </c>
      <c r="T205" s="10" t="b">
        <f t="shared" si="66"/>
        <v>0</v>
      </c>
      <c r="U205" s="10">
        <f t="shared" si="67"/>
        <v>0</v>
      </c>
      <c r="V205" s="10">
        <v>1</v>
      </c>
      <c r="W205" s="10">
        <f t="shared" si="68"/>
        <v>0</v>
      </c>
      <c r="X205" s="10" t="b">
        <f t="shared" si="75"/>
        <v>0</v>
      </c>
      <c r="Y205" s="10" t="b">
        <f t="shared" si="69"/>
        <v>0</v>
      </c>
      <c r="Z205" s="10" t="b">
        <f t="shared" si="70"/>
        <v>0</v>
      </c>
      <c r="AA205" s="10" t="b">
        <f t="shared" si="71"/>
        <v>0</v>
      </c>
      <c r="AB205" s="10" t="b">
        <f t="shared" si="72"/>
        <v>0</v>
      </c>
      <c r="AC205" s="10">
        <f t="shared" si="73"/>
        <v>0</v>
      </c>
      <c r="AD205" s="10" t="b">
        <f t="shared" si="74"/>
        <v>0</v>
      </c>
    </row>
    <row r="206" spans="1:30" x14ac:dyDescent="0.2">
      <c r="A206" s="10" t="s">
        <v>8</v>
      </c>
      <c r="B206" s="24">
        <v>-3.0625151339999999</v>
      </c>
      <c r="C206" s="24">
        <v>74</v>
      </c>
      <c r="D206" s="24" t="s">
        <v>13</v>
      </c>
      <c r="F206" s="10">
        <v>0</v>
      </c>
      <c r="G206" s="24">
        <v>0</v>
      </c>
      <c r="H206" s="24">
        <v>0</v>
      </c>
      <c r="I206" s="24">
        <v>0</v>
      </c>
      <c r="J206" s="10" t="s">
        <v>91</v>
      </c>
      <c r="K206" s="10">
        <f t="shared" si="57"/>
        <v>0</v>
      </c>
      <c r="L206" s="10">
        <f t="shared" si="58"/>
        <v>0</v>
      </c>
      <c r="M206" s="10">
        <f t="shared" si="59"/>
        <v>0</v>
      </c>
      <c r="N206" s="10">
        <f t="shared" si="60"/>
        <v>0</v>
      </c>
      <c r="O206" s="10" t="b">
        <f t="shared" si="63"/>
        <v>0</v>
      </c>
      <c r="P206" s="10" t="b">
        <f t="shared" si="64"/>
        <v>0</v>
      </c>
      <c r="Q206" s="10">
        <f t="shared" si="65"/>
        <v>0</v>
      </c>
      <c r="R206" s="10">
        <f t="shared" si="61"/>
        <v>0</v>
      </c>
      <c r="S206" s="10" t="b">
        <f t="shared" si="62"/>
        <v>0</v>
      </c>
      <c r="T206" s="10" t="b">
        <f t="shared" si="66"/>
        <v>0</v>
      </c>
      <c r="U206" s="10">
        <f t="shared" si="67"/>
        <v>0</v>
      </c>
      <c r="V206" s="10">
        <v>1</v>
      </c>
      <c r="W206" s="10">
        <f t="shared" si="68"/>
        <v>0</v>
      </c>
      <c r="X206" s="10" t="b">
        <f t="shared" si="75"/>
        <v>0</v>
      </c>
      <c r="Y206" s="10" t="b">
        <f t="shared" si="69"/>
        <v>0</v>
      </c>
      <c r="Z206" s="10" t="b">
        <f t="shared" si="70"/>
        <v>0</v>
      </c>
      <c r="AA206" s="10" t="b">
        <f t="shared" si="71"/>
        <v>0</v>
      </c>
      <c r="AB206" s="10" t="b">
        <f t="shared" si="72"/>
        <v>0</v>
      </c>
      <c r="AC206" s="10">
        <f t="shared" si="73"/>
        <v>0</v>
      </c>
      <c r="AD206" s="10" t="b">
        <f t="shared" si="74"/>
        <v>0</v>
      </c>
    </row>
    <row r="207" spans="1:30" x14ac:dyDescent="0.2">
      <c r="A207" s="10" t="s">
        <v>8</v>
      </c>
      <c r="B207" s="24">
        <v>-2.9571440099999999</v>
      </c>
      <c r="C207" s="24">
        <v>76</v>
      </c>
      <c r="D207" s="24" t="s">
        <v>13</v>
      </c>
      <c r="F207" s="10">
        <v>0</v>
      </c>
      <c r="G207" s="24">
        <v>0</v>
      </c>
      <c r="H207" s="24">
        <v>0</v>
      </c>
      <c r="I207" s="24">
        <v>0</v>
      </c>
      <c r="J207" s="10" t="s">
        <v>91</v>
      </c>
      <c r="K207" s="10">
        <f t="shared" si="57"/>
        <v>0</v>
      </c>
      <c r="L207" s="10">
        <f t="shared" si="58"/>
        <v>0</v>
      </c>
      <c r="M207" s="10">
        <f t="shared" si="59"/>
        <v>0</v>
      </c>
      <c r="N207" s="10">
        <f t="shared" si="60"/>
        <v>0</v>
      </c>
      <c r="O207" s="10" t="b">
        <f t="shared" si="63"/>
        <v>0</v>
      </c>
      <c r="P207" s="10" t="b">
        <f t="shared" si="64"/>
        <v>0</v>
      </c>
      <c r="Q207" s="10">
        <f t="shared" si="65"/>
        <v>0</v>
      </c>
      <c r="R207" s="10">
        <f t="shared" si="61"/>
        <v>0</v>
      </c>
      <c r="S207" s="10" t="b">
        <f t="shared" si="62"/>
        <v>0</v>
      </c>
      <c r="T207" s="10" t="b">
        <f t="shared" si="66"/>
        <v>0</v>
      </c>
      <c r="U207" s="10">
        <f t="shared" si="67"/>
        <v>0</v>
      </c>
      <c r="V207" s="10">
        <v>1</v>
      </c>
      <c r="W207" s="10">
        <f t="shared" si="68"/>
        <v>0</v>
      </c>
      <c r="X207" s="10" t="b">
        <f t="shared" si="75"/>
        <v>0</v>
      </c>
      <c r="Y207" s="10" t="b">
        <f t="shared" si="69"/>
        <v>0</v>
      </c>
      <c r="Z207" s="10" t="b">
        <f t="shared" si="70"/>
        <v>0</v>
      </c>
      <c r="AA207" s="10" t="b">
        <f t="shared" si="71"/>
        <v>0</v>
      </c>
      <c r="AB207" s="10" t="b">
        <f t="shared" si="72"/>
        <v>0</v>
      </c>
      <c r="AC207" s="10">
        <f t="shared" si="73"/>
        <v>0</v>
      </c>
      <c r="AD207" s="10" t="b">
        <f t="shared" si="74"/>
        <v>0</v>
      </c>
    </row>
    <row r="208" spans="1:30" x14ac:dyDescent="0.2">
      <c r="A208" s="10" t="s">
        <v>8</v>
      </c>
      <c r="B208" s="24">
        <v>-2.5948541490000001</v>
      </c>
      <c r="C208" s="24">
        <v>65</v>
      </c>
      <c r="D208" s="24" t="s">
        <v>9</v>
      </c>
      <c r="F208" s="10">
        <v>0</v>
      </c>
      <c r="G208" s="24">
        <v>0</v>
      </c>
      <c r="H208" s="24">
        <v>0</v>
      </c>
      <c r="I208" s="24">
        <v>0</v>
      </c>
      <c r="J208" s="10" t="s">
        <v>91</v>
      </c>
      <c r="K208" s="10">
        <f t="shared" si="57"/>
        <v>0</v>
      </c>
      <c r="L208" s="10">
        <f t="shared" si="58"/>
        <v>0</v>
      </c>
      <c r="M208" s="10">
        <f t="shared" si="59"/>
        <v>0</v>
      </c>
      <c r="N208" s="10">
        <f t="shared" si="60"/>
        <v>0</v>
      </c>
      <c r="O208" s="10" t="b">
        <f t="shared" si="63"/>
        <v>0</v>
      </c>
      <c r="P208" s="10" t="b">
        <f t="shared" si="64"/>
        <v>0</v>
      </c>
      <c r="Q208" s="10">
        <f t="shared" si="65"/>
        <v>0</v>
      </c>
      <c r="R208" s="10">
        <f t="shared" si="61"/>
        <v>0</v>
      </c>
      <c r="S208" s="10" t="b">
        <f t="shared" si="62"/>
        <v>0</v>
      </c>
      <c r="T208" s="10" t="b">
        <f t="shared" si="66"/>
        <v>0</v>
      </c>
      <c r="U208" s="10">
        <f t="shared" si="67"/>
        <v>0</v>
      </c>
      <c r="V208" s="10">
        <v>1</v>
      </c>
      <c r="W208" s="10">
        <f t="shared" si="68"/>
        <v>0</v>
      </c>
      <c r="X208" s="10" t="b">
        <f t="shared" si="75"/>
        <v>0</v>
      </c>
      <c r="Y208" s="10" t="b">
        <f t="shared" si="69"/>
        <v>0</v>
      </c>
      <c r="Z208" s="10" t="b">
        <f t="shared" si="70"/>
        <v>0</v>
      </c>
      <c r="AA208" s="10" t="b">
        <f t="shared" si="71"/>
        <v>0</v>
      </c>
      <c r="AB208" s="10" t="b">
        <f t="shared" si="72"/>
        <v>0</v>
      </c>
      <c r="AC208" s="10">
        <f t="shared" si="73"/>
        <v>0</v>
      </c>
      <c r="AD208" s="10" t="b">
        <f t="shared" si="74"/>
        <v>0</v>
      </c>
    </row>
    <row r="209" spans="1:30" x14ac:dyDescent="0.2">
      <c r="A209" s="10" t="s">
        <v>8</v>
      </c>
      <c r="B209" s="24">
        <v>-2.14175468</v>
      </c>
      <c r="C209" s="24">
        <v>71</v>
      </c>
      <c r="D209" s="24" t="s">
        <v>13</v>
      </c>
      <c r="F209" s="10">
        <v>0</v>
      </c>
      <c r="G209" s="24">
        <v>0</v>
      </c>
      <c r="H209" s="24">
        <v>0</v>
      </c>
      <c r="I209" s="24">
        <v>0</v>
      </c>
      <c r="J209" s="10" t="s">
        <v>91</v>
      </c>
      <c r="K209" s="10">
        <f t="shared" si="57"/>
        <v>0</v>
      </c>
      <c r="L209" s="10">
        <f t="shared" si="58"/>
        <v>0</v>
      </c>
      <c r="M209" s="10">
        <f t="shared" si="59"/>
        <v>0</v>
      </c>
      <c r="N209" s="10">
        <f t="shared" si="60"/>
        <v>0</v>
      </c>
      <c r="O209" s="10" t="b">
        <f t="shared" si="63"/>
        <v>0</v>
      </c>
      <c r="P209" s="10" t="b">
        <f t="shared" si="64"/>
        <v>0</v>
      </c>
      <c r="Q209" s="10">
        <f t="shared" si="65"/>
        <v>0</v>
      </c>
      <c r="R209" s="10">
        <f t="shared" si="61"/>
        <v>0</v>
      </c>
      <c r="S209" s="10" t="b">
        <f t="shared" si="62"/>
        <v>0</v>
      </c>
      <c r="T209" s="10" t="b">
        <f t="shared" si="66"/>
        <v>0</v>
      </c>
      <c r="U209" s="10">
        <f t="shared" si="67"/>
        <v>0</v>
      </c>
      <c r="V209" s="10">
        <v>1</v>
      </c>
      <c r="W209" s="10">
        <f t="shared" si="68"/>
        <v>0</v>
      </c>
      <c r="X209" s="10" t="b">
        <f t="shared" si="75"/>
        <v>0</v>
      </c>
      <c r="Y209" s="10" t="b">
        <f t="shared" si="69"/>
        <v>0</v>
      </c>
      <c r="Z209" s="10" t="b">
        <f t="shared" si="70"/>
        <v>0</v>
      </c>
      <c r="AA209" s="10" t="b">
        <f t="shared" si="71"/>
        <v>0</v>
      </c>
      <c r="AB209" s="10" t="b">
        <f t="shared" si="72"/>
        <v>0</v>
      </c>
      <c r="AC209" s="10">
        <f t="shared" si="73"/>
        <v>0</v>
      </c>
      <c r="AD209" s="10" t="b">
        <f t="shared" si="74"/>
        <v>0</v>
      </c>
    </row>
    <row r="210" spans="1:30" x14ac:dyDescent="0.2">
      <c r="A210" s="10" t="s">
        <v>8</v>
      </c>
      <c r="B210" s="24">
        <v>-1.7900054729999999</v>
      </c>
      <c r="C210" s="24">
        <v>79</v>
      </c>
      <c r="D210" s="24" t="s">
        <v>9</v>
      </c>
      <c r="F210" s="10">
        <v>0</v>
      </c>
      <c r="G210" s="24">
        <v>0</v>
      </c>
      <c r="H210" s="24">
        <v>0</v>
      </c>
      <c r="I210" s="24">
        <v>0</v>
      </c>
      <c r="J210" s="10" t="s">
        <v>91</v>
      </c>
      <c r="K210" s="10">
        <f t="shared" si="57"/>
        <v>0</v>
      </c>
      <c r="L210" s="10">
        <f t="shared" si="58"/>
        <v>0</v>
      </c>
      <c r="M210" s="10">
        <f t="shared" si="59"/>
        <v>0</v>
      </c>
      <c r="N210" s="10">
        <f t="shared" si="60"/>
        <v>0</v>
      </c>
      <c r="O210" s="10" t="b">
        <f t="shared" si="63"/>
        <v>0</v>
      </c>
      <c r="P210" s="10" t="b">
        <f t="shared" si="64"/>
        <v>0</v>
      </c>
      <c r="Q210" s="10">
        <f t="shared" si="65"/>
        <v>0</v>
      </c>
      <c r="R210" s="10">
        <f t="shared" si="61"/>
        <v>0</v>
      </c>
      <c r="S210" s="10" t="b">
        <f t="shared" si="62"/>
        <v>0</v>
      </c>
      <c r="T210" s="10" t="b">
        <f t="shared" si="66"/>
        <v>0</v>
      </c>
      <c r="U210" s="10">
        <f t="shared" si="67"/>
        <v>0</v>
      </c>
      <c r="V210" s="10">
        <v>1</v>
      </c>
      <c r="W210" s="10">
        <f t="shared" si="68"/>
        <v>0</v>
      </c>
      <c r="X210" s="10" t="b">
        <f t="shared" si="75"/>
        <v>0</v>
      </c>
      <c r="Y210" s="10" t="b">
        <f t="shared" si="69"/>
        <v>0</v>
      </c>
      <c r="Z210" s="10" t="b">
        <f t="shared" si="70"/>
        <v>0</v>
      </c>
      <c r="AA210" s="10" t="b">
        <f t="shared" si="71"/>
        <v>0</v>
      </c>
      <c r="AB210" s="10" t="b">
        <f t="shared" si="72"/>
        <v>0</v>
      </c>
      <c r="AC210" s="10">
        <f t="shared" si="73"/>
        <v>0</v>
      </c>
      <c r="AD210" s="10" t="b">
        <f t="shared" si="74"/>
        <v>0</v>
      </c>
    </row>
    <row r="211" spans="1:30" x14ac:dyDescent="0.2">
      <c r="A211" s="10" t="s">
        <v>8</v>
      </c>
      <c r="B211" s="24">
        <v>-1.459569605</v>
      </c>
      <c r="C211" s="24">
        <v>57</v>
      </c>
      <c r="D211" s="24" t="s">
        <v>9</v>
      </c>
      <c r="F211" s="10">
        <v>0</v>
      </c>
      <c r="G211" s="24">
        <v>0</v>
      </c>
      <c r="H211" s="24">
        <v>0</v>
      </c>
      <c r="I211" s="24">
        <v>0</v>
      </c>
      <c r="J211" s="10" t="s">
        <v>91</v>
      </c>
      <c r="K211" s="10">
        <f t="shared" si="57"/>
        <v>0</v>
      </c>
      <c r="L211" s="10">
        <f t="shared" si="58"/>
        <v>0</v>
      </c>
      <c r="M211" s="10">
        <f t="shared" si="59"/>
        <v>0</v>
      </c>
      <c r="N211" s="10">
        <f t="shared" si="60"/>
        <v>0</v>
      </c>
      <c r="O211" s="10" t="b">
        <f t="shared" si="63"/>
        <v>0</v>
      </c>
      <c r="P211" s="10" t="b">
        <f t="shared" si="64"/>
        <v>0</v>
      </c>
      <c r="Q211" s="10">
        <f t="shared" si="65"/>
        <v>0</v>
      </c>
      <c r="R211" s="10">
        <f t="shared" si="61"/>
        <v>0</v>
      </c>
      <c r="S211" s="10" t="b">
        <f t="shared" si="62"/>
        <v>0</v>
      </c>
      <c r="T211" s="10" t="b">
        <f t="shared" si="66"/>
        <v>0</v>
      </c>
      <c r="U211" s="10">
        <f t="shared" si="67"/>
        <v>0</v>
      </c>
      <c r="V211" s="10">
        <v>1</v>
      </c>
      <c r="W211" s="10">
        <f t="shared" si="68"/>
        <v>0</v>
      </c>
      <c r="X211" s="10" t="b">
        <f t="shared" si="75"/>
        <v>0</v>
      </c>
      <c r="Y211" s="10" t="b">
        <f t="shared" si="69"/>
        <v>0</v>
      </c>
      <c r="Z211" s="10" t="b">
        <f t="shared" si="70"/>
        <v>0</v>
      </c>
      <c r="AA211" s="10" t="b">
        <f t="shared" si="71"/>
        <v>0</v>
      </c>
      <c r="AB211" s="10" t="b">
        <f t="shared" si="72"/>
        <v>0</v>
      </c>
      <c r="AC211" s="10">
        <f t="shared" si="73"/>
        <v>0</v>
      </c>
      <c r="AD211" s="10" t="b">
        <f t="shared" si="74"/>
        <v>0</v>
      </c>
    </row>
    <row r="212" spans="1:30" x14ac:dyDescent="0.2">
      <c r="A212" s="10" t="s">
        <v>8</v>
      </c>
      <c r="B212" s="24">
        <v>-5.1303870600000002E-2</v>
      </c>
      <c r="C212" s="24">
        <v>72</v>
      </c>
      <c r="D212" s="24" t="s">
        <v>9</v>
      </c>
      <c r="F212" s="10">
        <v>0</v>
      </c>
      <c r="G212" s="24">
        <v>0</v>
      </c>
      <c r="H212" s="24">
        <v>0</v>
      </c>
      <c r="I212" s="24">
        <v>0</v>
      </c>
      <c r="J212" s="10" t="s">
        <v>91</v>
      </c>
      <c r="K212" s="10">
        <f t="shared" si="57"/>
        <v>0</v>
      </c>
      <c r="L212" s="10">
        <f t="shared" si="58"/>
        <v>0</v>
      </c>
      <c r="M212" s="10">
        <f t="shared" si="59"/>
        <v>0</v>
      </c>
      <c r="N212" s="10">
        <f t="shared" si="60"/>
        <v>0</v>
      </c>
      <c r="O212" s="10" t="b">
        <f t="shared" si="63"/>
        <v>0</v>
      </c>
      <c r="P212" s="10" t="b">
        <f t="shared" si="64"/>
        <v>0</v>
      </c>
      <c r="Q212" s="10">
        <f t="shared" si="65"/>
        <v>0</v>
      </c>
      <c r="R212" s="10">
        <f t="shared" si="61"/>
        <v>0</v>
      </c>
      <c r="S212" s="10" t="b">
        <f t="shared" si="62"/>
        <v>0</v>
      </c>
      <c r="T212" s="10" t="b">
        <f t="shared" si="66"/>
        <v>0</v>
      </c>
      <c r="U212" s="10">
        <f t="shared" si="67"/>
        <v>0</v>
      </c>
      <c r="V212" s="10">
        <v>1</v>
      </c>
      <c r="W212" s="10">
        <f t="shared" si="68"/>
        <v>0</v>
      </c>
      <c r="X212" s="10" t="b">
        <f t="shared" si="75"/>
        <v>0</v>
      </c>
      <c r="Y212" s="10" t="b">
        <f t="shared" si="69"/>
        <v>0</v>
      </c>
      <c r="Z212" s="10" t="b">
        <f t="shared" si="70"/>
        <v>0</v>
      </c>
      <c r="AA212" s="10" t="b">
        <f t="shared" si="71"/>
        <v>0</v>
      </c>
      <c r="AB212" s="10" t="b">
        <f t="shared" si="72"/>
        <v>0</v>
      </c>
      <c r="AC212" s="10">
        <f t="shared" si="73"/>
        <v>0</v>
      </c>
      <c r="AD212" s="10" t="b">
        <f t="shared" si="74"/>
        <v>0</v>
      </c>
    </row>
    <row r="213" spans="1:30" x14ac:dyDescent="0.2">
      <c r="A213" s="10" t="s">
        <v>8</v>
      </c>
      <c r="B213" s="24">
        <v>6.9434791679999996E-2</v>
      </c>
      <c r="C213" s="24">
        <v>61</v>
      </c>
      <c r="D213" s="24" t="s">
        <v>9</v>
      </c>
      <c r="F213" s="10">
        <v>0</v>
      </c>
      <c r="G213" s="24">
        <v>0</v>
      </c>
      <c r="H213" s="24">
        <v>0</v>
      </c>
      <c r="I213" s="24">
        <v>0</v>
      </c>
      <c r="J213" s="10" t="s">
        <v>91</v>
      </c>
      <c r="K213" s="10">
        <f t="shared" si="57"/>
        <v>0</v>
      </c>
      <c r="L213" s="10">
        <f t="shared" si="58"/>
        <v>0</v>
      </c>
      <c r="M213" s="10">
        <f t="shared" si="59"/>
        <v>0</v>
      </c>
      <c r="N213" s="10">
        <f t="shared" si="60"/>
        <v>0</v>
      </c>
      <c r="O213" s="10" t="b">
        <f t="shared" si="63"/>
        <v>0</v>
      </c>
      <c r="P213" s="10" t="b">
        <f t="shared" si="64"/>
        <v>0</v>
      </c>
      <c r="Q213" s="10">
        <f t="shared" si="65"/>
        <v>0</v>
      </c>
      <c r="R213" s="10">
        <f t="shared" si="61"/>
        <v>0</v>
      </c>
      <c r="S213" s="10" t="b">
        <f t="shared" si="62"/>
        <v>0</v>
      </c>
      <c r="T213" s="10" t="b">
        <f t="shared" si="66"/>
        <v>0</v>
      </c>
      <c r="U213" s="10">
        <f t="shared" si="67"/>
        <v>0</v>
      </c>
      <c r="V213" s="10">
        <v>1</v>
      </c>
      <c r="W213" s="10">
        <f t="shared" si="68"/>
        <v>0</v>
      </c>
      <c r="X213" s="10" t="b">
        <f t="shared" si="75"/>
        <v>0</v>
      </c>
      <c r="Y213" s="10" t="b">
        <f t="shared" si="69"/>
        <v>0</v>
      </c>
      <c r="Z213" s="10" t="b">
        <f t="shared" si="70"/>
        <v>0</v>
      </c>
      <c r="AA213" s="10" t="b">
        <f t="shared" si="71"/>
        <v>0</v>
      </c>
      <c r="AB213" s="10" t="b">
        <f t="shared" si="72"/>
        <v>0</v>
      </c>
      <c r="AC213" s="10">
        <f t="shared" si="73"/>
        <v>0</v>
      </c>
      <c r="AD213" s="10" t="b">
        <f t="shared" si="74"/>
        <v>0</v>
      </c>
    </row>
    <row r="214" spans="1:30" x14ac:dyDescent="0.2">
      <c r="A214" s="10" t="s">
        <v>8</v>
      </c>
      <c r="B214" s="24">
        <v>0.91961745130000005</v>
      </c>
      <c r="C214" s="24">
        <v>60</v>
      </c>
      <c r="D214" s="24" t="s">
        <v>9</v>
      </c>
      <c r="E214" s="10" t="s">
        <v>94</v>
      </c>
      <c r="F214" s="10">
        <v>0</v>
      </c>
      <c r="G214" s="24">
        <v>0</v>
      </c>
      <c r="H214" s="24">
        <v>0</v>
      </c>
      <c r="I214" s="24">
        <v>0</v>
      </c>
      <c r="J214" s="10" t="s">
        <v>91</v>
      </c>
      <c r="K214" s="10">
        <f t="shared" si="57"/>
        <v>0</v>
      </c>
      <c r="L214" s="10">
        <f t="shared" si="58"/>
        <v>0</v>
      </c>
      <c r="M214" s="10">
        <f t="shared" si="59"/>
        <v>0</v>
      </c>
      <c r="N214" s="10">
        <f t="shared" si="60"/>
        <v>0</v>
      </c>
      <c r="O214" s="10" t="b">
        <f t="shared" si="63"/>
        <v>0</v>
      </c>
      <c r="P214" s="10" t="b">
        <f t="shared" si="64"/>
        <v>0</v>
      </c>
      <c r="Q214" s="10">
        <f t="shared" si="65"/>
        <v>0</v>
      </c>
      <c r="R214" s="10">
        <f t="shared" si="61"/>
        <v>0</v>
      </c>
      <c r="S214" s="10" t="b">
        <f t="shared" si="62"/>
        <v>0</v>
      </c>
      <c r="T214" s="10" t="b">
        <f t="shared" si="66"/>
        <v>0</v>
      </c>
      <c r="U214" s="10">
        <f t="shared" si="67"/>
        <v>0</v>
      </c>
      <c r="V214" s="10">
        <v>1</v>
      </c>
      <c r="W214" s="10">
        <f t="shared" si="68"/>
        <v>0</v>
      </c>
      <c r="X214" s="10" t="b">
        <f t="shared" si="75"/>
        <v>0</v>
      </c>
      <c r="Y214" s="10" t="b">
        <f t="shared" si="69"/>
        <v>0</v>
      </c>
      <c r="Z214" s="10" t="b">
        <f t="shared" si="70"/>
        <v>0</v>
      </c>
      <c r="AA214" s="10" t="b">
        <f t="shared" si="71"/>
        <v>0</v>
      </c>
      <c r="AB214" s="10" t="b">
        <f t="shared" si="72"/>
        <v>0</v>
      </c>
      <c r="AC214" s="10">
        <f t="shared" si="73"/>
        <v>0</v>
      </c>
      <c r="AD214" s="10" t="b">
        <f t="shared" si="74"/>
        <v>0</v>
      </c>
    </row>
    <row r="215" spans="1:30" x14ac:dyDescent="0.2">
      <c r="A215" s="10" t="s">
        <v>8</v>
      </c>
      <c r="B215" s="24">
        <v>2.1386801129999999</v>
      </c>
      <c r="C215" s="24">
        <v>71</v>
      </c>
      <c r="D215" s="24" t="s">
        <v>13</v>
      </c>
      <c r="F215" s="10">
        <v>0</v>
      </c>
      <c r="G215" s="24">
        <v>0</v>
      </c>
      <c r="H215" s="24">
        <v>0</v>
      </c>
      <c r="I215" s="24">
        <v>0</v>
      </c>
      <c r="J215" s="10" t="s">
        <v>91</v>
      </c>
      <c r="K215" s="10">
        <f t="shared" si="57"/>
        <v>0</v>
      </c>
      <c r="L215" s="10">
        <f t="shared" si="58"/>
        <v>0</v>
      </c>
      <c r="M215" s="10">
        <f t="shared" si="59"/>
        <v>0</v>
      </c>
      <c r="N215" s="10">
        <f t="shared" si="60"/>
        <v>0</v>
      </c>
      <c r="O215" s="10" t="b">
        <f t="shared" si="63"/>
        <v>0</v>
      </c>
      <c r="P215" s="10" t="b">
        <f t="shared" si="64"/>
        <v>0</v>
      </c>
      <c r="Q215" s="10">
        <f t="shared" si="65"/>
        <v>0</v>
      </c>
      <c r="R215" s="10">
        <f t="shared" si="61"/>
        <v>0</v>
      </c>
      <c r="S215" s="10" t="b">
        <f t="shared" si="62"/>
        <v>0</v>
      </c>
      <c r="T215" s="10" t="b">
        <f t="shared" si="66"/>
        <v>0</v>
      </c>
      <c r="U215" s="10">
        <f t="shared" si="67"/>
        <v>0</v>
      </c>
      <c r="V215" s="10">
        <v>1</v>
      </c>
      <c r="W215" s="10">
        <f t="shared" si="68"/>
        <v>0</v>
      </c>
      <c r="X215" s="10" t="b">
        <f t="shared" si="75"/>
        <v>0</v>
      </c>
      <c r="Y215" s="10" t="b">
        <f t="shared" si="69"/>
        <v>0</v>
      </c>
      <c r="Z215" s="10" t="b">
        <f t="shared" si="70"/>
        <v>0</v>
      </c>
      <c r="AA215" s="10" t="b">
        <f t="shared" si="71"/>
        <v>0</v>
      </c>
      <c r="AB215" s="10" t="b">
        <f t="shared" si="72"/>
        <v>0</v>
      </c>
      <c r="AC215" s="10">
        <f t="shared" si="73"/>
        <v>0</v>
      </c>
      <c r="AD215" s="10" t="b">
        <f t="shared" si="74"/>
        <v>0</v>
      </c>
    </row>
    <row r="216" spans="1:30" x14ac:dyDescent="0.2">
      <c r="A216" s="10" t="s">
        <v>8</v>
      </c>
      <c r="B216" s="24">
        <v>-5.9610876189999997</v>
      </c>
      <c r="C216" s="24">
        <v>60</v>
      </c>
      <c r="D216" s="24" t="s">
        <v>13</v>
      </c>
      <c r="F216" s="10">
        <v>0</v>
      </c>
      <c r="G216" s="24">
        <v>0</v>
      </c>
      <c r="H216" s="24">
        <v>1</v>
      </c>
      <c r="I216" s="24">
        <v>0</v>
      </c>
      <c r="J216" s="10" t="s">
        <v>91</v>
      </c>
      <c r="K216" s="10">
        <f t="shared" si="57"/>
        <v>0</v>
      </c>
      <c r="L216" s="10">
        <f t="shared" si="58"/>
        <v>0</v>
      </c>
      <c r="M216" s="10">
        <f t="shared" si="59"/>
        <v>1</v>
      </c>
      <c r="N216" s="10">
        <f t="shared" si="60"/>
        <v>0</v>
      </c>
      <c r="O216" s="10" t="b">
        <f t="shared" si="63"/>
        <v>1</v>
      </c>
      <c r="P216" s="10" t="b">
        <f t="shared" si="64"/>
        <v>0</v>
      </c>
      <c r="Q216" s="10">
        <f t="shared" si="65"/>
        <v>0</v>
      </c>
      <c r="R216" s="10">
        <f t="shared" si="61"/>
        <v>0</v>
      </c>
      <c r="S216" s="10" t="b">
        <f t="shared" si="62"/>
        <v>0</v>
      </c>
      <c r="T216" s="10" t="b">
        <f t="shared" si="66"/>
        <v>0</v>
      </c>
      <c r="U216" s="10">
        <f t="shared" si="67"/>
        <v>0</v>
      </c>
      <c r="V216" s="10">
        <v>1</v>
      </c>
      <c r="W216" s="10">
        <f t="shared" si="68"/>
        <v>0</v>
      </c>
      <c r="X216" s="10" t="b">
        <f t="shared" si="75"/>
        <v>0</v>
      </c>
      <c r="Y216" s="10" t="b">
        <f t="shared" si="69"/>
        <v>0</v>
      </c>
      <c r="Z216" s="10" t="b">
        <f t="shared" si="70"/>
        <v>0</v>
      </c>
      <c r="AA216" s="10" t="b">
        <f t="shared" si="71"/>
        <v>0</v>
      </c>
      <c r="AB216" s="10" t="b">
        <f t="shared" si="72"/>
        <v>0</v>
      </c>
      <c r="AC216" s="10">
        <f t="shared" si="73"/>
        <v>0</v>
      </c>
      <c r="AD216" s="10" t="b">
        <f t="shared" si="74"/>
        <v>0</v>
      </c>
    </row>
    <row r="217" spans="1:30" x14ac:dyDescent="0.2">
      <c r="A217" s="10" t="s">
        <v>8</v>
      </c>
      <c r="B217" s="24">
        <v>-1.679247124</v>
      </c>
      <c r="C217" s="24">
        <v>70</v>
      </c>
      <c r="D217" s="24" t="s">
        <v>9</v>
      </c>
      <c r="F217" s="10">
        <v>0</v>
      </c>
      <c r="G217" s="24">
        <v>1</v>
      </c>
      <c r="H217" s="24">
        <v>1</v>
      </c>
      <c r="I217" s="24">
        <v>0</v>
      </c>
      <c r="J217" s="10" t="s">
        <v>91</v>
      </c>
      <c r="K217" s="10">
        <f t="shared" si="57"/>
        <v>0</v>
      </c>
      <c r="L217" s="10">
        <f t="shared" si="58"/>
        <v>1</v>
      </c>
      <c r="M217" s="10">
        <f t="shared" si="59"/>
        <v>1</v>
      </c>
      <c r="N217" s="10">
        <f t="shared" si="60"/>
        <v>0</v>
      </c>
      <c r="O217" s="10" t="b">
        <f t="shared" si="63"/>
        <v>1</v>
      </c>
      <c r="P217" s="10" t="b">
        <f t="shared" si="64"/>
        <v>0</v>
      </c>
      <c r="Q217" s="10">
        <f t="shared" si="65"/>
        <v>0</v>
      </c>
      <c r="R217" s="10">
        <f t="shared" si="61"/>
        <v>0</v>
      </c>
      <c r="S217" s="10" t="b">
        <f t="shared" si="62"/>
        <v>1</v>
      </c>
      <c r="T217" s="10" t="b">
        <f t="shared" si="66"/>
        <v>0</v>
      </c>
      <c r="U217" s="10">
        <f t="shared" si="67"/>
        <v>0</v>
      </c>
      <c r="V217" s="10">
        <v>1</v>
      </c>
      <c r="W217" s="10">
        <f t="shared" si="68"/>
        <v>0</v>
      </c>
      <c r="X217" s="10" t="b">
        <f t="shared" si="75"/>
        <v>1</v>
      </c>
      <c r="Y217" s="10" t="b">
        <f t="shared" si="69"/>
        <v>0</v>
      </c>
      <c r="Z217" s="10" t="b">
        <f t="shared" si="70"/>
        <v>0</v>
      </c>
      <c r="AA217" s="10" t="b">
        <f t="shared" si="71"/>
        <v>1</v>
      </c>
      <c r="AB217" s="10" t="b">
        <f t="shared" si="72"/>
        <v>0</v>
      </c>
      <c r="AC217" s="10">
        <f t="shared" si="73"/>
        <v>0</v>
      </c>
      <c r="AD217" s="10" t="b">
        <f t="shared" si="74"/>
        <v>0</v>
      </c>
    </row>
    <row r="218" spans="1:30" x14ac:dyDescent="0.2">
      <c r="A218" s="10" t="s">
        <v>8</v>
      </c>
      <c r="B218" s="24">
        <v>-7.7915592770000002</v>
      </c>
      <c r="C218" s="24">
        <v>62</v>
      </c>
      <c r="D218" s="24" t="s">
        <v>9</v>
      </c>
      <c r="F218" s="10">
        <v>0</v>
      </c>
      <c r="G218" s="24">
        <v>0</v>
      </c>
      <c r="H218" s="24">
        <v>0</v>
      </c>
      <c r="I218" s="24">
        <v>1</v>
      </c>
      <c r="J218" s="10" t="s">
        <v>91</v>
      </c>
      <c r="K218" s="10">
        <f t="shared" si="57"/>
        <v>0</v>
      </c>
      <c r="L218" s="10">
        <f t="shared" si="58"/>
        <v>0</v>
      </c>
      <c r="M218" s="10">
        <f t="shared" si="59"/>
        <v>0</v>
      </c>
      <c r="N218" s="10">
        <f t="shared" si="60"/>
        <v>1</v>
      </c>
      <c r="O218" s="10" t="b">
        <f t="shared" si="63"/>
        <v>1</v>
      </c>
      <c r="P218" s="10" t="b">
        <f t="shared" si="64"/>
        <v>0</v>
      </c>
      <c r="Q218" s="10">
        <f t="shared" si="65"/>
        <v>0</v>
      </c>
      <c r="R218" s="10">
        <f t="shared" si="61"/>
        <v>0</v>
      </c>
      <c r="S218" s="10" t="b">
        <f t="shared" si="62"/>
        <v>0</v>
      </c>
      <c r="T218" s="10" t="b">
        <f t="shared" si="66"/>
        <v>0</v>
      </c>
      <c r="U218" s="10">
        <f t="shared" si="67"/>
        <v>0</v>
      </c>
      <c r="V218" s="10">
        <v>1</v>
      </c>
      <c r="W218" s="10">
        <f t="shared" si="68"/>
        <v>0</v>
      </c>
      <c r="X218" s="10" t="b">
        <f t="shared" si="75"/>
        <v>0</v>
      </c>
      <c r="Y218" s="10" t="b">
        <f t="shared" si="69"/>
        <v>0</v>
      </c>
      <c r="Z218" s="10" t="b">
        <f t="shared" si="70"/>
        <v>0</v>
      </c>
      <c r="AA218" s="10" t="b">
        <f t="shared" si="71"/>
        <v>0</v>
      </c>
      <c r="AB218" s="10" t="b">
        <f t="shared" si="72"/>
        <v>0</v>
      </c>
      <c r="AC218" s="10">
        <f t="shared" si="73"/>
        <v>0</v>
      </c>
      <c r="AD218" s="10" t="b">
        <f t="shared" si="74"/>
        <v>0</v>
      </c>
    </row>
    <row r="219" spans="1:30" x14ac:dyDescent="0.2">
      <c r="A219" s="10" t="s">
        <v>8</v>
      </c>
      <c r="B219" s="24">
        <v>-7.2821115900000004</v>
      </c>
      <c r="C219" s="24">
        <v>76</v>
      </c>
      <c r="D219" s="24" t="s">
        <v>9</v>
      </c>
      <c r="F219" s="10">
        <v>0</v>
      </c>
      <c r="G219" s="24">
        <v>0</v>
      </c>
      <c r="H219" s="24">
        <v>0</v>
      </c>
      <c r="I219" s="24">
        <v>1</v>
      </c>
      <c r="J219" s="10" t="s">
        <v>91</v>
      </c>
      <c r="K219" s="10">
        <f t="shared" si="57"/>
        <v>0</v>
      </c>
      <c r="L219" s="10">
        <f t="shared" si="58"/>
        <v>0</v>
      </c>
      <c r="M219" s="10">
        <f t="shared" si="59"/>
        <v>0</v>
      </c>
      <c r="N219" s="10">
        <f t="shared" si="60"/>
        <v>1</v>
      </c>
      <c r="O219" s="10" t="b">
        <f t="shared" si="63"/>
        <v>1</v>
      </c>
      <c r="P219" s="10" t="b">
        <f t="shared" si="64"/>
        <v>0</v>
      </c>
      <c r="Q219" s="10">
        <f t="shared" si="65"/>
        <v>0</v>
      </c>
      <c r="R219" s="10">
        <f t="shared" si="61"/>
        <v>0</v>
      </c>
      <c r="S219" s="10" t="b">
        <f t="shared" si="62"/>
        <v>0</v>
      </c>
      <c r="T219" s="10" t="b">
        <f t="shared" si="66"/>
        <v>0</v>
      </c>
      <c r="U219" s="10">
        <f t="shared" si="67"/>
        <v>0</v>
      </c>
      <c r="V219" s="10">
        <v>1</v>
      </c>
      <c r="W219" s="10">
        <f t="shared" si="68"/>
        <v>0</v>
      </c>
      <c r="X219" s="10" t="b">
        <f t="shared" si="75"/>
        <v>0</v>
      </c>
      <c r="Y219" s="10" t="b">
        <f t="shared" si="69"/>
        <v>0</v>
      </c>
      <c r="Z219" s="10" t="b">
        <f t="shared" si="70"/>
        <v>0</v>
      </c>
      <c r="AA219" s="10" t="b">
        <f t="shared" si="71"/>
        <v>0</v>
      </c>
      <c r="AB219" s="10" t="b">
        <f t="shared" si="72"/>
        <v>0</v>
      </c>
      <c r="AC219" s="10">
        <f t="shared" si="73"/>
        <v>0</v>
      </c>
      <c r="AD219" s="10" t="b">
        <f t="shared" si="74"/>
        <v>0</v>
      </c>
    </row>
    <row r="220" spans="1:30" x14ac:dyDescent="0.2">
      <c r="A220" s="10" t="s">
        <v>8</v>
      </c>
      <c r="B220" s="24">
        <v>-2.5812651959999999</v>
      </c>
      <c r="C220" s="24">
        <v>74</v>
      </c>
      <c r="D220" s="24" t="s">
        <v>13</v>
      </c>
      <c r="E220" s="10" t="s">
        <v>94</v>
      </c>
      <c r="F220" s="10">
        <v>0</v>
      </c>
      <c r="G220" s="24">
        <v>0</v>
      </c>
      <c r="H220" s="24">
        <v>0</v>
      </c>
      <c r="I220" s="24">
        <v>1</v>
      </c>
      <c r="J220" s="10" t="s">
        <v>91</v>
      </c>
      <c r="K220" s="10">
        <f t="shared" si="57"/>
        <v>0</v>
      </c>
      <c r="L220" s="10">
        <f t="shared" si="58"/>
        <v>0</v>
      </c>
      <c r="M220" s="10">
        <f t="shared" si="59"/>
        <v>0</v>
      </c>
      <c r="N220" s="10">
        <f t="shared" si="60"/>
        <v>1</v>
      </c>
      <c r="O220" s="10" t="b">
        <f t="shared" si="63"/>
        <v>1</v>
      </c>
      <c r="P220" s="10" t="b">
        <f t="shared" si="64"/>
        <v>0</v>
      </c>
      <c r="Q220" s="10">
        <f t="shared" si="65"/>
        <v>0</v>
      </c>
      <c r="R220" s="10">
        <f t="shared" si="61"/>
        <v>0</v>
      </c>
      <c r="S220" s="10" t="b">
        <f t="shared" si="62"/>
        <v>0</v>
      </c>
      <c r="T220" s="10" t="b">
        <f t="shared" si="66"/>
        <v>0</v>
      </c>
      <c r="U220" s="10">
        <f t="shared" si="67"/>
        <v>0</v>
      </c>
      <c r="V220" s="10">
        <v>1</v>
      </c>
      <c r="W220" s="10">
        <f t="shared" si="68"/>
        <v>0</v>
      </c>
      <c r="X220" s="10" t="b">
        <f t="shared" si="75"/>
        <v>0</v>
      </c>
      <c r="Y220" s="10" t="b">
        <f t="shared" si="69"/>
        <v>0</v>
      </c>
      <c r="Z220" s="10" t="b">
        <f t="shared" si="70"/>
        <v>0</v>
      </c>
      <c r="AA220" s="10" t="b">
        <f t="shared" si="71"/>
        <v>0</v>
      </c>
      <c r="AB220" s="10" t="b">
        <f t="shared" si="72"/>
        <v>0</v>
      </c>
      <c r="AC220" s="10">
        <f t="shared" si="73"/>
        <v>0</v>
      </c>
      <c r="AD220" s="10" t="b">
        <f t="shared" si="74"/>
        <v>0</v>
      </c>
    </row>
    <row r="221" spans="1:30" x14ac:dyDescent="0.2">
      <c r="A221" s="10" t="s">
        <v>8</v>
      </c>
      <c r="B221" s="24">
        <v>3.9730297220000002</v>
      </c>
      <c r="C221" s="24">
        <v>73</v>
      </c>
      <c r="D221" s="24" t="s">
        <v>9</v>
      </c>
      <c r="F221" s="10">
        <v>0</v>
      </c>
      <c r="G221" s="24">
        <v>0</v>
      </c>
      <c r="H221" s="24">
        <v>0</v>
      </c>
      <c r="I221" s="24">
        <v>1</v>
      </c>
      <c r="J221" s="10" t="s">
        <v>91</v>
      </c>
      <c r="K221" s="10">
        <f t="shared" si="57"/>
        <v>0</v>
      </c>
      <c r="L221" s="10">
        <f t="shared" si="58"/>
        <v>0</v>
      </c>
      <c r="M221" s="10">
        <f t="shared" si="59"/>
        <v>0</v>
      </c>
      <c r="N221" s="10">
        <f t="shared" si="60"/>
        <v>1</v>
      </c>
      <c r="O221" s="10" t="b">
        <f t="shared" si="63"/>
        <v>1</v>
      </c>
      <c r="P221" s="10" t="b">
        <f t="shared" si="64"/>
        <v>0</v>
      </c>
      <c r="Q221" s="10">
        <f t="shared" si="65"/>
        <v>0</v>
      </c>
      <c r="R221" s="10">
        <f t="shared" si="61"/>
        <v>0</v>
      </c>
      <c r="S221" s="10" t="b">
        <f t="shared" si="62"/>
        <v>0</v>
      </c>
      <c r="T221" s="10" t="b">
        <f t="shared" si="66"/>
        <v>0</v>
      </c>
      <c r="U221" s="10">
        <f t="shared" si="67"/>
        <v>0</v>
      </c>
      <c r="V221" s="10">
        <v>1</v>
      </c>
      <c r="W221" s="10">
        <f t="shared" si="68"/>
        <v>0</v>
      </c>
      <c r="X221" s="10" t="b">
        <f t="shared" si="75"/>
        <v>0</v>
      </c>
      <c r="Y221" s="10" t="b">
        <f t="shared" si="69"/>
        <v>0</v>
      </c>
      <c r="Z221" s="10" t="b">
        <f t="shared" si="70"/>
        <v>0</v>
      </c>
      <c r="AA221" s="10" t="b">
        <f t="shared" si="71"/>
        <v>0</v>
      </c>
      <c r="AB221" s="10" t="b">
        <f t="shared" si="72"/>
        <v>0</v>
      </c>
      <c r="AC221" s="10">
        <f t="shared" si="73"/>
        <v>0</v>
      </c>
      <c r="AD221" s="10" t="b">
        <f t="shared" si="74"/>
        <v>0</v>
      </c>
    </row>
    <row r="222" spans="1:30" x14ac:dyDescent="0.2">
      <c r="A222" s="10" t="s">
        <v>8</v>
      </c>
      <c r="B222" s="24">
        <v>-3.7593996189999999</v>
      </c>
      <c r="C222" s="24">
        <v>60</v>
      </c>
      <c r="D222" s="24" t="s">
        <v>13</v>
      </c>
      <c r="F222" s="10">
        <v>0</v>
      </c>
      <c r="G222" s="24">
        <v>1</v>
      </c>
      <c r="H222" s="24">
        <v>1</v>
      </c>
      <c r="I222" s="24">
        <v>1</v>
      </c>
      <c r="J222" s="10" t="s">
        <v>91</v>
      </c>
      <c r="K222" s="10">
        <f t="shared" si="57"/>
        <v>0</v>
      </c>
      <c r="L222" s="10">
        <f t="shared" si="58"/>
        <v>1</v>
      </c>
      <c r="M222" s="10">
        <f t="shared" si="59"/>
        <v>1</v>
      </c>
      <c r="N222" s="10">
        <f t="shared" si="60"/>
        <v>1</v>
      </c>
      <c r="O222" s="10" t="b">
        <f t="shared" si="63"/>
        <v>1</v>
      </c>
      <c r="P222" s="10" t="b">
        <f t="shared" si="64"/>
        <v>0</v>
      </c>
      <c r="Q222" s="10">
        <f t="shared" si="65"/>
        <v>0</v>
      </c>
      <c r="R222" s="10">
        <f t="shared" si="61"/>
        <v>0</v>
      </c>
      <c r="S222" s="10" t="b">
        <f t="shared" si="62"/>
        <v>1</v>
      </c>
      <c r="T222" s="10" t="b">
        <f t="shared" si="66"/>
        <v>0</v>
      </c>
      <c r="U222" s="10">
        <f t="shared" si="67"/>
        <v>0</v>
      </c>
      <c r="V222" s="10">
        <v>1</v>
      </c>
      <c r="W222" s="10">
        <f t="shared" si="68"/>
        <v>0</v>
      </c>
      <c r="X222" s="10" t="b">
        <f t="shared" si="75"/>
        <v>1</v>
      </c>
      <c r="Y222" s="10" t="b">
        <f t="shared" si="69"/>
        <v>1</v>
      </c>
      <c r="Z222" s="10" t="b">
        <f t="shared" si="70"/>
        <v>1</v>
      </c>
      <c r="AA222" s="10" t="b">
        <f t="shared" si="71"/>
        <v>1</v>
      </c>
      <c r="AB222" s="10" t="b">
        <f t="shared" si="72"/>
        <v>0</v>
      </c>
      <c r="AC222" s="10">
        <f t="shared" si="73"/>
        <v>0</v>
      </c>
      <c r="AD222" s="10" t="b">
        <f t="shared" si="74"/>
        <v>0</v>
      </c>
    </row>
    <row r="223" spans="1:30" x14ac:dyDescent="0.2">
      <c r="A223" s="10" t="s">
        <v>8</v>
      </c>
      <c r="B223" s="24">
        <v>-5.7719640390000002</v>
      </c>
      <c r="C223" s="24">
        <v>51</v>
      </c>
      <c r="D223" s="24" t="s">
        <v>13</v>
      </c>
      <c r="F223" s="10">
        <v>0</v>
      </c>
      <c r="G223" s="24">
        <v>0</v>
      </c>
      <c r="H223" s="24">
        <v>0</v>
      </c>
      <c r="I223" s="24">
        <v>0</v>
      </c>
      <c r="J223" s="10" t="s">
        <v>91</v>
      </c>
      <c r="K223" s="10">
        <f t="shared" si="57"/>
        <v>0</v>
      </c>
      <c r="L223" s="10">
        <f t="shared" si="58"/>
        <v>0</v>
      </c>
      <c r="M223" s="10">
        <f t="shared" si="59"/>
        <v>0</v>
      </c>
      <c r="N223" s="10">
        <f t="shared" si="60"/>
        <v>0</v>
      </c>
      <c r="O223" s="10" t="b">
        <f t="shared" si="63"/>
        <v>0</v>
      </c>
      <c r="P223" s="10" t="b">
        <f t="shared" si="64"/>
        <v>0</v>
      </c>
      <c r="Q223" s="10">
        <f t="shared" si="65"/>
        <v>0</v>
      </c>
      <c r="R223" s="10">
        <f t="shared" si="61"/>
        <v>0</v>
      </c>
      <c r="S223" s="10" t="b">
        <f t="shared" si="62"/>
        <v>0</v>
      </c>
      <c r="T223" s="10" t="b">
        <f t="shared" si="66"/>
        <v>0</v>
      </c>
      <c r="U223" s="10">
        <f t="shared" si="67"/>
        <v>0</v>
      </c>
      <c r="V223" s="10">
        <v>1</v>
      </c>
      <c r="W223" s="10">
        <f t="shared" si="68"/>
        <v>0</v>
      </c>
      <c r="X223" s="10" t="b">
        <f t="shared" si="75"/>
        <v>0</v>
      </c>
      <c r="Y223" s="10" t="b">
        <f t="shared" si="69"/>
        <v>0</v>
      </c>
      <c r="Z223" s="10" t="b">
        <f t="shared" si="70"/>
        <v>0</v>
      </c>
      <c r="AA223" s="10" t="b">
        <f t="shared" si="71"/>
        <v>0</v>
      </c>
      <c r="AB223" s="10" t="b">
        <f t="shared" si="72"/>
        <v>0</v>
      </c>
      <c r="AC223" s="10">
        <f t="shared" si="73"/>
        <v>0</v>
      </c>
      <c r="AD223" s="10" t="b">
        <f t="shared" si="74"/>
        <v>0</v>
      </c>
    </row>
    <row r="224" spans="1:30" x14ac:dyDescent="0.2">
      <c r="A224" s="10" t="s">
        <v>8</v>
      </c>
      <c r="B224" s="24">
        <v>-2.495419778</v>
      </c>
      <c r="C224" s="24">
        <v>52</v>
      </c>
      <c r="D224" s="24" t="s">
        <v>9</v>
      </c>
      <c r="F224" s="10">
        <v>0</v>
      </c>
      <c r="G224" s="24">
        <v>0</v>
      </c>
      <c r="H224" s="24">
        <v>0</v>
      </c>
      <c r="I224" s="24">
        <v>0</v>
      </c>
      <c r="J224" s="10" t="s">
        <v>91</v>
      </c>
      <c r="K224" s="10">
        <f t="shared" si="57"/>
        <v>0</v>
      </c>
      <c r="L224" s="10">
        <f t="shared" si="58"/>
        <v>0</v>
      </c>
      <c r="M224" s="10">
        <f t="shared" si="59"/>
        <v>0</v>
      </c>
      <c r="N224" s="10">
        <f t="shared" si="60"/>
        <v>0</v>
      </c>
      <c r="O224" s="10" t="b">
        <f t="shared" si="63"/>
        <v>0</v>
      </c>
      <c r="P224" s="10" t="b">
        <f t="shared" si="64"/>
        <v>0</v>
      </c>
      <c r="Q224" s="10">
        <f t="shared" si="65"/>
        <v>0</v>
      </c>
      <c r="R224" s="10">
        <f t="shared" si="61"/>
        <v>0</v>
      </c>
      <c r="S224" s="10" t="b">
        <f t="shared" si="62"/>
        <v>0</v>
      </c>
      <c r="T224" s="10" t="b">
        <f t="shared" si="66"/>
        <v>0</v>
      </c>
      <c r="U224" s="10">
        <f t="shared" si="67"/>
        <v>0</v>
      </c>
      <c r="V224" s="10">
        <v>1</v>
      </c>
      <c r="W224" s="10">
        <f t="shared" si="68"/>
        <v>0</v>
      </c>
      <c r="X224" s="10" t="b">
        <f t="shared" si="75"/>
        <v>0</v>
      </c>
      <c r="Y224" s="10" t="b">
        <f t="shared" si="69"/>
        <v>0</v>
      </c>
      <c r="Z224" s="10" t="b">
        <f t="shared" si="70"/>
        <v>0</v>
      </c>
      <c r="AA224" s="10" t="b">
        <f t="shared" si="71"/>
        <v>0</v>
      </c>
      <c r="AB224" s="10" t="b">
        <f t="shared" si="72"/>
        <v>0</v>
      </c>
      <c r="AC224" s="10">
        <f t="shared" si="73"/>
        <v>0</v>
      </c>
      <c r="AD224" s="10" t="b">
        <f t="shared" si="74"/>
        <v>0</v>
      </c>
    </row>
    <row r="225" spans="1:30" x14ac:dyDescent="0.2">
      <c r="A225" s="10" t="s">
        <v>8</v>
      </c>
      <c r="B225" s="24">
        <v>-1.575004608</v>
      </c>
      <c r="C225" s="24">
        <v>62</v>
      </c>
      <c r="D225" s="24" t="s">
        <v>9</v>
      </c>
      <c r="E225" s="10" t="s">
        <v>95</v>
      </c>
      <c r="F225" s="10">
        <v>0</v>
      </c>
      <c r="G225" s="24">
        <v>0</v>
      </c>
      <c r="H225" s="24">
        <v>0</v>
      </c>
      <c r="I225" s="24">
        <v>0</v>
      </c>
      <c r="J225" s="10" t="s">
        <v>91</v>
      </c>
      <c r="K225" s="10">
        <f t="shared" si="57"/>
        <v>0</v>
      </c>
      <c r="L225" s="10">
        <f t="shared" si="58"/>
        <v>0</v>
      </c>
      <c r="M225" s="10">
        <f t="shared" si="59"/>
        <v>0</v>
      </c>
      <c r="N225" s="10">
        <f t="shared" si="60"/>
        <v>0</v>
      </c>
      <c r="O225" s="10" t="b">
        <f t="shared" si="63"/>
        <v>0</v>
      </c>
      <c r="P225" s="10" t="b">
        <f t="shared" si="64"/>
        <v>0</v>
      </c>
      <c r="Q225" s="10">
        <f t="shared" si="65"/>
        <v>0</v>
      </c>
      <c r="R225" s="10">
        <f t="shared" si="61"/>
        <v>0</v>
      </c>
      <c r="S225" s="10" t="b">
        <f t="shared" si="62"/>
        <v>0</v>
      </c>
      <c r="T225" s="10" t="b">
        <f t="shared" si="66"/>
        <v>0</v>
      </c>
      <c r="U225" s="10">
        <f t="shared" si="67"/>
        <v>0</v>
      </c>
      <c r="V225" s="10">
        <v>1</v>
      </c>
      <c r="W225" s="10">
        <f t="shared" si="68"/>
        <v>0</v>
      </c>
      <c r="X225" s="10" t="b">
        <f t="shared" si="75"/>
        <v>0</v>
      </c>
      <c r="Y225" s="10" t="b">
        <f t="shared" si="69"/>
        <v>0</v>
      </c>
      <c r="Z225" s="10" t="b">
        <f t="shared" si="70"/>
        <v>0</v>
      </c>
      <c r="AA225" s="10" t="b">
        <f t="shared" si="71"/>
        <v>0</v>
      </c>
      <c r="AB225" s="10" t="b">
        <f t="shared" si="72"/>
        <v>0</v>
      </c>
      <c r="AC225" s="10">
        <f t="shared" si="73"/>
        <v>0</v>
      </c>
      <c r="AD225" s="10" t="b">
        <f t="shared" si="74"/>
        <v>0</v>
      </c>
    </row>
    <row r="226" spans="1:30" x14ac:dyDescent="0.2">
      <c r="A226" s="10" t="s">
        <v>8</v>
      </c>
      <c r="B226" s="24">
        <v>-0.23647876609999999</v>
      </c>
      <c r="C226" s="24">
        <v>41</v>
      </c>
      <c r="D226" s="24" t="s">
        <v>9</v>
      </c>
      <c r="E226" s="10" t="s">
        <v>96</v>
      </c>
      <c r="F226" s="10">
        <v>0</v>
      </c>
      <c r="G226" s="24">
        <v>0</v>
      </c>
      <c r="H226" s="24">
        <v>0</v>
      </c>
      <c r="I226" s="24">
        <v>0</v>
      </c>
      <c r="J226" s="10" t="s">
        <v>91</v>
      </c>
      <c r="K226" s="10">
        <f t="shared" si="57"/>
        <v>0</v>
      </c>
      <c r="L226" s="10">
        <f t="shared" si="58"/>
        <v>0</v>
      </c>
      <c r="M226" s="10">
        <f t="shared" si="59"/>
        <v>0</v>
      </c>
      <c r="N226" s="10">
        <f t="shared" si="60"/>
        <v>0</v>
      </c>
      <c r="O226" s="10" t="b">
        <f t="shared" si="63"/>
        <v>0</v>
      </c>
      <c r="P226" s="10" t="b">
        <f t="shared" si="64"/>
        <v>0</v>
      </c>
      <c r="Q226" s="10">
        <f t="shared" si="65"/>
        <v>0</v>
      </c>
      <c r="R226" s="10">
        <f t="shared" si="61"/>
        <v>0</v>
      </c>
      <c r="S226" s="10" t="b">
        <f t="shared" si="62"/>
        <v>0</v>
      </c>
      <c r="T226" s="10" t="b">
        <f t="shared" si="66"/>
        <v>0</v>
      </c>
      <c r="U226" s="10">
        <f t="shared" si="67"/>
        <v>0</v>
      </c>
      <c r="V226" s="10">
        <v>1</v>
      </c>
      <c r="W226" s="10">
        <f t="shared" si="68"/>
        <v>0</v>
      </c>
      <c r="X226" s="10" t="b">
        <f t="shared" si="75"/>
        <v>0</v>
      </c>
      <c r="Y226" s="10" t="b">
        <f t="shared" si="69"/>
        <v>0</v>
      </c>
      <c r="Z226" s="10" t="b">
        <f t="shared" si="70"/>
        <v>0</v>
      </c>
      <c r="AA226" s="10" t="b">
        <f t="shared" si="71"/>
        <v>0</v>
      </c>
      <c r="AB226" s="10" t="b">
        <f t="shared" si="72"/>
        <v>0</v>
      </c>
      <c r="AC226" s="10">
        <f t="shared" si="73"/>
        <v>0</v>
      </c>
      <c r="AD226" s="10" t="b">
        <f t="shared" si="74"/>
        <v>0</v>
      </c>
    </row>
    <row r="227" spans="1:30" x14ac:dyDescent="0.2">
      <c r="A227" s="10" t="s">
        <v>8</v>
      </c>
      <c r="B227" s="24">
        <v>-6.9253468600000003</v>
      </c>
      <c r="C227" s="24">
        <v>43</v>
      </c>
      <c r="D227" s="24" t="s">
        <v>9</v>
      </c>
      <c r="F227" s="10">
        <v>0</v>
      </c>
      <c r="G227" s="24">
        <v>0</v>
      </c>
      <c r="H227" s="24">
        <v>1</v>
      </c>
      <c r="I227" s="24">
        <v>0</v>
      </c>
      <c r="J227" s="10" t="s">
        <v>91</v>
      </c>
      <c r="K227" s="10">
        <f t="shared" si="57"/>
        <v>0</v>
      </c>
      <c r="L227" s="10">
        <f t="shared" si="58"/>
        <v>0</v>
      </c>
      <c r="M227" s="10">
        <f t="shared" si="59"/>
        <v>1</v>
      </c>
      <c r="N227" s="10">
        <f t="shared" si="60"/>
        <v>0</v>
      </c>
      <c r="O227" s="10" t="b">
        <f t="shared" si="63"/>
        <v>1</v>
      </c>
      <c r="P227" s="10" t="b">
        <f t="shared" si="64"/>
        <v>0</v>
      </c>
      <c r="Q227" s="10">
        <f t="shared" si="65"/>
        <v>0</v>
      </c>
      <c r="R227" s="10">
        <f t="shared" si="61"/>
        <v>0</v>
      </c>
      <c r="S227" s="10" t="b">
        <f t="shared" si="62"/>
        <v>0</v>
      </c>
      <c r="T227" s="10" t="b">
        <f t="shared" si="66"/>
        <v>0</v>
      </c>
      <c r="U227" s="10">
        <f t="shared" si="67"/>
        <v>0</v>
      </c>
      <c r="V227" s="10">
        <v>1</v>
      </c>
      <c r="W227" s="10">
        <f t="shared" si="68"/>
        <v>0</v>
      </c>
      <c r="X227" s="10" t="b">
        <f t="shared" si="75"/>
        <v>0</v>
      </c>
      <c r="Y227" s="10" t="b">
        <f t="shared" si="69"/>
        <v>0</v>
      </c>
      <c r="Z227" s="10" t="b">
        <f t="shared" si="70"/>
        <v>0</v>
      </c>
      <c r="AA227" s="10" t="b">
        <f t="shared" si="71"/>
        <v>0</v>
      </c>
      <c r="AB227" s="10" t="b">
        <f t="shared" si="72"/>
        <v>0</v>
      </c>
      <c r="AC227" s="10">
        <f t="shared" si="73"/>
        <v>0</v>
      </c>
      <c r="AD227" s="10" t="b">
        <f t="shared" si="74"/>
        <v>0</v>
      </c>
    </row>
    <row r="228" spans="1:30" x14ac:dyDescent="0.2">
      <c r="A228" s="10" t="s">
        <v>8</v>
      </c>
      <c r="B228" s="24">
        <v>-3.858069446</v>
      </c>
      <c r="C228" s="24">
        <v>40</v>
      </c>
      <c r="D228" s="24" t="s">
        <v>9</v>
      </c>
      <c r="F228" s="10">
        <v>0</v>
      </c>
      <c r="G228" s="24">
        <v>1</v>
      </c>
      <c r="H228" s="24">
        <v>1</v>
      </c>
      <c r="I228" s="24">
        <v>0</v>
      </c>
      <c r="J228" s="10" t="s">
        <v>91</v>
      </c>
      <c r="K228" s="10">
        <f t="shared" si="57"/>
        <v>0</v>
      </c>
      <c r="L228" s="10">
        <f t="shared" si="58"/>
        <v>1</v>
      </c>
      <c r="M228" s="10">
        <f t="shared" si="59"/>
        <v>1</v>
      </c>
      <c r="N228" s="10">
        <f t="shared" si="60"/>
        <v>0</v>
      </c>
      <c r="O228" s="10" t="b">
        <f t="shared" si="63"/>
        <v>1</v>
      </c>
      <c r="P228" s="10" t="b">
        <f t="shared" si="64"/>
        <v>0</v>
      </c>
      <c r="Q228" s="10">
        <f t="shared" si="65"/>
        <v>0</v>
      </c>
      <c r="R228" s="10">
        <f t="shared" si="61"/>
        <v>0</v>
      </c>
      <c r="S228" s="10" t="b">
        <f t="shared" si="62"/>
        <v>1</v>
      </c>
      <c r="T228" s="10" t="b">
        <f t="shared" si="66"/>
        <v>0</v>
      </c>
      <c r="U228" s="10">
        <f t="shared" si="67"/>
        <v>0</v>
      </c>
      <c r="V228" s="10">
        <v>1</v>
      </c>
      <c r="W228" s="10">
        <f t="shared" si="68"/>
        <v>0</v>
      </c>
      <c r="X228" s="10" t="b">
        <f t="shared" si="75"/>
        <v>1</v>
      </c>
      <c r="Y228" s="10" t="b">
        <f t="shared" si="69"/>
        <v>0</v>
      </c>
      <c r="Z228" s="10" t="b">
        <f t="shared" si="70"/>
        <v>0</v>
      </c>
      <c r="AA228" s="10" t="b">
        <f t="shared" si="71"/>
        <v>1</v>
      </c>
      <c r="AB228" s="10" t="b">
        <f t="shared" si="72"/>
        <v>0</v>
      </c>
      <c r="AC228" s="10">
        <f t="shared" si="73"/>
        <v>0</v>
      </c>
      <c r="AD228" s="10" t="b">
        <f t="shared" si="74"/>
        <v>0</v>
      </c>
    </row>
    <row r="229" spans="1:30" x14ac:dyDescent="0.2">
      <c r="A229" s="10" t="s">
        <v>16</v>
      </c>
      <c r="C229" s="25">
        <v>42</v>
      </c>
      <c r="D229" s="10" t="s">
        <v>9</v>
      </c>
      <c r="F229" s="10">
        <v>1</v>
      </c>
      <c r="G229" s="10">
        <v>0</v>
      </c>
      <c r="H229" s="10">
        <v>0</v>
      </c>
      <c r="I229" s="10">
        <v>0</v>
      </c>
      <c r="J229" s="10" t="s">
        <v>73</v>
      </c>
      <c r="K229" s="10">
        <f t="shared" si="57"/>
        <v>1</v>
      </c>
      <c r="L229" s="10">
        <f t="shared" si="58"/>
        <v>0</v>
      </c>
      <c r="M229" s="10">
        <f t="shared" si="59"/>
        <v>0</v>
      </c>
      <c r="N229" s="10">
        <f t="shared" si="60"/>
        <v>0</v>
      </c>
      <c r="O229" s="12" t="b">
        <f t="shared" si="63"/>
        <v>0</v>
      </c>
      <c r="P229" s="10" t="b">
        <f t="shared" si="64"/>
        <v>0</v>
      </c>
      <c r="Q229" s="10">
        <f t="shared" si="65"/>
        <v>0</v>
      </c>
      <c r="R229" s="10">
        <f t="shared" si="61"/>
        <v>0</v>
      </c>
      <c r="S229" s="10" t="b">
        <f t="shared" si="62"/>
        <v>0</v>
      </c>
      <c r="T229" s="10" t="b">
        <f t="shared" si="66"/>
        <v>0</v>
      </c>
      <c r="U229" s="10">
        <f t="shared" si="67"/>
        <v>0</v>
      </c>
      <c r="W229" s="10">
        <f t="shared" si="68"/>
        <v>0</v>
      </c>
      <c r="X229" s="12" t="b">
        <f t="shared" si="75"/>
        <v>0</v>
      </c>
      <c r="Y229" s="12" t="b">
        <f t="shared" si="69"/>
        <v>0</v>
      </c>
      <c r="Z229" s="10" t="b">
        <f t="shared" si="70"/>
        <v>0</v>
      </c>
      <c r="AA229" s="10" t="b">
        <f t="shared" si="71"/>
        <v>0</v>
      </c>
      <c r="AB229" s="10" t="b">
        <f t="shared" si="72"/>
        <v>0</v>
      </c>
      <c r="AC229" s="10">
        <f t="shared" si="73"/>
        <v>0</v>
      </c>
      <c r="AD229" s="10" t="b">
        <f t="shared" si="74"/>
        <v>0</v>
      </c>
    </row>
    <row r="230" spans="1:30" x14ac:dyDescent="0.2">
      <c r="K230" s="10">
        <f>SUM(K2:K229)</f>
        <v>84</v>
      </c>
      <c r="O230" s="12"/>
      <c r="Q230" s="10">
        <f>SUM(Q2:Q229)</f>
        <v>60</v>
      </c>
      <c r="U230" s="10">
        <f>SUM(U2:U229)</f>
        <v>4</v>
      </c>
      <c r="X230" s="12"/>
      <c r="Y230" s="12"/>
    </row>
    <row r="231" spans="1:30" x14ac:dyDescent="0.2">
      <c r="A231" s="98" t="s">
        <v>97</v>
      </c>
      <c r="B231" s="98"/>
      <c r="C231" s="24">
        <f>Q230</f>
        <v>60</v>
      </c>
      <c r="E231" s="10" t="s">
        <v>100</v>
      </c>
    </row>
    <row r="232" spans="1:30" x14ac:dyDescent="0.2">
      <c r="A232" s="99" t="s">
        <v>98</v>
      </c>
      <c r="B232" s="99"/>
      <c r="C232" s="101">
        <f>U230</f>
        <v>4</v>
      </c>
    </row>
    <row r="233" spans="1:30" x14ac:dyDescent="0.2">
      <c r="A233" s="99"/>
      <c r="B233" s="99"/>
      <c r="C233" s="101"/>
    </row>
    <row r="236" spans="1:30" x14ac:dyDescent="0.2">
      <c r="A236" s="26"/>
    </row>
  </sheetData>
  <autoFilter ref="A1:AB233" xr:uid="{C89DF7FE-342F-F843-B7CD-D6D77C18292A}"/>
  <mergeCells count="3">
    <mergeCell ref="A231:B231"/>
    <mergeCell ref="A232:B233"/>
    <mergeCell ref="C232:C233"/>
  </mergeCells>
  <phoneticPr fontId="6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27AD-49F3-F441-9BFD-CACA6103398D}">
  <dimension ref="A2:P45"/>
  <sheetViews>
    <sheetView workbookViewId="0">
      <selection activeCell="M25" sqref="M25"/>
    </sheetView>
  </sheetViews>
  <sheetFormatPr baseColWidth="10" defaultRowHeight="16" x14ac:dyDescent="0.2"/>
  <cols>
    <col min="1" max="1" width="13" bestFit="1" customWidth="1"/>
    <col min="2" max="2" width="16" bestFit="1" customWidth="1"/>
    <col min="3" max="3" width="5.33203125" bestFit="1" customWidth="1"/>
    <col min="4" max="4" width="10.5" bestFit="1" customWidth="1"/>
    <col min="7" max="7" width="12.6640625" customWidth="1"/>
    <col min="11" max="11" width="11.6640625" customWidth="1"/>
    <col min="15" max="15" width="12.33203125" customWidth="1"/>
  </cols>
  <sheetData>
    <row r="2" spans="1:12" x14ac:dyDescent="0.2">
      <c r="A2" s="102" t="s">
        <v>144</v>
      </c>
      <c r="B2" s="103"/>
      <c r="C2" s="103"/>
      <c r="D2" s="103"/>
    </row>
    <row r="3" spans="1:12" x14ac:dyDescent="0.2">
      <c r="A3" s="15" t="s">
        <v>122</v>
      </c>
      <c r="B3" s="15" t="s">
        <v>116</v>
      </c>
      <c r="F3" s="38" t="s">
        <v>124</v>
      </c>
      <c r="G3" s="53" t="s">
        <v>120</v>
      </c>
      <c r="H3" s="39">
        <f>GETPIVOTDATA("Ones",$A$3,"Diagnosis","iRBD","Yes to Q1 AND yes to Q2, 4, or 5",TRUE)</f>
        <v>58</v>
      </c>
      <c r="K3" s="106" t="s">
        <v>147</v>
      </c>
      <c r="L3" s="107"/>
    </row>
    <row r="4" spans="1:12" x14ac:dyDescent="0.2">
      <c r="A4" s="15" t="s">
        <v>112</v>
      </c>
      <c r="B4" t="s">
        <v>114</v>
      </c>
      <c r="C4" t="s">
        <v>115</v>
      </c>
      <c r="D4" t="s">
        <v>113</v>
      </c>
      <c r="F4" s="40" t="s">
        <v>125</v>
      </c>
      <c r="G4" s="56" t="s">
        <v>117</v>
      </c>
      <c r="H4" s="41">
        <f>GETPIVOTDATA("Ones",$A$3,"Diagnosis","Control","Yes to Q1 AND yes to Q2, 4, or 5",TRUE)</f>
        <v>2</v>
      </c>
      <c r="K4" s="34" t="s">
        <v>130</v>
      </c>
      <c r="L4" s="35">
        <v>7</v>
      </c>
    </row>
    <row r="5" spans="1:12" x14ac:dyDescent="0.2">
      <c r="A5" s="16" t="s">
        <v>8</v>
      </c>
      <c r="B5">
        <v>131</v>
      </c>
      <c r="C5">
        <v>2</v>
      </c>
      <c r="D5">
        <v>133</v>
      </c>
      <c r="F5" s="40" t="s">
        <v>126</v>
      </c>
      <c r="G5" s="56" t="s">
        <v>118</v>
      </c>
      <c r="H5" s="41">
        <f>GETPIVOTDATA("Ones",$A$3,"Diagnosis","Control","Yes to Q1 AND yes to Q2, 4, or 5",FALSE)</f>
        <v>131</v>
      </c>
      <c r="K5" s="34" t="s">
        <v>131</v>
      </c>
      <c r="L5" s="35">
        <v>6</v>
      </c>
    </row>
    <row r="6" spans="1:12" x14ac:dyDescent="0.2">
      <c r="A6" s="16" t="s">
        <v>16</v>
      </c>
      <c r="B6">
        <v>36</v>
      </c>
      <c r="C6">
        <v>58</v>
      </c>
      <c r="D6">
        <v>94</v>
      </c>
      <c r="F6" s="42" t="s">
        <v>127</v>
      </c>
      <c r="G6" s="55" t="s">
        <v>119</v>
      </c>
      <c r="H6" s="43">
        <f>GETPIVOTDATA("Ones",$A$3,"Diagnosis","iRBD","Yes to Q1 AND yes to Q2, 4, or 5",FALSE)</f>
        <v>36</v>
      </c>
      <c r="K6" s="34" t="s">
        <v>132</v>
      </c>
      <c r="L6" s="35">
        <v>3</v>
      </c>
    </row>
    <row r="7" spans="1:12" x14ac:dyDescent="0.2">
      <c r="A7" s="16" t="s">
        <v>113</v>
      </c>
      <c r="B7">
        <v>167</v>
      </c>
      <c r="C7">
        <v>60</v>
      </c>
      <c r="D7">
        <v>227</v>
      </c>
      <c r="K7" s="34" t="s">
        <v>133</v>
      </c>
      <c r="L7" s="35">
        <v>14</v>
      </c>
    </row>
    <row r="8" spans="1:12" x14ac:dyDescent="0.2">
      <c r="K8" s="34" t="s">
        <v>134</v>
      </c>
      <c r="L8" s="35">
        <v>3</v>
      </c>
    </row>
    <row r="9" spans="1:12" x14ac:dyDescent="0.2">
      <c r="A9" s="4"/>
      <c r="K9" s="34" t="s">
        <v>135</v>
      </c>
      <c r="L9" s="35">
        <v>4</v>
      </c>
    </row>
    <row r="10" spans="1:12" x14ac:dyDescent="0.2">
      <c r="A10" s="45" t="s">
        <v>123</v>
      </c>
      <c r="B10" s="46">
        <f>H5/(H5+H4)</f>
        <v>0.98496240601503759</v>
      </c>
      <c r="D10">
        <v>0.98499999999999999</v>
      </c>
      <c r="F10" s="4" t="s">
        <v>182</v>
      </c>
      <c r="G10">
        <f>(D11*D12)/((D11*D12)+(1-D10)*(1-D12))</f>
        <v>0.29352997145575627</v>
      </c>
      <c r="H10" s="27">
        <f>G10</f>
        <v>0.29352997145575627</v>
      </c>
      <c r="K10" s="36" t="s">
        <v>136</v>
      </c>
      <c r="L10" s="37">
        <v>6</v>
      </c>
    </row>
    <row r="11" spans="1:12" x14ac:dyDescent="0.2">
      <c r="A11" s="47" t="s">
        <v>99</v>
      </c>
      <c r="B11" s="48">
        <f>H3/(H3+H6)</f>
        <v>0.61702127659574468</v>
      </c>
      <c r="D11">
        <v>0.61699999999999999</v>
      </c>
    </row>
    <row r="12" spans="1:12" x14ac:dyDescent="0.2">
      <c r="A12" s="47" t="s">
        <v>128</v>
      </c>
      <c r="B12" s="48">
        <f>H3/(H3+H4)</f>
        <v>0.96666666666666667</v>
      </c>
      <c r="D12">
        <v>0.01</v>
      </c>
    </row>
    <row r="13" spans="1:12" x14ac:dyDescent="0.2">
      <c r="A13" s="49" t="s">
        <v>129</v>
      </c>
      <c r="B13" s="50">
        <f>H5/(H5+H6)</f>
        <v>0.78443113772455086</v>
      </c>
    </row>
    <row r="15" spans="1:12" x14ac:dyDescent="0.2">
      <c r="A15" s="4"/>
    </row>
    <row r="18" spans="1:16" x14ac:dyDescent="0.2">
      <c r="A18" s="102" t="s">
        <v>145</v>
      </c>
      <c r="B18" s="103"/>
      <c r="C18" s="103"/>
      <c r="D18" s="103"/>
      <c r="J18" s="102" t="s">
        <v>249</v>
      </c>
      <c r="K18" s="103"/>
      <c r="L18" s="103"/>
      <c r="M18" s="103"/>
    </row>
    <row r="19" spans="1:16" x14ac:dyDescent="0.2">
      <c r="A19" s="9" t="s">
        <v>122</v>
      </c>
      <c r="B19" s="9" t="s">
        <v>116</v>
      </c>
      <c r="C19" s="9"/>
      <c r="D19" s="9"/>
      <c r="J19" s="15" t="s">
        <v>122</v>
      </c>
      <c r="K19" s="15" t="s">
        <v>116</v>
      </c>
    </row>
    <row r="20" spans="1:16" x14ac:dyDescent="0.2">
      <c r="A20" s="9" t="s">
        <v>112</v>
      </c>
      <c r="B20" s="9" t="s">
        <v>114</v>
      </c>
      <c r="C20" s="9" t="s">
        <v>115</v>
      </c>
      <c r="D20" s="9" t="s">
        <v>113</v>
      </c>
      <c r="F20" s="44" t="s">
        <v>124</v>
      </c>
      <c r="G20" s="53" t="s">
        <v>120</v>
      </c>
      <c r="H20" s="33">
        <v>2</v>
      </c>
      <c r="J20" s="15" t="s">
        <v>112</v>
      </c>
      <c r="K20" t="s">
        <v>114</v>
      </c>
      <c r="L20" t="s">
        <v>115</v>
      </c>
      <c r="M20" t="s">
        <v>113</v>
      </c>
      <c r="O20" t="s">
        <v>120</v>
      </c>
      <c r="P20">
        <v>1</v>
      </c>
    </row>
    <row r="21" spans="1:16" x14ac:dyDescent="0.2">
      <c r="A21" s="16" t="s">
        <v>8</v>
      </c>
      <c r="B21">
        <v>131</v>
      </c>
      <c r="C21">
        <v>2</v>
      </c>
      <c r="D21">
        <v>133</v>
      </c>
      <c r="F21" s="34" t="s">
        <v>125</v>
      </c>
      <c r="G21" s="54" t="s">
        <v>117</v>
      </c>
      <c r="H21" s="35">
        <v>2</v>
      </c>
      <c r="J21" s="16" t="s">
        <v>8</v>
      </c>
      <c r="K21">
        <v>123</v>
      </c>
      <c r="L21">
        <v>10</v>
      </c>
      <c r="M21">
        <v>133</v>
      </c>
      <c r="O21" t="s">
        <v>117</v>
      </c>
      <c r="P21">
        <v>10</v>
      </c>
    </row>
    <row r="22" spans="1:16" x14ac:dyDescent="0.2">
      <c r="A22" s="16" t="s">
        <v>16</v>
      </c>
      <c r="B22">
        <v>92</v>
      </c>
      <c r="C22">
        <v>2</v>
      </c>
      <c r="D22">
        <v>94</v>
      </c>
      <c r="F22" s="34" t="s">
        <v>126</v>
      </c>
      <c r="G22" s="54" t="s">
        <v>118</v>
      </c>
      <c r="H22" s="35">
        <v>131</v>
      </c>
      <c r="J22" s="16" t="s">
        <v>16</v>
      </c>
      <c r="K22">
        <v>93</v>
      </c>
      <c r="L22">
        <v>1</v>
      </c>
      <c r="M22">
        <v>94</v>
      </c>
      <c r="O22" t="s">
        <v>118</v>
      </c>
      <c r="P22">
        <v>123</v>
      </c>
    </row>
    <row r="23" spans="1:16" x14ac:dyDescent="0.2">
      <c r="A23" s="28" t="s">
        <v>113</v>
      </c>
      <c r="B23" s="9">
        <v>223</v>
      </c>
      <c r="C23" s="9">
        <v>4</v>
      </c>
      <c r="D23" s="9">
        <v>227</v>
      </c>
      <c r="F23" s="36" t="s">
        <v>127</v>
      </c>
      <c r="G23" s="55" t="s">
        <v>119</v>
      </c>
      <c r="H23" s="37">
        <v>92</v>
      </c>
      <c r="J23" s="16" t="s">
        <v>113</v>
      </c>
      <c r="K23">
        <v>216</v>
      </c>
      <c r="L23">
        <v>11</v>
      </c>
      <c r="M23">
        <v>227</v>
      </c>
      <c r="O23" t="s">
        <v>119</v>
      </c>
      <c r="P23">
        <v>93</v>
      </c>
    </row>
    <row r="26" spans="1:16" x14ac:dyDescent="0.2">
      <c r="A26" s="32" t="s">
        <v>123</v>
      </c>
      <c r="B26" s="46">
        <f>H22/(H22+H21)</f>
        <v>0.98496240601503759</v>
      </c>
      <c r="D26">
        <v>0.98499999999999999</v>
      </c>
      <c r="F26" s="4" t="s">
        <v>182</v>
      </c>
      <c r="G26">
        <f>(D27*D28)/((D27*D28)+(1-D26)*(1-D28))</f>
        <v>0.29730752850991321</v>
      </c>
      <c r="H26" s="27">
        <f>G26</f>
        <v>0.29730752850991321</v>
      </c>
      <c r="J26" s="4" t="s">
        <v>123</v>
      </c>
      <c r="K26" s="27">
        <f>P22/(P22+P21)</f>
        <v>0.92481203007518797</v>
      </c>
    </row>
    <row r="27" spans="1:16" x14ac:dyDescent="0.2">
      <c r="A27" s="51" t="s">
        <v>99</v>
      </c>
      <c r="B27" s="48">
        <f>H20/(H20+H23)</f>
        <v>2.1276595744680851E-2</v>
      </c>
      <c r="D27">
        <v>0.62829999999999997</v>
      </c>
      <c r="J27" s="4" t="s">
        <v>99</v>
      </c>
      <c r="K27" s="27">
        <f>P20/(P20+P23)</f>
        <v>1.0638297872340425E-2</v>
      </c>
    </row>
    <row r="28" spans="1:16" x14ac:dyDescent="0.2">
      <c r="A28" s="51" t="s">
        <v>128</v>
      </c>
      <c r="B28" s="48">
        <f>H20/(H21+H20)</f>
        <v>0.5</v>
      </c>
      <c r="D28">
        <v>0.01</v>
      </c>
    </row>
    <row r="29" spans="1:16" x14ac:dyDescent="0.2">
      <c r="A29" s="52" t="s">
        <v>129</v>
      </c>
      <c r="B29" s="50">
        <f>H22/(H22+H23)</f>
        <v>0.58744394618834084</v>
      </c>
    </row>
    <row r="34" spans="1:8" x14ac:dyDescent="0.2">
      <c r="A34" s="104" t="s">
        <v>146</v>
      </c>
      <c r="B34" s="105"/>
      <c r="C34" s="105"/>
      <c r="D34" s="105"/>
    </row>
    <row r="35" spans="1:8" x14ac:dyDescent="0.2">
      <c r="A35" s="29" t="s">
        <v>122</v>
      </c>
      <c r="B35" s="29" t="s">
        <v>116</v>
      </c>
      <c r="C35" s="29"/>
      <c r="D35" s="29"/>
    </row>
    <row r="36" spans="1:8" x14ac:dyDescent="0.2">
      <c r="A36" s="29" t="s">
        <v>112</v>
      </c>
      <c r="B36" s="29" t="s">
        <v>114</v>
      </c>
      <c r="C36" s="29" t="s">
        <v>115</v>
      </c>
      <c r="D36" s="29" t="s">
        <v>113</v>
      </c>
      <c r="F36" s="44" t="s">
        <v>124</v>
      </c>
      <c r="G36" s="53" t="s">
        <v>120</v>
      </c>
      <c r="H36" s="33">
        <v>3</v>
      </c>
    </row>
    <row r="37" spans="1:8" x14ac:dyDescent="0.2">
      <c r="A37" s="16" t="s">
        <v>8</v>
      </c>
      <c r="B37">
        <v>126</v>
      </c>
      <c r="C37">
        <v>7</v>
      </c>
      <c r="D37">
        <v>133</v>
      </c>
      <c r="F37" s="34" t="s">
        <v>125</v>
      </c>
      <c r="G37" s="54" t="s">
        <v>117</v>
      </c>
      <c r="H37" s="35">
        <v>7</v>
      </c>
    </row>
    <row r="38" spans="1:8" x14ac:dyDescent="0.2">
      <c r="A38" s="16" t="s">
        <v>16</v>
      </c>
      <c r="B38">
        <v>91</v>
      </c>
      <c r="C38">
        <v>3</v>
      </c>
      <c r="D38">
        <v>94</v>
      </c>
      <c r="F38" s="34" t="s">
        <v>126</v>
      </c>
      <c r="G38" s="54" t="s">
        <v>118</v>
      </c>
      <c r="H38" s="35">
        <v>126</v>
      </c>
    </row>
    <row r="39" spans="1:8" x14ac:dyDescent="0.2">
      <c r="A39" s="31" t="s">
        <v>113</v>
      </c>
      <c r="B39" s="29">
        <v>217</v>
      </c>
      <c r="C39" s="29">
        <v>10</v>
      </c>
      <c r="D39" s="29">
        <v>227</v>
      </c>
      <c r="F39" s="36" t="s">
        <v>127</v>
      </c>
      <c r="G39" s="55" t="s">
        <v>119</v>
      </c>
      <c r="H39" s="37">
        <v>91</v>
      </c>
    </row>
    <row r="42" spans="1:8" x14ac:dyDescent="0.2">
      <c r="A42" s="32" t="s">
        <v>123</v>
      </c>
      <c r="B42" s="46">
        <f>H38/(H38+H37)</f>
        <v>0.94736842105263153</v>
      </c>
    </row>
    <row r="43" spans="1:8" x14ac:dyDescent="0.2">
      <c r="A43" s="51" t="s">
        <v>143</v>
      </c>
      <c r="B43" s="48">
        <f>H36/(H36+H39)</f>
        <v>3.1914893617021274E-2</v>
      </c>
    </row>
    <row r="44" spans="1:8" x14ac:dyDescent="0.2">
      <c r="A44" s="51" t="s">
        <v>128</v>
      </c>
      <c r="B44" s="48">
        <f>H36/(H36+H37)</f>
        <v>0.3</v>
      </c>
    </row>
    <row r="45" spans="1:8" x14ac:dyDescent="0.2">
      <c r="A45" s="52" t="s">
        <v>129</v>
      </c>
      <c r="B45" s="50">
        <f>H38/(H38+H39)</f>
        <v>0.58064516129032262</v>
      </c>
    </row>
  </sheetData>
  <mergeCells count="5">
    <mergeCell ref="A2:D2"/>
    <mergeCell ref="A18:D18"/>
    <mergeCell ref="A34:D34"/>
    <mergeCell ref="K3:L3"/>
    <mergeCell ref="J18:M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F0314-2047-A246-86E1-CFAC66373C56}">
  <dimension ref="A1:BV231"/>
  <sheetViews>
    <sheetView workbookViewId="0">
      <selection sqref="A1:J229"/>
    </sheetView>
  </sheetViews>
  <sheetFormatPr baseColWidth="10" defaultRowHeight="16" x14ac:dyDescent="0.2"/>
  <cols>
    <col min="5" max="5" width="58.6640625" customWidth="1"/>
    <col min="8" max="8" width="13.33203125" customWidth="1"/>
    <col min="9" max="9" width="12.83203125" customWidth="1"/>
    <col min="10" max="10" width="16.6640625" customWidth="1"/>
    <col min="11" max="11" width="12.6640625" customWidth="1"/>
  </cols>
  <sheetData>
    <row r="1" spans="1:74" ht="102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11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92</v>
      </c>
      <c r="K1" s="57" t="s">
        <v>148</v>
      </c>
      <c r="L1" s="57" t="s">
        <v>149</v>
      </c>
      <c r="M1" s="57" t="s">
        <v>150</v>
      </c>
      <c r="N1" s="57" t="s">
        <v>121</v>
      </c>
      <c r="O1" s="57" t="s">
        <v>151</v>
      </c>
      <c r="P1" s="57" t="s">
        <v>152</v>
      </c>
      <c r="Q1" s="58" t="s">
        <v>154</v>
      </c>
      <c r="R1" s="58" t="s">
        <v>155</v>
      </c>
      <c r="S1" s="59" t="s">
        <v>105</v>
      </c>
      <c r="T1" s="59" t="s">
        <v>157</v>
      </c>
      <c r="U1" s="61" t="s">
        <v>161</v>
      </c>
      <c r="V1" s="62" t="s">
        <v>163</v>
      </c>
      <c r="W1" s="62" t="s">
        <v>164</v>
      </c>
      <c r="X1" s="63" t="s">
        <v>165</v>
      </c>
      <c r="Y1" s="63" t="s">
        <v>156</v>
      </c>
      <c r="Z1" s="63" t="s">
        <v>166</v>
      </c>
      <c r="AA1" s="64" t="s">
        <v>168</v>
      </c>
      <c r="AB1" s="64" t="s">
        <v>169</v>
      </c>
      <c r="AC1" s="64" t="s">
        <v>170</v>
      </c>
      <c r="AD1" s="64" t="s">
        <v>171</v>
      </c>
      <c r="AE1" s="71" t="s">
        <v>101</v>
      </c>
      <c r="AF1" s="71" t="s">
        <v>173</v>
      </c>
      <c r="AG1" s="72" t="s">
        <v>172</v>
      </c>
      <c r="AH1" s="72" t="s">
        <v>174</v>
      </c>
      <c r="AI1" s="72" t="s">
        <v>175</v>
      </c>
      <c r="AJ1" s="72" t="s">
        <v>103</v>
      </c>
      <c r="AK1" s="72" t="s">
        <v>104</v>
      </c>
      <c r="AL1" s="72" t="s">
        <v>176</v>
      </c>
      <c r="AM1" s="72" t="s">
        <v>177</v>
      </c>
      <c r="AN1" s="72" t="s">
        <v>178</v>
      </c>
      <c r="AO1" s="73" t="s">
        <v>180</v>
      </c>
      <c r="AP1" s="73" t="s">
        <v>181</v>
      </c>
      <c r="AQ1" s="73" t="s">
        <v>179</v>
      </c>
      <c r="AR1" s="74" t="s">
        <v>101</v>
      </c>
      <c r="AS1" s="74" t="s">
        <v>103</v>
      </c>
      <c r="AT1" s="74" t="s">
        <v>183</v>
      </c>
      <c r="AU1" s="74" t="s">
        <v>104</v>
      </c>
      <c r="AV1" s="74" t="s">
        <v>105</v>
      </c>
      <c r="AW1" s="74" t="s">
        <v>184</v>
      </c>
      <c r="AX1" s="74" t="s">
        <v>185</v>
      </c>
      <c r="AY1" s="74" t="s">
        <v>187</v>
      </c>
      <c r="AZ1" s="74" t="s">
        <v>188</v>
      </c>
      <c r="BA1" s="74" t="s">
        <v>173</v>
      </c>
      <c r="BB1" s="74" t="s">
        <v>190</v>
      </c>
      <c r="BC1" s="74" t="s">
        <v>191</v>
      </c>
      <c r="BD1" s="74" t="s">
        <v>192</v>
      </c>
      <c r="BE1" s="74" t="s">
        <v>193</v>
      </c>
      <c r="BF1" s="76" t="s">
        <v>194</v>
      </c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</row>
    <row r="2" spans="1:74" x14ac:dyDescent="0.2">
      <c r="A2" t="s">
        <v>8</v>
      </c>
      <c r="C2">
        <v>72</v>
      </c>
      <c r="D2" t="s">
        <v>9</v>
      </c>
      <c r="E2" t="s">
        <v>10</v>
      </c>
      <c r="F2">
        <v>0</v>
      </c>
      <c r="G2">
        <v>1</v>
      </c>
      <c r="H2">
        <v>0</v>
      </c>
      <c r="I2">
        <v>0</v>
      </c>
      <c r="J2" t="s">
        <v>22</v>
      </c>
      <c r="K2" t="b">
        <f>IF(F2=0,TRUE)</f>
        <v>1</v>
      </c>
      <c r="L2" t="b">
        <f>AND(G2=0,H2=0,I2=0)</f>
        <v>0</v>
      </c>
      <c r="M2" t="b">
        <f>AND(K2=TRUE,L2=TRUE)</f>
        <v>0</v>
      </c>
      <c r="N2">
        <v>1</v>
      </c>
      <c r="O2" t="b">
        <f>IF(F2=0.5,TRUE)</f>
        <v>0</v>
      </c>
      <c r="P2" t="b">
        <f>OR(K2=TRUE,O2=TRUE)</f>
        <v>1</v>
      </c>
      <c r="Q2" t="b">
        <f>OR(G2=1,H2=1,I2=1)</f>
        <v>1</v>
      </c>
      <c r="R2" t="b">
        <f>AND(P2=TRUE,Q2=TRUE)</f>
        <v>1</v>
      </c>
      <c r="S2" t="b">
        <f>IF(I2=1,TRUE)</f>
        <v>0</v>
      </c>
      <c r="T2" t="b">
        <f>AND(P2=TRUE,S2=TRUE)</f>
        <v>0</v>
      </c>
      <c r="U2" t="b">
        <f>AND(P2=TRUE,L2=TRUE)</f>
        <v>0</v>
      </c>
      <c r="V2" t="b">
        <f>AND(G2=1,H2=1)</f>
        <v>0</v>
      </c>
      <c r="W2" t="b">
        <f>AND(G2=1,I2=1)</f>
        <v>0</v>
      </c>
      <c r="X2" t="b">
        <f>AND(H2=1,I2=1)</f>
        <v>0</v>
      </c>
      <c r="Y2" t="b">
        <f>OR(V2=TRUE,W2=TRUE,X2=TRUE)</f>
        <v>0</v>
      </c>
      <c r="Z2" t="b">
        <f>AND(P2=TRUE,Y2=TRUE)</f>
        <v>0</v>
      </c>
      <c r="AA2" t="b">
        <v>1</v>
      </c>
      <c r="AB2" t="b">
        <f>AND(P2=TRUE,AA2=FALSE)</f>
        <v>0</v>
      </c>
      <c r="AC2" t="b">
        <f>AND(AB2=TRUE,Q2=TRUE)</f>
        <v>0</v>
      </c>
      <c r="AD2" t="b">
        <f>AND(AB2=TRUE,L2=TRUE)</f>
        <v>0</v>
      </c>
      <c r="AE2" t="b">
        <f>F2=1</f>
        <v>0</v>
      </c>
      <c r="AF2" t="b">
        <f>F2=0.5</f>
        <v>0</v>
      </c>
      <c r="AG2" t="b">
        <f>OR(AE2=TRUE,AF2=TRUE)</f>
        <v>0</v>
      </c>
      <c r="AH2" t="b">
        <f>AND(AG2=TRUE,AA2=FALSE)</f>
        <v>0</v>
      </c>
      <c r="AI2" t="b">
        <f>AND(AH2=TRUE,Q2=TRUE)</f>
        <v>0</v>
      </c>
      <c r="AJ2" t="b">
        <f>G2=1</f>
        <v>1</v>
      </c>
      <c r="AK2" t="b">
        <f>H2=1</f>
        <v>0</v>
      </c>
      <c r="AL2" t="b">
        <f>AND(AJ2=TRUE,AK2=TRUE)</f>
        <v>0</v>
      </c>
      <c r="AM2" t="b">
        <f>AND(AI2=TRUE,AL2=TRUE)</f>
        <v>0</v>
      </c>
      <c r="AN2" t="b">
        <f>AND(AH2=TRUE,Y2=TRUE)</f>
        <v>0</v>
      </c>
      <c r="AO2" t="b">
        <f>AND(P2=TRUE,AA2=TRUE)</f>
        <v>1</v>
      </c>
      <c r="AP2" t="b">
        <f>AND(AO2=TRUE,Q2=TRUE)</f>
        <v>1</v>
      </c>
      <c r="AQ2" t="b">
        <f>AND(AH2=TRUE,Y2=TRUE)</f>
        <v>0</v>
      </c>
      <c r="AR2" t="b">
        <f>F2=1</f>
        <v>0</v>
      </c>
      <c r="AS2" t="b">
        <f>G2=1</f>
        <v>1</v>
      </c>
      <c r="AT2" t="b">
        <f>AND(AR2=TRUE,AS2=TRUE)</f>
        <v>0</v>
      </c>
      <c r="AU2" t="b">
        <f>H2=1</f>
        <v>0</v>
      </c>
      <c r="AV2" t="b">
        <f>I2=1</f>
        <v>0</v>
      </c>
      <c r="AW2" t="b">
        <f>OR(AU2=TRUE,AV2=TRUE)</f>
        <v>0</v>
      </c>
      <c r="AX2" t="b">
        <f>AND(AT2=TRUE,AW2=TRUE)</f>
        <v>0</v>
      </c>
      <c r="AY2" t="b">
        <f>OR(AR2=TRUE,AS2=TRUE)</f>
        <v>1</v>
      </c>
      <c r="AZ2" t="b">
        <f>AND(AY2=TRUE,AA2=FALSE)</f>
        <v>0</v>
      </c>
      <c r="BA2" t="b">
        <f>F2=0.5</f>
        <v>0</v>
      </c>
      <c r="BB2" t="b">
        <f>G2=0.5</f>
        <v>0</v>
      </c>
      <c r="BC2" t="b">
        <f>OR(BA2=TRUE,BB2=TRUE)</f>
        <v>0</v>
      </c>
      <c r="BD2" t="b">
        <f>OR(AY2=TRUE,BC2=TRUE)</f>
        <v>1</v>
      </c>
      <c r="BE2" t="b">
        <f>AND(BD2=TRUE,AA2=FALSE)</f>
        <v>0</v>
      </c>
      <c r="BF2" t="b">
        <f>AND(K2=TRUE,AA2=TRUE)</f>
        <v>1</v>
      </c>
    </row>
    <row r="3" spans="1:74" x14ac:dyDescent="0.2">
      <c r="A3" t="s">
        <v>8</v>
      </c>
      <c r="C3">
        <v>79</v>
      </c>
      <c r="D3" t="s">
        <v>9</v>
      </c>
      <c r="E3" t="s">
        <v>12</v>
      </c>
      <c r="F3">
        <v>0</v>
      </c>
      <c r="G3">
        <v>0</v>
      </c>
      <c r="H3">
        <v>0</v>
      </c>
      <c r="I3">
        <v>0</v>
      </c>
      <c r="J3" t="s">
        <v>22</v>
      </c>
      <c r="K3" t="b">
        <f>IF(F3=0,TRUE)</f>
        <v>1</v>
      </c>
      <c r="L3" t="b">
        <f t="shared" ref="L3:L66" si="0">AND(G3=0,H3=0,I3=0)</f>
        <v>1</v>
      </c>
      <c r="M3" t="b">
        <f t="shared" ref="M3:M66" si="1">AND(K3=TRUE,L3=TRUE)</f>
        <v>1</v>
      </c>
      <c r="N3">
        <v>1</v>
      </c>
      <c r="O3" t="b">
        <f t="shared" ref="O3:O66" si="2">IF(F3=0.5,TRUE)</f>
        <v>0</v>
      </c>
      <c r="P3" t="b">
        <f t="shared" ref="P3:P66" si="3">OR(K3=TRUE,O3=TRUE)</f>
        <v>1</v>
      </c>
      <c r="Q3" t="b">
        <f t="shared" ref="Q3:Q66" si="4">OR(G3=1,H3=1,I3=1)</f>
        <v>0</v>
      </c>
      <c r="R3" t="b">
        <f t="shared" ref="R3:R66" si="5">AND(P3=TRUE,Q3=TRUE)</f>
        <v>0</v>
      </c>
      <c r="S3" t="b">
        <f t="shared" ref="S3:S66" si="6">IF(I3=1,TRUE)</f>
        <v>0</v>
      </c>
      <c r="T3" t="b">
        <f t="shared" ref="T3:T66" si="7">AND(P3=TRUE,S3=TRUE)</f>
        <v>0</v>
      </c>
      <c r="U3" t="b">
        <f t="shared" ref="U3:U66" si="8">AND(P3=TRUE,L3=TRUE)</f>
        <v>1</v>
      </c>
      <c r="V3" t="b">
        <f t="shared" ref="V3:V66" si="9">AND(G3=1,H3=1)</f>
        <v>0</v>
      </c>
      <c r="W3" t="b">
        <f t="shared" ref="W3:W66" si="10">AND(G3=1,I3=1)</f>
        <v>0</v>
      </c>
      <c r="X3" t="b">
        <f t="shared" ref="X3:X66" si="11">AND(H3=1,I3=1)</f>
        <v>0</v>
      </c>
      <c r="Y3" t="b">
        <f t="shared" ref="Y3:Y66" si="12">OR(V3=TRUE,W3=TRUE,X3=TRUE)</f>
        <v>0</v>
      </c>
      <c r="Z3" t="b">
        <f t="shared" ref="Z3:Z66" si="13">AND(P3=TRUE,Y3=TRUE)</f>
        <v>0</v>
      </c>
      <c r="AA3" t="b">
        <v>0</v>
      </c>
      <c r="AB3" t="b">
        <f t="shared" ref="AB3:AB66" si="14">AND(P3=TRUE,AA3=FALSE)</f>
        <v>1</v>
      </c>
      <c r="AC3" t="b">
        <f t="shared" ref="AC3:AC66" si="15">AND(AB3=TRUE,Q3=TRUE)</f>
        <v>0</v>
      </c>
      <c r="AD3" t="b">
        <f t="shared" ref="AD3:AD66" si="16">AND(AB3=TRUE,L3=TRUE)</f>
        <v>1</v>
      </c>
      <c r="AE3" t="b">
        <f t="shared" ref="AE3:AE66" si="17">F3=1</f>
        <v>0</v>
      </c>
      <c r="AF3" t="b">
        <f t="shared" ref="AF3:AF66" si="18">F3=0.5</f>
        <v>0</v>
      </c>
      <c r="AG3" t="b">
        <f t="shared" ref="AG3:AG66" si="19">OR(AE3=TRUE,AF3=TRUE)</f>
        <v>0</v>
      </c>
      <c r="AH3" t="b">
        <f t="shared" ref="AH3:AH66" si="20">AND(AG3=TRUE,AA3=FALSE)</f>
        <v>0</v>
      </c>
      <c r="AI3" t="b">
        <f t="shared" ref="AI3:AI66" si="21">AND(AH3=TRUE,Q3=TRUE)</f>
        <v>0</v>
      </c>
      <c r="AJ3" t="b">
        <f t="shared" ref="AJ3:AJ66" si="22">G3=1</f>
        <v>0</v>
      </c>
      <c r="AK3" t="b">
        <f t="shared" ref="AK3:AK66" si="23">H3=1</f>
        <v>0</v>
      </c>
      <c r="AL3" t="b">
        <f t="shared" ref="AL3:AL66" si="24">AND(AJ3=TRUE,AK3=TRUE)</f>
        <v>0</v>
      </c>
      <c r="AM3" t="b">
        <f t="shared" ref="AM3:AM66" si="25">AND(AI3=TRUE,AL3=TRUE)</f>
        <v>0</v>
      </c>
      <c r="AN3" t="b">
        <f t="shared" ref="AN3:AN66" si="26">AND(AH3=TRUE,Y3=TRUE)</f>
        <v>0</v>
      </c>
      <c r="AO3" t="b">
        <f t="shared" ref="AO3:AO66" si="27">AND(P3=TRUE,AA3=TRUE)</f>
        <v>0</v>
      </c>
      <c r="AP3" t="b">
        <f t="shared" ref="AP3:AP66" si="28">AND(AO3=TRUE,Q3=TRUE)</f>
        <v>0</v>
      </c>
      <c r="AQ3" t="b">
        <f t="shared" ref="AQ3:AQ66" si="29">AND(AH3=TRUE,Y3=TRUE)</f>
        <v>0</v>
      </c>
      <c r="AR3" t="b">
        <f t="shared" ref="AR3:AR66" si="30">F3=1</f>
        <v>0</v>
      </c>
      <c r="AS3" t="b">
        <f t="shared" ref="AS3:AS66" si="31">G3=1</f>
        <v>0</v>
      </c>
      <c r="AT3" t="b">
        <f t="shared" ref="AT3:AT66" si="32">AND(AR3=TRUE,AS3=TRUE)</f>
        <v>0</v>
      </c>
      <c r="AU3" t="b">
        <f t="shared" ref="AU3:AU66" si="33">H3=1</f>
        <v>0</v>
      </c>
      <c r="AV3" t="b">
        <f t="shared" ref="AV3:AV66" si="34">I3=1</f>
        <v>0</v>
      </c>
      <c r="AW3" t="b">
        <f t="shared" ref="AW3:AW66" si="35">OR(AU3=TRUE,AV3=TRUE)</f>
        <v>0</v>
      </c>
      <c r="AX3" t="b">
        <f t="shared" ref="AX3:AX66" si="36">AND(AT3=TRUE,AW3=TRUE)</f>
        <v>0</v>
      </c>
      <c r="AY3" t="b">
        <f t="shared" ref="AY3:AY66" si="37">OR(AR3=TRUE,AS3=TRUE)</f>
        <v>0</v>
      </c>
      <c r="AZ3" t="b">
        <f t="shared" ref="AZ3:AZ66" si="38">AND(AY3=TRUE,AA3=FALSE)</f>
        <v>0</v>
      </c>
      <c r="BA3" t="b">
        <f t="shared" ref="BA3:BA66" si="39">F3=0.5</f>
        <v>0</v>
      </c>
      <c r="BB3" t="b">
        <f t="shared" ref="BB3:BB66" si="40">G3=0.5</f>
        <v>0</v>
      </c>
      <c r="BC3" t="b">
        <f t="shared" ref="BC3:BC66" si="41">OR(BA3=TRUE,BB3=TRUE)</f>
        <v>0</v>
      </c>
      <c r="BD3" t="b">
        <f t="shared" ref="BD3:BD66" si="42">OR(AY3=TRUE,BC3=TRUE)</f>
        <v>0</v>
      </c>
      <c r="BE3" t="b">
        <f t="shared" ref="BE3:BE66" si="43">AND(BD3=TRUE,AA3=FALSE)</f>
        <v>0</v>
      </c>
      <c r="BF3" t="b">
        <f t="shared" ref="BF3:BF66" si="44">AND(K3=TRUE,AA3=TRUE)</f>
        <v>0</v>
      </c>
    </row>
    <row r="4" spans="1:74" x14ac:dyDescent="0.2">
      <c r="A4" t="s">
        <v>8</v>
      </c>
      <c r="C4">
        <v>55</v>
      </c>
      <c r="D4" t="s">
        <v>9</v>
      </c>
      <c r="E4" t="s">
        <v>10</v>
      </c>
      <c r="F4">
        <v>0.5</v>
      </c>
      <c r="G4">
        <v>1</v>
      </c>
      <c r="H4">
        <v>0</v>
      </c>
      <c r="I4">
        <v>1</v>
      </c>
      <c r="J4" t="s">
        <v>22</v>
      </c>
      <c r="K4" t="b">
        <f>IF(F4=0,TRUE)</f>
        <v>0</v>
      </c>
      <c r="L4" t="b">
        <f t="shared" si="0"/>
        <v>0</v>
      </c>
      <c r="M4" t="b">
        <f t="shared" si="1"/>
        <v>0</v>
      </c>
      <c r="N4">
        <v>1</v>
      </c>
      <c r="O4" t="b">
        <f t="shared" si="2"/>
        <v>1</v>
      </c>
      <c r="P4" t="b">
        <f t="shared" si="3"/>
        <v>1</v>
      </c>
      <c r="Q4" t="b">
        <f t="shared" si="4"/>
        <v>1</v>
      </c>
      <c r="R4" t="b">
        <f t="shared" si="5"/>
        <v>1</v>
      </c>
      <c r="S4" t="b">
        <f t="shared" si="6"/>
        <v>1</v>
      </c>
      <c r="T4" t="b">
        <f t="shared" si="7"/>
        <v>1</v>
      </c>
      <c r="U4" t="b">
        <f t="shared" si="8"/>
        <v>0</v>
      </c>
      <c r="V4" t="b">
        <f t="shared" si="9"/>
        <v>0</v>
      </c>
      <c r="W4" t="b">
        <f t="shared" si="10"/>
        <v>1</v>
      </c>
      <c r="X4" t="b">
        <f t="shared" si="11"/>
        <v>0</v>
      </c>
      <c r="Y4" t="b">
        <f t="shared" si="12"/>
        <v>1</v>
      </c>
      <c r="Z4" t="b">
        <f t="shared" si="13"/>
        <v>1</v>
      </c>
      <c r="AA4" t="b">
        <v>1</v>
      </c>
      <c r="AB4" t="b">
        <f t="shared" si="14"/>
        <v>0</v>
      </c>
      <c r="AC4" t="b">
        <f t="shared" si="15"/>
        <v>0</v>
      </c>
      <c r="AD4" t="b">
        <f t="shared" si="16"/>
        <v>0</v>
      </c>
      <c r="AE4" t="b">
        <f t="shared" si="17"/>
        <v>0</v>
      </c>
      <c r="AF4" t="b">
        <f t="shared" si="18"/>
        <v>1</v>
      </c>
      <c r="AG4" t="b">
        <f t="shared" si="19"/>
        <v>1</v>
      </c>
      <c r="AH4" t="b">
        <f t="shared" si="20"/>
        <v>0</v>
      </c>
      <c r="AI4" t="b">
        <f t="shared" si="21"/>
        <v>0</v>
      </c>
      <c r="AJ4" t="b">
        <f t="shared" si="22"/>
        <v>1</v>
      </c>
      <c r="AK4" t="b">
        <f t="shared" si="23"/>
        <v>0</v>
      </c>
      <c r="AL4" t="b">
        <f t="shared" si="24"/>
        <v>0</v>
      </c>
      <c r="AM4" t="b">
        <f t="shared" si="25"/>
        <v>0</v>
      </c>
      <c r="AN4" t="b">
        <f t="shared" si="26"/>
        <v>0</v>
      </c>
      <c r="AO4" t="b">
        <f t="shared" si="27"/>
        <v>1</v>
      </c>
      <c r="AP4" t="b">
        <f t="shared" si="28"/>
        <v>1</v>
      </c>
      <c r="AQ4" t="b">
        <f t="shared" si="29"/>
        <v>0</v>
      </c>
      <c r="AR4" t="b">
        <f t="shared" si="30"/>
        <v>0</v>
      </c>
      <c r="AS4" t="b">
        <f t="shared" si="31"/>
        <v>1</v>
      </c>
      <c r="AT4" t="b">
        <f t="shared" si="32"/>
        <v>0</v>
      </c>
      <c r="AU4" t="b">
        <f t="shared" si="33"/>
        <v>0</v>
      </c>
      <c r="AV4" t="b">
        <f t="shared" si="34"/>
        <v>1</v>
      </c>
      <c r="AW4" t="b">
        <f t="shared" si="35"/>
        <v>1</v>
      </c>
      <c r="AX4" t="b">
        <f t="shared" si="36"/>
        <v>0</v>
      </c>
      <c r="AY4" t="b">
        <f t="shared" si="37"/>
        <v>1</v>
      </c>
      <c r="AZ4" t="b">
        <f t="shared" si="38"/>
        <v>0</v>
      </c>
      <c r="BA4" t="b">
        <f t="shared" si="39"/>
        <v>1</v>
      </c>
      <c r="BB4" t="b">
        <f t="shared" si="40"/>
        <v>0</v>
      </c>
      <c r="BC4" t="b">
        <f t="shared" si="41"/>
        <v>1</v>
      </c>
      <c r="BD4" t="b">
        <f t="shared" si="42"/>
        <v>1</v>
      </c>
      <c r="BE4" t="b">
        <f t="shared" si="43"/>
        <v>0</v>
      </c>
      <c r="BF4" t="b">
        <f t="shared" si="44"/>
        <v>0</v>
      </c>
    </row>
    <row r="5" spans="1:74" x14ac:dyDescent="0.2">
      <c r="A5" t="s">
        <v>8</v>
      </c>
      <c r="C5">
        <v>61</v>
      </c>
      <c r="D5" t="s">
        <v>9</v>
      </c>
      <c r="E5" t="s">
        <v>10</v>
      </c>
      <c r="F5">
        <v>0</v>
      </c>
      <c r="G5">
        <v>1</v>
      </c>
      <c r="H5">
        <v>0</v>
      </c>
      <c r="I5">
        <v>1</v>
      </c>
      <c r="J5" t="s">
        <v>22</v>
      </c>
      <c r="K5" t="b">
        <f t="shared" ref="K5:K68" si="45">IF(F5=0,TRUE)</f>
        <v>1</v>
      </c>
      <c r="L5" t="b">
        <f t="shared" si="0"/>
        <v>0</v>
      </c>
      <c r="M5" t="b">
        <f t="shared" si="1"/>
        <v>0</v>
      </c>
      <c r="N5">
        <v>1</v>
      </c>
      <c r="O5" t="b">
        <f t="shared" si="2"/>
        <v>0</v>
      </c>
      <c r="P5" t="b">
        <f t="shared" si="3"/>
        <v>1</v>
      </c>
      <c r="Q5" t="b">
        <f t="shared" si="4"/>
        <v>1</v>
      </c>
      <c r="R5" t="b">
        <f t="shared" si="5"/>
        <v>1</v>
      </c>
      <c r="S5" t="b">
        <f t="shared" si="6"/>
        <v>1</v>
      </c>
      <c r="T5" t="b">
        <f t="shared" si="7"/>
        <v>1</v>
      </c>
      <c r="U5" t="b">
        <f t="shared" si="8"/>
        <v>0</v>
      </c>
      <c r="V5" t="b">
        <f t="shared" si="9"/>
        <v>0</v>
      </c>
      <c r="W5" t="b">
        <f t="shared" si="10"/>
        <v>1</v>
      </c>
      <c r="X5" t="b">
        <f t="shared" si="11"/>
        <v>0</v>
      </c>
      <c r="Y5" t="b">
        <f t="shared" si="12"/>
        <v>1</v>
      </c>
      <c r="Z5" t="b">
        <f t="shared" si="13"/>
        <v>1</v>
      </c>
      <c r="AA5" t="b">
        <v>1</v>
      </c>
      <c r="AB5" t="b">
        <f t="shared" si="14"/>
        <v>0</v>
      </c>
      <c r="AC5" t="b">
        <f t="shared" si="15"/>
        <v>0</v>
      </c>
      <c r="AD5" t="b">
        <f t="shared" si="16"/>
        <v>0</v>
      </c>
      <c r="AE5" t="b">
        <f t="shared" si="17"/>
        <v>0</v>
      </c>
      <c r="AF5" t="b">
        <f t="shared" si="18"/>
        <v>0</v>
      </c>
      <c r="AG5" t="b">
        <f t="shared" si="19"/>
        <v>0</v>
      </c>
      <c r="AH5" t="b">
        <f t="shared" si="20"/>
        <v>0</v>
      </c>
      <c r="AI5" t="b">
        <f t="shared" si="21"/>
        <v>0</v>
      </c>
      <c r="AJ5" t="b">
        <f t="shared" si="22"/>
        <v>1</v>
      </c>
      <c r="AK5" t="b">
        <f t="shared" si="23"/>
        <v>0</v>
      </c>
      <c r="AL5" t="b">
        <f t="shared" si="24"/>
        <v>0</v>
      </c>
      <c r="AM5" t="b">
        <f t="shared" si="25"/>
        <v>0</v>
      </c>
      <c r="AN5" t="b">
        <f t="shared" si="26"/>
        <v>0</v>
      </c>
      <c r="AO5" t="b">
        <f t="shared" si="27"/>
        <v>1</v>
      </c>
      <c r="AP5" t="b">
        <f t="shared" si="28"/>
        <v>1</v>
      </c>
      <c r="AQ5" t="b">
        <f t="shared" si="29"/>
        <v>0</v>
      </c>
      <c r="AR5" t="b">
        <f t="shared" si="30"/>
        <v>0</v>
      </c>
      <c r="AS5" t="b">
        <f t="shared" si="31"/>
        <v>1</v>
      </c>
      <c r="AT5" t="b">
        <f t="shared" si="32"/>
        <v>0</v>
      </c>
      <c r="AU5" t="b">
        <f t="shared" si="33"/>
        <v>0</v>
      </c>
      <c r="AV5" t="b">
        <f t="shared" si="34"/>
        <v>1</v>
      </c>
      <c r="AW5" t="b">
        <f t="shared" si="35"/>
        <v>1</v>
      </c>
      <c r="AX5" t="b">
        <f t="shared" si="36"/>
        <v>0</v>
      </c>
      <c r="AY5" t="b">
        <f t="shared" si="37"/>
        <v>1</v>
      </c>
      <c r="AZ5" t="b">
        <f t="shared" si="38"/>
        <v>0</v>
      </c>
      <c r="BA5" t="b">
        <f t="shared" si="39"/>
        <v>0</v>
      </c>
      <c r="BB5" t="b">
        <f t="shared" si="40"/>
        <v>0</v>
      </c>
      <c r="BC5" t="b">
        <f t="shared" si="41"/>
        <v>0</v>
      </c>
      <c r="BD5" t="b">
        <f t="shared" si="42"/>
        <v>1</v>
      </c>
      <c r="BE5" t="b">
        <f t="shared" si="43"/>
        <v>0</v>
      </c>
      <c r="BF5" t="b">
        <f t="shared" si="44"/>
        <v>1</v>
      </c>
    </row>
    <row r="6" spans="1:74" x14ac:dyDescent="0.2">
      <c r="A6" t="s">
        <v>8</v>
      </c>
      <c r="C6">
        <v>46</v>
      </c>
      <c r="D6" t="s">
        <v>13</v>
      </c>
      <c r="E6" t="s">
        <v>14</v>
      </c>
      <c r="F6">
        <v>0</v>
      </c>
      <c r="G6">
        <v>0</v>
      </c>
      <c r="H6">
        <v>0</v>
      </c>
      <c r="I6">
        <v>0</v>
      </c>
      <c r="J6" t="s">
        <v>22</v>
      </c>
      <c r="K6" t="b">
        <f t="shared" si="45"/>
        <v>1</v>
      </c>
      <c r="L6" t="b">
        <f t="shared" si="0"/>
        <v>1</v>
      </c>
      <c r="M6" t="b">
        <f t="shared" si="1"/>
        <v>1</v>
      </c>
      <c r="N6">
        <v>1</v>
      </c>
      <c r="O6" t="b">
        <f t="shared" si="2"/>
        <v>0</v>
      </c>
      <c r="P6" t="b">
        <f t="shared" si="3"/>
        <v>1</v>
      </c>
      <c r="Q6" t="b">
        <f t="shared" si="4"/>
        <v>0</v>
      </c>
      <c r="R6" t="b">
        <f t="shared" si="5"/>
        <v>0</v>
      </c>
      <c r="S6" t="b">
        <f t="shared" si="6"/>
        <v>0</v>
      </c>
      <c r="T6" t="b">
        <f t="shared" si="7"/>
        <v>0</v>
      </c>
      <c r="U6" t="b">
        <f t="shared" si="8"/>
        <v>1</v>
      </c>
      <c r="V6" t="b">
        <f t="shared" si="9"/>
        <v>0</v>
      </c>
      <c r="W6" t="b">
        <f t="shared" si="10"/>
        <v>0</v>
      </c>
      <c r="X6" t="b">
        <f t="shared" si="11"/>
        <v>0</v>
      </c>
      <c r="Y6" t="b">
        <f t="shared" si="12"/>
        <v>0</v>
      </c>
      <c r="Z6" t="b">
        <f t="shared" si="13"/>
        <v>0</v>
      </c>
      <c r="AA6" t="b">
        <v>0</v>
      </c>
      <c r="AB6" t="b">
        <f t="shared" si="14"/>
        <v>1</v>
      </c>
      <c r="AC6" t="b">
        <f t="shared" si="15"/>
        <v>0</v>
      </c>
      <c r="AD6" t="b">
        <f t="shared" si="16"/>
        <v>1</v>
      </c>
      <c r="AE6" t="b">
        <f t="shared" si="17"/>
        <v>0</v>
      </c>
      <c r="AF6" t="b">
        <f t="shared" si="18"/>
        <v>0</v>
      </c>
      <c r="AG6" t="b">
        <f t="shared" si="19"/>
        <v>0</v>
      </c>
      <c r="AH6" t="b">
        <f t="shared" si="20"/>
        <v>0</v>
      </c>
      <c r="AI6" t="b">
        <f t="shared" si="21"/>
        <v>0</v>
      </c>
      <c r="AJ6" t="b">
        <f t="shared" si="22"/>
        <v>0</v>
      </c>
      <c r="AK6" t="b">
        <f t="shared" si="23"/>
        <v>0</v>
      </c>
      <c r="AL6" t="b">
        <f t="shared" si="24"/>
        <v>0</v>
      </c>
      <c r="AM6" t="b">
        <f t="shared" si="25"/>
        <v>0</v>
      </c>
      <c r="AN6" t="b">
        <f t="shared" si="26"/>
        <v>0</v>
      </c>
      <c r="AO6" t="b">
        <f t="shared" si="27"/>
        <v>0</v>
      </c>
      <c r="AP6" t="b">
        <f t="shared" si="28"/>
        <v>0</v>
      </c>
      <c r="AQ6" t="b">
        <f t="shared" si="29"/>
        <v>0</v>
      </c>
      <c r="AR6" t="b">
        <f t="shared" si="30"/>
        <v>0</v>
      </c>
      <c r="AS6" t="b">
        <f t="shared" si="31"/>
        <v>0</v>
      </c>
      <c r="AT6" t="b">
        <f t="shared" si="32"/>
        <v>0</v>
      </c>
      <c r="AU6" t="b">
        <f t="shared" si="33"/>
        <v>0</v>
      </c>
      <c r="AV6" t="b">
        <f t="shared" si="34"/>
        <v>0</v>
      </c>
      <c r="AW6" t="b">
        <f t="shared" si="35"/>
        <v>0</v>
      </c>
      <c r="AX6" t="b">
        <f t="shared" si="36"/>
        <v>0</v>
      </c>
      <c r="AY6" t="b">
        <f t="shared" si="37"/>
        <v>0</v>
      </c>
      <c r="AZ6" t="b">
        <f t="shared" si="38"/>
        <v>0</v>
      </c>
      <c r="BA6" t="b">
        <f t="shared" si="39"/>
        <v>0</v>
      </c>
      <c r="BB6" t="b">
        <f t="shared" si="40"/>
        <v>0</v>
      </c>
      <c r="BC6" t="b">
        <f t="shared" si="41"/>
        <v>0</v>
      </c>
      <c r="BD6" t="b">
        <f t="shared" si="42"/>
        <v>0</v>
      </c>
      <c r="BE6" t="b">
        <f t="shared" si="43"/>
        <v>0</v>
      </c>
      <c r="BF6" t="b">
        <f t="shared" si="44"/>
        <v>0</v>
      </c>
    </row>
    <row r="7" spans="1:74" x14ac:dyDescent="0.2">
      <c r="A7" t="s">
        <v>8</v>
      </c>
      <c r="C7">
        <v>80</v>
      </c>
      <c r="D7" t="s">
        <v>9</v>
      </c>
      <c r="E7" t="s">
        <v>15</v>
      </c>
      <c r="F7">
        <v>0</v>
      </c>
      <c r="G7">
        <v>1</v>
      </c>
      <c r="H7">
        <v>0</v>
      </c>
      <c r="I7">
        <v>0</v>
      </c>
      <c r="J7" t="s">
        <v>22</v>
      </c>
      <c r="K7" t="b">
        <f t="shared" si="45"/>
        <v>1</v>
      </c>
      <c r="L7" t="b">
        <f t="shared" si="0"/>
        <v>0</v>
      </c>
      <c r="M7" t="b">
        <f t="shared" si="1"/>
        <v>0</v>
      </c>
      <c r="N7">
        <v>1</v>
      </c>
      <c r="O7" t="b">
        <f t="shared" si="2"/>
        <v>0</v>
      </c>
      <c r="P7" t="b">
        <f t="shared" si="3"/>
        <v>1</v>
      </c>
      <c r="Q7" t="b">
        <f t="shared" si="4"/>
        <v>1</v>
      </c>
      <c r="R7" t="b">
        <f t="shared" si="5"/>
        <v>1</v>
      </c>
      <c r="S7" t="b">
        <f t="shared" si="6"/>
        <v>0</v>
      </c>
      <c r="T7" t="b">
        <f t="shared" si="7"/>
        <v>0</v>
      </c>
      <c r="U7" t="b">
        <f t="shared" si="8"/>
        <v>0</v>
      </c>
      <c r="V7" t="b">
        <f t="shared" si="9"/>
        <v>0</v>
      </c>
      <c r="W7" t="b">
        <f t="shared" si="10"/>
        <v>0</v>
      </c>
      <c r="X7" t="b">
        <f t="shared" si="11"/>
        <v>0</v>
      </c>
      <c r="Y7" t="b">
        <f t="shared" si="12"/>
        <v>0</v>
      </c>
      <c r="Z7" t="b">
        <f t="shared" si="13"/>
        <v>0</v>
      </c>
      <c r="AA7" t="b">
        <v>1</v>
      </c>
      <c r="AB7" t="b">
        <f t="shared" si="14"/>
        <v>0</v>
      </c>
      <c r="AC7" t="b">
        <f t="shared" si="15"/>
        <v>0</v>
      </c>
      <c r="AD7" t="b">
        <f t="shared" si="16"/>
        <v>0</v>
      </c>
      <c r="AE7" t="b">
        <f t="shared" si="17"/>
        <v>0</v>
      </c>
      <c r="AF7" t="b">
        <f t="shared" si="18"/>
        <v>0</v>
      </c>
      <c r="AG7" t="b">
        <f t="shared" si="19"/>
        <v>0</v>
      </c>
      <c r="AH7" t="b">
        <f t="shared" si="20"/>
        <v>0</v>
      </c>
      <c r="AI7" t="b">
        <f t="shared" si="21"/>
        <v>0</v>
      </c>
      <c r="AJ7" t="b">
        <f t="shared" si="22"/>
        <v>1</v>
      </c>
      <c r="AK7" t="b">
        <f t="shared" si="23"/>
        <v>0</v>
      </c>
      <c r="AL7" t="b">
        <f t="shared" si="24"/>
        <v>0</v>
      </c>
      <c r="AM7" t="b">
        <f t="shared" si="25"/>
        <v>0</v>
      </c>
      <c r="AN7" t="b">
        <f t="shared" si="26"/>
        <v>0</v>
      </c>
      <c r="AO7" t="b">
        <f t="shared" si="27"/>
        <v>1</v>
      </c>
      <c r="AP7" t="b">
        <f t="shared" si="28"/>
        <v>1</v>
      </c>
      <c r="AQ7" t="b">
        <f t="shared" si="29"/>
        <v>0</v>
      </c>
      <c r="AR7" t="b">
        <f t="shared" si="30"/>
        <v>0</v>
      </c>
      <c r="AS7" t="b">
        <f t="shared" si="31"/>
        <v>1</v>
      </c>
      <c r="AT7" t="b">
        <f t="shared" si="32"/>
        <v>0</v>
      </c>
      <c r="AU7" t="b">
        <f t="shared" si="33"/>
        <v>0</v>
      </c>
      <c r="AV7" t="b">
        <f t="shared" si="34"/>
        <v>0</v>
      </c>
      <c r="AW7" t="b">
        <f t="shared" si="35"/>
        <v>0</v>
      </c>
      <c r="AX7" t="b">
        <f t="shared" si="36"/>
        <v>0</v>
      </c>
      <c r="AY7" t="b">
        <f t="shared" si="37"/>
        <v>1</v>
      </c>
      <c r="AZ7" t="b">
        <f t="shared" si="38"/>
        <v>0</v>
      </c>
      <c r="BA7" t="b">
        <f t="shared" si="39"/>
        <v>0</v>
      </c>
      <c r="BB7" t="b">
        <f t="shared" si="40"/>
        <v>0</v>
      </c>
      <c r="BC7" t="b">
        <f t="shared" si="41"/>
        <v>0</v>
      </c>
      <c r="BD7" t="b">
        <f t="shared" si="42"/>
        <v>1</v>
      </c>
      <c r="BE7" t="b">
        <f t="shared" si="43"/>
        <v>0</v>
      </c>
      <c r="BF7" t="b">
        <f t="shared" si="44"/>
        <v>1</v>
      </c>
    </row>
    <row r="8" spans="1:74" x14ac:dyDescent="0.2">
      <c r="A8" t="s">
        <v>8</v>
      </c>
      <c r="C8">
        <v>70</v>
      </c>
      <c r="D8" t="s">
        <v>13</v>
      </c>
      <c r="E8" t="s">
        <v>15</v>
      </c>
      <c r="F8">
        <v>0</v>
      </c>
      <c r="G8">
        <v>0</v>
      </c>
      <c r="H8">
        <v>0</v>
      </c>
      <c r="I8">
        <v>0</v>
      </c>
      <c r="J8" t="s">
        <v>22</v>
      </c>
      <c r="K8" t="b">
        <f t="shared" si="45"/>
        <v>1</v>
      </c>
      <c r="L8" t="b">
        <f t="shared" si="0"/>
        <v>1</v>
      </c>
      <c r="M8" t="b">
        <f t="shared" si="1"/>
        <v>1</v>
      </c>
      <c r="N8">
        <v>1</v>
      </c>
      <c r="O8" t="b">
        <f t="shared" si="2"/>
        <v>0</v>
      </c>
      <c r="P8" t="b">
        <f t="shared" si="3"/>
        <v>1</v>
      </c>
      <c r="Q8" t="b">
        <f t="shared" si="4"/>
        <v>0</v>
      </c>
      <c r="R8" t="b">
        <f t="shared" si="5"/>
        <v>0</v>
      </c>
      <c r="S8" t="b">
        <f t="shared" si="6"/>
        <v>0</v>
      </c>
      <c r="T8" t="b">
        <f t="shared" si="7"/>
        <v>0</v>
      </c>
      <c r="U8" t="b">
        <f t="shared" si="8"/>
        <v>1</v>
      </c>
      <c r="V8" t="b">
        <f t="shared" si="9"/>
        <v>0</v>
      </c>
      <c r="W8" t="b">
        <f t="shared" si="10"/>
        <v>0</v>
      </c>
      <c r="X8" t="b">
        <f t="shared" si="11"/>
        <v>0</v>
      </c>
      <c r="Y8" t="b">
        <f t="shared" si="12"/>
        <v>0</v>
      </c>
      <c r="Z8" t="b">
        <f t="shared" si="13"/>
        <v>0</v>
      </c>
      <c r="AA8" t="b">
        <v>1</v>
      </c>
      <c r="AB8" t="b">
        <f t="shared" si="14"/>
        <v>0</v>
      </c>
      <c r="AC8" t="b">
        <f t="shared" si="15"/>
        <v>0</v>
      </c>
      <c r="AD8" t="b">
        <f t="shared" si="16"/>
        <v>0</v>
      </c>
      <c r="AE8" t="b">
        <f t="shared" si="17"/>
        <v>0</v>
      </c>
      <c r="AF8" t="b">
        <f t="shared" si="18"/>
        <v>0</v>
      </c>
      <c r="AG8" t="b">
        <f t="shared" si="19"/>
        <v>0</v>
      </c>
      <c r="AH8" t="b">
        <f t="shared" si="20"/>
        <v>0</v>
      </c>
      <c r="AI8" t="b">
        <f t="shared" si="21"/>
        <v>0</v>
      </c>
      <c r="AJ8" t="b">
        <f t="shared" si="22"/>
        <v>0</v>
      </c>
      <c r="AK8" t="b">
        <f t="shared" si="23"/>
        <v>0</v>
      </c>
      <c r="AL8" t="b">
        <f t="shared" si="24"/>
        <v>0</v>
      </c>
      <c r="AM8" t="b">
        <f t="shared" si="25"/>
        <v>0</v>
      </c>
      <c r="AN8" t="b">
        <f t="shared" si="26"/>
        <v>0</v>
      </c>
      <c r="AO8" t="b">
        <f t="shared" si="27"/>
        <v>1</v>
      </c>
      <c r="AP8" t="b">
        <f t="shared" si="28"/>
        <v>0</v>
      </c>
      <c r="AQ8" t="b">
        <f t="shared" si="29"/>
        <v>0</v>
      </c>
      <c r="AR8" t="b">
        <f t="shared" si="30"/>
        <v>0</v>
      </c>
      <c r="AS8" t="b">
        <f t="shared" si="31"/>
        <v>0</v>
      </c>
      <c r="AT8" t="b">
        <f t="shared" si="32"/>
        <v>0</v>
      </c>
      <c r="AU8" t="b">
        <f t="shared" si="33"/>
        <v>0</v>
      </c>
      <c r="AV8" t="b">
        <f t="shared" si="34"/>
        <v>0</v>
      </c>
      <c r="AW8" t="b">
        <f t="shared" si="35"/>
        <v>0</v>
      </c>
      <c r="AX8" t="b">
        <f t="shared" si="36"/>
        <v>0</v>
      </c>
      <c r="AY8" t="b">
        <f t="shared" si="37"/>
        <v>0</v>
      </c>
      <c r="AZ8" t="b">
        <f t="shared" si="38"/>
        <v>0</v>
      </c>
      <c r="BA8" t="b">
        <f t="shared" si="39"/>
        <v>0</v>
      </c>
      <c r="BB8" t="b">
        <f t="shared" si="40"/>
        <v>0</v>
      </c>
      <c r="BC8" t="b">
        <f t="shared" si="41"/>
        <v>0</v>
      </c>
      <c r="BD8" t="b">
        <f t="shared" si="42"/>
        <v>0</v>
      </c>
      <c r="BE8" t="b">
        <f t="shared" si="43"/>
        <v>0</v>
      </c>
      <c r="BF8" t="b">
        <f t="shared" si="44"/>
        <v>1</v>
      </c>
    </row>
    <row r="9" spans="1:74" x14ac:dyDescent="0.2">
      <c r="A9" t="s">
        <v>8</v>
      </c>
      <c r="C9">
        <v>87</v>
      </c>
      <c r="D9" t="s">
        <v>13</v>
      </c>
      <c r="E9" t="s">
        <v>10</v>
      </c>
      <c r="F9">
        <v>0</v>
      </c>
      <c r="G9">
        <v>1</v>
      </c>
      <c r="H9">
        <v>1</v>
      </c>
      <c r="I9">
        <v>0</v>
      </c>
      <c r="J9" t="s">
        <v>22</v>
      </c>
      <c r="K9" t="b">
        <f t="shared" si="45"/>
        <v>1</v>
      </c>
      <c r="L9" t="b">
        <f t="shared" si="0"/>
        <v>0</v>
      </c>
      <c r="M9" t="b">
        <f t="shared" si="1"/>
        <v>0</v>
      </c>
      <c r="N9">
        <v>1</v>
      </c>
      <c r="O9" t="b">
        <f t="shared" si="2"/>
        <v>0</v>
      </c>
      <c r="P9" t="b">
        <f t="shared" si="3"/>
        <v>1</v>
      </c>
      <c r="Q9" t="b">
        <f t="shared" si="4"/>
        <v>1</v>
      </c>
      <c r="R9" t="b">
        <f t="shared" si="5"/>
        <v>1</v>
      </c>
      <c r="S9" t="b">
        <f t="shared" si="6"/>
        <v>0</v>
      </c>
      <c r="T9" t="b">
        <f t="shared" si="7"/>
        <v>0</v>
      </c>
      <c r="U9" t="b">
        <f t="shared" si="8"/>
        <v>0</v>
      </c>
      <c r="V9" t="b">
        <f t="shared" si="9"/>
        <v>1</v>
      </c>
      <c r="W9" t="b">
        <f t="shared" si="10"/>
        <v>0</v>
      </c>
      <c r="X9" t="b">
        <f t="shared" si="11"/>
        <v>0</v>
      </c>
      <c r="Y9" t="b">
        <f t="shared" si="12"/>
        <v>1</v>
      </c>
      <c r="Z9" t="b">
        <f t="shared" si="13"/>
        <v>1</v>
      </c>
      <c r="AA9" t="b">
        <v>1</v>
      </c>
      <c r="AB9" t="b">
        <f t="shared" si="14"/>
        <v>0</v>
      </c>
      <c r="AC9" t="b">
        <f t="shared" si="15"/>
        <v>0</v>
      </c>
      <c r="AD9" t="b">
        <f t="shared" si="16"/>
        <v>0</v>
      </c>
      <c r="AE9" t="b">
        <f t="shared" si="17"/>
        <v>0</v>
      </c>
      <c r="AF9" t="b">
        <f t="shared" si="18"/>
        <v>0</v>
      </c>
      <c r="AG9" t="b">
        <f t="shared" si="19"/>
        <v>0</v>
      </c>
      <c r="AH9" t="b">
        <f t="shared" si="20"/>
        <v>0</v>
      </c>
      <c r="AI9" t="b">
        <f t="shared" si="21"/>
        <v>0</v>
      </c>
      <c r="AJ9" t="b">
        <f t="shared" si="22"/>
        <v>1</v>
      </c>
      <c r="AK9" t="b">
        <f t="shared" si="23"/>
        <v>1</v>
      </c>
      <c r="AL9" t="b">
        <f t="shared" si="24"/>
        <v>1</v>
      </c>
      <c r="AM9" t="b">
        <f t="shared" si="25"/>
        <v>0</v>
      </c>
      <c r="AN9" t="b">
        <f t="shared" si="26"/>
        <v>0</v>
      </c>
      <c r="AO9" t="b">
        <f t="shared" si="27"/>
        <v>1</v>
      </c>
      <c r="AP9" t="b">
        <f t="shared" si="28"/>
        <v>1</v>
      </c>
      <c r="AQ9" t="b">
        <f t="shared" si="29"/>
        <v>0</v>
      </c>
      <c r="AR9" t="b">
        <f t="shared" si="30"/>
        <v>0</v>
      </c>
      <c r="AS9" t="b">
        <f t="shared" si="31"/>
        <v>1</v>
      </c>
      <c r="AT9" t="b">
        <f t="shared" si="32"/>
        <v>0</v>
      </c>
      <c r="AU9" t="b">
        <f t="shared" si="33"/>
        <v>1</v>
      </c>
      <c r="AV9" t="b">
        <f t="shared" si="34"/>
        <v>0</v>
      </c>
      <c r="AW9" t="b">
        <f t="shared" si="35"/>
        <v>1</v>
      </c>
      <c r="AX9" t="b">
        <f t="shared" si="36"/>
        <v>0</v>
      </c>
      <c r="AY9" t="b">
        <f t="shared" si="37"/>
        <v>1</v>
      </c>
      <c r="AZ9" t="b">
        <f t="shared" si="38"/>
        <v>0</v>
      </c>
      <c r="BA9" t="b">
        <f t="shared" si="39"/>
        <v>0</v>
      </c>
      <c r="BB9" t="b">
        <f t="shared" si="40"/>
        <v>0</v>
      </c>
      <c r="BC9" t="b">
        <f t="shared" si="41"/>
        <v>0</v>
      </c>
      <c r="BD9" t="b">
        <f t="shared" si="42"/>
        <v>1</v>
      </c>
      <c r="BE9" t="b">
        <f t="shared" si="43"/>
        <v>0</v>
      </c>
      <c r="BF9" t="b">
        <f t="shared" si="44"/>
        <v>1</v>
      </c>
    </row>
    <row r="10" spans="1:74" x14ac:dyDescent="0.2">
      <c r="A10" s="9" t="s">
        <v>16</v>
      </c>
      <c r="B10" s="9"/>
      <c r="C10" s="9">
        <v>76</v>
      </c>
      <c r="D10" s="9" t="s">
        <v>9</v>
      </c>
      <c r="E10" s="9"/>
      <c r="F10" s="9">
        <v>0.5</v>
      </c>
      <c r="G10" s="9">
        <v>1</v>
      </c>
      <c r="H10" s="9">
        <v>1</v>
      </c>
      <c r="I10" s="9">
        <v>0</v>
      </c>
      <c r="J10" s="9" t="s">
        <v>22</v>
      </c>
      <c r="K10" t="b">
        <f t="shared" si="45"/>
        <v>0</v>
      </c>
      <c r="L10" t="b">
        <f t="shared" si="0"/>
        <v>0</v>
      </c>
      <c r="M10" t="b">
        <f t="shared" si="1"/>
        <v>0</v>
      </c>
      <c r="N10">
        <v>1</v>
      </c>
      <c r="O10" t="b">
        <f t="shared" si="2"/>
        <v>1</v>
      </c>
      <c r="P10" t="b">
        <f t="shared" si="3"/>
        <v>1</v>
      </c>
      <c r="Q10" t="b">
        <f t="shared" si="4"/>
        <v>1</v>
      </c>
      <c r="R10" t="b">
        <f t="shared" si="5"/>
        <v>1</v>
      </c>
      <c r="S10" t="b">
        <f t="shared" si="6"/>
        <v>0</v>
      </c>
      <c r="T10" t="b">
        <f t="shared" si="7"/>
        <v>0</v>
      </c>
      <c r="U10" t="b">
        <f t="shared" si="8"/>
        <v>0</v>
      </c>
      <c r="V10" t="b">
        <f t="shared" si="9"/>
        <v>1</v>
      </c>
      <c r="W10" t="b">
        <f t="shared" si="10"/>
        <v>0</v>
      </c>
      <c r="X10" t="b">
        <f t="shared" si="11"/>
        <v>0</v>
      </c>
      <c r="Y10" t="b">
        <f t="shared" si="12"/>
        <v>1</v>
      </c>
      <c r="Z10" t="b">
        <f t="shared" si="13"/>
        <v>1</v>
      </c>
      <c r="AA10" t="b">
        <v>0</v>
      </c>
      <c r="AB10" t="b">
        <f t="shared" si="14"/>
        <v>1</v>
      </c>
      <c r="AC10" t="b">
        <f t="shared" si="15"/>
        <v>1</v>
      </c>
      <c r="AD10" t="b">
        <f t="shared" si="16"/>
        <v>0</v>
      </c>
      <c r="AE10" t="b">
        <f t="shared" si="17"/>
        <v>0</v>
      </c>
      <c r="AF10" t="b">
        <f t="shared" si="18"/>
        <v>1</v>
      </c>
      <c r="AG10" t="b">
        <f t="shared" si="19"/>
        <v>1</v>
      </c>
      <c r="AH10" t="b">
        <f t="shared" si="20"/>
        <v>1</v>
      </c>
      <c r="AI10" t="b">
        <f t="shared" si="21"/>
        <v>1</v>
      </c>
      <c r="AJ10" t="b">
        <f t="shared" si="22"/>
        <v>1</v>
      </c>
      <c r="AK10" t="b">
        <f t="shared" si="23"/>
        <v>1</v>
      </c>
      <c r="AL10" t="b">
        <f t="shared" si="24"/>
        <v>1</v>
      </c>
      <c r="AM10" t="b">
        <f t="shared" si="25"/>
        <v>1</v>
      </c>
      <c r="AN10" t="b">
        <f t="shared" si="26"/>
        <v>1</v>
      </c>
      <c r="AO10" t="b">
        <f t="shared" si="27"/>
        <v>0</v>
      </c>
      <c r="AP10" t="b">
        <f t="shared" si="28"/>
        <v>0</v>
      </c>
      <c r="AQ10" t="b">
        <f t="shared" si="29"/>
        <v>1</v>
      </c>
      <c r="AR10" t="b">
        <f t="shared" si="30"/>
        <v>0</v>
      </c>
      <c r="AS10" t="b">
        <f t="shared" si="31"/>
        <v>1</v>
      </c>
      <c r="AT10" t="b">
        <f t="shared" si="32"/>
        <v>0</v>
      </c>
      <c r="AU10" t="b">
        <f t="shared" si="33"/>
        <v>1</v>
      </c>
      <c r="AV10" t="b">
        <f t="shared" si="34"/>
        <v>0</v>
      </c>
      <c r="AW10" t="b">
        <f t="shared" si="35"/>
        <v>1</v>
      </c>
      <c r="AX10" t="b">
        <f t="shared" si="36"/>
        <v>0</v>
      </c>
      <c r="AY10" t="b">
        <f t="shared" si="37"/>
        <v>1</v>
      </c>
      <c r="AZ10" t="b">
        <f t="shared" si="38"/>
        <v>1</v>
      </c>
      <c r="BA10" t="b">
        <f t="shared" si="39"/>
        <v>1</v>
      </c>
      <c r="BB10" t="b">
        <f t="shared" si="40"/>
        <v>0</v>
      </c>
      <c r="BC10" t="b">
        <f t="shared" si="41"/>
        <v>1</v>
      </c>
      <c r="BD10" t="b">
        <f t="shared" si="42"/>
        <v>1</v>
      </c>
      <c r="BE10" t="b">
        <f t="shared" si="43"/>
        <v>1</v>
      </c>
      <c r="BF10" t="b">
        <f t="shared" si="44"/>
        <v>0</v>
      </c>
    </row>
    <row r="11" spans="1:74" x14ac:dyDescent="0.2">
      <c r="A11" t="s">
        <v>16</v>
      </c>
      <c r="C11">
        <v>67</v>
      </c>
      <c r="D11" t="s">
        <v>9</v>
      </c>
      <c r="F11">
        <v>1</v>
      </c>
      <c r="G11">
        <v>0.5</v>
      </c>
      <c r="H11">
        <v>0</v>
      </c>
      <c r="I11">
        <v>0</v>
      </c>
      <c r="J11" t="s">
        <v>22</v>
      </c>
      <c r="K11" t="b">
        <f t="shared" si="45"/>
        <v>0</v>
      </c>
      <c r="L11" t="b">
        <f t="shared" si="0"/>
        <v>0</v>
      </c>
      <c r="M11" t="b">
        <f t="shared" si="1"/>
        <v>0</v>
      </c>
      <c r="N11">
        <v>1</v>
      </c>
      <c r="O11" t="b">
        <f t="shared" si="2"/>
        <v>0</v>
      </c>
      <c r="P11" t="b">
        <f t="shared" si="3"/>
        <v>0</v>
      </c>
      <c r="Q11" t="b">
        <f t="shared" si="4"/>
        <v>0</v>
      </c>
      <c r="R11" t="b">
        <f t="shared" si="5"/>
        <v>0</v>
      </c>
      <c r="S11" t="b">
        <f t="shared" si="6"/>
        <v>0</v>
      </c>
      <c r="T11" t="b">
        <f t="shared" si="7"/>
        <v>0</v>
      </c>
      <c r="U11" t="b">
        <f t="shared" si="8"/>
        <v>0</v>
      </c>
      <c r="V11" t="b">
        <f t="shared" si="9"/>
        <v>0</v>
      </c>
      <c r="W11" t="b">
        <f t="shared" si="10"/>
        <v>0</v>
      </c>
      <c r="X11" t="b">
        <f t="shared" si="11"/>
        <v>0</v>
      </c>
      <c r="Y11" t="b">
        <f t="shared" si="12"/>
        <v>0</v>
      </c>
      <c r="Z11" t="b">
        <f t="shared" si="13"/>
        <v>0</v>
      </c>
      <c r="AA11" t="b">
        <v>0</v>
      </c>
      <c r="AB11" t="b">
        <f t="shared" si="14"/>
        <v>0</v>
      </c>
      <c r="AC11" t="b">
        <f t="shared" si="15"/>
        <v>0</v>
      </c>
      <c r="AD11" t="b">
        <f t="shared" si="16"/>
        <v>0</v>
      </c>
      <c r="AE11" t="b">
        <f t="shared" si="17"/>
        <v>1</v>
      </c>
      <c r="AF11" t="b">
        <f t="shared" si="18"/>
        <v>0</v>
      </c>
      <c r="AG11" t="b">
        <f t="shared" si="19"/>
        <v>1</v>
      </c>
      <c r="AH11" t="b">
        <f t="shared" si="20"/>
        <v>1</v>
      </c>
      <c r="AI11" t="b">
        <f t="shared" si="21"/>
        <v>0</v>
      </c>
      <c r="AJ11" t="b">
        <f t="shared" si="22"/>
        <v>0</v>
      </c>
      <c r="AK11" t="b">
        <f t="shared" si="23"/>
        <v>0</v>
      </c>
      <c r="AL11" t="b">
        <f t="shared" si="24"/>
        <v>0</v>
      </c>
      <c r="AM11" t="b">
        <f t="shared" si="25"/>
        <v>0</v>
      </c>
      <c r="AN11" t="b">
        <f t="shared" si="26"/>
        <v>0</v>
      </c>
      <c r="AO11" t="b">
        <f t="shared" si="27"/>
        <v>0</v>
      </c>
      <c r="AP11" t="b">
        <f t="shared" si="28"/>
        <v>0</v>
      </c>
      <c r="AQ11" t="b">
        <f t="shared" si="29"/>
        <v>0</v>
      </c>
      <c r="AR11" t="b">
        <f t="shared" si="30"/>
        <v>1</v>
      </c>
      <c r="AS11" t="b">
        <f t="shared" si="31"/>
        <v>0</v>
      </c>
      <c r="AT11" t="b">
        <f t="shared" si="32"/>
        <v>0</v>
      </c>
      <c r="AU11" t="b">
        <f t="shared" si="33"/>
        <v>0</v>
      </c>
      <c r="AV11" t="b">
        <f t="shared" si="34"/>
        <v>0</v>
      </c>
      <c r="AW11" t="b">
        <f t="shared" si="35"/>
        <v>0</v>
      </c>
      <c r="AX11" t="b">
        <f t="shared" si="36"/>
        <v>0</v>
      </c>
      <c r="AY11" t="b">
        <f t="shared" si="37"/>
        <v>1</v>
      </c>
      <c r="AZ11" t="b">
        <f t="shared" si="38"/>
        <v>1</v>
      </c>
      <c r="BA11" t="b">
        <f t="shared" si="39"/>
        <v>0</v>
      </c>
      <c r="BB11" t="b">
        <f t="shared" si="40"/>
        <v>1</v>
      </c>
      <c r="BC11" t="b">
        <f t="shared" si="41"/>
        <v>1</v>
      </c>
      <c r="BD11" t="b">
        <f t="shared" si="42"/>
        <v>1</v>
      </c>
      <c r="BE11" t="b">
        <f t="shared" si="43"/>
        <v>1</v>
      </c>
      <c r="BF11" t="b">
        <f t="shared" si="44"/>
        <v>0</v>
      </c>
    </row>
    <row r="12" spans="1:74" x14ac:dyDescent="0.2">
      <c r="A12" t="s">
        <v>16</v>
      </c>
      <c r="C12">
        <v>67</v>
      </c>
      <c r="D12" t="s">
        <v>9</v>
      </c>
      <c r="F12">
        <v>1</v>
      </c>
      <c r="G12">
        <v>0</v>
      </c>
      <c r="H12">
        <v>0</v>
      </c>
      <c r="I12">
        <v>0</v>
      </c>
      <c r="J12" t="s">
        <v>22</v>
      </c>
      <c r="K12" t="b">
        <f t="shared" si="45"/>
        <v>0</v>
      </c>
      <c r="L12" t="b">
        <f t="shared" si="0"/>
        <v>1</v>
      </c>
      <c r="M12" t="b">
        <f t="shared" si="1"/>
        <v>0</v>
      </c>
      <c r="N12">
        <v>1</v>
      </c>
      <c r="O12" t="b">
        <f t="shared" si="2"/>
        <v>0</v>
      </c>
      <c r="P12" t="b">
        <f t="shared" si="3"/>
        <v>0</v>
      </c>
      <c r="Q12" t="b">
        <f t="shared" si="4"/>
        <v>0</v>
      </c>
      <c r="R12" t="b">
        <f t="shared" si="5"/>
        <v>0</v>
      </c>
      <c r="S12" t="b">
        <f t="shared" si="6"/>
        <v>0</v>
      </c>
      <c r="T12" t="b">
        <f t="shared" si="7"/>
        <v>0</v>
      </c>
      <c r="U12" t="b">
        <f t="shared" si="8"/>
        <v>0</v>
      </c>
      <c r="V12" t="b">
        <f t="shared" si="9"/>
        <v>0</v>
      </c>
      <c r="W12" t="b">
        <f t="shared" si="10"/>
        <v>0</v>
      </c>
      <c r="X12" t="b">
        <f t="shared" si="11"/>
        <v>0</v>
      </c>
      <c r="Y12" t="b">
        <f t="shared" si="12"/>
        <v>0</v>
      </c>
      <c r="Z12" t="b">
        <f t="shared" si="13"/>
        <v>0</v>
      </c>
      <c r="AA12" t="b">
        <v>0</v>
      </c>
      <c r="AB12" t="b">
        <f t="shared" si="14"/>
        <v>0</v>
      </c>
      <c r="AC12" t="b">
        <f t="shared" si="15"/>
        <v>0</v>
      </c>
      <c r="AD12" t="b">
        <f t="shared" si="16"/>
        <v>0</v>
      </c>
      <c r="AE12" t="b">
        <f t="shared" si="17"/>
        <v>1</v>
      </c>
      <c r="AF12" t="b">
        <f t="shared" si="18"/>
        <v>0</v>
      </c>
      <c r="AG12" t="b">
        <f t="shared" si="19"/>
        <v>1</v>
      </c>
      <c r="AH12" t="b">
        <f t="shared" si="20"/>
        <v>1</v>
      </c>
      <c r="AI12" t="b">
        <f t="shared" si="21"/>
        <v>0</v>
      </c>
      <c r="AJ12" t="b">
        <f t="shared" si="22"/>
        <v>0</v>
      </c>
      <c r="AK12" t="b">
        <f t="shared" si="23"/>
        <v>0</v>
      </c>
      <c r="AL12" t="b">
        <f t="shared" si="24"/>
        <v>0</v>
      </c>
      <c r="AM12" t="b">
        <f t="shared" si="25"/>
        <v>0</v>
      </c>
      <c r="AN12" t="b">
        <f t="shared" si="26"/>
        <v>0</v>
      </c>
      <c r="AO12" t="b">
        <f t="shared" si="27"/>
        <v>0</v>
      </c>
      <c r="AP12" t="b">
        <f t="shared" si="28"/>
        <v>0</v>
      </c>
      <c r="AQ12" t="b">
        <f t="shared" si="29"/>
        <v>0</v>
      </c>
      <c r="AR12" t="b">
        <f t="shared" si="30"/>
        <v>1</v>
      </c>
      <c r="AS12" t="b">
        <f t="shared" si="31"/>
        <v>0</v>
      </c>
      <c r="AT12" t="b">
        <f t="shared" si="32"/>
        <v>0</v>
      </c>
      <c r="AU12" t="b">
        <f t="shared" si="33"/>
        <v>0</v>
      </c>
      <c r="AV12" t="b">
        <f t="shared" si="34"/>
        <v>0</v>
      </c>
      <c r="AW12" t="b">
        <f t="shared" si="35"/>
        <v>0</v>
      </c>
      <c r="AX12" t="b">
        <f t="shared" si="36"/>
        <v>0</v>
      </c>
      <c r="AY12" t="b">
        <f t="shared" si="37"/>
        <v>1</v>
      </c>
      <c r="AZ12" t="b">
        <f t="shared" si="38"/>
        <v>1</v>
      </c>
      <c r="BA12" t="b">
        <f t="shared" si="39"/>
        <v>0</v>
      </c>
      <c r="BB12" t="b">
        <f t="shared" si="40"/>
        <v>0</v>
      </c>
      <c r="BC12" t="b">
        <f t="shared" si="41"/>
        <v>0</v>
      </c>
      <c r="BD12" t="b">
        <f t="shared" si="42"/>
        <v>1</v>
      </c>
      <c r="BE12" t="b">
        <f t="shared" si="43"/>
        <v>1</v>
      </c>
      <c r="BF12" t="b">
        <f t="shared" si="44"/>
        <v>0</v>
      </c>
    </row>
    <row r="13" spans="1:74" x14ac:dyDescent="0.2">
      <c r="A13" s="7" t="s">
        <v>16</v>
      </c>
      <c r="B13" s="7"/>
      <c r="C13" s="7">
        <v>55</v>
      </c>
      <c r="D13" s="7" t="s">
        <v>9</v>
      </c>
      <c r="E13" s="7"/>
      <c r="F13" s="7">
        <v>1</v>
      </c>
      <c r="G13" s="7">
        <v>1</v>
      </c>
      <c r="H13" s="7">
        <v>1</v>
      </c>
      <c r="I13" s="7">
        <v>1</v>
      </c>
      <c r="J13" s="7" t="s">
        <v>22</v>
      </c>
      <c r="K13" t="b">
        <f t="shared" si="45"/>
        <v>0</v>
      </c>
      <c r="L13" t="b">
        <f t="shared" si="0"/>
        <v>0</v>
      </c>
      <c r="M13" t="b">
        <f t="shared" si="1"/>
        <v>0</v>
      </c>
      <c r="N13">
        <v>1</v>
      </c>
      <c r="O13" t="b">
        <f t="shared" si="2"/>
        <v>0</v>
      </c>
      <c r="P13" t="b">
        <f t="shared" si="3"/>
        <v>0</v>
      </c>
      <c r="Q13" t="b">
        <f t="shared" si="4"/>
        <v>1</v>
      </c>
      <c r="R13" t="b">
        <f t="shared" si="5"/>
        <v>0</v>
      </c>
      <c r="S13" t="b">
        <f t="shared" si="6"/>
        <v>1</v>
      </c>
      <c r="T13" t="b">
        <f t="shared" si="7"/>
        <v>0</v>
      </c>
      <c r="U13" t="b">
        <f t="shared" si="8"/>
        <v>0</v>
      </c>
      <c r="V13" t="b">
        <f t="shared" si="9"/>
        <v>1</v>
      </c>
      <c r="W13" t="b">
        <f t="shared" si="10"/>
        <v>1</v>
      </c>
      <c r="X13" t="b">
        <f t="shared" si="11"/>
        <v>1</v>
      </c>
      <c r="Y13" t="b">
        <f t="shared" si="12"/>
        <v>1</v>
      </c>
      <c r="Z13" t="b">
        <f t="shared" si="13"/>
        <v>0</v>
      </c>
      <c r="AA13" t="b">
        <v>0</v>
      </c>
      <c r="AB13" t="b">
        <f t="shared" si="14"/>
        <v>0</v>
      </c>
      <c r="AC13" t="b">
        <f t="shared" si="15"/>
        <v>0</v>
      </c>
      <c r="AD13" t="b">
        <f t="shared" si="16"/>
        <v>0</v>
      </c>
      <c r="AE13" t="b">
        <f t="shared" si="17"/>
        <v>1</v>
      </c>
      <c r="AF13" t="b">
        <f t="shared" si="18"/>
        <v>0</v>
      </c>
      <c r="AG13" t="b">
        <f t="shared" si="19"/>
        <v>1</v>
      </c>
      <c r="AH13" t="b">
        <f t="shared" si="20"/>
        <v>1</v>
      </c>
      <c r="AI13" t="b">
        <f t="shared" si="21"/>
        <v>1</v>
      </c>
      <c r="AJ13" t="b">
        <f t="shared" si="22"/>
        <v>1</v>
      </c>
      <c r="AK13" t="b">
        <f t="shared" si="23"/>
        <v>1</v>
      </c>
      <c r="AL13" t="b">
        <f t="shared" si="24"/>
        <v>1</v>
      </c>
      <c r="AM13" t="b">
        <f t="shared" si="25"/>
        <v>1</v>
      </c>
      <c r="AN13" t="b">
        <f t="shared" si="26"/>
        <v>1</v>
      </c>
      <c r="AO13" t="b">
        <f t="shared" si="27"/>
        <v>0</v>
      </c>
      <c r="AP13" t="b">
        <f t="shared" si="28"/>
        <v>0</v>
      </c>
      <c r="AQ13" t="b">
        <f t="shared" si="29"/>
        <v>1</v>
      </c>
      <c r="AR13" t="b">
        <f t="shared" si="30"/>
        <v>1</v>
      </c>
      <c r="AS13" t="b">
        <f t="shared" si="31"/>
        <v>1</v>
      </c>
      <c r="AT13" t="b">
        <f t="shared" si="32"/>
        <v>1</v>
      </c>
      <c r="AU13" t="b">
        <f t="shared" si="33"/>
        <v>1</v>
      </c>
      <c r="AV13" t="b">
        <f t="shared" si="34"/>
        <v>1</v>
      </c>
      <c r="AW13" t="b">
        <f t="shared" si="35"/>
        <v>1</v>
      </c>
      <c r="AX13" t="b">
        <f t="shared" si="36"/>
        <v>1</v>
      </c>
      <c r="AY13" t="b">
        <f t="shared" si="37"/>
        <v>1</v>
      </c>
      <c r="AZ13" t="b">
        <f t="shared" si="38"/>
        <v>1</v>
      </c>
      <c r="BA13" t="b">
        <f t="shared" si="39"/>
        <v>0</v>
      </c>
      <c r="BB13" t="b">
        <f t="shared" si="40"/>
        <v>0</v>
      </c>
      <c r="BC13" t="b">
        <f t="shared" si="41"/>
        <v>0</v>
      </c>
      <c r="BD13" t="b">
        <f t="shared" si="42"/>
        <v>1</v>
      </c>
      <c r="BE13" t="b">
        <f t="shared" si="43"/>
        <v>1</v>
      </c>
      <c r="BF13" t="b">
        <f t="shared" si="44"/>
        <v>0</v>
      </c>
    </row>
    <row r="14" spans="1:74" x14ac:dyDescent="0.2">
      <c r="A14" s="7" t="s">
        <v>16</v>
      </c>
      <c r="B14" s="7"/>
      <c r="C14" s="7">
        <v>67</v>
      </c>
      <c r="D14" s="7" t="s">
        <v>9</v>
      </c>
      <c r="E14" s="7" t="s">
        <v>17</v>
      </c>
      <c r="F14" s="7">
        <v>1</v>
      </c>
      <c r="G14" s="7">
        <v>0</v>
      </c>
      <c r="H14" s="7">
        <v>1</v>
      </c>
      <c r="I14" s="7">
        <v>0</v>
      </c>
      <c r="J14" s="7" t="s">
        <v>22</v>
      </c>
      <c r="K14" t="b">
        <f t="shared" si="45"/>
        <v>0</v>
      </c>
      <c r="L14" t="b">
        <f t="shared" si="0"/>
        <v>0</v>
      </c>
      <c r="M14" t="b">
        <f t="shared" si="1"/>
        <v>0</v>
      </c>
      <c r="N14">
        <v>1</v>
      </c>
      <c r="O14" t="b">
        <f t="shared" si="2"/>
        <v>0</v>
      </c>
      <c r="P14" t="b">
        <f t="shared" si="3"/>
        <v>0</v>
      </c>
      <c r="Q14" t="b">
        <f t="shared" si="4"/>
        <v>1</v>
      </c>
      <c r="R14" t="b">
        <f t="shared" si="5"/>
        <v>0</v>
      </c>
      <c r="S14" t="b">
        <f t="shared" si="6"/>
        <v>0</v>
      </c>
      <c r="T14" t="b">
        <f t="shared" si="7"/>
        <v>0</v>
      </c>
      <c r="U14" t="b">
        <f t="shared" si="8"/>
        <v>0</v>
      </c>
      <c r="V14" t="b">
        <f t="shared" si="9"/>
        <v>0</v>
      </c>
      <c r="W14" t="b">
        <f t="shared" si="10"/>
        <v>0</v>
      </c>
      <c r="X14" t="b">
        <f t="shared" si="11"/>
        <v>0</v>
      </c>
      <c r="Y14" t="b">
        <f t="shared" si="12"/>
        <v>0</v>
      </c>
      <c r="Z14" t="b">
        <f t="shared" si="13"/>
        <v>0</v>
      </c>
      <c r="AA14" t="b">
        <v>0</v>
      </c>
      <c r="AB14" t="b">
        <f t="shared" si="14"/>
        <v>0</v>
      </c>
      <c r="AC14" t="b">
        <f t="shared" si="15"/>
        <v>0</v>
      </c>
      <c r="AD14" t="b">
        <f t="shared" si="16"/>
        <v>0</v>
      </c>
      <c r="AE14" t="b">
        <f t="shared" si="17"/>
        <v>1</v>
      </c>
      <c r="AF14" t="b">
        <f t="shared" si="18"/>
        <v>0</v>
      </c>
      <c r="AG14" t="b">
        <f t="shared" si="19"/>
        <v>1</v>
      </c>
      <c r="AH14" t="b">
        <f t="shared" si="20"/>
        <v>1</v>
      </c>
      <c r="AI14" t="b">
        <f t="shared" si="21"/>
        <v>1</v>
      </c>
      <c r="AJ14" t="b">
        <f t="shared" si="22"/>
        <v>0</v>
      </c>
      <c r="AK14" t="b">
        <f t="shared" si="23"/>
        <v>1</v>
      </c>
      <c r="AL14" t="b">
        <f t="shared" si="24"/>
        <v>0</v>
      </c>
      <c r="AM14" t="b">
        <f t="shared" si="25"/>
        <v>0</v>
      </c>
      <c r="AN14" t="b">
        <f t="shared" si="26"/>
        <v>0</v>
      </c>
      <c r="AO14" t="b">
        <f t="shared" si="27"/>
        <v>0</v>
      </c>
      <c r="AP14" t="b">
        <f t="shared" si="28"/>
        <v>0</v>
      </c>
      <c r="AQ14" t="b">
        <f t="shared" si="29"/>
        <v>0</v>
      </c>
      <c r="AR14" t="b">
        <f t="shared" si="30"/>
        <v>1</v>
      </c>
      <c r="AS14" t="b">
        <f t="shared" si="31"/>
        <v>0</v>
      </c>
      <c r="AT14" t="b">
        <f t="shared" si="32"/>
        <v>0</v>
      </c>
      <c r="AU14" t="b">
        <f t="shared" si="33"/>
        <v>1</v>
      </c>
      <c r="AV14" t="b">
        <f t="shared" si="34"/>
        <v>0</v>
      </c>
      <c r="AW14" t="b">
        <f t="shared" si="35"/>
        <v>1</v>
      </c>
      <c r="AX14" t="b">
        <f t="shared" si="36"/>
        <v>0</v>
      </c>
      <c r="AY14" t="b">
        <f t="shared" si="37"/>
        <v>1</v>
      </c>
      <c r="AZ14" t="b">
        <f t="shared" si="38"/>
        <v>1</v>
      </c>
      <c r="BA14" t="b">
        <f t="shared" si="39"/>
        <v>0</v>
      </c>
      <c r="BB14" t="b">
        <f t="shared" si="40"/>
        <v>0</v>
      </c>
      <c r="BC14" t="b">
        <f t="shared" si="41"/>
        <v>0</v>
      </c>
      <c r="BD14" t="b">
        <f t="shared" si="42"/>
        <v>1</v>
      </c>
      <c r="BE14" t="b">
        <f t="shared" si="43"/>
        <v>1</v>
      </c>
      <c r="BF14" t="b">
        <f t="shared" si="44"/>
        <v>0</v>
      </c>
    </row>
    <row r="15" spans="1:74" x14ac:dyDescent="0.2">
      <c r="A15" s="7" t="s">
        <v>16</v>
      </c>
      <c r="B15" s="7"/>
      <c r="C15" s="7">
        <v>72</v>
      </c>
      <c r="D15" s="7" t="s">
        <v>9</v>
      </c>
      <c r="E15" s="7"/>
      <c r="F15" s="7">
        <v>1</v>
      </c>
      <c r="G15" s="7">
        <v>1</v>
      </c>
      <c r="H15" s="7">
        <v>1</v>
      </c>
      <c r="I15" s="7">
        <v>1</v>
      </c>
      <c r="J15" s="7" t="s">
        <v>23</v>
      </c>
      <c r="K15" t="b">
        <f t="shared" si="45"/>
        <v>0</v>
      </c>
      <c r="L15" t="b">
        <f t="shared" si="0"/>
        <v>0</v>
      </c>
      <c r="M15" t="b">
        <f t="shared" si="1"/>
        <v>0</v>
      </c>
      <c r="N15">
        <v>1</v>
      </c>
      <c r="O15" t="b">
        <f t="shared" si="2"/>
        <v>0</v>
      </c>
      <c r="P15" t="b">
        <f t="shared" si="3"/>
        <v>0</v>
      </c>
      <c r="Q15" t="b">
        <f t="shared" si="4"/>
        <v>1</v>
      </c>
      <c r="R15" t="b">
        <f t="shared" si="5"/>
        <v>0</v>
      </c>
      <c r="S15" t="b">
        <f t="shared" si="6"/>
        <v>1</v>
      </c>
      <c r="T15" t="b">
        <f t="shared" si="7"/>
        <v>0</v>
      </c>
      <c r="U15" t="b">
        <f t="shared" si="8"/>
        <v>0</v>
      </c>
      <c r="V15" t="b">
        <f t="shared" si="9"/>
        <v>1</v>
      </c>
      <c r="W15" t="b">
        <f t="shared" si="10"/>
        <v>1</v>
      </c>
      <c r="X15" t="b">
        <f t="shared" si="11"/>
        <v>1</v>
      </c>
      <c r="Y15" t="b">
        <f t="shared" si="12"/>
        <v>1</v>
      </c>
      <c r="Z15" t="b">
        <f t="shared" si="13"/>
        <v>0</v>
      </c>
      <c r="AA15" t="b">
        <v>0</v>
      </c>
      <c r="AB15" t="b">
        <f t="shared" si="14"/>
        <v>0</v>
      </c>
      <c r="AC15" t="b">
        <f t="shared" si="15"/>
        <v>0</v>
      </c>
      <c r="AD15" t="b">
        <f t="shared" si="16"/>
        <v>0</v>
      </c>
      <c r="AE15" t="b">
        <f t="shared" si="17"/>
        <v>1</v>
      </c>
      <c r="AF15" t="b">
        <f t="shared" si="18"/>
        <v>0</v>
      </c>
      <c r="AG15" t="b">
        <f t="shared" si="19"/>
        <v>1</v>
      </c>
      <c r="AH15" t="b">
        <f t="shared" si="20"/>
        <v>1</v>
      </c>
      <c r="AI15" t="b">
        <f t="shared" si="21"/>
        <v>1</v>
      </c>
      <c r="AJ15" t="b">
        <f t="shared" si="22"/>
        <v>1</v>
      </c>
      <c r="AK15" t="b">
        <f t="shared" si="23"/>
        <v>1</v>
      </c>
      <c r="AL15" t="b">
        <f t="shared" si="24"/>
        <v>1</v>
      </c>
      <c r="AM15" t="b">
        <f t="shared" si="25"/>
        <v>1</v>
      </c>
      <c r="AN15" t="b">
        <f t="shared" si="26"/>
        <v>1</v>
      </c>
      <c r="AO15" t="b">
        <f t="shared" si="27"/>
        <v>0</v>
      </c>
      <c r="AP15" t="b">
        <f t="shared" si="28"/>
        <v>0</v>
      </c>
      <c r="AQ15" t="b">
        <f t="shared" si="29"/>
        <v>1</v>
      </c>
      <c r="AR15" t="b">
        <f t="shared" si="30"/>
        <v>1</v>
      </c>
      <c r="AS15" t="b">
        <f t="shared" si="31"/>
        <v>1</v>
      </c>
      <c r="AT15" t="b">
        <f t="shared" si="32"/>
        <v>1</v>
      </c>
      <c r="AU15" t="b">
        <f t="shared" si="33"/>
        <v>1</v>
      </c>
      <c r="AV15" t="b">
        <f t="shared" si="34"/>
        <v>1</v>
      </c>
      <c r="AW15" t="b">
        <f t="shared" si="35"/>
        <v>1</v>
      </c>
      <c r="AX15" t="b">
        <f t="shared" si="36"/>
        <v>1</v>
      </c>
      <c r="AY15" t="b">
        <f t="shared" si="37"/>
        <v>1</v>
      </c>
      <c r="AZ15" t="b">
        <f t="shared" si="38"/>
        <v>1</v>
      </c>
      <c r="BA15" t="b">
        <f t="shared" si="39"/>
        <v>0</v>
      </c>
      <c r="BB15" t="b">
        <f t="shared" si="40"/>
        <v>0</v>
      </c>
      <c r="BC15" t="b">
        <f t="shared" si="41"/>
        <v>0</v>
      </c>
      <c r="BD15" t="b">
        <f t="shared" si="42"/>
        <v>1</v>
      </c>
      <c r="BE15" t="b">
        <f t="shared" si="43"/>
        <v>1</v>
      </c>
      <c r="BF15" t="b">
        <f t="shared" si="44"/>
        <v>0</v>
      </c>
    </row>
    <row r="16" spans="1:74" x14ac:dyDescent="0.2">
      <c r="A16" t="s">
        <v>8</v>
      </c>
      <c r="C16">
        <v>67</v>
      </c>
      <c r="D16" t="s">
        <v>9</v>
      </c>
      <c r="E16" t="s">
        <v>24</v>
      </c>
      <c r="F16">
        <v>0</v>
      </c>
      <c r="G16">
        <v>0</v>
      </c>
      <c r="H16">
        <v>0</v>
      </c>
      <c r="I16">
        <v>0</v>
      </c>
      <c r="J16" t="s">
        <v>23</v>
      </c>
      <c r="K16" t="b">
        <f t="shared" si="45"/>
        <v>1</v>
      </c>
      <c r="L16" t="b">
        <f t="shared" si="0"/>
        <v>1</v>
      </c>
      <c r="M16" t="b">
        <f t="shared" si="1"/>
        <v>1</v>
      </c>
      <c r="N16">
        <v>1</v>
      </c>
      <c r="O16" t="b">
        <f t="shared" si="2"/>
        <v>0</v>
      </c>
      <c r="P16" t="b">
        <f t="shared" si="3"/>
        <v>1</v>
      </c>
      <c r="Q16" t="b">
        <f t="shared" si="4"/>
        <v>0</v>
      </c>
      <c r="R16" t="b">
        <f t="shared" si="5"/>
        <v>0</v>
      </c>
      <c r="S16" t="b">
        <f t="shared" si="6"/>
        <v>0</v>
      </c>
      <c r="T16" t="b">
        <f t="shared" si="7"/>
        <v>0</v>
      </c>
      <c r="U16" t="b">
        <f t="shared" si="8"/>
        <v>1</v>
      </c>
      <c r="V16" t="b">
        <f t="shared" si="9"/>
        <v>0</v>
      </c>
      <c r="W16" t="b">
        <f t="shared" si="10"/>
        <v>0</v>
      </c>
      <c r="X16" t="b">
        <f t="shared" si="11"/>
        <v>0</v>
      </c>
      <c r="Y16" t="b">
        <f t="shared" si="12"/>
        <v>0</v>
      </c>
      <c r="Z16" t="b">
        <f t="shared" si="13"/>
        <v>0</v>
      </c>
      <c r="AA16" t="b">
        <v>1</v>
      </c>
      <c r="AB16" t="b">
        <f t="shared" si="14"/>
        <v>0</v>
      </c>
      <c r="AC16" t="b">
        <f t="shared" si="15"/>
        <v>0</v>
      </c>
      <c r="AD16" t="b">
        <f t="shared" si="16"/>
        <v>0</v>
      </c>
      <c r="AE16" t="b">
        <f t="shared" si="17"/>
        <v>0</v>
      </c>
      <c r="AF16" t="b">
        <f t="shared" si="18"/>
        <v>0</v>
      </c>
      <c r="AG16" t="b">
        <f t="shared" si="19"/>
        <v>0</v>
      </c>
      <c r="AH16" t="b">
        <f t="shared" si="20"/>
        <v>0</v>
      </c>
      <c r="AI16" t="b">
        <f t="shared" si="21"/>
        <v>0</v>
      </c>
      <c r="AJ16" t="b">
        <f t="shared" si="22"/>
        <v>0</v>
      </c>
      <c r="AK16" t="b">
        <f t="shared" si="23"/>
        <v>0</v>
      </c>
      <c r="AL16" t="b">
        <f t="shared" si="24"/>
        <v>0</v>
      </c>
      <c r="AM16" t="b">
        <f t="shared" si="25"/>
        <v>0</v>
      </c>
      <c r="AN16" t="b">
        <f t="shared" si="26"/>
        <v>0</v>
      </c>
      <c r="AO16" t="b">
        <f t="shared" si="27"/>
        <v>1</v>
      </c>
      <c r="AP16" t="b">
        <f t="shared" si="28"/>
        <v>0</v>
      </c>
      <c r="AQ16" t="b">
        <f t="shared" si="29"/>
        <v>0</v>
      </c>
      <c r="AR16" t="b">
        <f t="shared" si="30"/>
        <v>0</v>
      </c>
      <c r="AS16" t="b">
        <f t="shared" si="31"/>
        <v>0</v>
      </c>
      <c r="AT16" t="b">
        <f t="shared" si="32"/>
        <v>0</v>
      </c>
      <c r="AU16" t="b">
        <f t="shared" si="33"/>
        <v>0</v>
      </c>
      <c r="AV16" t="b">
        <f t="shared" si="34"/>
        <v>0</v>
      </c>
      <c r="AW16" t="b">
        <f t="shared" si="35"/>
        <v>0</v>
      </c>
      <c r="AX16" t="b">
        <f t="shared" si="36"/>
        <v>0</v>
      </c>
      <c r="AY16" t="b">
        <f t="shared" si="37"/>
        <v>0</v>
      </c>
      <c r="AZ16" t="b">
        <f t="shared" si="38"/>
        <v>0</v>
      </c>
      <c r="BA16" t="b">
        <f t="shared" si="39"/>
        <v>0</v>
      </c>
      <c r="BB16" t="b">
        <f t="shared" si="40"/>
        <v>0</v>
      </c>
      <c r="BC16" t="b">
        <f t="shared" si="41"/>
        <v>0</v>
      </c>
      <c r="BD16" t="b">
        <f t="shared" si="42"/>
        <v>0</v>
      </c>
      <c r="BE16" t="b">
        <f t="shared" si="43"/>
        <v>0</v>
      </c>
      <c r="BF16" t="b">
        <f t="shared" si="44"/>
        <v>1</v>
      </c>
    </row>
    <row r="17" spans="1:58" x14ac:dyDescent="0.2">
      <c r="A17" t="s">
        <v>8</v>
      </c>
      <c r="C17">
        <v>74</v>
      </c>
      <c r="D17" t="s">
        <v>13</v>
      </c>
      <c r="E17" t="s">
        <v>12</v>
      </c>
      <c r="F17">
        <v>0</v>
      </c>
      <c r="G17">
        <v>0</v>
      </c>
      <c r="H17">
        <v>0</v>
      </c>
      <c r="I17">
        <v>0.5</v>
      </c>
      <c r="J17" t="s">
        <v>23</v>
      </c>
      <c r="K17" t="b">
        <f t="shared" si="45"/>
        <v>1</v>
      </c>
      <c r="L17" t="b">
        <f t="shared" si="0"/>
        <v>0</v>
      </c>
      <c r="M17" t="b">
        <f t="shared" si="1"/>
        <v>0</v>
      </c>
      <c r="N17">
        <v>1</v>
      </c>
      <c r="O17" t="b">
        <f t="shared" si="2"/>
        <v>0</v>
      </c>
      <c r="P17" t="b">
        <f t="shared" si="3"/>
        <v>1</v>
      </c>
      <c r="Q17" t="b">
        <f t="shared" si="4"/>
        <v>0</v>
      </c>
      <c r="R17" t="b">
        <f t="shared" si="5"/>
        <v>0</v>
      </c>
      <c r="S17" t="b">
        <f t="shared" si="6"/>
        <v>0</v>
      </c>
      <c r="T17" t="b">
        <f t="shared" si="7"/>
        <v>0</v>
      </c>
      <c r="U17" t="b">
        <f t="shared" si="8"/>
        <v>0</v>
      </c>
      <c r="V17" t="b">
        <f t="shared" si="9"/>
        <v>0</v>
      </c>
      <c r="W17" t="b">
        <f t="shared" si="10"/>
        <v>0</v>
      </c>
      <c r="X17" t="b">
        <f t="shared" si="11"/>
        <v>0</v>
      </c>
      <c r="Y17" t="b">
        <f t="shared" si="12"/>
        <v>0</v>
      </c>
      <c r="Z17" t="b">
        <f t="shared" si="13"/>
        <v>0</v>
      </c>
      <c r="AA17" t="b">
        <v>0</v>
      </c>
      <c r="AB17" t="b">
        <f t="shared" si="14"/>
        <v>1</v>
      </c>
      <c r="AC17" t="b">
        <f t="shared" si="15"/>
        <v>0</v>
      </c>
      <c r="AD17" t="b">
        <f t="shared" si="16"/>
        <v>0</v>
      </c>
      <c r="AE17" t="b">
        <f t="shared" si="17"/>
        <v>0</v>
      </c>
      <c r="AF17" t="b">
        <f t="shared" si="18"/>
        <v>0</v>
      </c>
      <c r="AG17" t="b">
        <f t="shared" si="19"/>
        <v>0</v>
      </c>
      <c r="AH17" t="b">
        <f t="shared" si="20"/>
        <v>0</v>
      </c>
      <c r="AI17" t="b">
        <f t="shared" si="21"/>
        <v>0</v>
      </c>
      <c r="AJ17" t="b">
        <f t="shared" si="22"/>
        <v>0</v>
      </c>
      <c r="AK17" t="b">
        <f t="shared" si="23"/>
        <v>0</v>
      </c>
      <c r="AL17" t="b">
        <f t="shared" si="24"/>
        <v>0</v>
      </c>
      <c r="AM17" t="b">
        <f t="shared" si="25"/>
        <v>0</v>
      </c>
      <c r="AN17" t="b">
        <f t="shared" si="26"/>
        <v>0</v>
      </c>
      <c r="AO17" t="b">
        <f t="shared" si="27"/>
        <v>0</v>
      </c>
      <c r="AP17" t="b">
        <f t="shared" si="28"/>
        <v>0</v>
      </c>
      <c r="AQ17" t="b">
        <f t="shared" si="29"/>
        <v>0</v>
      </c>
      <c r="AR17" t="b">
        <f t="shared" si="30"/>
        <v>0</v>
      </c>
      <c r="AS17" t="b">
        <f t="shared" si="31"/>
        <v>0</v>
      </c>
      <c r="AT17" t="b">
        <f t="shared" si="32"/>
        <v>0</v>
      </c>
      <c r="AU17" t="b">
        <f t="shared" si="33"/>
        <v>0</v>
      </c>
      <c r="AV17" t="b">
        <f t="shared" si="34"/>
        <v>0</v>
      </c>
      <c r="AW17" t="b">
        <f t="shared" si="35"/>
        <v>0</v>
      </c>
      <c r="AX17" t="b">
        <f t="shared" si="36"/>
        <v>0</v>
      </c>
      <c r="AY17" t="b">
        <f t="shared" si="37"/>
        <v>0</v>
      </c>
      <c r="AZ17" t="b">
        <f t="shared" si="38"/>
        <v>0</v>
      </c>
      <c r="BA17" t="b">
        <f t="shared" si="39"/>
        <v>0</v>
      </c>
      <c r="BB17" t="b">
        <f t="shared" si="40"/>
        <v>0</v>
      </c>
      <c r="BC17" t="b">
        <f t="shared" si="41"/>
        <v>0</v>
      </c>
      <c r="BD17" t="b">
        <f t="shared" si="42"/>
        <v>0</v>
      </c>
      <c r="BE17" t="b">
        <f t="shared" si="43"/>
        <v>0</v>
      </c>
      <c r="BF17" t="b">
        <f t="shared" si="44"/>
        <v>0</v>
      </c>
    </row>
    <row r="18" spans="1:58" x14ac:dyDescent="0.2">
      <c r="A18" t="s">
        <v>16</v>
      </c>
      <c r="C18">
        <v>54</v>
      </c>
      <c r="D18" t="s">
        <v>13</v>
      </c>
      <c r="E18" t="s">
        <v>26</v>
      </c>
      <c r="F18">
        <v>1</v>
      </c>
      <c r="G18">
        <v>0</v>
      </c>
      <c r="H18">
        <v>0</v>
      </c>
      <c r="I18">
        <v>0</v>
      </c>
      <c r="J18" t="s">
        <v>23</v>
      </c>
      <c r="K18" t="b">
        <f t="shared" si="45"/>
        <v>0</v>
      </c>
      <c r="L18" t="b">
        <f t="shared" si="0"/>
        <v>1</v>
      </c>
      <c r="M18" t="b">
        <f t="shared" si="1"/>
        <v>0</v>
      </c>
      <c r="N18">
        <v>1</v>
      </c>
      <c r="O18" t="b">
        <f t="shared" si="2"/>
        <v>0</v>
      </c>
      <c r="P18" t="b">
        <f t="shared" si="3"/>
        <v>0</v>
      </c>
      <c r="Q18" t="b">
        <f t="shared" si="4"/>
        <v>0</v>
      </c>
      <c r="R18" t="b">
        <f t="shared" si="5"/>
        <v>0</v>
      </c>
      <c r="S18" t="b">
        <f t="shared" si="6"/>
        <v>0</v>
      </c>
      <c r="T18" t="b">
        <f t="shared" si="7"/>
        <v>0</v>
      </c>
      <c r="U18" t="b">
        <f t="shared" si="8"/>
        <v>0</v>
      </c>
      <c r="V18" t="b">
        <f t="shared" si="9"/>
        <v>0</v>
      </c>
      <c r="W18" t="b">
        <f t="shared" si="10"/>
        <v>0</v>
      </c>
      <c r="X18" t="b">
        <f t="shared" si="11"/>
        <v>0</v>
      </c>
      <c r="Y18" t="b">
        <f t="shared" si="12"/>
        <v>0</v>
      </c>
      <c r="Z18" t="b">
        <f t="shared" si="13"/>
        <v>0</v>
      </c>
      <c r="AA18" t="b">
        <v>0</v>
      </c>
      <c r="AB18" t="b">
        <f t="shared" si="14"/>
        <v>0</v>
      </c>
      <c r="AC18" t="b">
        <f t="shared" si="15"/>
        <v>0</v>
      </c>
      <c r="AD18" t="b">
        <f t="shared" si="16"/>
        <v>0</v>
      </c>
      <c r="AE18" t="b">
        <f t="shared" si="17"/>
        <v>1</v>
      </c>
      <c r="AF18" t="b">
        <f t="shared" si="18"/>
        <v>0</v>
      </c>
      <c r="AG18" t="b">
        <f t="shared" si="19"/>
        <v>1</v>
      </c>
      <c r="AH18" t="b">
        <f t="shared" si="20"/>
        <v>1</v>
      </c>
      <c r="AI18" t="b">
        <f t="shared" si="21"/>
        <v>0</v>
      </c>
      <c r="AJ18" t="b">
        <f t="shared" si="22"/>
        <v>0</v>
      </c>
      <c r="AK18" t="b">
        <f t="shared" si="23"/>
        <v>0</v>
      </c>
      <c r="AL18" t="b">
        <f t="shared" si="24"/>
        <v>0</v>
      </c>
      <c r="AM18" t="b">
        <f t="shared" si="25"/>
        <v>0</v>
      </c>
      <c r="AN18" t="b">
        <f t="shared" si="26"/>
        <v>0</v>
      </c>
      <c r="AO18" t="b">
        <f t="shared" si="27"/>
        <v>0</v>
      </c>
      <c r="AP18" t="b">
        <f t="shared" si="28"/>
        <v>0</v>
      </c>
      <c r="AQ18" t="b">
        <f t="shared" si="29"/>
        <v>0</v>
      </c>
      <c r="AR18" t="b">
        <f t="shared" si="30"/>
        <v>1</v>
      </c>
      <c r="AS18" t="b">
        <f t="shared" si="31"/>
        <v>0</v>
      </c>
      <c r="AT18" t="b">
        <f t="shared" si="32"/>
        <v>0</v>
      </c>
      <c r="AU18" t="b">
        <f t="shared" si="33"/>
        <v>0</v>
      </c>
      <c r="AV18" t="b">
        <f t="shared" si="34"/>
        <v>0</v>
      </c>
      <c r="AW18" t="b">
        <f t="shared" si="35"/>
        <v>0</v>
      </c>
      <c r="AX18" t="b">
        <f t="shared" si="36"/>
        <v>0</v>
      </c>
      <c r="AY18" t="b">
        <f t="shared" si="37"/>
        <v>1</v>
      </c>
      <c r="AZ18" t="b">
        <f t="shared" si="38"/>
        <v>1</v>
      </c>
      <c r="BA18" t="b">
        <f t="shared" si="39"/>
        <v>0</v>
      </c>
      <c r="BB18" t="b">
        <f t="shared" si="40"/>
        <v>0</v>
      </c>
      <c r="BC18" t="b">
        <f t="shared" si="41"/>
        <v>0</v>
      </c>
      <c r="BD18" t="b">
        <f t="shared" si="42"/>
        <v>1</v>
      </c>
      <c r="BE18" t="b">
        <f t="shared" si="43"/>
        <v>1</v>
      </c>
      <c r="BF18" t="b">
        <f t="shared" si="44"/>
        <v>0</v>
      </c>
    </row>
    <row r="19" spans="1:58" x14ac:dyDescent="0.2">
      <c r="A19" t="s">
        <v>8</v>
      </c>
      <c r="C19">
        <v>65</v>
      </c>
      <c r="D19" t="s">
        <v>13</v>
      </c>
      <c r="E19" t="s">
        <v>27</v>
      </c>
      <c r="F19">
        <v>0</v>
      </c>
      <c r="G19">
        <v>0</v>
      </c>
      <c r="H19">
        <v>1</v>
      </c>
      <c r="I19">
        <v>1</v>
      </c>
      <c r="J19" t="s">
        <v>23</v>
      </c>
      <c r="K19" t="b">
        <f t="shared" si="45"/>
        <v>1</v>
      </c>
      <c r="L19" t="b">
        <f t="shared" si="0"/>
        <v>0</v>
      </c>
      <c r="M19" t="b">
        <f t="shared" si="1"/>
        <v>0</v>
      </c>
      <c r="N19">
        <v>1</v>
      </c>
      <c r="O19" t="b">
        <f t="shared" si="2"/>
        <v>0</v>
      </c>
      <c r="P19" t="b">
        <f t="shared" si="3"/>
        <v>1</v>
      </c>
      <c r="Q19" t="b">
        <f t="shared" si="4"/>
        <v>1</v>
      </c>
      <c r="R19" t="b">
        <f t="shared" si="5"/>
        <v>1</v>
      </c>
      <c r="S19" t="b">
        <f t="shared" si="6"/>
        <v>1</v>
      </c>
      <c r="T19" t="b">
        <f t="shared" si="7"/>
        <v>1</v>
      </c>
      <c r="U19" t="b">
        <f t="shared" si="8"/>
        <v>0</v>
      </c>
      <c r="V19" t="b">
        <f t="shared" si="9"/>
        <v>0</v>
      </c>
      <c r="W19" t="b">
        <f t="shared" si="10"/>
        <v>0</v>
      </c>
      <c r="X19" t="b">
        <f t="shared" si="11"/>
        <v>1</v>
      </c>
      <c r="Y19" t="b">
        <f t="shared" si="12"/>
        <v>1</v>
      </c>
      <c r="Z19" t="b">
        <f t="shared" si="13"/>
        <v>1</v>
      </c>
      <c r="AA19" t="b">
        <v>0</v>
      </c>
      <c r="AB19" t="b">
        <f t="shared" si="14"/>
        <v>1</v>
      </c>
      <c r="AC19" t="b">
        <f t="shared" si="15"/>
        <v>1</v>
      </c>
      <c r="AD19" t="b">
        <f t="shared" si="16"/>
        <v>0</v>
      </c>
      <c r="AE19" t="b">
        <f t="shared" si="17"/>
        <v>0</v>
      </c>
      <c r="AF19" t="b">
        <f t="shared" si="18"/>
        <v>0</v>
      </c>
      <c r="AG19" t="b">
        <f t="shared" si="19"/>
        <v>0</v>
      </c>
      <c r="AH19" t="b">
        <f t="shared" si="20"/>
        <v>0</v>
      </c>
      <c r="AI19" t="b">
        <f t="shared" si="21"/>
        <v>0</v>
      </c>
      <c r="AJ19" t="b">
        <f t="shared" si="22"/>
        <v>0</v>
      </c>
      <c r="AK19" t="b">
        <f t="shared" si="23"/>
        <v>1</v>
      </c>
      <c r="AL19" t="b">
        <f t="shared" si="24"/>
        <v>0</v>
      </c>
      <c r="AM19" t="b">
        <f t="shared" si="25"/>
        <v>0</v>
      </c>
      <c r="AN19" t="b">
        <f t="shared" si="26"/>
        <v>0</v>
      </c>
      <c r="AO19" t="b">
        <f t="shared" si="27"/>
        <v>0</v>
      </c>
      <c r="AP19" t="b">
        <f t="shared" si="28"/>
        <v>0</v>
      </c>
      <c r="AQ19" t="b">
        <f t="shared" si="29"/>
        <v>0</v>
      </c>
      <c r="AR19" t="b">
        <f t="shared" si="30"/>
        <v>0</v>
      </c>
      <c r="AS19" t="b">
        <f t="shared" si="31"/>
        <v>0</v>
      </c>
      <c r="AT19" t="b">
        <f t="shared" si="32"/>
        <v>0</v>
      </c>
      <c r="AU19" t="b">
        <f t="shared" si="33"/>
        <v>1</v>
      </c>
      <c r="AV19" t="b">
        <f t="shared" si="34"/>
        <v>1</v>
      </c>
      <c r="AW19" t="b">
        <f t="shared" si="35"/>
        <v>1</v>
      </c>
      <c r="AX19" t="b">
        <f t="shared" si="36"/>
        <v>0</v>
      </c>
      <c r="AY19" t="b">
        <f t="shared" si="37"/>
        <v>0</v>
      </c>
      <c r="AZ19" t="b">
        <f t="shared" si="38"/>
        <v>0</v>
      </c>
      <c r="BA19" t="b">
        <f t="shared" si="39"/>
        <v>0</v>
      </c>
      <c r="BB19" t="b">
        <f t="shared" si="40"/>
        <v>0</v>
      </c>
      <c r="BC19" t="b">
        <f t="shared" si="41"/>
        <v>0</v>
      </c>
      <c r="BD19" t="b">
        <f t="shared" si="42"/>
        <v>0</v>
      </c>
      <c r="BE19" t="b">
        <f t="shared" si="43"/>
        <v>0</v>
      </c>
      <c r="BF19" t="b">
        <f t="shared" si="44"/>
        <v>0</v>
      </c>
    </row>
    <row r="20" spans="1:58" x14ac:dyDescent="0.2">
      <c r="A20" t="s">
        <v>8</v>
      </c>
      <c r="C20">
        <v>73</v>
      </c>
      <c r="D20" t="s">
        <v>13</v>
      </c>
      <c r="E20" t="s">
        <v>25</v>
      </c>
      <c r="F20">
        <v>0</v>
      </c>
      <c r="G20">
        <v>0</v>
      </c>
      <c r="H20">
        <v>1</v>
      </c>
      <c r="I20">
        <v>0</v>
      </c>
      <c r="J20" t="s">
        <v>23</v>
      </c>
      <c r="K20" t="b">
        <f t="shared" si="45"/>
        <v>1</v>
      </c>
      <c r="L20" t="b">
        <f t="shared" si="0"/>
        <v>0</v>
      </c>
      <c r="M20" t="b">
        <f t="shared" si="1"/>
        <v>0</v>
      </c>
      <c r="N20">
        <v>1</v>
      </c>
      <c r="O20" t="b">
        <f t="shared" si="2"/>
        <v>0</v>
      </c>
      <c r="P20" t="b">
        <f t="shared" si="3"/>
        <v>1</v>
      </c>
      <c r="Q20" t="b">
        <f t="shared" si="4"/>
        <v>1</v>
      </c>
      <c r="R20" t="b">
        <f t="shared" si="5"/>
        <v>1</v>
      </c>
      <c r="S20" t="b">
        <f t="shared" si="6"/>
        <v>0</v>
      </c>
      <c r="T20" t="b">
        <f t="shared" si="7"/>
        <v>0</v>
      </c>
      <c r="U20" t="b">
        <f t="shared" si="8"/>
        <v>0</v>
      </c>
      <c r="V20" t="b">
        <f t="shared" si="9"/>
        <v>0</v>
      </c>
      <c r="W20" t="b">
        <f t="shared" si="10"/>
        <v>0</v>
      </c>
      <c r="X20" t="b">
        <f t="shared" si="11"/>
        <v>0</v>
      </c>
      <c r="Y20" t="b">
        <f t="shared" si="12"/>
        <v>0</v>
      </c>
      <c r="Z20" t="b">
        <f t="shared" si="13"/>
        <v>0</v>
      </c>
      <c r="AA20" t="b">
        <v>0</v>
      </c>
      <c r="AB20" t="b">
        <f t="shared" si="14"/>
        <v>1</v>
      </c>
      <c r="AC20" t="b">
        <f t="shared" si="15"/>
        <v>1</v>
      </c>
      <c r="AD20" t="b">
        <f t="shared" si="16"/>
        <v>0</v>
      </c>
      <c r="AE20" t="b">
        <f t="shared" si="17"/>
        <v>0</v>
      </c>
      <c r="AF20" t="b">
        <f t="shared" si="18"/>
        <v>0</v>
      </c>
      <c r="AG20" t="b">
        <f t="shared" si="19"/>
        <v>0</v>
      </c>
      <c r="AH20" t="b">
        <f t="shared" si="20"/>
        <v>0</v>
      </c>
      <c r="AI20" t="b">
        <f t="shared" si="21"/>
        <v>0</v>
      </c>
      <c r="AJ20" t="b">
        <f t="shared" si="22"/>
        <v>0</v>
      </c>
      <c r="AK20" t="b">
        <f t="shared" si="23"/>
        <v>1</v>
      </c>
      <c r="AL20" t="b">
        <f t="shared" si="24"/>
        <v>0</v>
      </c>
      <c r="AM20" t="b">
        <f t="shared" si="25"/>
        <v>0</v>
      </c>
      <c r="AN20" t="b">
        <f t="shared" si="26"/>
        <v>0</v>
      </c>
      <c r="AO20" t="b">
        <f t="shared" si="27"/>
        <v>0</v>
      </c>
      <c r="AP20" t="b">
        <f t="shared" si="28"/>
        <v>0</v>
      </c>
      <c r="AQ20" t="b">
        <f t="shared" si="29"/>
        <v>0</v>
      </c>
      <c r="AR20" t="b">
        <f t="shared" si="30"/>
        <v>0</v>
      </c>
      <c r="AS20" t="b">
        <f t="shared" si="31"/>
        <v>0</v>
      </c>
      <c r="AT20" t="b">
        <f t="shared" si="32"/>
        <v>0</v>
      </c>
      <c r="AU20" t="b">
        <f t="shared" si="33"/>
        <v>1</v>
      </c>
      <c r="AV20" t="b">
        <f t="shared" si="34"/>
        <v>0</v>
      </c>
      <c r="AW20" t="b">
        <f t="shared" si="35"/>
        <v>1</v>
      </c>
      <c r="AX20" t="b">
        <f t="shared" si="36"/>
        <v>0</v>
      </c>
      <c r="AY20" t="b">
        <f t="shared" si="37"/>
        <v>0</v>
      </c>
      <c r="AZ20" t="b">
        <f t="shared" si="38"/>
        <v>0</v>
      </c>
      <c r="BA20" t="b">
        <f t="shared" si="39"/>
        <v>0</v>
      </c>
      <c r="BB20" t="b">
        <f t="shared" si="40"/>
        <v>0</v>
      </c>
      <c r="BC20" t="b">
        <f t="shared" si="41"/>
        <v>0</v>
      </c>
      <c r="BD20" t="b">
        <f t="shared" si="42"/>
        <v>0</v>
      </c>
      <c r="BE20" t="b">
        <f t="shared" si="43"/>
        <v>0</v>
      </c>
      <c r="BF20" t="b">
        <f t="shared" si="44"/>
        <v>0</v>
      </c>
    </row>
    <row r="21" spans="1:58" x14ac:dyDescent="0.2">
      <c r="A21" t="s">
        <v>8</v>
      </c>
      <c r="C21">
        <v>77</v>
      </c>
      <c r="D21" t="s">
        <v>13</v>
      </c>
      <c r="F21">
        <v>0.5</v>
      </c>
      <c r="G21">
        <v>1</v>
      </c>
      <c r="H21">
        <v>0</v>
      </c>
      <c r="I21">
        <v>0.5</v>
      </c>
      <c r="J21" t="s">
        <v>23</v>
      </c>
      <c r="K21" t="b">
        <f t="shared" si="45"/>
        <v>0</v>
      </c>
      <c r="L21" t="b">
        <f t="shared" si="0"/>
        <v>0</v>
      </c>
      <c r="M21" t="b">
        <f t="shared" si="1"/>
        <v>0</v>
      </c>
      <c r="N21">
        <v>1</v>
      </c>
      <c r="O21" t="b">
        <f t="shared" si="2"/>
        <v>1</v>
      </c>
      <c r="P21" t="b">
        <f t="shared" si="3"/>
        <v>1</v>
      </c>
      <c r="Q21" t="b">
        <f t="shared" si="4"/>
        <v>1</v>
      </c>
      <c r="R21" t="b">
        <f t="shared" si="5"/>
        <v>1</v>
      </c>
      <c r="S21" t="b">
        <f t="shared" si="6"/>
        <v>0</v>
      </c>
      <c r="T21" t="b">
        <f t="shared" si="7"/>
        <v>0</v>
      </c>
      <c r="U21" t="b">
        <f t="shared" si="8"/>
        <v>0</v>
      </c>
      <c r="V21" t="b">
        <f t="shared" si="9"/>
        <v>0</v>
      </c>
      <c r="W21" t="b">
        <f t="shared" si="10"/>
        <v>0</v>
      </c>
      <c r="X21" t="b">
        <f t="shared" si="11"/>
        <v>0</v>
      </c>
      <c r="Y21" t="b">
        <f t="shared" si="12"/>
        <v>0</v>
      </c>
      <c r="Z21" t="b">
        <f t="shared" si="13"/>
        <v>0</v>
      </c>
      <c r="AA21" t="b">
        <v>0</v>
      </c>
      <c r="AB21" t="b">
        <f t="shared" si="14"/>
        <v>1</v>
      </c>
      <c r="AC21" t="b">
        <f t="shared" si="15"/>
        <v>1</v>
      </c>
      <c r="AD21" t="b">
        <f t="shared" si="16"/>
        <v>0</v>
      </c>
      <c r="AE21" t="b">
        <f t="shared" si="17"/>
        <v>0</v>
      </c>
      <c r="AF21" t="b">
        <f t="shared" si="18"/>
        <v>1</v>
      </c>
      <c r="AG21" t="b">
        <f t="shared" si="19"/>
        <v>1</v>
      </c>
      <c r="AH21" t="b">
        <f t="shared" si="20"/>
        <v>1</v>
      </c>
      <c r="AI21" t="b">
        <f t="shared" si="21"/>
        <v>1</v>
      </c>
      <c r="AJ21" t="b">
        <f t="shared" si="22"/>
        <v>1</v>
      </c>
      <c r="AK21" t="b">
        <f t="shared" si="23"/>
        <v>0</v>
      </c>
      <c r="AL21" t="b">
        <f t="shared" si="24"/>
        <v>0</v>
      </c>
      <c r="AM21" t="b">
        <f t="shared" si="25"/>
        <v>0</v>
      </c>
      <c r="AN21" t="b">
        <f t="shared" si="26"/>
        <v>0</v>
      </c>
      <c r="AO21" t="b">
        <f t="shared" si="27"/>
        <v>0</v>
      </c>
      <c r="AP21" t="b">
        <f t="shared" si="28"/>
        <v>0</v>
      </c>
      <c r="AQ21" t="b">
        <f t="shared" si="29"/>
        <v>0</v>
      </c>
      <c r="AR21" t="b">
        <f t="shared" si="30"/>
        <v>0</v>
      </c>
      <c r="AS21" t="b">
        <f t="shared" si="31"/>
        <v>1</v>
      </c>
      <c r="AT21" t="b">
        <f t="shared" si="32"/>
        <v>0</v>
      </c>
      <c r="AU21" t="b">
        <f t="shared" si="33"/>
        <v>0</v>
      </c>
      <c r="AV21" t="b">
        <f t="shared" si="34"/>
        <v>0</v>
      </c>
      <c r="AW21" t="b">
        <f t="shared" si="35"/>
        <v>0</v>
      </c>
      <c r="AX21" t="b">
        <f t="shared" si="36"/>
        <v>0</v>
      </c>
      <c r="AY21" t="b">
        <f t="shared" si="37"/>
        <v>1</v>
      </c>
      <c r="AZ21" t="b">
        <f t="shared" si="38"/>
        <v>1</v>
      </c>
      <c r="BA21" t="b">
        <f t="shared" si="39"/>
        <v>1</v>
      </c>
      <c r="BB21" t="b">
        <f t="shared" si="40"/>
        <v>0</v>
      </c>
      <c r="BC21" t="b">
        <f t="shared" si="41"/>
        <v>1</v>
      </c>
      <c r="BD21" t="b">
        <f t="shared" si="42"/>
        <v>1</v>
      </c>
      <c r="BE21" t="b">
        <f t="shared" si="43"/>
        <v>1</v>
      </c>
      <c r="BF21" t="b">
        <f t="shared" si="44"/>
        <v>0</v>
      </c>
    </row>
    <row r="22" spans="1:58" x14ac:dyDescent="0.2">
      <c r="A22" t="s">
        <v>8</v>
      </c>
      <c r="C22">
        <v>53</v>
      </c>
      <c r="D22" t="s">
        <v>13</v>
      </c>
      <c r="E22" t="s">
        <v>12</v>
      </c>
      <c r="F22">
        <v>0</v>
      </c>
      <c r="G22">
        <v>1</v>
      </c>
      <c r="H22">
        <v>1</v>
      </c>
      <c r="I22">
        <v>0</v>
      </c>
      <c r="J22" t="s">
        <v>23</v>
      </c>
      <c r="K22" t="b">
        <f t="shared" si="45"/>
        <v>1</v>
      </c>
      <c r="L22" t="b">
        <f t="shared" si="0"/>
        <v>0</v>
      </c>
      <c r="M22" t="b">
        <f t="shared" si="1"/>
        <v>0</v>
      </c>
      <c r="N22">
        <v>1</v>
      </c>
      <c r="O22" t="b">
        <f t="shared" si="2"/>
        <v>0</v>
      </c>
      <c r="P22" t="b">
        <f t="shared" si="3"/>
        <v>1</v>
      </c>
      <c r="Q22" t="b">
        <f t="shared" si="4"/>
        <v>1</v>
      </c>
      <c r="R22" t="b">
        <f t="shared" si="5"/>
        <v>1</v>
      </c>
      <c r="S22" t="b">
        <f t="shared" si="6"/>
        <v>0</v>
      </c>
      <c r="T22" t="b">
        <f t="shared" si="7"/>
        <v>0</v>
      </c>
      <c r="U22" t="b">
        <f t="shared" si="8"/>
        <v>0</v>
      </c>
      <c r="V22" t="b">
        <f t="shared" si="9"/>
        <v>1</v>
      </c>
      <c r="W22" t="b">
        <f t="shared" si="10"/>
        <v>0</v>
      </c>
      <c r="X22" t="b">
        <f t="shared" si="11"/>
        <v>0</v>
      </c>
      <c r="Y22" t="b">
        <f t="shared" si="12"/>
        <v>1</v>
      </c>
      <c r="Z22" t="b">
        <f t="shared" si="13"/>
        <v>1</v>
      </c>
      <c r="AA22" t="b">
        <v>0</v>
      </c>
      <c r="AB22" t="b">
        <f t="shared" si="14"/>
        <v>1</v>
      </c>
      <c r="AC22" t="b">
        <f t="shared" si="15"/>
        <v>1</v>
      </c>
      <c r="AD22" t="b">
        <f t="shared" si="16"/>
        <v>0</v>
      </c>
      <c r="AE22" t="b">
        <f t="shared" si="17"/>
        <v>0</v>
      </c>
      <c r="AF22" t="b">
        <f t="shared" si="18"/>
        <v>0</v>
      </c>
      <c r="AG22" t="b">
        <f t="shared" si="19"/>
        <v>0</v>
      </c>
      <c r="AH22" t="b">
        <f t="shared" si="20"/>
        <v>0</v>
      </c>
      <c r="AI22" t="b">
        <f t="shared" si="21"/>
        <v>0</v>
      </c>
      <c r="AJ22" t="b">
        <f t="shared" si="22"/>
        <v>1</v>
      </c>
      <c r="AK22" t="b">
        <f t="shared" si="23"/>
        <v>1</v>
      </c>
      <c r="AL22" t="b">
        <f t="shared" si="24"/>
        <v>1</v>
      </c>
      <c r="AM22" t="b">
        <f t="shared" si="25"/>
        <v>0</v>
      </c>
      <c r="AN22" t="b">
        <f t="shared" si="26"/>
        <v>0</v>
      </c>
      <c r="AO22" t="b">
        <f t="shared" si="27"/>
        <v>0</v>
      </c>
      <c r="AP22" t="b">
        <f t="shared" si="28"/>
        <v>0</v>
      </c>
      <c r="AQ22" t="b">
        <f t="shared" si="29"/>
        <v>0</v>
      </c>
      <c r="AR22" t="b">
        <f t="shared" si="30"/>
        <v>0</v>
      </c>
      <c r="AS22" t="b">
        <f t="shared" si="31"/>
        <v>1</v>
      </c>
      <c r="AT22" t="b">
        <f t="shared" si="32"/>
        <v>0</v>
      </c>
      <c r="AU22" t="b">
        <f t="shared" si="33"/>
        <v>1</v>
      </c>
      <c r="AV22" t="b">
        <f t="shared" si="34"/>
        <v>0</v>
      </c>
      <c r="AW22" t="b">
        <f t="shared" si="35"/>
        <v>1</v>
      </c>
      <c r="AX22" t="b">
        <f t="shared" si="36"/>
        <v>0</v>
      </c>
      <c r="AY22" t="b">
        <f t="shared" si="37"/>
        <v>1</v>
      </c>
      <c r="AZ22" t="b">
        <f t="shared" si="38"/>
        <v>1</v>
      </c>
      <c r="BA22" t="b">
        <f t="shared" si="39"/>
        <v>0</v>
      </c>
      <c r="BB22" t="b">
        <f t="shared" si="40"/>
        <v>0</v>
      </c>
      <c r="BC22" t="b">
        <f t="shared" si="41"/>
        <v>0</v>
      </c>
      <c r="BD22" t="b">
        <f t="shared" si="42"/>
        <v>1</v>
      </c>
      <c r="BE22" t="b">
        <f t="shared" si="43"/>
        <v>1</v>
      </c>
      <c r="BF22" t="b">
        <f t="shared" si="44"/>
        <v>0</v>
      </c>
    </row>
    <row r="23" spans="1:58" x14ac:dyDescent="0.2">
      <c r="A23" t="s">
        <v>8</v>
      </c>
      <c r="C23">
        <v>76</v>
      </c>
      <c r="D23" t="s">
        <v>13</v>
      </c>
      <c r="E23" t="s">
        <v>28</v>
      </c>
      <c r="F23">
        <v>0</v>
      </c>
      <c r="G23">
        <v>0</v>
      </c>
      <c r="H23">
        <v>0</v>
      </c>
      <c r="I23">
        <v>0</v>
      </c>
      <c r="J23" t="s">
        <v>23</v>
      </c>
      <c r="K23" t="b">
        <f t="shared" si="45"/>
        <v>1</v>
      </c>
      <c r="L23" t="b">
        <f t="shared" si="0"/>
        <v>1</v>
      </c>
      <c r="M23" t="b">
        <f t="shared" si="1"/>
        <v>1</v>
      </c>
      <c r="N23">
        <v>1</v>
      </c>
      <c r="O23" t="b">
        <f t="shared" si="2"/>
        <v>0</v>
      </c>
      <c r="P23" t="b">
        <f t="shared" si="3"/>
        <v>1</v>
      </c>
      <c r="Q23" t="b">
        <f t="shared" si="4"/>
        <v>0</v>
      </c>
      <c r="R23" t="b">
        <f t="shared" si="5"/>
        <v>0</v>
      </c>
      <c r="S23" t="b">
        <f t="shared" si="6"/>
        <v>0</v>
      </c>
      <c r="T23" t="b">
        <f t="shared" si="7"/>
        <v>0</v>
      </c>
      <c r="U23" t="b">
        <f t="shared" si="8"/>
        <v>1</v>
      </c>
      <c r="V23" t="b">
        <f t="shared" si="9"/>
        <v>0</v>
      </c>
      <c r="W23" t="b">
        <f t="shared" si="10"/>
        <v>0</v>
      </c>
      <c r="X23" t="b">
        <f t="shared" si="11"/>
        <v>0</v>
      </c>
      <c r="Y23" t="b">
        <f t="shared" si="12"/>
        <v>0</v>
      </c>
      <c r="Z23" t="b">
        <f t="shared" si="13"/>
        <v>0</v>
      </c>
      <c r="AA23" t="b">
        <v>0</v>
      </c>
      <c r="AB23" t="b">
        <f t="shared" si="14"/>
        <v>1</v>
      </c>
      <c r="AC23" t="b">
        <f t="shared" si="15"/>
        <v>0</v>
      </c>
      <c r="AD23" t="b">
        <f t="shared" si="16"/>
        <v>1</v>
      </c>
      <c r="AE23" t="b">
        <f t="shared" si="17"/>
        <v>0</v>
      </c>
      <c r="AF23" t="b">
        <f t="shared" si="18"/>
        <v>0</v>
      </c>
      <c r="AG23" t="b">
        <f t="shared" si="19"/>
        <v>0</v>
      </c>
      <c r="AH23" t="b">
        <f t="shared" si="20"/>
        <v>0</v>
      </c>
      <c r="AI23" t="b">
        <f t="shared" si="21"/>
        <v>0</v>
      </c>
      <c r="AJ23" t="b">
        <f t="shared" si="22"/>
        <v>0</v>
      </c>
      <c r="AK23" t="b">
        <f t="shared" si="23"/>
        <v>0</v>
      </c>
      <c r="AL23" t="b">
        <f t="shared" si="24"/>
        <v>0</v>
      </c>
      <c r="AM23" t="b">
        <f t="shared" si="25"/>
        <v>0</v>
      </c>
      <c r="AN23" t="b">
        <f t="shared" si="26"/>
        <v>0</v>
      </c>
      <c r="AO23" t="b">
        <f t="shared" si="27"/>
        <v>0</v>
      </c>
      <c r="AP23" t="b">
        <f t="shared" si="28"/>
        <v>0</v>
      </c>
      <c r="AQ23" t="b">
        <f t="shared" si="29"/>
        <v>0</v>
      </c>
      <c r="AR23" t="b">
        <f t="shared" si="30"/>
        <v>0</v>
      </c>
      <c r="AS23" t="b">
        <f t="shared" si="31"/>
        <v>0</v>
      </c>
      <c r="AT23" t="b">
        <f t="shared" si="32"/>
        <v>0</v>
      </c>
      <c r="AU23" t="b">
        <f t="shared" si="33"/>
        <v>0</v>
      </c>
      <c r="AV23" t="b">
        <f t="shared" si="34"/>
        <v>0</v>
      </c>
      <c r="AW23" t="b">
        <f t="shared" si="35"/>
        <v>0</v>
      </c>
      <c r="AX23" t="b">
        <f t="shared" si="36"/>
        <v>0</v>
      </c>
      <c r="AY23" t="b">
        <f t="shared" si="37"/>
        <v>0</v>
      </c>
      <c r="AZ23" t="b">
        <f t="shared" si="38"/>
        <v>0</v>
      </c>
      <c r="BA23" t="b">
        <f t="shared" si="39"/>
        <v>0</v>
      </c>
      <c r="BB23" t="b">
        <f t="shared" si="40"/>
        <v>0</v>
      </c>
      <c r="BC23" t="b">
        <f t="shared" si="41"/>
        <v>0</v>
      </c>
      <c r="BD23" t="b">
        <f t="shared" si="42"/>
        <v>0</v>
      </c>
      <c r="BE23" t="b">
        <f t="shared" si="43"/>
        <v>0</v>
      </c>
      <c r="BF23" t="b">
        <f t="shared" si="44"/>
        <v>0</v>
      </c>
    </row>
    <row r="24" spans="1:58" x14ac:dyDescent="0.2">
      <c r="A24" s="7" t="s">
        <v>16</v>
      </c>
      <c r="B24" s="7"/>
      <c r="C24" s="7">
        <v>49</v>
      </c>
      <c r="D24" s="7" t="s">
        <v>13</v>
      </c>
      <c r="E24" s="7" t="s">
        <v>29</v>
      </c>
      <c r="F24" s="7">
        <v>1</v>
      </c>
      <c r="G24" s="7">
        <v>0.5</v>
      </c>
      <c r="H24" s="7">
        <v>1</v>
      </c>
      <c r="I24" s="7">
        <v>1</v>
      </c>
      <c r="J24" s="7" t="s">
        <v>23</v>
      </c>
      <c r="K24" t="b">
        <f t="shared" si="45"/>
        <v>0</v>
      </c>
      <c r="L24" t="b">
        <f t="shared" si="0"/>
        <v>0</v>
      </c>
      <c r="M24" t="b">
        <f t="shared" si="1"/>
        <v>0</v>
      </c>
      <c r="N24">
        <v>1</v>
      </c>
      <c r="O24" t="b">
        <f t="shared" si="2"/>
        <v>0</v>
      </c>
      <c r="P24" t="b">
        <f t="shared" si="3"/>
        <v>0</v>
      </c>
      <c r="Q24" t="b">
        <f t="shared" si="4"/>
        <v>1</v>
      </c>
      <c r="R24" t="b">
        <f t="shared" si="5"/>
        <v>0</v>
      </c>
      <c r="S24" t="b">
        <f t="shared" si="6"/>
        <v>1</v>
      </c>
      <c r="T24" t="b">
        <f t="shared" si="7"/>
        <v>0</v>
      </c>
      <c r="U24" t="b">
        <f t="shared" si="8"/>
        <v>0</v>
      </c>
      <c r="V24" t="b">
        <f t="shared" si="9"/>
        <v>0</v>
      </c>
      <c r="W24" t="b">
        <f t="shared" si="10"/>
        <v>0</v>
      </c>
      <c r="X24" t="b">
        <f t="shared" si="11"/>
        <v>1</v>
      </c>
      <c r="Y24" t="b">
        <f t="shared" si="12"/>
        <v>1</v>
      </c>
      <c r="Z24" t="b">
        <f t="shared" si="13"/>
        <v>0</v>
      </c>
      <c r="AA24" t="b">
        <v>0</v>
      </c>
      <c r="AB24" t="b">
        <f t="shared" si="14"/>
        <v>0</v>
      </c>
      <c r="AC24" t="b">
        <f t="shared" si="15"/>
        <v>0</v>
      </c>
      <c r="AD24" t="b">
        <f t="shared" si="16"/>
        <v>0</v>
      </c>
      <c r="AE24" t="b">
        <f t="shared" si="17"/>
        <v>1</v>
      </c>
      <c r="AF24" t="b">
        <f t="shared" si="18"/>
        <v>0</v>
      </c>
      <c r="AG24" t="b">
        <f t="shared" si="19"/>
        <v>1</v>
      </c>
      <c r="AH24" t="b">
        <f t="shared" si="20"/>
        <v>1</v>
      </c>
      <c r="AI24" t="b">
        <f t="shared" si="21"/>
        <v>1</v>
      </c>
      <c r="AJ24" t="b">
        <f t="shared" si="22"/>
        <v>0</v>
      </c>
      <c r="AK24" t="b">
        <f t="shared" si="23"/>
        <v>1</v>
      </c>
      <c r="AL24" t="b">
        <f t="shared" si="24"/>
        <v>0</v>
      </c>
      <c r="AM24" t="b">
        <f t="shared" si="25"/>
        <v>0</v>
      </c>
      <c r="AN24" t="b">
        <f t="shared" si="26"/>
        <v>1</v>
      </c>
      <c r="AO24" t="b">
        <f t="shared" si="27"/>
        <v>0</v>
      </c>
      <c r="AP24" t="b">
        <f t="shared" si="28"/>
        <v>0</v>
      </c>
      <c r="AQ24" t="b">
        <f t="shared" si="29"/>
        <v>1</v>
      </c>
      <c r="AR24" t="b">
        <f t="shared" si="30"/>
        <v>1</v>
      </c>
      <c r="AS24" t="b">
        <f t="shared" si="31"/>
        <v>0</v>
      </c>
      <c r="AT24" t="b">
        <f t="shared" si="32"/>
        <v>0</v>
      </c>
      <c r="AU24" t="b">
        <f t="shared" si="33"/>
        <v>1</v>
      </c>
      <c r="AV24" t="b">
        <f t="shared" si="34"/>
        <v>1</v>
      </c>
      <c r="AW24" t="b">
        <f t="shared" si="35"/>
        <v>1</v>
      </c>
      <c r="AX24" t="b">
        <f t="shared" si="36"/>
        <v>0</v>
      </c>
      <c r="AY24" t="b">
        <f t="shared" si="37"/>
        <v>1</v>
      </c>
      <c r="AZ24" t="b">
        <f t="shared" si="38"/>
        <v>1</v>
      </c>
      <c r="BA24" t="b">
        <f t="shared" si="39"/>
        <v>0</v>
      </c>
      <c r="BB24" t="b">
        <f t="shared" si="40"/>
        <v>1</v>
      </c>
      <c r="BC24" t="b">
        <f t="shared" si="41"/>
        <v>1</v>
      </c>
      <c r="BD24" t="b">
        <f t="shared" si="42"/>
        <v>1</v>
      </c>
      <c r="BE24" t="b">
        <f t="shared" si="43"/>
        <v>1</v>
      </c>
      <c r="BF24" t="b">
        <f t="shared" si="44"/>
        <v>0</v>
      </c>
    </row>
    <row r="25" spans="1:58" x14ac:dyDescent="0.2">
      <c r="A25" t="s">
        <v>8</v>
      </c>
      <c r="C25">
        <v>53</v>
      </c>
      <c r="D25" t="s">
        <v>13</v>
      </c>
      <c r="E25" t="s">
        <v>30</v>
      </c>
      <c r="F25">
        <v>0</v>
      </c>
      <c r="G25">
        <v>0</v>
      </c>
      <c r="H25">
        <v>0</v>
      </c>
      <c r="I25">
        <v>1</v>
      </c>
      <c r="J25" t="s">
        <v>23</v>
      </c>
      <c r="K25" t="b">
        <f t="shared" si="45"/>
        <v>1</v>
      </c>
      <c r="L25" t="b">
        <f t="shared" si="0"/>
        <v>0</v>
      </c>
      <c r="M25" t="b">
        <f t="shared" si="1"/>
        <v>0</v>
      </c>
      <c r="N25">
        <v>1</v>
      </c>
      <c r="O25" t="b">
        <f t="shared" si="2"/>
        <v>0</v>
      </c>
      <c r="P25" t="b">
        <f t="shared" si="3"/>
        <v>1</v>
      </c>
      <c r="Q25" t="b">
        <f t="shared" si="4"/>
        <v>1</v>
      </c>
      <c r="R25" t="b">
        <f t="shared" si="5"/>
        <v>1</v>
      </c>
      <c r="S25" t="b">
        <f t="shared" si="6"/>
        <v>1</v>
      </c>
      <c r="T25" t="b">
        <f t="shared" si="7"/>
        <v>1</v>
      </c>
      <c r="U25" t="b">
        <f t="shared" si="8"/>
        <v>0</v>
      </c>
      <c r="V25" t="b">
        <f t="shared" si="9"/>
        <v>0</v>
      </c>
      <c r="W25" t="b">
        <f t="shared" si="10"/>
        <v>0</v>
      </c>
      <c r="X25" t="b">
        <f t="shared" si="11"/>
        <v>0</v>
      </c>
      <c r="Y25" t="b">
        <f t="shared" si="12"/>
        <v>0</v>
      </c>
      <c r="Z25" t="b">
        <f t="shared" si="13"/>
        <v>0</v>
      </c>
      <c r="AA25" t="b">
        <v>1</v>
      </c>
      <c r="AB25" t="b">
        <f t="shared" si="14"/>
        <v>0</v>
      </c>
      <c r="AC25" t="b">
        <f t="shared" si="15"/>
        <v>0</v>
      </c>
      <c r="AD25" t="b">
        <f t="shared" si="16"/>
        <v>0</v>
      </c>
      <c r="AE25" t="b">
        <f t="shared" si="17"/>
        <v>0</v>
      </c>
      <c r="AF25" t="b">
        <f t="shared" si="18"/>
        <v>0</v>
      </c>
      <c r="AG25" t="b">
        <f t="shared" si="19"/>
        <v>0</v>
      </c>
      <c r="AH25" t="b">
        <f t="shared" si="20"/>
        <v>0</v>
      </c>
      <c r="AI25" t="b">
        <f t="shared" si="21"/>
        <v>0</v>
      </c>
      <c r="AJ25" t="b">
        <f t="shared" si="22"/>
        <v>0</v>
      </c>
      <c r="AK25" t="b">
        <f t="shared" si="23"/>
        <v>0</v>
      </c>
      <c r="AL25" t="b">
        <f t="shared" si="24"/>
        <v>0</v>
      </c>
      <c r="AM25" t="b">
        <f t="shared" si="25"/>
        <v>0</v>
      </c>
      <c r="AN25" t="b">
        <f t="shared" si="26"/>
        <v>0</v>
      </c>
      <c r="AO25" t="b">
        <f t="shared" si="27"/>
        <v>1</v>
      </c>
      <c r="AP25" t="b">
        <f t="shared" si="28"/>
        <v>1</v>
      </c>
      <c r="AQ25" t="b">
        <f t="shared" si="29"/>
        <v>0</v>
      </c>
      <c r="AR25" t="b">
        <f t="shared" si="30"/>
        <v>0</v>
      </c>
      <c r="AS25" t="b">
        <f t="shared" si="31"/>
        <v>0</v>
      </c>
      <c r="AT25" t="b">
        <f t="shared" si="32"/>
        <v>0</v>
      </c>
      <c r="AU25" t="b">
        <f t="shared" si="33"/>
        <v>0</v>
      </c>
      <c r="AV25" t="b">
        <f t="shared" si="34"/>
        <v>1</v>
      </c>
      <c r="AW25" t="b">
        <f t="shared" si="35"/>
        <v>1</v>
      </c>
      <c r="AX25" t="b">
        <f t="shared" si="36"/>
        <v>0</v>
      </c>
      <c r="AY25" t="b">
        <f t="shared" si="37"/>
        <v>0</v>
      </c>
      <c r="AZ25" t="b">
        <f t="shared" si="38"/>
        <v>0</v>
      </c>
      <c r="BA25" t="b">
        <f t="shared" si="39"/>
        <v>0</v>
      </c>
      <c r="BB25" t="b">
        <f t="shared" si="40"/>
        <v>0</v>
      </c>
      <c r="BC25" t="b">
        <f t="shared" si="41"/>
        <v>0</v>
      </c>
      <c r="BD25" t="b">
        <f t="shared" si="42"/>
        <v>0</v>
      </c>
      <c r="BE25" t="b">
        <f t="shared" si="43"/>
        <v>0</v>
      </c>
      <c r="BF25" t="b">
        <f t="shared" si="44"/>
        <v>1</v>
      </c>
    </row>
    <row r="26" spans="1:58" x14ac:dyDescent="0.2">
      <c r="A26" t="s">
        <v>8</v>
      </c>
      <c r="C26">
        <v>83</v>
      </c>
      <c r="D26" t="s">
        <v>13</v>
      </c>
      <c r="E26" t="s">
        <v>31</v>
      </c>
      <c r="F26">
        <v>0</v>
      </c>
      <c r="G26">
        <v>0</v>
      </c>
      <c r="H26">
        <v>0</v>
      </c>
      <c r="I26">
        <v>0</v>
      </c>
      <c r="J26" t="s">
        <v>23</v>
      </c>
      <c r="K26" t="b">
        <f t="shared" si="45"/>
        <v>1</v>
      </c>
      <c r="L26" t="b">
        <f t="shared" si="0"/>
        <v>1</v>
      </c>
      <c r="M26" t="b">
        <f t="shared" si="1"/>
        <v>1</v>
      </c>
      <c r="N26">
        <v>1</v>
      </c>
      <c r="O26" t="b">
        <f t="shared" si="2"/>
        <v>0</v>
      </c>
      <c r="P26" t="b">
        <f t="shared" si="3"/>
        <v>1</v>
      </c>
      <c r="Q26" t="b">
        <f t="shared" si="4"/>
        <v>0</v>
      </c>
      <c r="R26" t="b">
        <f t="shared" si="5"/>
        <v>0</v>
      </c>
      <c r="S26" t="b">
        <f t="shared" si="6"/>
        <v>0</v>
      </c>
      <c r="T26" t="b">
        <f t="shared" si="7"/>
        <v>0</v>
      </c>
      <c r="U26" t="b">
        <f t="shared" si="8"/>
        <v>1</v>
      </c>
      <c r="V26" t="b">
        <f t="shared" si="9"/>
        <v>0</v>
      </c>
      <c r="W26" t="b">
        <f t="shared" si="10"/>
        <v>0</v>
      </c>
      <c r="X26" t="b">
        <f t="shared" si="11"/>
        <v>0</v>
      </c>
      <c r="Y26" t="b">
        <f t="shared" si="12"/>
        <v>0</v>
      </c>
      <c r="Z26" t="b">
        <f t="shared" si="13"/>
        <v>0</v>
      </c>
      <c r="AA26" t="b">
        <v>1</v>
      </c>
      <c r="AB26" t="b">
        <f t="shared" si="14"/>
        <v>0</v>
      </c>
      <c r="AC26" t="b">
        <f t="shared" si="15"/>
        <v>0</v>
      </c>
      <c r="AD26" t="b">
        <f t="shared" si="16"/>
        <v>0</v>
      </c>
      <c r="AE26" t="b">
        <f t="shared" si="17"/>
        <v>0</v>
      </c>
      <c r="AF26" t="b">
        <f t="shared" si="18"/>
        <v>0</v>
      </c>
      <c r="AG26" t="b">
        <f t="shared" si="19"/>
        <v>0</v>
      </c>
      <c r="AH26" t="b">
        <f t="shared" si="20"/>
        <v>0</v>
      </c>
      <c r="AI26" t="b">
        <f t="shared" si="21"/>
        <v>0</v>
      </c>
      <c r="AJ26" t="b">
        <f t="shared" si="22"/>
        <v>0</v>
      </c>
      <c r="AK26" t="b">
        <f t="shared" si="23"/>
        <v>0</v>
      </c>
      <c r="AL26" t="b">
        <f t="shared" si="24"/>
        <v>0</v>
      </c>
      <c r="AM26" t="b">
        <f t="shared" si="25"/>
        <v>0</v>
      </c>
      <c r="AN26" t="b">
        <f t="shared" si="26"/>
        <v>0</v>
      </c>
      <c r="AO26" t="b">
        <f t="shared" si="27"/>
        <v>1</v>
      </c>
      <c r="AP26" t="b">
        <f t="shared" si="28"/>
        <v>0</v>
      </c>
      <c r="AQ26" t="b">
        <f t="shared" si="29"/>
        <v>0</v>
      </c>
      <c r="AR26" t="b">
        <f t="shared" si="30"/>
        <v>0</v>
      </c>
      <c r="AS26" t="b">
        <f t="shared" si="31"/>
        <v>0</v>
      </c>
      <c r="AT26" t="b">
        <f t="shared" si="32"/>
        <v>0</v>
      </c>
      <c r="AU26" t="b">
        <f t="shared" si="33"/>
        <v>0</v>
      </c>
      <c r="AV26" t="b">
        <f t="shared" si="34"/>
        <v>0</v>
      </c>
      <c r="AW26" t="b">
        <f t="shared" si="35"/>
        <v>0</v>
      </c>
      <c r="AX26" t="b">
        <f t="shared" si="36"/>
        <v>0</v>
      </c>
      <c r="AY26" t="b">
        <f t="shared" si="37"/>
        <v>0</v>
      </c>
      <c r="AZ26" t="b">
        <f t="shared" si="38"/>
        <v>0</v>
      </c>
      <c r="BA26" t="b">
        <f t="shared" si="39"/>
        <v>0</v>
      </c>
      <c r="BB26" t="b">
        <f t="shared" si="40"/>
        <v>0</v>
      </c>
      <c r="BC26" t="b">
        <f t="shared" si="41"/>
        <v>0</v>
      </c>
      <c r="BD26" t="b">
        <f t="shared" si="42"/>
        <v>0</v>
      </c>
      <c r="BE26" t="b">
        <f t="shared" si="43"/>
        <v>0</v>
      </c>
      <c r="BF26" t="b">
        <f t="shared" si="44"/>
        <v>1</v>
      </c>
    </row>
    <row r="27" spans="1:58" x14ac:dyDescent="0.2">
      <c r="A27" t="s">
        <v>8</v>
      </c>
      <c r="C27">
        <v>65</v>
      </c>
      <c r="D27" t="s">
        <v>9</v>
      </c>
      <c r="E27" t="s">
        <v>24</v>
      </c>
      <c r="F27">
        <v>0.5</v>
      </c>
      <c r="G27">
        <v>0</v>
      </c>
      <c r="H27">
        <v>0</v>
      </c>
      <c r="I27">
        <v>0</v>
      </c>
      <c r="J27" t="s">
        <v>23</v>
      </c>
      <c r="K27" t="b">
        <f t="shared" si="45"/>
        <v>0</v>
      </c>
      <c r="L27" t="b">
        <f t="shared" si="0"/>
        <v>1</v>
      </c>
      <c r="M27" t="b">
        <f t="shared" si="1"/>
        <v>0</v>
      </c>
      <c r="N27">
        <v>1</v>
      </c>
      <c r="O27" t="b">
        <f t="shared" si="2"/>
        <v>1</v>
      </c>
      <c r="P27" t="b">
        <f t="shared" si="3"/>
        <v>1</v>
      </c>
      <c r="Q27" t="b">
        <f t="shared" si="4"/>
        <v>0</v>
      </c>
      <c r="R27" t="b">
        <f t="shared" si="5"/>
        <v>0</v>
      </c>
      <c r="S27" t="b">
        <f t="shared" si="6"/>
        <v>0</v>
      </c>
      <c r="T27" t="b">
        <f t="shared" si="7"/>
        <v>0</v>
      </c>
      <c r="U27" t="b">
        <f t="shared" si="8"/>
        <v>1</v>
      </c>
      <c r="V27" t="b">
        <f t="shared" si="9"/>
        <v>0</v>
      </c>
      <c r="W27" t="b">
        <f t="shared" si="10"/>
        <v>0</v>
      </c>
      <c r="X27" t="b">
        <f t="shared" si="11"/>
        <v>0</v>
      </c>
      <c r="Y27" t="b">
        <f t="shared" si="12"/>
        <v>0</v>
      </c>
      <c r="Z27" t="b">
        <f t="shared" si="13"/>
        <v>0</v>
      </c>
      <c r="AA27" t="b">
        <v>1</v>
      </c>
      <c r="AB27" t="b">
        <f t="shared" si="14"/>
        <v>0</v>
      </c>
      <c r="AC27" t="b">
        <f t="shared" si="15"/>
        <v>0</v>
      </c>
      <c r="AD27" t="b">
        <f t="shared" si="16"/>
        <v>0</v>
      </c>
      <c r="AE27" t="b">
        <f t="shared" si="17"/>
        <v>0</v>
      </c>
      <c r="AF27" t="b">
        <f t="shared" si="18"/>
        <v>1</v>
      </c>
      <c r="AG27" t="b">
        <f t="shared" si="19"/>
        <v>1</v>
      </c>
      <c r="AH27" t="b">
        <f t="shared" si="20"/>
        <v>0</v>
      </c>
      <c r="AI27" t="b">
        <f t="shared" si="21"/>
        <v>0</v>
      </c>
      <c r="AJ27" t="b">
        <f t="shared" si="22"/>
        <v>0</v>
      </c>
      <c r="AK27" t="b">
        <f t="shared" si="23"/>
        <v>0</v>
      </c>
      <c r="AL27" t="b">
        <f t="shared" si="24"/>
        <v>0</v>
      </c>
      <c r="AM27" t="b">
        <f t="shared" si="25"/>
        <v>0</v>
      </c>
      <c r="AN27" t="b">
        <f t="shared" si="26"/>
        <v>0</v>
      </c>
      <c r="AO27" t="b">
        <f t="shared" si="27"/>
        <v>1</v>
      </c>
      <c r="AP27" t="b">
        <f t="shared" si="28"/>
        <v>0</v>
      </c>
      <c r="AQ27" t="b">
        <f t="shared" si="29"/>
        <v>0</v>
      </c>
      <c r="AR27" t="b">
        <f t="shared" si="30"/>
        <v>0</v>
      </c>
      <c r="AS27" t="b">
        <f t="shared" si="31"/>
        <v>0</v>
      </c>
      <c r="AT27" t="b">
        <f t="shared" si="32"/>
        <v>0</v>
      </c>
      <c r="AU27" t="b">
        <f t="shared" si="33"/>
        <v>0</v>
      </c>
      <c r="AV27" t="b">
        <f t="shared" si="34"/>
        <v>0</v>
      </c>
      <c r="AW27" t="b">
        <f t="shared" si="35"/>
        <v>0</v>
      </c>
      <c r="AX27" t="b">
        <f t="shared" si="36"/>
        <v>0</v>
      </c>
      <c r="AY27" t="b">
        <f t="shared" si="37"/>
        <v>0</v>
      </c>
      <c r="AZ27" t="b">
        <f t="shared" si="38"/>
        <v>0</v>
      </c>
      <c r="BA27" t="b">
        <f t="shared" si="39"/>
        <v>1</v>
      </c>
      <c r="BB27" t="b">
        <f t="shared" si="40"/>
        <v>0</v>
      </c>
      <c r="BC27" t="b">
        <f t="shared" si="41"/>
        <v>1</v>
      </c>
      <c r="BD27" t="b">
        <f t="shared" si="42"/>
        <v>1</v>
      </c>
      <c r="BE27" t="b">
        <f t="shared" si="43"/>
        <v>0</v>
      </c>
      <c r="BF27" t="b">
        <f t="shared" si="44"/>
        <v>0</v>
      </c>
    </row>
    <row r="28" spans="1:58" x14ac:dyDescent="0.2">
      <c r="A28" t="s">
        <v>8</v>
      </c>
      <c r="C28">
        <v>80</v>
      </c>
      <c r="D28" t="s">
        <v>13</v>
      </c>
      <c r="E28" t="s">
        <v>24</v>
      </c>
      <c r="F28">
        <v>0</v>
      </c>
      <c r="G28">
        <v>0</v>
      </c>
      <c r="H28">
        <v>1</v>
      </c>
      <c r="I28">
        <v>0</v>
      </c>
      <c r="J28" t="s">
        <v>23</v>
      </c>
      <c r="K28" t="b">
        <f t="shared" si="45"/>
        <v>1</v>
      </c>
      <c r="L28" t="b">
        <f t="shared" si="0"/>
        <v>0</v>
      </c>
      <c r="M28" t="b">
        <f t="shared" si="1"/>
        <v>0</v>
      </c>
      <c r="N28">
        <v>1</v>
      </c>
      <c r="O28" t="b">
        <f t="shared" si="2"/>
        <v>0</v>
      </c>
      <c r="P28" t="b">
        <f t="shared" si="3"/>
        <v>1</v>
      </c>
      <c r="Q28" t="b">
        <f t="shared" si="4"/>
        <v>1</v>
      </c>
      <c r="R28" t="b">
        <f t="shared" si="5"/>
        <v>1</v>
      </c>
      <c r="S28" t="b">
        <f t="shared" si="6"/>
        <v>0</v>
      </c>
      <c r="T28" t="b">
        <f t="shared" si="7"/>
        <v>0</v>
      </c>
      <c r="U28" t="b">
        <f t="shared" si="8"/>
        <v>0</v>
      </c>
      <c r="V28" t="b">
        <f t="shared" si="9"/>
        <v>0</v>
      </c>
      <c r="W28" t="b">
        <f t="shared" si="10"/>
        <v>0</v>
      </c>
      <c r="X28" t="b">
        <f t="shared" si="11"/>
        <v>0</v>
      </c>
      <c r="Y28" t="b">
        <f t="shared" si="12"/>
        <v>0</v>
      </c>
      <c r="Z28" t="b">
        <f t="shared" si="13"/>
        <v>0</v>
      </c>
      <c r="AA28" t="b">
        <v>1</v>
      </c>
      <c r="AB28" t="b">
        <f t="shared" si="14"/>
        <v>0</v>
      </c>
      <c r="AC28" t="b">
        <f t="shared" si="15"/>
        <v>0</v>
      </c>
      <c r="AD28" t="b">
        <f t="shared" si="16"/>
        <v>0</v>
      </c>
      <c r="AE28" t="b">
        <f t="shared" si="17"/>
        <v>0</v>
      </c>
      <c r="AF28" t="b">
        <f t="shared" si="18"/>
        <v>0</v>
      </c>
      <c r="AG28" t="b">
        <f t="shared" si="19"/>
        <v>0</v>
      </c>
      <c r="AH28" t="b">
        <f t="shared" si="20"/>
        <v>0</v>
      </c>
      <c r="AI28" t="b">
        <f t="shared" si="21"/>
        <v>0</v>
      </c>
      <c r="AJ28" t="b">
        <f t="shared" si="22"/>
        <v>0</v>
      </c>
      <c r="AK28" t="b">
        <f t="shared" si="23"/>
        <v>1</v>
      </c>
      <c r="AL28" t="b">
        <f t="shared" si="24"/>
        <v>0</v>
      </c>
      <c r="AM28" t="b">
        <f t="shared" si="25"/>
        <v>0</v>
      </c>
      <c r="AN28" t="b">
        <f t="shared" si="26"/>
        <v>0</v>
      </c>
      <c r="AO28" t="b">
        <f t="shared" si="27"/>
        <v>1</v>
      </c>
      <c r="AP28" t="b">
        <f t="shared" si="28"/>
        <v>1</v>
      </c>
      <c r="AQ28" t="b">
        <f t="shared" si="29"/>
        <v>0</v>
      </c>
      <c r="AR28" t="b">
        <f t="shared" si="30"/>
        <v>0</v>
      </c>
      <c r="AS28" t="b">
        <f t="shared" si="31"/>
        <v>0</v>
      </c>
      <c r="AT28" t="b">
        <f t="shared" si="32"/>
        <v>0</v>
      </c>
      <c r="AU28" t="b">
        <f t="shared" si="33"/>
        <v>1</v>
      </c>
      <c r="AV28" t="b">
        <f t="shared" si="34"/>
        <v>0</v>
      </c>
      <c r="AW28" t="b">
        <f t="shared" si="35"/>
        <v>1</v>
      </c>
      <c r="AX28" t="b">
        <f t="shared" si="36"/>
        <v>0</v>
      </c>
      <c r="AY28" t="b">
        <f t="shared" si="37"/>
        <v>0</v>
      </c>
      <c r="AZ28" t="b">
        <f t="shared" si="38"/>
        <v>0</v>
      </c>
      <c r="BA28" t="b">
        <f t="shared" si="39"/>
        <v>0</v>
      </c>
      <c r="BB28" t="b">
        <f t="shared" si="40"/>
        <v>0</v>
      </c>
      <c r="BC28" t="b">
        <f t="shared" si="41"/>
        <v>0</v>
      </c>
      <c r="BD28" t="b">
        <f t="shared" si="42"/>
        <v>0</v>
      </c>
      <c r="BE28" t="b">
        <f t="shared" si="43"/>
        <v>0</v>
      </c>
      <c r="BF28" t="b">
        <f t="shared" si="44"/>
        <v>1</v>
      </c>
    </row>
    <row r="29" spans="1:58" x14ac:dyDescent="0.2">
      <c r="A29" t="s">
        <v>8</v>
      </c>
      <c r="C29">
        <v>67</v>
      </c>
      <c r="D29" t="s">
        <v>13</v>
      </c>
      <c r="E29" t="s">
        <v>40</v>
      </c>
      <c r="F29">
        <v>0.5</v>
      </c>
      <c r="G29">
        <v>0</v>
      </c>
      <c r="H29">
        <v>0</v>
      </c>
      <c r="I29">
        <v>0</v>
      </c>
      <c r="J29" t="s">
        <v>23</v>
      </c>
      <c r="K29" t="b">
        <f t="shared" si="45"/>
        <v>0</v>
      </c>
      <c r="L29" t="b">
        <f t="shared" si="0"/>
        <v>1</v>
      </c>
      <c r="M29" t="b">
        <f t="shared" si="1"/>
        <v>0</v>
      </c>
      <c r="N29">
        <v>1</v>
      </c>
      <c r="O29" t="b">
        <f t="shared" si="2"/>
        <v>1</v>
      </c>
      <c r="P29" t="b">
        <f t="shared" si="3"/>
        <v>1</v>
      </c>
      <c r="Q29" t="b">
        <f t="shared" si="4"/>
        <v>0</v>
      </c>
      <c r="R29" t="b">
        <f t="shared" si="5"/>
        <v>0</v>
      </c>
      <c r="S29" t="b">
        <f t="shared" si="6"/>
        <v>0</v>
      </c>
      <c r="T29" t="b">
        <f t="shared" si="7"/>
        <v>0</v>
      </c>
      <c r="U29" t="b">
        <f t="shared" si="8"/>
        <v>1</v>
      </c>
      <c r="V29" t="b">
        <f t="shared" si="9"/>
        <v>0</v>
      </c>
      <c r="W29" t="b">
        <f t="shared" si="10"/>
        <v>0</v>
      </c>
      <c r="X29" t="b">
        <f t="shared" si="11"/>
        <v>0</v>
      </c>
      <c r="Y29" t="b">
        <f t="shared" si="12"/>
        <v>0</v>
      </c>
      <c r="Z29" t="b">
        <f t="shared" si="13"/>
        <v>0</v>
      </c>
      <c r="AA29" t="b">
        <v>1</v>
      </c>
      <c r="AB29" t="b">
        <f t="shared" si="14"/>
        <v>0</v>
      </c>
      <c r="AC29" t="b">
        <f t="shared" si="15"/>
        <v>0</v>
      </c>
      <c r="AD29" t="b">
        <f t="shared" si="16"/>
        <v>0</v>
      </c>
      <c r="AE29" t="b">
        <f t="shared" si="17"/>
        <v>0</v>
      </c>
      <c r="AF29" t="b">
        <f t="shared" si="18"/>
        <v>1</v>
      </c>
      <c r="AG29" t="b">
        <f t="shared" si="19"/>
        <v>1</v>
      </c>
      <c r="AH29" t="b">
        <f t="shared" si="20"/>
        <v>0</v>
      </c>
      <c r="AI29" t="b">
        <f t="shared" si="21"/>
        <v>0</v>
      </c>
      <c r="AJ29" t="b">
        <f t="shared" si="22"/>
        <v>0</v>
      </c>
      <c r="AK29" t="b">
        <f t="shared" si="23"/>
        <v>0</v>
      </c>
      <c r="AL29" t="b">
        <f t="shared" si="24"/>
        <v>0</v>
      </c>
      <c r="AM29" t="b">
        <f t="shared" si="25"/>
        <v>0</v>
      </c>
      <c r="AN29" t="b">
        <f t="shared" si="26"/>
        <v>0</v>
      </c>
      <c r="AO29" t="b">
        <f t="shared" si="27"/>
        <v>1</v>
      </c>
      <c r="AP29" t="b">
        <f t="shared" si="28"/>
        <v>0</v>
      </c>
      <c r="AQ29" t="b">
        <f t="shared" si="29"/>
        <v>0</v>
      </c>
      <c r="AR29" t="b">
        <f t="shared" si="30"/>
        <v>0</v>
      </c>
      <c r="AS29" t="b">
        <f t="shared" si="31"/>
        <v>0</v>
      </c>
      <c r="AT29" t="b">
        <f t="shared" si="32"/>
        <v>0</v>
      </c>
      <c r="AU29" t="b">
        <f t="shared" si="33"/>
        <v>0</v>
      </c>
      <c r="AV29" t="b">
        <f t="shared" si="34"/>
        <v>0</v>
      </c>
      <c r="AW29" t="b">
        <f t="shared" si="35"/>
        <v>0</v>
      </c>
      <c r="AX29" t="b">
        <f t="shared" si="36"/>
        <v>0</v>
      </c>
      <c r="AY29" t="b">
        <f t="shared" si="37"/>
        <v>0</v>
      </c>
      <c r="AZ29" t="b">
        <f t="shared" si="38"/>
        <v>0</v>
      </c>
      <c r="BA29" t="b">
        <f t="shared" si="39"/>
        <v>1</v>
      </c>
      <c r="BB29" t="b">
        <f t="shared" si="40"/>
        <v>0</v>
      </c>
      <c r="BC29" t="b">
        <f t="shared" si="41"/>
        <v>1</v>
      </c>
      <c r="BD29" t="b">
        <f t="shared" si="42"/>
        <v>1</v>
      </c>
      <c r="BE29" t="b">
        <f t="shared" si="43"/>
        <v>0</v>
      </c>
      <c r="BF29" t="b">
        <f t="shared" si="44"/>
        <v>0</v>
      </c>
    </row>
    <row r="30" spans="1:58" x14ac:dyDescent="0.2">
      <c r="A30" t="s">
        <v>16</v>
      </c>
      <c r="C30">
        <v>80</v>
      </c>
      <c r="D30" t="s">
        <v>9</v>
      </c>
      <c r="F30">
        <v>0</v>
      </c>
      <c r="G30">
        <v>1</v>
      </c>
      <c r="H30">
        <v>1</v>
      </c>
      <c r="I30">
        <v>0</v>
      </c>
      <c r="J30" t="s">
        <v>23</v>
      </c>
      <c r="K30" t="b">
        <f t="shared" si="45"/>
        <v>1</v>
      </c>
      <c r="L30" t="b">
        <f t="shared" si="0"/>
        <v>0</v>
      </c>
      <c r="M30" t="b">
        <f t="shared" si="1"/>
        <v>0</v>
      </c>
      <c r="N30">
        <v>1</v>
      </c>
      <c r="O30" t="b">
        <f t="shared" si="2"/>
        <v>0</v>
      </c>
      <c r="P30" t="b">
        <f t="shared" si="3"/>
        <v>1</v>
      </c>
      <c r="Q30" t="b">
        <f t="shared" si="4"/>
        <v>1</v>
      </c>
      <c r="R30" t="b">
        <f t="shared" si="5"/>
        <v>1</v>
      </c>
      <c r="S30" t="b">
        <f t="shared" si="6"/>
        <v>0</v>
      </c>
      <c r="T30" t="b">
        <f t="shared" si="7"/>
        <v>0</v>
      </c>
      <c r="U30" t="b">
        <f t="shared" si="8"/>
        <v>0</v>
      </c>
      <c r="V30" t="b">
        <f t="shared" si="9"/>
        <v>1</v>
      </c>
      <c r="W30" t="b">
        <f t="shared" si="10"/>
        <v>0</v>
      </c>
      <c r="X30" t="b">
        <f t="shared" si="11"/>
        <v>0</v>
      </c>
      <c r="Y30" t="b">
        <f t="shared" si="12"/>
        <v>1</v>
      </c>
      <c r="Z30" t="b">
        <f t="shared" si="13"/>
        <v>1</v>
      </c>
      <c r="AA30" t="b">
        <v>0</v>
      </c>
      <c r="AB30" t="b">
        <f t="shared" si="14"/>
        <v>1</v>
      </c>
      <c r="AC30" t="b">
        <f t="shared" si="15"/>
        <v>1</v>
      </c>
      <c r="AD30" t="b">
        <f t="shared" si="16"/>
        <v>0</v>
      </c>
      <c r="AE30" t="b">
        <f t="shared" si="17"/>
        <v>0</v>
      </c>
      <c r="AF30" t="b">
        <f t="shared" si="18"/>
        <v>0</v>
      </c>
      <c r="AG30" t="b">
        <f t="shared" si="19"/>
        <v>0</v>
      </c>
      <c r="AH30" t="b">
        <f t="shared" si="20"/>
        <v>0</v>
      </c>
      <c r="AI30" t="b">
        <f t="shared" si="21"/>
        <v>0</v>
      </c>
      <c r="AJ30" t="b">
        <f t="shared" si="22"/>
        <v>1</v>
      </c>
      <c r="AK30" t="b">
        <f t="shared" si="23"/>
        <v>1</v>
      </c>
      <c r="AL30" t="b">
        <f t="shared" si="24"/>
        <v>1</v>
      </c>
      <c r="AM30" t="b">
        <f t="shared" si="25"/>
        <v>0</v>
      </c>
      <c r="AN30" t="b">
        <f t="shared" si="26"/>
        <v>0</v>
      </c>
      <c r="AO30" t="b">
        <f t="shared" si="27"/>
        <v>0</v>
      </c>
      <c r="AP30" t="b">
        <f t="shared" si="28"/>
        <v>0</v>
      </c>
      <c r="AQ30" t="b">
        <f t="shared" si="29"/>
        <v>0</v>
      </c>
      <c r="AR30" t="b">
        <f t="shared" si="30"/>
        <v>0</v>
      </c>
      <c r="AS30" t="b">
        <f t="shared" si="31"/>
        <v>1</v>
      </c>
      <c r="AT30" t="b">
        <f t="shared" si="32"/>
        <v>0</v>
      </c>
      <c r="AU30" t="b">
        <f t="shared" si="33"/>
        <v>1</v>
      </c>
      <c r="AV30" t="b">
        <f t="shared" si="34"/>
        <v>0</v>
      </c>
      <c r="AW30" t="b">
        <f t="shared" si="35"/>
        <v>1</v>
      </c>
      <c r="AX30" t="b">
        <f t="shared" si="36"/>
        <v>0</v>
      </c>
      <c r="AY30" t="b">
        <f t="shared" si="37"/>
        <v>1</v>
      </c>
      <c r="AZ30" t="b">
        <f t="shared" si="38"/>
        <v>1</v>
      </c>
      <c r="BA30" t="b">
        <f t="shared" si="39"/>
        <v>0</v>
      </c>
      <c r="BB30" t="b">
        <f t="shared" si="40"/>
        <v>0</v>
      </c>
      <c r="BC30" t="b">
        <f t="shared" si="41"/>
        <v>0</v>
      </c>
      <c r="BD30" t="b">
        <f t="shared" si="42"/>
        <v>1</v>
      </c>
      <c r="BE30" t="b">
        <f t="shared" si="43"/>
        <v>1</v>
      </c>
      <c r="BF30" t="b">
        <f t="shared" si="44"/>
        <v>0</v>
      </c>
    </row>
    <row r="31" spans="1:58" x14ac:dyDescent="0.2">
      <c r="A31" t="s">
        <v>16</v>
      </c>
      <c r="C31">
        <v>64</v>
      </c>
      <c r="D31" t="s">
        <v>9</v>
      </c>
      <c r="E31" t="s">
        <v>32</v>
      </c>
      <c r="F31">
        <v>1</v>
      </c>
      <c r="G31">
        <v>0</v>
      </c>
      <c r="H31">
        <v>0</v>
      </c>
      <c r="I31">
        <v>0</v>
      </c>
      <c r="J31" t="s">
        <v>23</v>
      </c>
      <c r="K31" t="b">
        <f t="shared" si="45"/>
        <v>0</v>
      </c>
      <c r="L31" t="b">
        <f t="shared" si="0"/>
        <v>1</v>
      </c>
      <c r="M31" t="b">
        <f t="shared" si="1"/>
        <v>0</v>
      </c>
      <c r="N31">
        <v>1</v>
      </c>
      <c r="O31" t="b">
        <f t="shared" si="2"/>
        <v>0</v>
      </c>
      <c r="P31" t="b">
        <f t="shared" si="3"/>
        <v>0</v>
      </c>
      <c r="Q31" t="b">
        <f t="shared" si="4"/>
        <v>0</v>
      </c>
      <c r="R31" t="b">
        <f t="shared" si="5"/>
        <v>0</v>
      </c>
      <c r="S31" t="b">
        <f t="shared" si="6"/>
        <v>0</v>
      </c>
      <c r="T31" t="b">
        <f t="shared" si="7"/>
        <v>0</v>
      </c>
      <c r="U31" t="b">
        <f t="shared" si="8"/>
        <v>0</v>
      </c>
      <c r="V31" t="b">
        <f t="shared" si="9"/>
        <v>0</v>
      </c>
      <c r="W31" t="b">
        <f t="shared" si="10"/>
        <v>0</v>
      </c>
      <c r="X31" t="b">
        <f t="shared" si="11"/>
        <v>0</v>
      </c>
      <c r="Y31" t="b">
        <f t="shared" si="12"/>
        <v>0</v>
      </c>
      <c r="Z31" t="b">
        <f t="shared" si="13"/>
        <v>0</v>
      </c>
      <c r="AA31" t="b">
        <v>0</v>
      </c>
      <c r="AB31" t="b">
        <f t="shared" si="14"/>
        <v>0</v>
      </c>
      <c r="AC31" t="b">
        <f t="shared" si="15"/>
        <v>0</v>
      </c>
      <c r="AD31" t="b">
        <f t="shared" si="16"/>
        <v>0</v>
      </c>
      <c r="AE31" t="b">
        <f t="shared" si="17"/>
        <v>1</v>
      </c>
      <c r="AF31" t="b">
        <f t="shared" si="18"/>
        <v>0</v>
      </c>
      <c r="AG31" t="b">
        <f t="shared" si="19"/>
        <v>1</v>
      </c>
      <c r="AH31" t="b">
        <f t="shared" si="20"/>
        <v>1</v>
      </c>
      <c r="AI31" t="b">
        <f t="shared" si="21"/>
        <v>0</v>
      </c>
      <c r="AJ31" t="b">
        <f t="shared" si="22"/>
        <v>0</v>
      </c>
      <c r="AK31" t="b">
        <f t="shared" si="23"/>
        <v>0</v>
      </c>
      <c r="AL31" t="b">
        <f t="shared" si="24"/>
        <v>0</v>
      </c>
      <c r="AM31" t="b">
        <f t="shared" si="25"/>
        <v>0</v>
      </c>
      <c r="AN31" t="b">
        <f t="shared" si="26"/>
        <v>0</v>
      </c>
      <c r="AO31" t="b">
        <f t="shared" si="27"/>
        <v>0</v>
      </c>
      <c r="AP31" t="b">
        <f t="shared" si="28"/>
        <v>0</v>
      </c>
      <c r="AQ31" t="b">
        <f t="shared" si="29"/>
        <v>0</v>
      </c>
      <c r="AR31" t="b">
        <f t="shared" si="30"/>
        <v>1</v>
      </c>
      <c r="AS31" t="b">
        <f t="shared" si="31"/>
        <v>0</v>
      </c>
      <c r="AT31" t="b">
        <f t="shared" si="32"/>
        <v>0</v>
      </c>
      <c r="AU31" t="b">
        <f t="shared" si="33"/>
        <v>0</v>
      </c>
      <c r="AV31" t="b">
        <f t="shared" si="34"/>
        <v>0</v>
      </c>
      <c r="AW31" t="b">
        <f t="shared" si="35"/>
        <v>0</v>
      </c>
      <c r="AX31" t="b">
        <f t="shared" si="36"/>
        <v>0</v>
      </c>
      <c r="AY31" t="b">
        <f t="shared" si="37"/>
        <v>1</v>
      </c>
      <c r="AZ31" t="b">
        <f t="shared" si="38"/>
        <v>1</v>
      </c>
      <c r="BA31" t="b">
        <f t="shared" si="39"/>
        <v>0</v>
      </c>
      <c r="BB31" t="b">
        <f t="shared" si="40"/>
        <v>0</v>
      </c>
      <c r="BC31" t="b">
        <f t="shared" si="41"/>
        <v>0</v>
      </c>
      <c r="BD31" t="b">
        <f t="shared" si="42"/>
        <v>1</v>
      </c>
      <c r="BE31" t="b">
        <f t="shared" si="43"/>
        <v>1</v>
      </c>
      <c r="BF31" t="b">
        <f t="shared" si="44"/>
        <v>0</v>
      </c>
    </row>
    <row r="32" spans="1:58" x14ac:dyDescent="0.2">
      <c r="A32" t="s">
        <v>8</v>
      </c>
      <c r="C32">
        <v>53</v>
      </c>
      <c r="D32" t="s">
        <v>13</v>
      </c>
      <c r="E32" t="s">
        <v>18</v>
      </c>
      <c r="F32">
        <v>0.5</v>
      </c>
      <c r="G32">
        <v>1</v>
      </c>
      <c r="H32">
        <v>0</v>
      </c>
      <c r="I32">
        <v>0</v>
      </c>
      <c r="J32" t="s">
        <v>33</v>
      </c>
      <c r="K32" t="b">
        <f t="shared" si="45"/>
        <v>0</v>
      </c>
      <c r="L32" t="b">
        <f t="shared" si="0"/>
        <v>0</v>
      </c>
      <c r="M32" t="b">
        <f t="shared" si="1"/>
        <v>0</v>
      </c>
      <c r="N32">
        <v>1</v>
      </c>
      <c r="O32" t="b">
        <f t="shared" si="2"/>
        <v>1</v>
      </c>
      <c r="P32" t="b">
        <f t="shared" si="3"/>
        <v>1</v>
      </c>
      <c r="Q32" t="b">
        <f t="shared" si="4"/>
        <v>1</v>
      </c>
      <c r="R32" t="b">
        <f t="shared" si="5"/>
        <v>1</v>
      </c>
      <c r="S32" t="b">
        <f t="shared" si="6"/>
        <v>0</v>
      </c>
      <c r="T32" t="b">
        <f t="shared" si="7"/>
        <v>0</v>
      </c>
      <c r="U32" t="b">
        <f t="shared" si="8"/>
        <v>0</v>
      </c>
      <c r="V32" t="b">
        <f t="shared" si="9"/>
        <v>0</v>
      </c>
      <c r="W32" t="b">
        <f t="shared" si="10"/>
        <v>0</v>
      </c>
      <c r="X32" t="b">
        <f t="shared" si="11"/>
        <v>0</v>
      </c>
      <c r="Y32" t="b">
        <f t="shared" si="12"/>
        <v>0</v>
      </c>
      <c r="Z32" t="b">
        <f t="shared" si="13"/>
        <v>0</v>
      </c>
      <c r="AA32" t="b">
        <v>1</v>
      </c>
      <c r="AB32" t="b">
        <f t="shared" si="14"/>
        <v>0</v>
      </c>
      <c r="AC32" t="b">
        <f t="shared" si="15"/>
        <v>0</v>
      </c>
      <c r="AD32" t="b">
        <f t="shared" si="16"/>
        <v>0</v>
      </c>
      <c r="AE32" t="b">
        <f t="shared" si="17"/>
        <v>0</v>
      </c>
      <c r="AF32" t="b">
        <f t="shared" si="18"/>
        <v>1</v>
      </c>
      <c r="AG32" t="b">
        <f t="shared" si="19"/>
        <v>1</v>
      </c>
      <c r="AH32" t="b">
        <f t="shared" si="20"/>
        <v>0</v>
      </c>
      <c r="AI32" t="b">
        <f t="shared" si="21"/>
        <v>0</v>
      </c>
      <c r="AJ32" t="b">
        <f t="shared" si="22"/>
        <v>1</v>
      </c>
      <c r="AK32" t="b">
        <f t="shared" si="23"/>
        <v>0</v>
      </c>
      <c r="AL32" t="b">
        <f t="shared" si="24"/>
        <v>0</v>
      </c>
      <c r="AM32" t="b">
        <f t="shared" si="25"/>
        <v>0</v>
      </c>
      <c r="AN32" t="b">
        <f t="shared" si="26"/>
        <v>0</v>
      </c>
      <c r="AO32" t="b">
        <f t="shared" si="27"/>
        <v>1</v>
      </c>
      <c r="AP32" t="b">
        <f t="shared" si="28"/>
        <v>1</v>
      </c>
      <c r="AQ32" t="b">
        <f t="shared" si="29"/>
        <v>0</v>
      </c>
      <c r="AR32" t="b">
        <f t="shared" si="30"/>
        <v>0</v>
      </c>
      <c r="AS32" t="b">
        <f t="shared" si="31"/>
        <v>1</v>
      </c>
      <c r="AT32" t="b">
        <f t="shared" si="32"/>
        <v>0</v>
      </c>
      <c r="AU32" t="b">
        <f t="shared" si="33"/>
        <v>0</v>
      </c>
      <c r="AV32" t="b">
        <f t="shared" si="34"/>
        <v>0</v>
      </c>
      <c r="AW32" t="b">
        <f t="shared" si="35"/>
        <v>0</v>
      </c>
      <c r="AX32" t="b">
        <f t="shared" si="36"/>
        <v>0</v>
      </c>
      <c r="AY32" t="b">
        <f t="shared" si="37"/>
        <v>1</v>
      </c>
      <c r="AZ32" t="b">
        <f t="shared" si="38"/>
        <v>0</v>
      </c>
      <c r="BA32" t="b">
        <f t="shared" si="39"/>
        <v>1</v>
      </c>
      <c r="BB32" t="b">
        <f t="shared" si="40"/>
        <v>0</v>
      </c>
      <c r="BC32" t="b">
        <f t="shared" si="41"/>
        <v>1</v>
      </c>
      <c r="BD32" t="b">
        <f t="shared" si="42"/>
        <v>1</v>
      </c>
      <c r="BE32" t="b">
        <f t="shared" si="43"/>
        <v>0</v>
      </c>
      <c r="BF32" t="b">
        <f t="shared" si="44"/>
        <v>0</v>
      </c>
    </row>
    <row r="33" spans="1:58" x14ac:dyDescent="0.2">
      <c r="A33" t="s">
        <v>8</v>
      </c>
      <c r="C33">
        <v>64</v>
      </c>
      <c r="D33" t="s">
        <v>13</v>
      </c>
      <c r="E33" t="s">
        <v>34</v>
      </c>
      <c r="F33">
        <v>0.5</v>
      </c>
      <c r="G33">
        <v>0</v>
      </c>
      <c r="H33">
        <v>1</v>
      </c>
      <c r="I33">
        <v>0</v>
      </c>
      <c r="J33" t="s">
        <v>33</v>
      </c>
      <c r="K33" t="b">
        <f t="shared" si="45"/>
        <v>0</v>
      </c>
      <c r="L33" t="b">
        <f t="shared" si="0"/>
        <v>0</v>
      </c>
      <c r="M33" t="b">
        <f t="shared" si="1"/>
        <v>0</v>
      </c>
      <c r="N33">
        <v>1</v>
      </c>
      <c r="O33" t="b">
        <f t="shared" si="2"/>
        <v>1</v>
      </c>
      <c r="P33" t="b">
        <f t="shared" si="3"/>
        <v>1</v>
      </c>
      <c r="Q33" t="b">
        <f t="shared" si="4"/>
        <v>1</v>
      </c>
      <c r="R33" t="b">
        <f t="shared" si="5"/>
        <v>1</v>
      </c>
      <c r="S33" t="b">
        <f t="shared" si="6"/>
        <v>0</v>
      </c>
      <c r="T33" t="b">
        <f t="shared" si="7"/>
        <v>0</v>
      </c>
      <c r="U33" t="b">
        <f t="shared" si="8"/>
        <v>0</v>
      </c>
      <c r="V33" t="b">
        <f t="shared" si="9"/>
        <v>0</v>
      </c>
      <c r="W33" t="b">
        <f t="shared" si="10"/>
        <v>0</v>
      </c>
      <c r="X33" t="b">
        <f t="shared" si="11"/>
        <v>0</v>
      </c>
      <c r="Y33" t="b">
        <f t="shared" si="12"/>
        <v>0</v>
      </c>
      <c r="Z33" t="b">
        <f t="shared" si="13"/>
        <v>0</v>
      </c>
      <c r="AA33" t="b">
        <v>1</v>
      </c>
      <c r="AB33" t="b">
        <f t="shared" si="14"/>
        <v>0</v>
      </c>
      <c r="AC33" t="b">
        <f t="shared" si="15"/>
        <v>0</v>
      </c>
      <c r="AD33" t="b">
        <f t="shared" si="16"/>
        <v>0</v>
      </c>
      <c r="AE33" t="b">
        <f t="shared" si="17"/>
        <v>0</v>
      </c>
      <c r="AF33" t="b">
        <f t="shared" si="18"/>
        <v>1</v>
      </c>
      <c r="AG33" t="b">
        <f t="shared" si="19"/>
        <v>1</v>
      </c>
      <c r="AH33" t="b">
        <f t="shared" si="20"/>
        <v>0</v>
      </c>
      <c r="AI33" t="b">
        <f t="shared" si="21"/>
        <v>0</v>
      </c>
      <c r="AJ33" t="b">
        <f t="shared" si="22"/>
        <v>0</v>
      </c>
      <c r="AK33" t="b">
        <f t="shared" si="23"/>
        <v>1</v>
      </c>
      <c r="AL33" t="b">
        <f t="shared" si="24"/>
        <v>0</v>
      </c>
      <c r="AM33" t="b">
        <f t="shared" si="25"/>
        <v>0</v>
      </c>
      <c r="AN33" t="b">
        <f t="shared" si="26"/>
        <v>0</v>
      </c>
      <c r="AO33" t="b">
        <f t="shared" si="27"/>
        <v>1</v>
      </c>
      <c r="AP33" t="b">
        <f t="shared" si="28"/>
        <v>1</v>
      </c>
      <c r="AQ33" t="b">
        <f t="shared" si="29"/>
        <v>0</v>
      </c>
      <c r="AR33" t="b">
        <f t="shared" si="30"/>
        <v>0</v>
      </c>
      <c r="AS33" t="b">
        <f t="shared" si="31"/>
        <v>0</v>
      </c>
      <c r="AT33" t="b">
        <f t="shared" si="32"/>
        <v>0</v>
      </c>
      <c r="AU33" t="b">
        <f t="shared" si="33"/>
        <v>1</v>
      </c>
      <c r="AV33" t="b">
        <f t="shared" si="34"/>
        <v>0</v>
      </c>
      <c r="AW33" t="b">
        <f t="shared" si="35"/>
        <v>1</v>
      </c>
      <c r="AX33" t="b">
        <f t="shared" si="36"/>
        <v>0</v>
      </c>
      <c r="AY33" t="b">
        <f t="shared" si="37"/>
        <v>0</v>
      </c>
      <c r="AZ33" t="b">
        <f t="shared" si="38"/>
        <v>0</v>
      </c>
      <c r="BA33" t="b">
        <f t="shared" si="39"/>
        <v>1</v>
      </c>
      <c r="BB33" t="b">
        <f t="shared" si="40"/>
        <v>0</v>
      </c>
      <c r="BC33" t="b">
        <f t="shared" si="41"/>
        <v>1</v>
      </c>
      <c r="BD33" t="b">
        <f t="shared" si="42"/>
        <v>1</v>
      </c>
      <c r="BE33" t="b">
        <f t="shared" si="43"/>
        <v>0</v>
      </c>
      <c r="BF33" t="b">
        <f t="shared" si="44"/>
        <v>0</v>
      </c>
    </row>
    <row r="34" spans="1:58" x14ac:dyDescent="0.2">
      <c r="A34" s="9" t="s">
        <v>8</v>
      </c>
      <c r="B34" s="9"/>
      <c r="C34" s="9">
        <v>67</v>
      </c>
      <c r="D34" s="9" t="s">
        <v>13</v>
      </c>
      <c r="E34" s="9" t="s">
        <v>15</v>
      </c>
      <c r="F34" s="9">
        <v>0.5</v>
      </c>
      <c r="G34" s="9">
        <v>1</v>
      </c>
      <c r="H34" s="9">
        <v>1</v>
      </c>
      <c r="I34" s="9">
        <v>0</v>
      </c>
      <c r="J34" s="9" t="s">
        <v>33</v>
      </c>
      <c r="K34" t="b">
        <f t="shared" si="45"/>
        <v>0</v>
      </c>
      <c r="L34" t="b">
        <f t="shared" si="0"/>
        <v>0</v>
      </c>
      <c r="M34" t="b">
        <f t="shared" si="1"/>
        <v>0</v>
      </c>
      <c r="N34">
        <v>1</v>
      </c>
      <c r="O34" t="b">
        <f t="shared" si="2"/>
        <v>1</v>
      </c>
      <c r="P34" t="b">
        <f t="shared" si="3"/>
        <v>1</v>
      </c>
      <c r="Q34" t="b">
        <f t="shared" si="4"/>
        <v>1</v>
      </c>
      <c r="R34" t="b">
        <f t="shared" si="5"/>
        <v>1</v>
      </c>
      <c r="S34" t="b">
        <f t="shared" si="6"/>
        <v>0</v>
      </c>
      <c r="T34" t="b">
        <f t="shared" si="7"/>
        <v>0</v>
      </c>
      <c r="U34" t="b">
        <f t="shared" si="8"/>
        <v>0</v>
      </c>
      <c r="V34" t="b">
        <f t="shared" si="9"/>
        <v>1</v>
      </c>
      <c r="W34" t="b">
        <f t="shared" si="10"/>
        <v>0</v>
      </c>
      <c r="X34" t="b">
        <f t="shared" si="11"/>
        <v>0</v>
      </c>
      <c r="Y34" t="b">
        <f t="shared" si="12"/>
        <v>1</v>
      </c>
      <c r="Z34" t="b">
        <f t="shared" si="13"/>
        <v>1</v>
      </c>
      <c r="AA34" t="b">
        <v>1</v>
      </c>
      <c r="AB34" t="b">
        <f t="shared" si="14"/>
        <v>0</v>
      </c>
      <c r="AC34" t="b">
        <f t="shared" si="15"/>
        <v>0</v>
      </c>
      <c r="AD34" t="b">
        <f t="shared" si="16"/>
        <v>0</v>
      </c>
      <c r="AE34" t="b">
        <f t="shared" si="17"/>
        <v>0</v>
      </c>
      <c r="AF34" t="b">
        <f t="shared" si="18"/>
        <v>1</v>
      </c>
      <c r="AG34" t="b">
        <f t="shared" si="19"/>
        <v>1</v>
      </c>
      <c r="AH34" t="b">
        <f t="shared" si="20"/>
        <v>0</v>
      </c>
      <c r="AI34" t="b">
        <f t="shared" si="21"/>
        <v>0</v>
      </c>
      <c r="AJ34" t="b">
        <f t="shared" si="22"/>
        <v>1</v>
      </c>
      <c r="AK34" t="b">
        <f t="shared" si="23"/>
        <v>1</v>
      </c>
      <c r="AL34" t="b">
        <f t="shared" si="24"/>
        <v>1</v>
      </c>
      <c r="AM34" t="b">
        <f t="shared" si="25"/>
        <v>0</v>
      </c>
      <c r="AN34" t="b">
        <f t="shared" si="26"/>
        <v>0</v>
      </c>
      <c r="AO34" t="b">
        <f t="shared" si="27"/>
        <v>1</v>
      </c>
      <c r="AP34" t="b">
        <f t="shared" si="28"/>
        <v>1</v>
      </c>
      <c r="AQ34" t="b">
        <f t="shared" si="29"/>
        <v>0</v>
      </c>
      <c r="AR34" t="b">
        <f t="shared" si="30"/>
        <v>0</v>
      </c>
      <c r="AS34" t="b">
        <f t="shared" si="31"/>
        <v>1</v>
      </c>
      <c r="AT34" t="b">
        <f t="shared" si="32"/>
        <v>0</v>
      </c>
      <c r="AU34" t="b">
        <f t="shared" si="33"/>
        <v>1</v>
      </c>
      <c r="AV34" t="b">
        <f t="shared" si="34"/>
        <v>0</v>
      </c>
      <c r="AW34" t="b">
        <f t="shared" si="35"/>
        <v>1</v>
      </c>
      <c r="AX34" t="b">
        <f t="shared" si="36"/>
        <v>0</v>
      </c>
      <c r="AY34" t="b">
        <f t="shared" si="37"/>
        <v>1</v>
      </c>
      <c r="AZ34" t="b">
        <f t="shared" si="38"/>
        <v>0</v>
      </c>
      <c r="BA34" t="b">
        <f t="shared" si="39"/>
        <v>1</v>
      </c>
      <c r="BB34" t="b">
        <f t="shared" si="40"/>
        <v>0</v>
      </c>
      <c r="BC34" t="b">
        <f t="shared" si="41"/>
        <v>1</v>
      </c>
      <c r="BD34" t="b">
        <f t="shared" si="42"/>
        <v>1</v>
      </c>
      <c r="BE34" t="b">
        <f t="shared" si="43"/>
        <v>0</v>
      </c>
      <c r="BF34" t="b">
        <f t="shared" si="44"/>
        <v>0</v>
      </c>
    </row>
    <row r="35" spans="1:58" x14ac:dyDescent="0.2">
      <c r="A35" t="s">
        <v>8</v>
      </c>
      <c r="C35">
        <v>61</v>
      </c>
      <c r="D35" t="s">
        <v>9</v>
      </c>
      <c r="E35" t="s">
        <v>19</v>
      </c>
      <c r="F35">
        <v>0.5</v>
      </c>
      <c r="G35">
        <v>1</v>
      </c>
      <c r="H35">
        <v>0</v>
      </c>
      <c r="I35">
        <v>1</v>
      </c>
      <c r="J35" t="s">
        <v>33</v>
      </c>
      <c r="K35" t="b">
        <f t="shared" si="45"/>
        <v>0</v>
      </c>
      <c r="L35" t="b">
        <f t="shared" si="0"/>
        <v>0</v>
      </c>
      <c r="M35" t="b">
        <f t="shared" si="1"/>
        <v>0</v>
      </c>
      <c r="N35">
        <v>1</v>
      </c>
      <c r="O35" t="b">
        <f t="shared" si="2"/>
        <v>1</v>
      </c>
      <c r="P35" t="b">
        <f t="shared" si="3"/>
        <v>1</v>
      </c>
      <c r="Q35" t="b">
        <f t="shared" si="4"/>
        <v>1</v>
      </c>
      <c r="R35" t="b">
        <f t="shared" si="5"/>
        <v>1</v>
      </c>
      <c r="S35" t="b">
        <f t="shared" si="6"/>
        <v>1</v>
      </c>
      <c r="T35" t="b">
        <f t="shared" si="7"/>
        <v>1</v>
      </c>
      <c r="U35" t="b">
        <f t="shared" si="8"/>
        <v>0</v>
      </c>
      <c r="V35" t="b">
        <f t="shared" si="9"/>
        <v>0</v>
      </c>
      <c r="W35" t="b">
        <f t="shared" si="10"/>
        <v>1</v>
      </c>
      <c r="X35" t="b">
        <f t="shared" si="11"/>
        <v>0</v>
      </c>
      <c r="Y35" t="b">
        <f t="shared" si="12"/>
        <v>1</v>
      </c>
      <c r="Z35" t="b">
        <f t="shared" si="13"/>
        <v>1</v>
      </c>
      <c r="AA35" t="b">
        <v>1</v>
      </c>
      <c r="AB35" t="b">
        <f t="shared" si="14"/>
        <v>0</v>
      </c>
      <c r="AC35" t="b">
        <f t="shared" si="15"/>
        <v>0</v>
      </c>
      <c r="AD35" t="b">
        <f t="shared" si="16"/>
        <v>0</v>
      </c>
      <c r="AE35" t="b">
        <f t="shared" si="17"/>
        <v>0</v>
      </c>
      <c r="AF35" t="b">
        <f t="shared" si="18"/>
        <v>1</v>
      </c>
      <c r="AG35" t="b">
        <f t="shared" si="19"/>
        <v>1</v>
      </c>
      <c r="AH35" t="b">
        <f t="shared" si="20"/>
        <v>0</v>
      </c>
      <c r="AI35" t="b">
        <f t="shared" si="21"/>
        <v>0</v>
      </c>
      <c r="AJ35" t="b">
        <f t="shared" si="22"/>
        <v>1</v>
      </c>
      <c r="AK35" t="b">
        <f t="shared" si="23"/>
        <v>0</v>
      </c>
      <c r="AL35" t="b">
        <f t="shared" si="24"/>
        <v>0</v>
      </c>
      <c r="AM35" t="b">
        <f t="shared" si="25"/>
        <v>0</v>
      </c>
      <c r="AN35" t="b">
        <f t="shared" si="26"/>
        <v>0</v>
      </c>
      <c r="AO35" t="b">
        <f t="shared" si="27"/>
        <v>1</v>
      </c>
      <c r="AP35" t="b">
        <f t="shared" si="28"/>
        <v>1</v>
      </c>
      <c r="AQ35" t="b">
        <f t="shared" si="29"/>
        <v>0</v>
      </c>
      <c r="AR35" t="b">
        <f t="shared" si="30"/>
        <v>0</v>
      </c>
      <c r="AS35" t="b">
        <f t="shared" si="31"/>
        <v>1</v>
      </c>
      <c r="AT35" t="b">
        <f t="shared" si="32"/>
        <v>0</v>
      </c>
      <c r="AU35" t="b">
        <f t="shared" si="33"/>
        <v>0</v>
      </c>
      <c r="AV35" t="b">
        <f t="shared" si="34"/>
        <v>1</v>
      </c>
      <c r="AW35" t="b">
        <f t="shared" si="35"/>
        <v>1</v>
      </c>
      <c r="AX35" t="b">
        <f t="shared" si="36"/>
        <v>0</v>
      </c>
      <c r="AY35" t="b">
        <f t="shared" si="37"/>
        <v>1</v>
      </c>
      <c r="AZ35" t="b">
        <f t="shared" si="38"/>
        <v>0</v>
      </c>
      <c r="BA35" t="b">
        <f t="shared" si="39"/>
        <v>1</v>
      </c>
      <c r="BB35" t="b">
        <f t="shared" si="40"/>
        <v>0</v>
      </c>
      <c r="BC35" t="b">
        <f t="shared" si="41"/>
        <v>1</v>
      </c>
      <c r="BD35" t="b">
        <f t="shared" si="42"/>
        <v>1</v>
      </c>
      <c r="BE35" t="b">
        <f t="shared" si="43"/>
        <v>0</v>
      </c>
      <c r="BF35" t="b">
        <f t="shared" si="44"/>
        <v>0</v>
      </c>
    </row>
    <row r="36" spans="1:58" x14ac:dyDescent="0.2">
      <c r="A36" s="9" t="s">
        <v>8</v>
      </c>
      <c r="B36" s="9"/>
      <c r="C36" s="9">
        <v>53</v>
      </c>
      <c r="D36" s="9" t="s">
        <v>13</v>
      </c>
      <c r="E36" s="9" t="s">
        <v>20</v>
      </c>
      <c r="F36" s="9">
        <v>0.5</v>
      </c>
      <c r="G36" s="9">
        <v>1</v>
      </c>
      <c r="H36" s="9">
        <v>1</v>
      </c>
      <c r="I36" s="9">
        <v>1</v>
      </c>
      <c r="J36" s="9" t="s">
        <v>33</v>
      </c>
      <c r="K36" t="b">
        <f t="shared" si="45"/>
        <v>0</v>
      </c>
      <c r="L36" t="b">
        <f t="shared" si="0"/>
        <v>0</v>
      </c>
      <c r="M36" t="b">
        <f t="shared" si="1"/>
        <v>0</v>
      </c>
      <c r="N36">
        <v>1</v>
      </c>
      <c r="O36" t="b">
        <f t="shared" si="2"/>
        <v>1</v>
      </c>
      <c r="P36" t="b">
        <f t="shared" si="3"/>
        <v>1</v>
      </c>
      <c r="Q36" t="b">
        <f t="shared" si="4"/>
        <v>1</v>
      </c>
      <c r="R36" t="b">
        <f t="shared" si="5"/>
        <v>1</v>
      </c>
      <c r="S36" t="b">
        <f t="shared" si="6"/>
        <v>1</v>
      </c>
      <c r="T36" t="b">
        <f t="shared" si="7"/>
        <v>1</v>
      </c>
      <c r="U36" t="b">
        <f t="shared" si="8"/>
        <v>0</v>
      </c>
      <c r="V36" t="b">
        <f t="shared" si="9"/>
        <v>1</v>
      </c>
      <c r="W36" t="b">
        <f t="shared" si="10"/>
        <v>1</v>
      </c>
      <c r="X36" t="b">
        <f t="shared" si="11"/>
        <v>1</v>
      </c>
      <c r="Y36" t="b">
        <f t="shared" si="12"/>
        <v>1</v>
      </c>
      <c r="Z36" t="b">
        <f t="shared" si="13"/>
        <v>1</v>
      </c>
      <c r="AA36" t="b">
        <v>1</v>
      </c>
      <c r="AB36" t="b">
        <f t="shared" si="14"/>
        <v>0</v>
      </c>
      <c r="AC36" t="b">
        <f t="shared" si="15"/>
        <v>0</v>
      </c>
      <c r="AD36" t="b">
        <f t="shared" si="16"/>
        <v>0</v>
      </c>
      <c r="AE36" t="b">
        <f t="shared" si="17"/>
        <v>0</v>
      </c>
      <c r="AF36" t="b">
        <f t="shared" si="18"/>
        <v>1</v>
      </c>
      <c r="AG36" t="b">
        <f t="shared" si="19"/>
        <v>1</v>
      </c>
      <c r="AH36" t="b">
        <f t="shared" si="20"/>
        <v>0</v>
      </c>
      <c r="AI36" t="b">
        <f t="shared" si="21"/>
        <v>0</v>
      </c>
      <c r="AJ36" t="b">
        <f t="shared" si="22"/>
        <v>1</v>
      </c>
      <c r="AK36" t="b">
        <f t="shared" si="23"/>
        <v>1</v>
      </c>
      <c r="AL36" t="b">
        <f t="shared" si="24"/>
        <v>1</v>
      </c>
      <c r="AM36" t="b">
        <f t="shared" si="25"/>
        <v>0</v>
      </c>
      <c r="AN36" t="b">
        <f t="shared" si="26"/>
        <v>0</v>
      </c>
      <c r="AO36" t="b">
        <f t="shared" si="27"/>
        <v>1</v>
      </c>
      <c r="AP36" t="b">
        <f t="shared" si="28"/>
        <v>1</v>
      </c>
      <c r="AQ36" t="b">
        <f t="shared" si="29"/>
        <v>0</v>
      </c>
      <c r="AR36" t="b">
        <f t="shared" si="30"/>
        <v>0</v>
      </c>
      <c r="AS36" t="b">
        <f t="shared" si="31"/>
        <v>1</v>
      </c>
      <c r="AT36" t="b">
        <f t="shared" si="32"/>
        <v>0</v>
      </c>
      <c r="AU36" t="b">
        <f t="shared" si="33"/>
        <v>1</v>
      </c>
      <c r="AV36" t="b">
        <f t="shared" si="34"/>
        <v>1</v>
      </c>
      <c r="AW36" t="b">
        <f t="shared" si="35"/>
        <v>1</v>
      </c>
      <c r="AX36" t="b">
        <f t="shared" si="36"/>
        <v>0</v>
      </c>
      <c r="AY36" t="b">
        <f t="shared" si="37"/>
        <v>1</v>
      </c>
      <c r="AZ36" t="b">
        <f t="shared" si="38"/>
        <v>0</v>
      </c>
      <c r="BA36" t="b">
        <f t="shared" si="39"/>
        <v>1</v>
      </c>
      <c r="BB36" t="b">
        <f t="shared" si="40"/>
        <v>0</v>
      </c>
      <c r="BC36" t="b">
        <f t="shared" si="41"/>
        <v>1</v>
      </c>
      <c r="BD36" t="b">
        <f t="shared" si="42"/>
        <v>1</v>
      </c>
      <c r="BE36" t="b">
        <f t="shared" si="43"/>
        <v>0</v>
      </c>
      <c r="BF36" t="b">
        <f t="shared" si="44"/>
        <v>0</v>
      </c>
    </row>
    <row r="37" spans="1:58" x14ac:dyDescent="0.2">
      <c r="A37" t="s">
        <v>8</v>
      </c>
      <c r="C37">
        <v>43</v>
      </c>
      <c r="D37" t="s">
        <v>13</v>
      </c>
      <c r="E37" t="s">
        <v>21</v>
      </c>
      <c r="F37">
        <v>0.5</v>
      </c>
      <c r="G37">
        <v>0</v>
      </c>
      <c r="H37">
        <v>1</v>
      </c>
      <c r="I37">
        <v>0</v>
      </c>
      <c r="J37" t="s">
        <v>33</v>
      </c>
      <c r="K37" t="b">
        <f t="shared" si="45"/>
        <v>0</v>
      </c>
      <c r="L37" t="b">
        <f t="shared" si="0"/>
        <v>0</v>
      </c>
      <c r="M37" t="b">
        <f t="shared" si="1"/>
        <v>0</v>
      </c>
      <c r="N37">
        <v>1</v>
      </c>
      <c r="O37" t="b">
        <f t="shared" si="2"/>
        <v>1</v>
      </c>
      <c r="P37" t="b">
        <f t="shared" si="3"/>
        <v>1</v>
      </c>
      <c r="Q37" t="b">
        <f t="shared" si="4"/>
        <v>1</v>
      </c>
      <c r="R37" t="b">
        <f t="shared" si="5"/>
        <v>1</v>
      </c>
      <c r="S37" t="b">
        <f t="shared" si="6"/>
        <v>0</v>
      </c>
      <c r="T37" t="b">
        <f t="shared" si="7"/>
        <v>0</v>
      </c>
      <c r="U37" t="b">
        <f t="shared" si="8"/>
        <v>0</v>
      </c>
      <c r="V37" t="b">
        <f t="shared" si="9"/>
        <v>0</v>
      </c>
      <c r="W37" t="b">
        <f t="shared" si="10"/>
        <v>0</v>
      </c>
      <c r="X37" t="b">
        <f t="shared" si="11"/>
        <v>0</v>
      </c>
      <c r="Y37" t="b">
        <f t="shared" si="12"/>
        <v>0</v>
      </c>
      <c r="Z37" t="b">
        <f t="shared" si="13"/>
        <v>0</v>
      </c>
      <c r="AA37" t="b">
        <v>1</v>
      </c>
      <c r="AB37" t="b">
        <f t="shared" si="14"/>
        <v>0</v>
      </c>
      <c r="AC37" t="b">
        <f t="shared" si="15"/>
        <v>0</v>
      </c>
      <c r="AD37" t="b">
        <f t="shared" si="16"/>
        <v>0</v>
      </c>
      <c r="AE37" t="b">
        <f t="shared" si="17"/>
        <v>0</v>
      </c>
      <c r="AF37" t="b">
        <f t="shared" si="18"/>
        <v>1</v>
      </c>
      <c r="AG37" t="b">
        <f t="shared" si="19"/>
        <v>1</v>
      </c>
      <c r="AH37" t="b">
        <f t="shared" si="20"/>
        <v>0</v>
      </c>
      <c r="AI37" t="b">
        <f t="shared" si="21"/>
        <v>0</v>
      </c>
      <c r="AJ37" t="b">
        <f t="shared" si="22"/>
        <v>0</v>
      </c>
      <c r="AK37" t="b">
        <f t="shared" si="23"/>
        <v>1</v>
      </c>
      <c r="AL37" t="b">
        <f t="shared" si="24"/>
        <v>0</v>
      </c>
      <c r="AM37" t="b">
        <f t="shared" si="25"/>
        <v>0</v>
      </c>
      <c r="AN37" t="b">
        <f t="shared" si="26"/>
        <v>0</v>
      </c>
      <c r="AO37" t="b">
        <f t="shared" si="27"/>
        <v>1</v>
      </c>
      <c r="AP37" t="b">
        <f t="shared" si="28"/>
        <v>1</v>
      </c>
      <c r="AQ37" t="b">
        <f t="shared" si="29"/>
        <v>0</v>
      </c>
      <c r="AR37" t="b">
        <f t="shared" si="30"/>
        <v>0</v>
      </c>
      <c r="AS37" t="b">
        <f t="shared" si="31"/>
        <v>0</v>
      </c>
      <c r="AT37" t="b">
        <f t="shared" si="32"/>
        <v>0</v>
      </c>
      <c r="AU37" t="b">
        <f t="shared" si="33"/>
        <v>1</v>
      </c>
      <c r="AV37" t="b">
        <f t="shared" si="34"/>
        <v>0</v>
      </c>
      <c r="AW37" t="b">
        <f t="shared" si="35"/>
        <v>1</v>
      </c>
      <c r="AX37" t="b">
        <f t="shared" si="36"/>
        <v>0</v>
      </c>
      <c r="AY37" t="b">
        <f t="shared" si="37"/>
        <v>0</v>
      </c>
      <c r="AZ37" t="b">
        <f t="shared" si="38"/>
        <v>0</v>
      </c>
      <c r="BA37" t="b">
        <f t="shared" si="39"/>
        <v>1</v>
      </c>
      <c r="BB37" t="b">
        <f t="shared" si="40"/>
        <v>0</v>
      </c>
      <c r="BC37" t="b">
        <f t="shared" si="41"/>
        <v>1</v>
      </c>
      <c r="BD37" t="b">
        <f t="shared" si="42"/>
        <v>1</v>
      </c>
      <c r="BE37" t="b">
        <f t="shared" si="43"/>
        <v>0</v>
      </c>
      <c r="BF37" t="b">
        <f t="shared" si="44"/>
        <v>0</v>
      </c>
    </row>
    <row r="38" spans="1:58" x14ac:dyDescent="0.2">
      <c r="A38" t="s">
        <v>8</v>
      </c>
      <c r="C38">
        <v>43</v>
      </c>
      <c r="D38" t="s">
        <v>9</v>
      </c>
      <c r="E38" t="s">
        <v>35</v>
      </c>
      <c r="F38">
        <v>0.5</v>
      </c>
      <c r="G38">
        <v>0</v>
      </c>
      <c r="H38">
        <v>0</v>
      </c>
      <c r="I38">
        <v>1</v>
      </c>
      <c r="J38" t="s">
        <v>33</v>
      </c>
      <c r="K38" t="b">
        <f t="shared" si="45"/>
        <v>0</v>
      </c>
      <c r="L38" t="b">
        <f t="shared" si="0"/>
        <v>0</v>
      </c>
      <c r="M38" t="b">
        <f t="shared" si="1"/>
        <v>0</v>
      </c>
      <c r="N38">
        <v>1</v>
      </c>
      <c r="O38" t="b">
        <f t="shared" si="2"/>
        <v>1</v>
      </c>
      <c r="P38" t="b">
        <f t="shared" si="3"/>
        <v>1</v>
      </c>
      <c r="Q38" t="b">
        <f t="shared" si="4"/>
        <v>1</v>
      </c>
      <c r="R38" t="b">
        <f t="shared" si="5"/>
        <v>1</v>
      </c>
      <c r="S38" t="b">
        <f t="shared" si="6"/>
        <v>1</v>
      </c>
      <c r="T38" t="b">
        <f t="shared" si="7"/>
        <v>1</v>
      </c>
      <c r="U38" t="b">
        <f t="shared" si="8"/>
        <v>0</v>
      </c>
      <c r="V38" t="b">
        <f t="shared" si="9"/>
        <v>0</v>
      </c>
      <c r="W38" t="b">
        <f t="shared" si="10"/>
        <v>0</v>
      </c>
      <c r="X38" t="b">
        <f t="shared" si="11"/>
        <v>0</v>
      </c>
      <c r="Y38" t="b">
        <f t="shared" si="12"/>
        <v>0</v>
      </c>
      <c r="Z38" t="b">
        <f t="shared" si="13"/>
        <v>0</v>
      </c>
      <c r="AA38" t="b">
        <v>1</v>
      </c>
      <c r="AB38" t="b">
        <f t="shared" si="14"/>
        <v>0</v>
      </c>
      <c r="AC38" t="b">
        <f t="shared" si="15"/>
        <v>0</v>
      </c>
      <c r="AD38" t="b">
        <f t="shared" si="16"/>
        <v>0</v>
      </c>
      <c r="AE38" t="b">
        <f t="shared" si="17"/>
        <v>0</v>
      </c>
      <c r="AF38" t="b">
        <f t="shared" si="18"/>
        <v>1</v>
      </c>
      <c r="AG38" t="b">
        <f t="shared" si="19"/>
        <v>1</v>
      </c>
      <c r="AH38" t="b">
        <f t="shared" si="20"/>
        <v>0</v>
      </c>
      <c r="AI38" t="b">
        <f t="shared" si="21"/>
        <v>0</v>
      </c>
      <c r="AJ38" t="b">
        <f t="shared" si="22"/>
        <v>0</v>
      </c>
      <c r="AK38" t="b">
        <f t="shared" si="23"/>
        <v>0</v>
      </c>
      <c r="AL38" t="b">
        <f t="shared" si="24"/>
        <v>0</v>
      </c>
      <c r="AM38" t="b">
        <f t="shared" si="25"/>
        <v>0</v>
      </c>
      <c r="AN38" t="b">
        <f t="shared" si="26"/>
        <v>0</v>
      </c>
      <c r="AO38" t="b">
        <f t="shared" si="27"/>
        <v>1</v>
      </c>
      <c r="AP38" t="b">
        <f t="shared" si="28"/>
        <v>1</v>
      </c>
      <c r="AQ38" t="b">
        <f t="shared" si="29"/>
        <v>0</v>
      </c>
      <c r="AR38" t="b">
        <f t="shared" si="30"/>
        <v>0</v>
      </c>
      <c r="AS38" t="b">
        <f t="shared" si="31"/>
        <v>0</v>
      </c>
      <c r="AT38" t="b">
        <f t="shared" si="32"/>
        <v>0</v>
      </c>
      <c r="AU38" t="b">
        <f t="shared" si="33"/>
        <v>0</v>
      </c>
      <c r="AV38" t="b">
        <f t="shared" si="34"/>
        <v>1</v>
      </c>
      <c r="AW38" t="b">
        <f t="shared" si="35"/>
        <v>1</v>
      </c>
      <c r="AX38" t="b">
        <f t="shared" si="36"/>
        <v>0</v>
      </c>
      <c r="AY38" t="b">
        <f t="shared" si="37"/>
        <v>0</v>
      </c>
      <c r="AZ38" t="b">
        <f t="shared" si="38"/>
        <v>0</v>
      </c>
      <c r="BA38" t="b">
        <f t="shared" si="39"/>
        <v>1</v>
      </c>
      <c r="BB38" t="b">
        <f t="shared" si="40"/>
        <v>0</v>
      </c>
      <c r="BC38" t="b">
        <f t="shared" si="41"/>
        <v>1</v>
      </c>
      <c r="BD38" t="b">
        <f t="shared" si="42"/>
        <v>1</v>
      </c>
      <c r="BE38" t="b">
        <f t="shared" si="43"/>
        <v>0</v>
      </c>
      <c r="BF38" t="b">
        <f t="shared" si="44"/>
        <v>0</v>
      </c>
    </row>
    <row r="39" spans="1:58" x14ac:dyDescent="0.2">
      <c r="A39" t="s">
        <v>8</v>
      </c>
      <c r="C39">
        <v>73</v>
      </c>
      <c r="D39" t="s">
        <v>13</v>
      </c>
      <c r="E39" t="s">
        <v>36</v>
      </c>
      <c r="F39" s="3">
        <v>0.5</v>
      </c>
      <c r="G39">
        <v>0.5</v>
      </c>
      <c r="H39">
        <v>1</v>
      </c>
      <c r="I39">
        <v>1</v>
      </c>
      <c r="J39" t="s">
        <v>33</v>
      </c>
      <c r="K39" t="b">
        <f t="shared" si="45"/>
        <v>0</v>
      </c>
      <c r="L39" t="b">
        <f t="shared" si="0"/>
        <v>0</v>
      </c>
      <c r="M39" t="b">
        <f t="shared" si="1"/>
        <v>0</v>
      </c>
      <c r="N39">
        <v>1</v>
      </c>
      <c r="O39" t="b">
        <f t="shared" si="2"/>
        <v>1</v>
      </c>
      <c r="P39" t="b">
        <f t="shared" si="3"/>
        <v>1</v>
      </c>
      <c r="Q39" t="b">
        <f t="shared" si="4"/>
        <v>1</v>
      </c>
      <c r="R39" t="b">
        <f t="shared" si="5"/>
        <v>1</v>
      </c>
      <c r="S39" t="b">
        <f t="shared" si="6"/>
        <v>1</v>
      </c>
      <c r="T39" t="b">
        <f t="shared" si="7"/>
        <v>1</v>
      </c>
      <c r="U39" t="b">
        <f t="shared" si="8"/>
        <v>0</v>
      </c>
      <c r="V39" t="b">
        <f t="shared" si="9"/>
        <v>0</v>
      </c>
      <c r="W39" t="b">
        <f t="shared" si="10"/>
        <v>0</v>
      </c>
      <c r="X39" t="b">
        <f t="shared" si="11"/>
        <v>1</v>
      </c>
      <c r="Y39" t="b">
        <f t="shared" si="12"/>
        <v>1</v>
      </c>
      <c r="Z39" t="b">
        <f t="shared" si="13"/>
        <v>1</v>
      </c>
      <c r="AA39" t="b">
        <v>1</v>
      </c>
      <c r="AB39" t="b">
        <f t="shared" si="14"/>
        <v>0</v>
      </c>
      <c r="AC39" t="b">
        <f t="shared" si="15"/>
        <v>0</v>
      </c>
      <c r="AD39" t="b">
        <f t="shared" si="16"/>
        <v>0</v>
      </c>
      <c r="AE39" t="b">
        <f t="shared" si="17"/>
        <v>0</v>
      </c>
      <c r="AF39" t="b">
        <f t="shared" si="18"/>
        <v>1</v>
      </c>
      <c r="AG39" t="b">
        <f t="shared" si="19"/>
        <v>1</v>
      </c>
      <c r="AH39" t="b">
        <f t="shared" si="20"/>
        <v>0</v>
      </c>
      <c r="AI39" t="b">
        <f t="shared" si="21"/>
        <v>0</v>
      </c>
      <c r="AJ39" t="b">
        <f t="shared" si="22"/>
        <v>0</v>
      </c>
      <c r="AK39" t="b">
        <f t="shared" si="23"/>
        <v>1</v>
      </c>
      <c r="AL39" t="b">
        <f t="shared" si="24"/>
        <v>0</v>
      </c>
      <c r="AM39" t="b">
        <f t="shared" si="25"/>
        <v>0</v>
      </c>
      <c r="AN39" t="b">
        <f t="shared" si="26"/>
        <v>0</v>
      </c>
      <c r="AO39" t="b">
        <f t="shared" si="27"/>
        <v>1</v>
      </c>
      <c r="AP39" t="b">
        <f t="shared" si="28"/>
        <v>1</v>
      </c>
      <c r="AQ39" t="b">
        <f t="shared" si="29"/>
        <v>0</v>
      </c>
      <c r="AR39" t="b">
        <f t="shared" si="30"/>
        <v>0</v>
      </c>
      <c r="AS39" t="b">
        <f t="shared" si="31"/>
        <v>0</v>
      </c>
      <c r="AT39" t="b">
        <f t="shared" si="32"/>
        <v>0</v>
      </c>
      <c r="AU39" t="b">
        <f t="shared" si="33"/>
        <v>1</v>
      </c>
      <c r="AV39" t="b">
        <f t="shared" si="34"/>
        <v>1</v>
      </c>
      <c r="AW39" t="b">
        <f t="shared" si="35"/>
        <v>1</v>
      </c>
      <c r="AX39" t="b">
        <f t="shared" si="36"/>
        <v>0</v>
      </c>
      <c r="AY39" t="b">
        <f t="shared" si="37"/>
        <v>0</v>
      </c>
      <c r="AZ39" t="b">
        <f t="shared" si="38"/>
        <v>0</v>
      </c>
      <c r="BA39" t="b">
        <f t="shared" si="39"/>
        <v>1</v>
      </c>
      <c r="BB39" t="b">
        <f t="shared" si="40"/>
        <v>1</v>
      </c>
      <c r="BC39" t="b">
        <f t="shared" si="41"/>
        <v>1</v>
      </c>
      <c r="BD39" t="b">
        <f t="shared" si="42"/>
        <v>1</v>
      </c>
      <c r="BE39" t="b">
        <f t="shared" si="43"/>
        <v>0</v>
      </c>
      <c r="BF39" t="b">
        <f t="shared" si="44"/>
        <v>0</v>
      </c>
    </row>
    <row r="40" spans="1:58" x14ac:dyDescent="0.2">
      <c r="A40" t="s">
        <v>8</v>
      </c>
      <c r="C40">
        <v>68</v>
      </c>
      <c r="D40" t="s">
        <v>9</v>
      </c>
      <c r="E40" t="s">
        <v>37</v>
      </c>
      <c r="F40">
        <v>0.5</v>
      </c>
      <c r="G40">
        <v>0.5</v>
      </c>
      <c r="H40">
        <v>1</v>
      </c>
      <c r="I40">
        <v>1</v>
      </c>
      <c r="J40" t="s">
        <v>33</v>
      </c>
      <c r="K40" t="b">
        <f t="shared" si="45"/>
        <v>0</v>
      </c>
      <c r="L40" t="b">
        <f t="shared" si="0"/>
        <v>0</v>
      </c>
      <c r="M40" t="b">
        <f t="shared" si="1"/>
        <v>0</v>
      </c>
      <c r="N40">
        <v>1</v>
      </c>
      <c r="O40" t="b">
        <f t="shared" si="2"/>
        <v>1</v>
      </c>
      <c r="P40" t="b">
        <f t="shared" si="3"/>
        <v>1</v>
      </c>
      <c r="Q40" t="b">
        <f t="shared" si="4"/>
        <v>1</v>
      </c>
      <c r="R40" t="b">
        <f t="shared" si="5"/>
        <v>1</v>
      </c>
      <c r="S40" t="b">
        <f t="shared" si="6"/>
        <v>1</v>
      </c>
      <c r="T40" t="b">
        <f t="shared" si="7"/>
        <v>1</v>
      </c>
      <c r="U40" t="b">
        <f t="shared" si="8"/>
        <v>0</v>
      </c>
      <c r="V40" t="b">
        <f t="shared" si="9"/>
        <v>0</v>
      </c>
      <c r="W40" t="b">
        <f t="shared" si="10"/>
        <v>0</v>
      </c>
      <c r="X40" t="b">
        <f t="shared" si="11"/>
        <v>1</v>
      </c>
      <c r="Y40" t="b">
        <f t="shared" si="12"/>
        <v>1</v>
      </c>
      <c r="Z40" t="b">
        <f t="shared" si="13"/>
        <v>1</v>
      </c>
      <c r="AA40" t="b">
        <v>0</v>
      </c>
      <c r="AB40" t="b">
        <f t="shared" si="14"/>
        <v>1</v>
      </c>
      <c r="AC40" t="b">
        <f t="shared" si="15"/>
        <v>1</v>
      </c>
      <c r="AD40" t="b">
        <f t="shared" si="16"/>
        <v>0</v>
      </c>
      <c r="AE40" t="b">
        <f t="shared" si="17"/>
        <v>0</v>
      </c>
      <c r="AF40" t="b">
        <f t="shared" si="18"/>
        <v>1</v>
      </c>
      <c r="AG40" t="b">
        <f t="shared" si="19"/>
        <v>1</v>
      </c>
      <c r="AH40" t="b">
        <f t="shared" si="20"/>
        <v>1</v>
      </c>
      <c r="AI40" t="b">
        <f t="shared" si="21"/>
        <v>1</v>
      </c>
      <c r="AJ40" t="b">
        <f t="shared" si="22"/>
        <v>0</v>
      </c>
      <c r="AK40" t="b">
        <f t="shared" si="23"/>
        <v>1</v>
      </c>
      <c r="AL40" t="b">
        <f t="shared" si="24"/>
        <v>0</v>
      </c>
      <c r="AM40" t="b">
        <f t="shared" si="25"/>
        <v>0</v>
      </c>
      <c r="AN40" t="b">
        <f t="shared" si="26"/>
        <v>1</v>
      </c>
      <c r="AO40" t="b">
        <f t="shared" si="27"/>
        <v>0</v>
      </c>
      <c r="AP40" t="b">
        <f t="shared" si="28"/>
        <v>0</v>
      </c>
      <c r="AQ40" t="b">
        <f t="shared" si="29"/>
        <v>1</v>
      </c>
      <c r="AR40" t="b">
        <f t="shared" si="30"/>
        <v>0</v>
      </c>
      <c r="AS40" t="b">
        <f t="shared" si="31"/>
        <v>0</v>
      </c>
      <c r="AT40" t="b">
        <f t="shared" si="32"/>
        <v>0</v>
      </c>
      <c r="AU40" t="b">
        <f t="shared" si="33"/>
        <v>1</v>
      </c>
      <c r="AV40" t="b">
        <f t="shared" si="34"/>
        <v>1</v>
      </c>
      <c r="AW40" t="b">
        <f t="shared" si="35"/>
        <v>1</v>
      </c>
      <c r="AX40" t="b">
        <f t="shared" si="36"/>
        <v>0</v>
      </c>
      <c r="AY40" t="b">
        <f t="shared" si="37"/>
        <v>0</v>
      </c>
      <c r="AZ40" t="b">
        <f t="shared" si="38"/>
        <v>0</v>
      </c>
      <c r="BA40" t="b">
        <f t="shared" si="39"/>
        <v>1</v>
      </c>
      <c r="BB40" t="b">
        <f t="shared" si="40"/>
        <v>1</v>
      </c>
      <c r="BC40" t="b">
        <f t="shared" si="41"/>
        <v>1</v>
      </c>
      <c r="BD40" t="b">
        <f t="shared" si="42"/>
        <v>1</v>
      </c>
      <c r="BE40" t="b">
        <f t="shared" si="43"/>
        <v>1</v>
      </c>
      <c r="BF40" t="b">
        <f t="shared" si="44"/>
        <v>0</v>
      </c>
    </row>
    <row r="41" spans="1:58" x14ac:dyDescent="0.2">
      <c r="A41" t="s">
        <v>8</v>
      </c>
      <c r="C41">
        <v>64</v>
      </c>
      <c r="D41" t="s">
        <v>13</v>
      </c>
      <c r="E41" t="s">
        <v>38</v>
      </c>
      <c r="F41">
        <v>0.5</v>
      </c>
      <c r="G41">
        <v>0.5</v>
      </c>
      <c r="H41">
        <v>0</v>
      </c>
      <c r="I41">
        <v>1</v>
      </c>
      <c r="J41" t="s">
        <v>33</v>
      </c>
      <c r="K41" t="b">
        <f t="shared" si="45"/>
        <v>0</v>
      </c>
      <c r="L41" t="b">
        <f t="shared" si="0"/>
        <v>0</v>
      </c>
      <c r="M41" t="b">
        <f t="shared" si="1"/>
        <v>0</v>
      </c>
      <c r="N41">
        <v>1</v>
      </c>
      <c r="O41" t="b">
        <f t="shared" si="2"/>
        <v>1</v>
      </c>
      <c r="P41" t="b">
        <f t="shared" si="3"/>
        <v>1</v>
      </c>
      <c r="Q41" t="b">
        <f t="shared" si="4"/>
        <v>1</v>
      </c>
      <c r="R41" t="b">
        <f t="shared" si="5"/>
        <v>1</v>
      </c>
      <c r="S41" t="b">
        <f t="shared" si="6"/>
        <v>1</v>
      </c>
      <c r="T41" t="b">
        <f t="shared" si="7"/>
        <v>1</v>
      </c>
      <c r="U41" t="b">
        <f t="shared" si="8"/>
        <v>0</v>
      </c>
      <c r="V41" t="b">
        <f t="shared" si="9"/>
        <v>0</v>
      </c>
      <c r="W41" t="b">
        <f t="shared" si="10"/>
        <v>0</v>
      </c>
      <c r="X41" t="b">
        <f t="shared" si="11"/>
        <v>0</v>
      </c>
      <c r="Y41" t="b">
        <f t="shared" si="12"/>
        <v>0</v>
      </c>
      <c r="Z41" t="b">
        <f t="shared" si="13"/>
        <v>0</v>
      </c>
      <c r="AA41" t="b">
        <v>1</v>
      </c>
      <c r="AB41" t="b">
        <f t="shared" si="14"/>
        <v>0</v>
      </c>
      <c r="AC41" t="b">
        <f t="shared" si="15"/>
        <v>0</v>
      </c>
      <c r="AD41" t="b">
        <f t="shared" si="16"/>
        <v>0</v>
      </c>
      <c r="AE41" t="b">
        <f t="shared" si="17"/>
        <v>0</v>
      </c>
      <c r="AF41" t="b">
        <f t="shared" si="18"/>
        <v>1</v>
      </c>
      <c r="AG41" t="b">
        <f t="shared" si="19"/>
        <v>1</v>
      </c>
      <c r="AH41" t="b">
        <f t="shared" si="20"/>
        <v>0</v>
      </c>
      <c r="AI41" t="b">
        <f t="shared" si="21"/>
        <v>0</v>
      </c>
      <c r="AJ41" t="b">
        <f t="shared" si="22"/>
        <v>0</v>
      </c>
      <c r="AK41" t="b">
        <f t="shared" si="23"/>
        <v>0</v>
      </c>
      <c r="AL41" t="b">
        <f t="shared" si="24"/>
        <v>0</v>
      </c>
      <c r="AM41" t="b">
        <f t="shared" si="25"/>
        <v>0</v>
      </c>
      <c r="AN41" t="b">
        <f t="shared" si="26"/>
        <v>0</v>
      </c>
      <c r="AO41" t="b">
        <f t="shared" si="27"/>
        <v>1</v>
      </c>
      <c r="AP41" t="b">
        <f t="shared" si="28"/>
        <v>1</v>
      </c>
      <c r="AQ41" t="b">
        <f t="shared" si="29"/>
        <v>0</v>
      </c>
      <c r="AR41" t="b">
        <f t="shared" si="30"/>
        <v>0</v>
      </c>
      <c r="AS41" t="b">
        <f t="shared" si="31"/>
        <v>0</v>
      </c>
      <c r="AT41" t="b">
        <f t="shared" si="32"/>
        <v>0</v>
      </c>
      <c r="AU41" t="b">
        <f t="shared" si="33"/>
        <v>0</v>
      </c>
      <c r="AV41" t="b">
        <f t="shared" si="34"/>
        <v>1</v>
      </c>
      <c r="AW41" t="b">
        <f t="shared" si="35"/>
        <v>1</v>
      </c>
      <c r="AX41" t="b">
        <f t="shared" si="36"/>
        <v>0</v>
      </c>
      <c r="AY41" t="b">
        <f t="shared" si="37"/>
        <v>0</v>
      </c>
      <c r="AZ41" t="b">
        <f t="shared" si="38"/>
        <v>0</v>
      </c>
      <c r="BA41" t="b">
        <f t="shared" si="39"/>
        <v>1</v>
      </c>
      <c r="BB41" t="b">
        <f t="shared" si="40"/>
        <v>1</v>
      </c>
      <c r="BC41" t="b">
        <f t="shared" si="41"/>
        <v>1</v>
      </c>
      <c r="BD41" t="b">
        <f t="shared" si="42"/>
        <v>1</v>
      </c>
      <c r="BE41" t="b">
        <f t="shared" si="43"/>
        <v>0</v>
      </c>
      <c r="BF41" t="b">
        <f t="shared" si="44"/>
        <v>0</v>
      </c>
    </row>
    <row r="42" spans="1:58" x14ac:dyDescent="0.2">
      <c r="A42" t="s">
        <v>8</v>
      </c>
      <c r="C42">
        <v>41</v>
      </c>
      <c r="D42" t="s">
        <v>9</v>
      </c>
      <c r="E42" t="s">
        <v>15</v>
      </c>
      <c r="F42">
        <v>0.5</v>
      </c>
      <c r="G42">
        <v>0</v>
      </c>
      <c r="H42">
        <v>0</v>
      </c>
      <c r="I42">
        <v>0.5</v>
      </c>
      <c r="J42" t="s">
        <v>33</v>
      </c>
      <c r="K42" t="b">
        <f t="shared" si="45"/>
        <v>0</v>
      </c>
      <c r="L42" t="b">
        <f t="shared" si="0"/>
        <v>0</v>
      </c>
      <c r="M42" t="b">
        <f t="shared" si="1"/>
        <v>0</v>
      </c>
      <c r="N42">
        <v>1</v>
      </c>
      <c r="O42" t="b">
        <f t="shared" si="2"/>
        <v>1</v>
      </c>
      <c r="P42" t="b">
        <f t="shared" si="3"/>
        <v>1</v>
      </c>
      <c r="Q42" t="b">
        <f t="shared" si="4"/>
        <v>0</v>
      </c>
      <c r="R42" t="b">
        <f t="shared" si="5"/>
        <v>0</v>
      </c>
      <c r="S42" t="b">
        <f t="shared" si="6"/>
        <v>0</v>
      </c>
      <c r="T42" t="b">
        <f t="shared" si="7"/>
        <v>0</v>
      </c>
      <c r="U42" t="b">
        <f t="shared" si="8"/>
        <v>0</v>
      </c>
      <c r="V42" t="b">
        <f t="shared" si="9"/>
        <v>0</v>
      </c>
      <c r="W42" t="b">
        <f t="shared" si="10"/>
        <v>0</v>
      </c>
      <c r="X42" t="b">
        <f t="shared" si="11"/>
        <v>0</v>
      </c>
      <c r="Y42" t="b">
        <f t="shared" si="12"/>
        <v>0</v>
      </c>
      <c r="Z42" t="b">
        <f t="shared" si="13"/>
        <v>0</v>
      </c>
      <c r="AA42" t="b">
        <v>1</v>
      </c>
      <c r="AB42" t="b">
        <f t="shared" si="14"/>
        <v>0</v>
      </c>
      <c r="AC42" t="b">
        <f t="shared" si="15"/>
        <v>0</v>
      </c>
      <c r="AD42" t="b">
        <f t="shared" si="16"/>
        <v>0</v>
      </c>
      <c r="AE42" t="b">
        <f t="shared" si="17"/>
        <v>0</v>
      </c>
      <c r="AF42" t="b">
        <f t="shared" si="18"/>
        <v>1</v>
      </c>
      <c r="AG42" t="b">
        <f t="shared" si="19"/>
        <v>1</v>
      </c>
      <c r="AH42" t="b">
        <f t="shared" si="20"/>
        <v>0</v>
      </c>
      <c r="AI42" t="b">
        <f t="shared" si="21"/>
        <v>0</v>
      </c>
      <c r="AJ42" t="b">
        <f t="shared" si="22"/>
        <v>0</v>
      </c>
      <c r="AK42" t="b">
        <f t="shared" si="23"/>
        <v>0</v>
      </c>
      <c r="AL42" t="b">
        <f t="shared" si="24"/>
        <v>0</v>
      </c>
      <c r="AM42" t="b">
        <f t="shared" si="25"/>
        <v>0</v>
      </c>
      <c r="AN42" t="b">
        <f t="shared" si="26"/>
        <v>0</v>
      </c>
      <c r="AO42" t="b">
        <f t="shared" si="27"/>
        <v>1</v>
      </c>
      <c r="AP42" t="b">
        <f t="shared" si="28"/>
        <v>0</v>
      </c>
      <c r="AQ42" t="b">
        <f t="shared" si="29"/>
        <v>0</v>
      </c>
      <c r="AR42" t="b">
        <f t="shared" si="30"/>
        <v>0</v>
      </c>
      <c r="AS42" t="b">
        <f t="shared" si="31"/>
        <v>0</v>
      </c>
      <c r="AT42" t="b">
        <f t="shared" si="32"/>
        <v>0</v>
      </c>
      <c r="AU42" t="b">
        <f t="shared" si="33"/>
        <v>0</v>
      </c>
      <c r="AV42" t="b">
        <f t="shared" si="34"/>
        <v>0</v>
      </c>
      <c r="AW42" t="b">
        <f t="shared" si="35"/>
        <v>0</v>
      </c>
      <c r="AX42" t="b">
        <f t="shared" si="36"/>
        <v>0</v>
      </c>
      <c r="AY42" t="b">
        <f t="shared" si="37"/>
        <v>0</v>
      </c>
      <c r="AZ42" t="b">
        <f t="shared" si="38"/>
        <v>0</v>
      </c>
      <c r="BA42" t="b">
        <f t="shared" si="39"/>
        <v>1</v>
      </c>
      <c r="BB42" t="b">
        <f t="shared" si="40"/>
        <v>0</v>
      </c>
      <c r="BC42" t="b">
        <f t="shared" si="41"/>
        <v>1</v>
      </c>
      <c r="BD42" t="b">
        <f t="shared" si="42"/>
        <v>1</v>
      </c>
      <c r="BE42" t="b">
        <f t="shared" si="43"/>
        <v>0</v>
      </c>
      <c r="BF42" t="b">
        <f t="shared" si="44"/>
        <v>0</v>
      </c>
    </row>
    <row r="43" spans="1:58" x14ac:dyDescent="0.2">
      <c r="A43" t="s">
        <v>8</v>
      </c>
      <c r="C43">
        <v>68</v>
      </c>
      <c r="D43" t="s">
        <v>13</v>
      </c>
      <c r="E43" t="s">
        <v>41</v>
      </c>
      <c r="F43">
        <v>0.5</v>
      </c>
      <c r="G43">
        <v>0</v>
      </c>
      <c r="H43">
        <v>0</v>
      </c>
      <c r="I43">
        <v>0</v>
      </c>
      <c r="J43" t="s">
        <v>33</v>
      </c>
      <c r="K43" t="b">
        <f t="shared" si="45"/>
        <v>0</v>
      </c>
      <c r="L43" t="b">
        <f t="shared" si="0"/>
        <v>1</v>
      </c>
      <c r="M43" t="b">
        <f t="shared" si="1"/>
        <v>0</v>
      </c>
      <c r="N43">
        <v>1</v>
      </c>
      <c r="O43" t="b">
        <f t="shared" si="2"/>
        <v>1</v>
      </c>
      <c r="P43" t="b">
        <f t="shared" si="3"/>
        <v>1</v>
      </c>
      <c r="Q43" t="b">
        <f t="shared" si="4"/>
        <v>0</v>
      </c>
      <c r="R43" t="b">
        <f t="shared" si="5"/>
        <v>0</v>
      </c>
      <c r="S43" t="b">
        <f t="shared" si="6"/>
        <v>0</v>
      </c>
      <c r="T43" t="b">
        <f t="shared" si="7"/>
        <v>0</v>
      </c>
      <c r="U43" t="b">
        <f t="shared" si="8"/>
        <v>1</v>
      </c>
      <c r="V43" t="b">
        <f t="shared" si="9"/>
        <v>0</v>
      </c>
      <c r="W43" t="b">
        <f t="shared" si="10"/>
        <v>0</v>
      </c>
      <c r="X43" t="b">
        <f t="shared" si="11"/>
        <v>0</v>
      </c>
      <c r="Y43" t="b">
        <f t="shared" si="12"/>
        <v>0</v>
      </c>
      <c r="Z43" t="b">
        <f t="shared" si="13"/>
        <v>0</v>
      </c>
      <c r="AA43" t="b">
        <v>1</v>
      </c>
      <c r="AB43" t="b">
        <f t="shared" si="14"/>
        <v>0</v>
      </c>
      <c r="AC43" t="b">
        <f t="shared" si="15"/>
        <v>0</v>
      </c>
      <c r="AD43" t="b">
        <f t="shared" si="16"/>
        <v>0</v>
      </c>
      <c r="AE43" t="b">
        <f t="shared" si="17"/>
        <v>0</v>
      </c>
      <c r="AF43" t="b">
        <f t="shared" si="18"/>
        <v>1</v>
      </c>
      <c r="AG43" t="b">
        <f t="shared" si="19"/>
        <v>1</v>
      </c>
      <c r="AH43" t="b">
        <f t="shared" si="20"/>
        <v>0</v>
      </c>
      <c r="AI43" t="b">
        <f t="shared" si="21"/>
        <v>0</v>
      </c>
      <c r="AJ43" t="b">
        <f t="shared" si="22"/>
        <v>0</v>
      </c>
      <c r="AK43" t="b">
        <f t="shared" si="23"/>
        <v>0</v>
      </c>
      <c r="AL43" t="b">
        <f t="shared" si="24"/>
        <v>0</v>
      </c>
      <c r="AM43" t="b">
        <f t="shared" si="25"/>
        <v>0</v>
      </c>
      <c r="AN43" t="b">
        <f t="shared" si="26"/>
        <v>0</v>
      </c>
      <c r="AO43" t="b">
        <f t="shared" si="27"/>
        <v>1</v>
      </c>
      <c r="AP43" t="b">
        <f t="shared" si="28"/>
        <v>0</v>
      </c>
      <c r="AQ43" t="b">
        <f t="shared" si="29"/>
        <v>0</v>
      </c>
      <c r="AR43" t="b">
        <f t="shared" si="30"/>
        <v>0</v>
      </c>
      <c r="AS43" t="b">
        <f t="shared" si="31"/>
        <v>0</v>
      </c>
      <c r="AT43" t="b">
        <f t="shared" si="32"/>
        <v>0</v>
      </c>
      <c r="AU43" t="b">
        <f t="shared" si="33"/>
        <v>0</v>
      </c>
      <c r="AV43" t="b">
        <f t="shared" si="34"/>
        <v>0</v>
      </c>
      <c r="AW43" t="b">
        <f t="shared" si="35"/>
        <v>0</v>
      </c>
      <c r="AX43" t="b">
        <f t="shared" si="36"/>
        <v>0</v>
      </c>
      <c r="AY43" t="b">
        <f t="shared" si="37"/>
        <v>0</v>
      </c>
      <c r="AZ43" t="b">
        <f t="shared" si="38"/>
        <v>0</v>
      </c>
      <c r="BA43" t="b">
        <f t="shared" si="39"/>
        <v>1</v>
      </c>
      <c r="BB43" t="b">
        <f t="shared" si="40"/>
        <v>0</v>
      </c>
      <c r="BC43" t="b">
        <f t="shared" si="41"/>
        <v>1</v>
      </c>
      <c r="BD43" t="b">
        <f t="shared" si="42"/>
        <v>1</v>
      </c>
      <c r="BE43" t="b">
        <f t="shared" si="43"/>
        <v>0</v>
      </c>
      <c r="BF43" t="b">
        <f t="shared" si="44"/>
        <v>0</v>
      </c>
    </row>
    <row r="44" spans="1:58" x14ac:dyDescent="0.2">
      <c r="A44" t="s">
        <v>8</v>
      </c>
      <c r="C44">
        <v>45</v>
      </c>
      <c r="D44" t="s">
        <v>9</v>
      </c>
      <c r="E44" t="s">
        <v>39</v>
      </c>
      <c r="F44">
        <v>0.5</v>
      </c>
      <c r="G44">
        <v>0.5</v>
      </c>
      <c r="H44">
        <v>1</v>
      </c>
      <c r="I44">
        <v>1</v>
      </c>
      <c r="J44" t="s">
        <v>33</v>
      </c>
      <c r="K44" t="b">
        <f t="shared" si="45"/>
        <v>0</v>
      </c>
      <c r="L44" t="b">
        <f t="shared" si="0"/>
        <v>0</v>
      </c>
      <c r="M44" t="b">
        <f t="shared" si="1"/>
        <v>0</v>
      </c>
      <c r="N44">
        <v>1</v>
      </c>
      <c r="O44" t="b">
        <f t="shared" si="2"/>
        <v>1</v>
      </c>
      <c r="P44" t="b">
        <f t="shared" si="3"/>
        <v>1</v>
      </c>
      <c r="Q44" t="b">
        <f t="shared" si="4"/>
        <v>1</v>
      </c>
      <c r="R44" t="b">
        <f t="shared" si="5"/>
        <v>1</v>
      </c>
      <c r="S44" t="b">
        <f t="shared" si="6"/>
        <v>1</v>
      </c>
      <c r="T44" t="b">
        <f t="shared" si="7"/>
        <v>1</v>
      </c>
      <c r="U44" t="b">
        <f t="shared" si="8"/>
        <v>0</v>
      </c>
      <c r="V44" t="b">
        <f t="shared" si="9"/>
        <v>0</v>
      </c>
      <c r="W44" t="b">
        <f t="shared" si="10"/>
        <v>0</v>
      </c>
      <c r="X44" t="b">
        <f t="shared" si="11"/>
        <v>1</v>
      </c>
      <c r="Y44" t="b">
        <f t="shared" si="12"/>
        <v>1</v>
      </c>
      <c r="Z44" t="b">
        <f t="shared" si="13"/>
        <v>1</v>
      </c>
      <c r="AA44" t="b">
        <v>1</v>
      </c>
      <c r="AB44" t="b">
        <f t="shared" si="14"/>
        <v>0</v>
      </c>
      <c r="AC44" t="b">
        <f t="shared" si="15"/>
        <v>0</v>
      </c>
      <c r="AD44" t="b">
        <f t="shared" si="16"/>
        <v>0</v>
      </c>
      <c r="AE44" t="b">
        <f t="shared" si="17"/>
        <v>0</v>
      </c>
      <c r="AF44" t="b">
        <f t="shared" si="18"/>
        <v>1</v>
      </c>
      <c r="AG44" t="b">
        <f t="shared" si="19"/>
        <v>1</v>
      </c>
      <c r="AH44" t="b">
        <f t="shared" si="20"/>
        <v>0</v>
      </c>
      <c r="AI44" t="b">
        <f t="shared" si="21"/>
        <v>0</v>
      </c>
      <c r="AJ44" t="b">
        <f t="shared" si="22"/>
        <v>0</v>
      </c>
      <c r="AK44" t="b">
        <f t="shared" si="23"/>
        <v>1</v>
      </c>
      <c r="AL44" t="b">
        <f t="shared" si="24"/>
        <v>0</v>
      </c>
      <c r="AM44" t="b">
        <f t="shared" si="25"/>
        <v>0</v>
      </c>
      <c r="AN44" t="b">
        <f t="shared" si="26"/>
        <v>0</v>
      </c>
      <c r="AO44" t="b">
        <f t="shared" si="27"/>
        <v>1</v>
      </c>
      <c r="AP44" t="b">
        <f t="shared" si="28"/>
        <v>1</v>
      </c>
      <c r="AQ44" t="b">
        <f t="shared" si="29"/>
        <v>0</v>
      </c>
      <c r="AR44" t="b">
        <f t="shared" si="30"/>
        <v>0</v>
      </c>
      <c r="AS44" t="b">
        <f t="shared" si="31"/>
        <v>0</v>
      </c>
      <c r="AT44" t="b">
        <f t="shared" si="32"/>
        <v>0</v>
      </c>
      <c r="AU44" t="b">
        <f t="shared" si="33"/>
        <v>1</v>
      </c>
      <c r="AV44" t="b">
        <f t="shared" si="34"/>
        <v>1</v>
      </c>
      <c r="AW44" t="b">
        <f t="shared" si="35"/>
        <v>1</v>
      </c>
      <c r="AX44" t="b">
        <f t="shared" si="36"/>
        <v>0</v>
      </c>
      <c r="AY44" t="b">
        <f t="shared" si="37"/>
        <v>0</v>
      </c>
      <c r="AZ44" t="b">
        <f t="shared" si="38"/>
        <v>0</v>
      </c>
      <c r="BA44" t="b">
        <f t="shared" si="39"/>
        <v>1</v>
      </c>
      <c r="BB44" t="b">
        <f t="shared" si="40"/>
        <v>1</v>
      </c>
      <c r="BC44" t="b">
        <f t="shared" si="41"/>
        <v>1</v>
      </c>
      <c r="BD44" t="b">
        <f t="shared" si="42"/>
        <v>1</v>
      </c>
      <c r="BE44" t="b">
        <f t="shared" si="43"/>
        <v>0</v>
      </c>
      <c r="BF44" t="b">
        <f t="shared" si="44"/>
        <v>0</v>
      </c>
    </row>
    <row r="45" spans="1:58" x14ac:dyDescent="0.2">
      <c r="A45" t="s">
        <v>8</v>
      </c>
      <c r="C45">
        <v>56</v>
      </c>
      <c r="D45" t="s">
        <v>9</v>
      </c>
      <c r="E45" t="s">
        <v>42</v>
      </c>
      <c r="F45">
        <v>0.5</v>
      </c>
      <c r="G45">
        <v>0</v>
      </c>
      <c r="H45">
        <v>0</v>
      </c>
      <c r="I45">
        <v>1</v>
      </c>
      <c r="J45" t="s">
        <v>33</v>
      </c>
      <c r="K45" t="b">
        <f t="shared" si="45"/>
        <v>0</v>
      </c>
      <c r="L45" t="b">
        <f t="shared" si="0"/>
        <v>0</v>
      </c>
      <c r="M45" t="b">
        <f t="shared" si="1"/>
        <v>0</v>
      </c>
      <c r="N45">
        <v>1</v>
      </c>
      <c r="O45" t="b">
        <f t="shared" si="2"/>
        <v>1</v>
      </c>
      <c r="P45" t="b">
        <f t="shared" si="3"/>
        <v>1</v>
      </c>
      <c r="Q45" t="b">
        <f t="shared" si="4"/>
        <v>1</v>
      </c>
      <c r="R45" t="b">
        <f t="shared" si="5"/>
        <v>1</v>
      </c>
      <c r="S45" t="b">
        <f t="shared" si="6"/>
        <v>1</v>
      </c>
      <c r="T45" t="b">
        <f t="shared" si="7"/>
        <v>1</v>
      </c>
      <c r="U45" t="b">
        <f t="shared" si="8"/>
        <v>0</v>
      </c>
      <c r="V45" t="b">
        <f t="shared" si="9"/>
        <v>0</v>
      </c>
      <c r="W45" t="b">
        <f t="shared" si="10"/>
        <v>0</v>
      </c>
      <c r="X45" t="b">
        <f t="shared" si="11"/>
        <v>0</v>
      </c>
      <c r="Y45" t="b">
        <f t="shared" si="12"/>
        <v>0</v>
      </c>
      <c r="Z45" t="b">
        <f t="shared" si="13"/>
        <v>0</v>
      </c>
      <c r="AA45" t="b">
        <v>1</v>
      </c>
      <c r="AB45" t="b">
        <f t="shared" si="14"/>
        <v>0</v>
      </c>
      <c r="AC45" t="b">
        <f t="shared" si="15"/>
        <v>0</v>
      </c>
      <c r="AD45" t="b">
        <f t="shared" si="16"/>
        <v>0</v>
      </c>
      <c r="AE45" t="b">
        <f t="shared" si="17"/>
        <v>0</v>
      </c>
      <c r="AF45" t="b">
        <f t="shared" si="18"/>
        <v>1</v>
      </c>
      <c r="AG45" t="b">
        <f t="shared" si="19"/>
        <v>1</v>
      </c>
      <c r="AH45" t="b">
        <f t="shared" si="20"/>
        <v>0</v>
      </c>
      <c r="AI45" t="b">
        <f t="shared" si="21"/>
        <v>0</v>
      </c>
      <c r="AJ45" t="b">
        <f t="shared" si="22"/>
        <v>0</v>
      </c>
      <c r="AK45" t="b">
        <f t="shared" si="23"/>
        <v>0</v>
      </c>
      <c r="AL45" t="b">
        <f t="shared" si="24"/>
        <v>0</v>
      </c>
      <c r="AM45" t="b">
        <f t="shared" si="25"/>
        <v>0</v>
      </c>
      <c r="AN45" t="b">
        <f t="shared" si="26"/>
        <v>0</v>
      </c>
      <c r="AO45" t="b">
        <f t="shared" si="27"/>
        <v>1</v>
      </c>
      <c r="AP45" t="b">
        <f t="shared" si="28"/>
        <v>1</v>
      </c>
      <c r="AQ45" t="b">
        <f t="shared" si="29"/>
        <v>0</v>
      </c>
      <c r="AR45" t="b">
        <f t="shared" si="30"/>
        <v>0</v>
      </c>
      <c r="AS45" t="b">
        <f t="shared" si="31"/>
        <v>0</v>
      </c>
      <c r="AT45" t="b">
        <f t="shared" si="32"/>
        <v>0</v>
      </c>
      <c r="AU45" t="b">
        <f t="shared" si="33"/>
        <v>0</v>
      </c>
      <c r="AV45" t="b">
        <f t="shared" si="34"/>
        <v>1</v>
      </c>
      <c r="AW45" t="b">
        <f t="shared" si="35"/>
        <v>1</v>
      </c>
      <c r="AX45" t="b">
        <f t="shared" si="36"/>
        <v>0</v>
      </c>
      <c r="AY45" t="b">
        <f t="shared" si="37"/>
        <v>0</v>
      </c>
      <c r="AZ45" t="b">
        <f t="shared" si="38"/>
        <v>0</v>
      </c>
      <c r="BA45" t="b">
        <f t="shared" si="39"/>
        <v>1</v>
      </c>
      <c r="BB45" t="b">
        <f t="shared" si="40"/>
        <v>0</v>
      </c>
      <c r="BC45" t="b">
        <f t="shared" si="41"/>
        <v>1</v>
      </c>
      <c r="BD45" t="b">
        <f t="shared" si="42"/>
        <v>1</v>
      </c>
      <c r="BE45" t="b">
        <f t="shared" si="43"/>
        <v>0</v>
      </c>
      <c r="BF45" t="b">
        <f t="shared" si="44"/>
        <v>0</v>
      </c>
    </row>
    <row r="46" spans="1:58" x14ac:dyDescent="0.2">
      <c r="A46" t="s">
        <v>8</v>
      </c>
      <c r="C46">
        <v>45</v>
      </c>
      <c r="D46" t="s">
        <v>13</v>
      </c>
      <c r="E46" t="s">
        <v>43</v>
      </c>
      <c r="F46">
        <v>0.5</v>
      </c>
      <c r="G46">
        <v>0</v>
      </c>
      <c r="H46">
        <v>0.5</v>
      </c>
      <c r="I46">
        <v>0</v>
      </c>
      <c r="J46" t="s">
        <v>33</v>
      </c>
      <c r="K46" t="b">
        <f t="shared" si="45"/>
        <v>0</v>
      </c>
      <c r="L46" t="b">
        <f t="shared" si="0"/>
        <v>0</v>
      </c>
      <c r="M46" t="b">
        <f t="shared" si="1"/>
        <v>0</v>
      </c>
      <c r="N46">
        <v>1</v>
      </c>
      <c r="O46" t="b">
        <f t="shared" si="2"/>
        <v>1</v>
      </c>
      <c r="P46" t="b">
        <f t="shared" si="3"/>
        <v>1</v>
      </c>
      <c r="Q46" t="b">
        <f t="shared" si="4"/>
        <v>0</v>
      </c>
      <c r="R46" t="b">
        <f t="shared" si="5"/>
        <v>0</v>
      </c>
      <c r="S46" t="b">
        <f t="shared" si="6"/>
        <v>0</v>
      </c>
      <c r="T46" t="b">
        <f t="shared" si="7"/>
        <v>0</v>
      </c>
      <c r="U46" t="b">
        <f t="shared" si="8"/>
        <v>0</v>
      </c>
      <c r="V46" t="b">
        <f t="shared" si="9"/>
        <v>0</v>
      </c>
      <c r="W46" t="b">
        <f t="shared" si="10"/>
        <v>0</v>
      </c>
      <c r="X46" t="b">
        <f t="shared" si="11"/>
        <v>0</v>
      </c>
      <c r="Y46" t="b">
        <f t="shared" si="12"/>
        <v>0</v>
      </c>
      <c r="Z46" t="b">
        <f t="shared" si="13"/>
        <v>0</v>
      </c>
      <c r="AA46" t="b">
        <v>1</v>
      </c>
      <c r="AB46" t="b">
        <f t="shared" si="14"/>
        <v>0</v>
      </c>
      <c r="AC46" t="b">
        <f t="shared" si="15"/>
        <v>0</v>
      </c>
      <c r="AD46" t="b">
        <f t="shared" si="16"/>
        <v>0</v>
      </c>
      <c r="AE46" t="b">
        <f t="shared" si="17"/>
        <v>0</v>
      </c>
      <c r="AF46" t="b">
        <f t="shared" si="18"/>
        <v>1</v>
      </c>
      <c r="AG46" t="b">
        <f t="shared" si="19"/>
        <v>1</v>
      </c>
      <c r="AH46" t="b">
        <f t="shared" si="20"/>
        <v>0</v>
      </c>
      <c r="AI46" t="b">
        <f t="shared" si="21"/>
        <v>0</v>
      </c>
      <c r="AJ46" t="b">
        <f t="shared" si="22"/>
        <v>0</v>
      </c>
      <c r="AK46" t="b">
        <f t="shared" si="23"/>
        <v>0</v>
      </c>
      <c r="AL46" t="b">
        <f t="shared" si="24"/>
        <v>0</v>
      </c>
      <c r="AM46" t="b">
        <f t="shared" si="25"/>
        <v>0</v>
      </c>
      <c r="AN46" t="b">
        <f t="shared" si="26"/>
        <v>0</v>
      </c>
      <c r="AO46" t="b">
        <f t="shared" si="27"/>
        <v>1</v>
      </c>
      <c r="AP46" t="b">
        <f t="shared" si="28"/>
        <v>0</v>
      </c>
      <c r="AQ46" t="b">
        <f t="shared" si="29"/>
        <v>0</v>
      </c>
      <c r="AR46" t="b">
        <f t="shared" si="30"/>
        <v>0</v>
      </c>
      <c r="AS46" t="b">
        <f t="shared" si="31"/>
        <v>0</v>
      </c>
      <c r="AT46" t="b">
        <f t="shared" si="32"/>
        <v>0</v>
      </c>
      <c r="AU46" t="b">
        <f t="shared" si="33"/>
        <v>0</v>
      </c>
      <c r="AV46" t="b">
        <f t="shared" si="34"/>
        <v>0</v>
      </c>
      <c r="AW46" t="b">
        <f t="shared" si="35"/>
        <v>0</v>
      </c>
      <c r="AX46" t="b">
        <f t="shared" si="36"/>
        <v>0</v>
      </c>
      <c r="AY46" t="b">
        <f t="shared" si="37"/>
        <v>0</v>
      </c>
      <c r="AZ46" t="b">
        <f t="shared" si="38"/>
        <v>0</v>
      </c>
      <c r="BA46" t="b">
        <f t="shared" si="39"/>
        <v>1</v>
      </c>
      <c r="BB46" t="b">
        <f t="shared" si="40"/>
        <v>0</v>
      </c>
      <c r="BC46" t="b">
        <f t="shared" si="41"/>
        <v>1</v>
      </c>
      <c r="BD46" t="b">
        <f t="shared" si="42"/>
        <v>1</v>
      </c>
      <c r="BE46" t="b">
        <f t="shared" si="43"/>
        <v>0</v>
      </c>
      <c r="BF46" t="b">
        <f t="shared" si="44"/>
        <v>0</v>
      </c>
    </row>
    <row r="47" spans="1:58" x14ac:dyDescent="0.2">
      <c r="A47" t="s">
        <v>8</v>
      </c>
      <c r="C47">
        <v>65</v>
      </c>
      <c r="D47" t="s">
        <v>9</v>
      </c>
      <c r="E47" t="s">
        <v>44</v>
      </c>
      <c r="F47">
        <v>0.5</v>
      </c>
      <c r="G47">
        <v>0</v>
      </c>
      <c r="H47">
        <v>1</v>
      </c>
      <c r="I47">
        <v>0</v>
      </c>
      <c r="J47" t="s">
        <v>33</v>
      </c>
      <c r="K47" t="b">
        <f t="shared" si="45"/>
        <v>0</v>
      </c>
      <c r="L47" t="b">
        <f t="shared" si="0"/>
        <v>0</v>
      </c>
      <c r="M47" t="b">
        <f t="shared" si="1"/>
        <v>0</v>
      </c>
      <c r="N47">
        <v>1</v>
      </c>
      <c r="O47" t="b">
        <f t="shared" si="2"/>
        <v>1</v>
      </c>
      <c r="P47" t="b">
        <f t="shared" si="3"/>
        <v>1</v>
      </c>
      <c r="Q47" t="b">
        <f t="shared" si="4"/>
        <v>1</v>
      </c>
      <c r="R47" t="b">
        <f t="shared" si="5"/>
        <v>1</v>
      </c>
      <c r="S47" t="b">
        <f t="shared" si="6"/>
        <v>0</v>
      </c>
      <c r="T47" t="b">
        <f t="shared" si="7"/>
        <v>0</v>
      </c>
      <c r="U47" t="b">
        <f t="shared" si="8"/>
        <v>0</v>
      </c>
      <c r="V47" t="b">
        <f t="shared" si="9"/>
        <v>0</v>
      </c>
      <c r="W47" t="b">
        <f t="shared" si="10"/>
        <v>0</v>
      </c>
      <c r="X47" t="b">
        <f t="shared" si="11"/>
        <v>0</v>
      </c>
      <c r="Y47" t="b">
        <f t="shared" si="12"/>
        <v>0</v>
      </c>
      <c r="Z47" t="b">
        <f t="shared" si="13"/>
        <v>0</v>
      </c>
      <c r="AA47" t="b">
        <v>1</v>
      </c>
      <c r="AB47" t="b">
        <f t="shared" si="14"/>
        <v>0</v>
      </c>
      <c r="AC47" t="b">
        <f t="shared" si="15"/>
        <v>0</v>
      </c>
      <c r="AD47" t="b">
        <f t="shared" si="16"/>
        <v>0</v>
      </c>
      <c r="AE47" t="b">
        <f t="shared" si="17"/>
        <v>0</v>
      </c>
      <c r="AF47" t="b">
        <f t="shared" si="18"/>
        <v>1</v>
      </c>
      <c r="AG47" t="b">
        <f t="shared" si="19"/>
        <v>1</v>
      </c>
      <c r="AH47" t="b">
        <f t="shared" si="20"/>
        <v>0</v>
      </c>
      <c r="AI47" t="b">
        <f t="shared" si="21"/>
        <v>0</v>
      </c>
      <c r="AJ47" t="b">
        <f t="shared" si="22"/>
        <v>0</v>
      </c>
      <c r="AK47" t="b">
        <f t="shared" si="23"/>
        <v>1</v>
      </c>
      <c r="AL47" t="b">
        <f t="shared" si="24"/>
        <v>0</v>
      </c>
      <c r="AM47" t="b">
        <f t="shared" si="25"/>
        <v>0</v>
      </c>
      <c r="AN47" t="b">
        <f t="shared" si="26"/>
        <v>0</v>
      </c>
      <c r="AO47" t="b">
        <f t="shared" si="27"/>
        <v>1</v>
      </c>
      <c r="AP47" t="b">
        <f t="shared" si="28"/>
        <v>1</v>
      </c>
      <c r="AQ47" t="b">
        <f t="shared" si="29"/>
        <v>0</v>
      </c>
      <c r="AR47" t="b">
        <f t="shared" si="30"/>
        <v>0</v>
      </c>
      <c r="AS47" t="b">
        <f t="shared" si="31"/>
        <v>0</v>
      </c>
      <c r="AT47" t="b">
        <f t="shared" si="32"/>
        <v>0</v>
      </c>
      <c r="AU47" t="b">
        <f t="shared" si="33"/>
        <v>1</v>
      </c>
      <c r="AV47" t="b">
        <f t="shared" si="34"/>
        <v>0</v>
      </c>
      <c r="AW47" t="b">
        <f t="shared" si="35"/>
        <v>1</v>
      </c>
      <c r="AX47" t="b">
        <f t="shared" si="36"/>
        <v>0</v>
      </c>
      <c r="AY47" t="b">
        <f t="shared" si="37"/>
        <v>0</v>
      </c>
      <c r="AZ47" t="b">
        <f t="shared" si="38"/>
        <v>0</v>
      </c>
      <c r="BA47" t="b">
        <f t="shared" si="39"/>
        <v>1</v>
      </c>
      <c r="BB47" t="b">
        <f t="shared" si="40"/>
        <v>0</v>
      </c>
      <c r="BC47" t="b">
        <f t="shared" si="41"/>
        <v>1</v>
      </c>
      <c r="BD47" t="b">
        <f t="shared" si="42"/>
        <v>1</v>
      </c>
      <c r="BE47" t="b">
        <f t="shared" si="43"/>
        <v>0</v>
      </c>
      <c r="BF47" t="b">
        <f t="shared" si="44"/>
        <v>0</v>
      </c>
    </row>
    <row r="48" spans="1:58" x14ac:dyDescent="0.2">
      <c r="A48" t="s">
        <v>8</v>
      </c>
      <c r="C48">
        <v>63</v>
      </c>
      <c r="D48" t="s">
        <v>9</v>
      </c>
      <c r="E48" t="s">
        <v>15</v>
      </c>
      <c r="F48">
        <v>0</v>
      </c>
      <c r="G48">
        <v>0</v>
      </c>
      <c r="H48">
        <v>1</v>
      </c>
      <c r="I48">
        <v>0.5</v>
      </c>
      <c r="J48" t="s">
        <v>33</v>
      </c>
      <c r="K48" t="b">
        <f t="shared" si="45"/>
        <v>1</v>
      </c>
      <c r="L48" t="b">
        <f t="shared" si="0"/>
        <v>0</v>
      </c>
      <c r="M48" t="b">
        <f t="shared" si="1"/>
        <v>0</v>
      </c>
      <c r="N48">
        <v>1</v>
      </c>
      <c r="O48" t="b">
        <f t="shared" si="2"/>
        <v>0</v>
      </c>
      <c r="P48" t="b">
        <f t="shared" si="3"/>
        <v>1</v>
      </c>
      <c r="Q48" t="b">
        <f t="shared" si="4"/>
        <v>1</v>
      </c>
      <c r="R48" t="b">
        <f t="shared" si="5"/>
        <v>1</v>
      </c>
      <c r="S48" t="b">
        <f t="shared" si="6"/>
        <v>0</v>
      </c>
      <c r="T48" t="b">
        <f t="shared" si="7"/>
        <v>0</v>
      </c>
      <c r="U48" t="b">
        <f t="shared" si="8"/>
        <v>0</v>
      </c>
      <c r="V48" t="b">
        <f t="shared" si="9"/>
        <v>0</v>
      </c>
      <c r="W48" t="b">
        <f t="shared" si="10"/>
        <v>0</v>
      </c>
      <c r="X48" t="b">
        <f t="shared" si="11"/>
        <v>0</v>
      </c>
      <c r="Y48" t="b">
        <f t="shared" si="12"/>
        <v>0</v>
      </c>
      <c r="Z48" t="b">
        <f t="shared" si="13"/>
        <v>0</v>
      </c>
      <c r="AA48" t="b">
        <v>1</v>
      </c>
      <c r="AB48" t="b">
        <f t="shared" si="14"/>
        <v>0</v>
      </c>
      <c r="AC48" t="b">
        <f t="shared" si="15"/>
        <v>0</v>
      </c>
      <c r="AD48" t="b">
        <f t="shared" si="16"/>
        <v>0</v>
      </c>
      <c r="AE48" t="b">
        <f t="shared" si="17"/>
        <v>0</v>
      </c>
      <c r="AF48" t="b">
        <f t="shared" si="18"/>
        <v>0</v>
      </c>
      <c r="AG48" t="b">
        <f t="shared" si="19"/>
        <v>0</v>
      </c>
      <c r="AH48" t="b">
        <f t="shared" si="20"/>
        <v>0</v>
      </c>
      <c r="AI48" t="b">
        <f t="shared" si="21"/>
        <v>0</v>
      </c>
      <c r="AJ48" t="b">
        <f t="shared" si="22"/>
        <v>0</v>
      </c>
      <c r="AK48" t="b">
        <f t="shared" si="23"/>
        <v>1</v>
      </c>
      <c r="AL48" t="b">
        <f t="shared" si="24"/>
        <v>0</v>
      </c>
      <c r="AM48" t="b">
        <f t="shared" si="25"/>
        <v>0</v>
      </c>
      <c r="AN48" t="b">
        <f t="shared" si="26"/>
        <v>0</v>
      </c>
      <c r="AO48" t="b">
        <f t="shared" si="27"/>
        <v>1</v>
      </c>
      <c r="AP48" t="b">
        <f t="shared" si="28"/>
        <v>1</v>
      </c>
      <c r="AQ48" t="b">
        <f t="shared" si="29"/>
        <v>0</v>
      </c>
      <c r="AR48" t="b">
        <f t="shared" si="30"/>
        <v>0</v>
      </c>
      <c r="AS48" t="b">
        <f t="shared" si="31"/>
        <v>0</v>
      </c>
      <c r="AT48" t="b">
        <f t="shared" si="32"/>
        <v>0</v>
      </c>
      <c r="AU48" t="b">
        <f t="shared" si="33"/>
        <v>1</v>
      </c>
      <c r="AV48" t="b">
        <f t="shared" si="34"/>
        <v>0</v>
      </c>
      <c r="AW48" t="b">
        <f t="shared" si="35"/>
        <v>1</v>
      </c>
      <c r="AX48" t="b">
        <f t="shared" si="36"/>
        <v>0</v>
      </c>
      <c r="AY48" t="b">
        <f t="shared" si="37"/>
        <v>0</v>
      </c>
      <c r="AZ48" t="b">
        <f t="shared" si="38"/>
        <v>0</v>
      </c>
      <c r="BA48" t="b">
        <f t="shared" si="39"/>
        <v>0</v>
      </c>
      <c r="BB48" t="b">
        <f t="shared" si="40"/>
        <v>0</v>
      </c>
      <c r="BC48" t="b">
        <f t="shared" si="41"/>
        <v>0</v>
      </c>
      <c r="BD48" t="b">
        <f t="shared" si="42"/>
        <v>0</v>
      </c>
      <c r="BE48" t="b">
        <f t="shared" si="43"/>
        <v>0</v>
      </c>
      <c r="BF48" t="b">
        <f t="shared" si="44"/>
        <v>1</v>
      </c>
    </row>
    <row r="49" spans="1:58" x14ac:dyDescent="0.2">
      <c r="A49" t="s">
        <v>8</v>
      </c>
      <c r="C49">
        <v>60</v>
      </c>
      <c r="D49" t="s">
        <v>9</v>
      </c>
      <c r="E49" t="s">
        <v>15</v>
      </c>
      <c r="F49">
        <v>0</v>
      </c>
      <c r="G49">
        <v>0</v>
      </c>
      <c r="H49">
        <v>0</v>
      </c>
      <c r="I49">
        <v>0</v>
      </c>
      <c r="J49" t="s">
        <v>33</v>
      </c>
      <c r="K49" t="b">
        <f t="shared" si="45"/>
        <v>1</v>
      </c>
      <c r="L49" t="b">
        <f t="shared" si="0"/>
        <v>1</v>
      </c>
      <c r="M49" t="b">
        <f t="shared" si="1"/>
        <v>1</v>
      </c>
      <c r="N49">
        <v>1</v>
      </c>
      <c r="O49" t="b">
        <f t="shared" si="2"/>
        <v>0</v>
      </c>
      <c r="P49" t="b">
        <f t="shared" si="3"/>
        <v>1</v>
      </c>
      <c r="Q49" t="b">
        <f t="shared" si="4"/>
        <v>0</v>
      </c>
      <c r="R49" t="b">
        <f t="shared" si="5"/>
        <v>0</v>
      </c>
      <c r="S49" t="b">
        <f t="shared" si="6"/>
        <v>0</v>
      </c>
      <c r="T49" t="b">
        <f t="shared" si="7"/>
        <v>0</v>
      </c>
      <c r="U49" t="b">
        <f t="shared" si="8"/>
        <v>1</v>
      </c>
      <c r="V49" t="b">
        <f t="shared" si="9"/>
        <v>0</v>
      </c>
      <c r="W49" t="b">
        <f t="shared" si="10"/>
        <v>0</v>
      </c>
      <c r="X49" t="b">
        <f t="shared" si="11"/>
        <v>0</v>
      </c>
      <c r="Y49" t="b">
        <f t="shared" si="12"/>
        <v>0</v>
      </c>
      <c r="Z49" t="b">
        <f t="shared" si="13"/>
        <v>0</v>
      </c>
      <c r="AA49" t="b">
        <v>1</v>
      </c>
      <c r="AB49" t="b">
        <f t="shared" si="14"/>
        <v>0</v>
      </c>
      <c r="AC49" t="b">
        <f t="shared" si="15"/>
        <v>0</v>
      </c>
      <c r="AD49" t="b">
        <f t="shared" si="16"/>
        <v>0</v>
      </c>
      <c r="AE49" t="b">
        <f t="shared" si="17"/>
        <v>0</v>
      </c>
      <c r="AF49" t="b">
        <f t="shared" si="18"/>
        <v>0</v>
      </c>
      <c r="AG49" t="b">
        <f t="shared" si="19"/>
        <v>0</v>
      </c>
      <c r="AH49" t="b">
        <f t="shared" si="20"/>
        <v>0</v>
      </c>
      <c r="AI49" t="b">
        <f t="shared" si="21"/>
        <v>0</v>
      </c>
      <c r="AJ49" t="b">
        <f t="shared" si="22"/>
        <v>0</v>
      </c>
      <c r="AK49" t="b">
        <f t="shared" si="23"/>
        <v>0</v>
      </c>
      <c r="AL49" t="b">
        <f t="shared" si="24"/>
        <v>0</v>
      </c>
      <c r="AM49" t="b">
        <f t="shared" si="25"/>
        <v>0</v>
      </c>
      <c r="AN49" t="b">
        <f t="shared" si="26"/>
        <v>0</v>
      </c>
      <c r="AO49" t="b">
        <f t="shared" si="27"/>
        <v>1</v>
      </c>
      <c r="AP49" t="b">
        <f t="shared" si="28"/>
        <v>0</v>
      </c>
      <c r="AQ49" t="b">
        <f t="shared" si="29"/>
        <v>0</v>
      </c>
      <c r="AR49" t="b">
        <f t="shared" si="30"/>
        <v>0</v>
      </c>
      <c r="AS49" t="b">
        <f t="shared" si="31"/>
        <v>0</v>
      </c>
      <c r="AT49" t="b">
        <f t="shared" si="32"/>
        <v>0</v>
      </c>
      <c r="AU49" t="b">
        <f t="shared" si="33"/>
        <v>0</v>
      </c>
      <c r="AV49" t="b">
        <f t="shared" si="34"/>
        <v>0</v>
      </c>
      <c r="AW49" t="b">
        <f t="shared" si="35"/>
        <v>0</v>
      </c>
      <c r="AX49" t="b">
        <f t="shared" si="36"/>
        <v>0</v>
      </c>
      <c r="AY49" t="b">
        <f t="shared" si="37"/>
        <v>0</v>
      </c>
      <c r="AZ49" t="b">
        <f t="shared" si="38"/>
        <v>0</v>
      </c>
      <c r="BA49" t="b">
        <f t="shared" si="39"/>
        <v>0</v>
      </c>
      <c r="BB49" t="b">
        <f t="shared" si="40"/>
        <v>0</v>
      </c>
      <c r="BC49" t="b">
        <f t="shared" si="41"/>
        <v>0</v>
      </c>
      <c r="BD49" t="b">
        <f t="shared" si="42"/>
        <v>0</v>
      </c>
      <c r="BE49" t="b">
        <f t="shared" si="43"/>
        <v>0</v>
      </c>
      <c r="BF49" t="b">
        <f t="shared" si="44"/>
        <v>1</v>
      </c>
    </row>
    <row r="50" spans="1:58" x14ac:dyDescent="0.2">
      <c r="A50" t="s">
        <v>8</v>
      </c>
      <c r="C50">
        <v>81</v>
      </c>
      <c r="D50" t="s">
        <v>9</v>
      </c>
      <c r="E50" t="s">
        <v>15</v>
      </c>
      <c r="F50">
        <v>0</v>
      </c>
      <c r="G50">
        <v>0</v>
      </c>
      <c r="H50">
        <v>0</v>
      </c>
      <c r="I50">
        <v>0</v>
      </c>
      <c r="J50" t="s">
        <v>33</v>
      </c>
      <c r="K50" t="b">
        <f t="shared" si="45"/>
        <v>1</v>
      </c>
      <c r="L50" t="b">
        <f t="shared" si="0"/>
        <v>1</v>
      </c>
      <c r="M50" t="b">
        <f t="shared" si="1"/>
        <v>1</v>
      </c>
      <c r="N50">
        <v>1</v>
      </c>
      <c r="O50" t="b">
        <f t="shared" si="2"/>
        <v>0</v>
      </c>
      <c r="P50" t="b">
        <f t="shared" si="3"/>
        <v>1</v>
      </c>
      <c r="Q50" t="b">
        <f t="shared" si="4"/>
        <v>0</v>
      </c>
      <c r="R50" t="b">
        <f t="shared" si="5"/>
        <v>0</v>
      </c>
      <c r="S50" t="b">
        <f t="shared" si="6"/>
        <v>0</v>
      </c>
      <c r="T50" t="b">
        <f t="shared" si="7"/>
        <v>0</v>
      </c>
      <c r="U50" t="b">
        <f t="shared" si="8"/>
        <v>1</v>
      </c>
      <c r="V50" t="b">
        <f t="shared" si="9"/>
        <v>0</v>
      </c>
      <c r="W50" t="b">
        <f t="shared" si="10"/>
        <v>0</v>
      </c>
      <c r="X50" t="b">
        <f t="shared" si="11"/>
        <v>0</v>
      </c>
      <c r="Y50" t="b">
        <f t="shared" si="12"/>
        <v>0</v>
      </c>
      <c r="Z50" t="b">
        <f t="shared" si="13"/>
        <v>0</v>
      </c>
      <c r="AA50" t="b">
        <v>1</v>
      </c>
      <c r="AB50" t="b">
        <f t="shared" si="14"/>
        <v>0</v>
      </c>
      <c r="AC50" t="b">
        <f t="shared" si="15"/>
        <v>0</v>
      </c>
      <c r="AD50" t="b">
        <f t="shared" si="16"/>
        <v>0</v>
      </c>
      <c r="AE50" t="b">
        <f t="shared" si="17"/>
        <v>0</v>
      </c>
      <c r="AF50" t="b">
        <f t="shared" si="18"/>
        <v>0</v>
      </c>
      <c r="AG50" t="b">
        <f t="shared" si="19"/>
        <v>0</v>
      </c>
      <c r="AH50" t="b">
        <f t="shared" si="20"/>
        <v>0</v>
      </c>
      <c r="AI50" t="b">
        <f t="shared" si="21"/>
        <v>0</v>
      </c>
      <c r="AJ50" t="b">
        <f t="shared" si="22"/>
        <v>0</v>
      </c>
      <c r="AK50" t="b">
        <f t="shared" si="23"/>
        <v>0</v>
      </c>
      <c r="AL50" t="b">
        <f t="shared" si="24"/>
        <v>0</v>
      </c>
      <c r="AM50" t="b">
        <f t="shared" si="25"/>
        <v>0</v>
      </c>
      <c r="AN50" t="b">
        <f t="shared" si="26"/>
        <v>0</v>
      </c>
      <c r="AO50" t="b">
        <f t="shared" si="27"/>
        <v>1</v>
      </c>
      <c r="AP50" t="b">
        <f t="shared" si="28"/>
        <v>0</v>
      </c>
      <c r="AQ50" t="b">
        <f t="shared" si="29"/>
        <v>0</v>
      </c>
      <c r="AR50" t="b">
        <f t="shared" si="30"/>
        <v>0</v>
      </c>
      <c r="AS50" t="b">
        <f t="shared" si="31"/>
        <v>0</v>
      </c>
      <c r="AT50" t="b">
        <f t="shared" si="32"/>
        <v>0</v>
      </c>
      <c r="AU50" t="b">
        <f t="shared" si="33"/>
        <v>0</v>
      </c>
      <c r="AV50" t="b">
        <f t="shared" si="34"/>
        <v>0</v>
      </c>
      <c r="AW50" t="b">
        <f t="shared" si="35"/>
        <v>0</v>
      </c>
      <c r="AX50" t="b">
        <f t="shared" si="36"/>
        <v>0</v>
      </c>
      <c r="AY50" t="b">
        <f t="shared" si="37"/>
        <v>0</v>
      </c>
      <c r="AZ50" t="b">
        <f t="shared" si="38"/>
        <v>0</v>
      </c>
      <c r="BA50" t="b">
        <f t="shared" si="39"/>
        <v>0</v>
      </c>
      <c r="BB50" t="b">
        <f t="shared" si="40"/>
        <v>0</v>
      </c>
      <c r="BC50" t="b">
        <f t="shared" si="41"/>
        <v>0</v>
      </c>
      <c r="BD50" t="b">
        <f t="shared" si="42"/>
        <v>0</v>
      </c>
      <c r="BE50" t="b">
        <f t="shared" si="43"/>
        <v>0</v>
      </c>
      <c r="BF50" t="b">
        <f t="shared" si="44"/>
        <v>1</v>
      </c>
    </row>
    <row r="51" spans="1:58" x14ac:dyDescent="0.2">
      <c r="A51" t="s">
        <v>8</v>
      </c>
      <c r="C51">
        <v>66</v>
      </c>
      <c r="D51" t="s">
        <v>9</v>
      </c>
      <c r="E51" t="s">
        <v>24</v>
      </c>
      <c r="F51">
        <v>0</v>
      </c>
      <c r="G51">
        <v>0</v>
      </c>
      <c r="H51">
        <v>0</v>
      </c>
      <c r="I51">
        <v>0</v>
      </c>
      <c r="J51" t="s">
        <v>33</v>
      </c>
      <c r="K51" t="b">
        <f t="shared" si="45"/>
        <v>1</v>
      </c>
      <c r="L51" t="b">
        <f t="shared" si="0"/>
        <v>1</v>
      </c>
      <c r="M51" t="b">
        <f t="shared" si="1"/>
        <v>1</v>
      </c>
      <c r="N51">
        <v>1</v>
      </c>
      <c r="O51" t="b">
        <f t="shared" si="2"/>
        <v>0</v>
      </c>
      <c r="P51" t="b">
        <f t="shared" si="3"/>
        <v>1</v>
      </c>
      <c r="Q51" t="b">
        <f t="shared" si="4"/>
        <v>0</v>
      </c>
      <c r="R51" t="b">
        <f t="shared" si="5"/>
        <v>0</v>
      </c>
      <c r="S51" t="b">
        <f t="shared" si="6"/>
        <v>0</v>
      </c>
      <c r="T51" t="b">
        <f t="shared" si="7"/>
        <v>0</v>
      </c>
      <c r="U51" t="b">
        <f t="shared" si="8"/>
        <v>1</v>
      </c>
      <c r="V51" t="b">
        <f t="shared" si="9"/>
        <v>0</v>
      </c>
      <c r="W51" t="b">
        <f t="shared" si="10"/>
        <v>0</v>
      </c>
      <c r="X51" t="b">
        <f t="shared" si="11"/>
        <v>0</v>
      </c>
      <c r="Y51" t="b">
        <f t="shared" si="12"/>
        <v>0</v>
      </c>
      <c r="Z51" t="b">
        <f t="shared" si="13"/>
        <v>0</v>
      </c>
      <c r="AA51" t="b">
        <v>1</v>
      </c>
      <c r="AB51" t="b">
        <f t="shared" si="14"/>
        <v>0</v>
      </c>
      <c r="AC51" t="b">
        <f t="shared" si="15"/>
        <v>0</v>
      </c>
      <c r="AD51" t="b">
        <f t="shared" si="16"/>
        <v>0</v>
      </c>
      <c r="AE51" t="b">
        <f t="shared" si="17"/>
        <v>0</v>
      </c>
      <c r="AF51" t="b">
        <f t="shared" si="18"/>
        <v>0</v>
      </c>
      <c r="AG51" t="b">
        <f t="shared" si="19"/>
        <v>0</v>
      </c>
      <c r="AH51" t="b">
        <f t="shared" si="20"/>
        <v>0</v>
      </c>
      <c r="AI51" t="b">
        <f t="shared" si="21"/>
        <v>0</v>
      </c>
      <c r="AJ51" t="b">
        <f t="shared" si="22"/>
        <v>0</v>
      </c>
      <c r="AK51" t="b">
        <f t="shared" si="23"/>
        <v>0</v>
      </c>
      <c r="AL51" t="b">
        <f t="shared" si="24"/>
        <v>0</v>
      </c>
      <c r="AM51" t="b">
        <f t="shared" si="25"/>
        <v>0</v>
      </c>
      <c r="AN51" t="b">
        <f t="shared" si="26"/>
        <v>0</v>
      </c>
      <c r="AO51" t="b">
        <f t="shared" si="27"/>
        <v>1</v>
      </c>
      <c r="AP51" t="b">
        <f t="shared" si="28"/>
        <v>0</v>
      </c>
      <c r="AQ51" t="b">
        <f t="shared" si="29"/>
        <v>0</v>
      </c>
      <c r="AR51" t="b">
        <f t="shared" si="30"/>
        <v>0</v>
      </c>
      <c r="AS51" t="b">
        <f t="shared" si="31"/>
        <v>0</v>
      </c>
      <c r="AT51" t="b">
        <f t="shared" si="32"/>
        <v>0</v>
      </c>
      <c r="AU51" t="b">
        <f t="shared" si="33"/>
        <v>0</v>
      </c>
      <c r="AV51" t="b">
        <f t="shared" si="34"/>
        <v>0</v>
      </c>
      <c r="AW51" t="b">
        <f t="shared" si="35"/>
        <v>0</v>
      </c>
      <c r="AX51" t="b">
        <f t="shared" si="36"/>
        <v>0</v>
      </c>
      <c r="AY51" t="b">
        <f t="shared" si="37"/>
        <v>0</v>
      </c>
      <c r="AZ51" t="b">
        <f t="shared" si="38"/>
        <v>0</v>
      </c>
      <c r="BA51" t="b">
        <f t="shared" si="39"/>
        <v>0</v>
      </c>
      <c r="BB51" t="b">
        <f t="shared" si="40"/>
        <v>0</v>
      </c>
      <c r="BC51" t="b">
        <f t="shared" si="41"/>
        <v>0</v>
      </c>
      <c r="BD51" t="b">
        <f t="shared" si="42"/>
        <v>0</v>
      </c>
      <c r="BE51" t="b">
        <f t="shared" si="43"/>
        <v>0</v>
      </c>
      <c r="BF51" t="b">
        <f t="shared" si="44"/>
        <v>1</v>
      </c>
    </row>
    <row r="52" spans="1:58" x14ac:dyDescent="0.2">
      <c r="A52" t="s">
        <v>8</v>
      </c>
      <c r="C52">
        <v>64</v>
      </c>
      <c r="D52" t="s">
        <v>13</v>
      </c>
      <c r="E52" t="s">
        <v>15</v>
      </c>
      <c r="F52">
        <v>0</v>
      </c>
      <c r="G52">
        <v>0</v>
      </c>
      <c r="H52">
        <v>1</v>
      </c>
      <c r="I52">
        <v>0.5</v>
      </c>
      <c r="J52" t="s">
        <v>33</v>
      </c>
      <c r="K52" t="b">
        <f t="shared" si="45"/>
        <v>1</v>
      </c>
      <c r="L52" t="b">
        <f t="shared" si="0"/>
        <v>0</v>
      </c>
      <c r="M52" t="b">
        <f t="shared" si="1"/>
        <v>0</v>
      </c>
      <c r="N52">
        <v>1</v>
      </c>
      <c r="O52" t="b">
        <f t="shared" si="2"/>
        <v>0</v>
      </c>
      <c r="P52" t="b">
        <f t="shared" si="3"/>
        <v>1</v>
      </c>
      <c r="Q52" t="b">
        <f t="shared" si="4"/>
        <v>1</v>
      </c>
      <c r="R52" t="b">
        <f t="shared" si="5"/>
        <v>1</v>
      </c>
      <c r="S52" t="b">
        <f t="shared" si="6"/>
        <v>0</v>
      </c>
      <c r="T52" t="b">
        <f t="shared" si="7"/>
        <v>0</v>
      </c>
      <c r="U52" t="b">
        <f t="shared" si="8"/>
        <v>0</v>
      </c>
      <c r="V52" t="b">
        <f t="shared" si="9"/>
        <v>0</v>
      </c>
      <c r="W52" t="b">
        <f t="shared" si="10"/>
        <v>0</v>
      </c>
      <c r="X52" t="b">
        <f t="shared" si="11"/>
        <v>0</v>
      </c>
      <c r="Y52" t="b">
        <f t="shared" si="12"/>
        <v>0</v>
      </c>
      <c r="Z52" t="b">
        <f t="shared" si="13"/>
        <v>0</v>
      </c>
      <c r="AA52" t="b">
        <v>1</v>
      </c>
      <c r="AB52" t="b">
        <f t="shared" si="14"/>
        <v>0</v>
      </c>
      <c r="AC52" t="b">
        <f t="shared" si="15"/>
        <v>0</v>
      </c>
      <c r="AD52" t="b">
        <f t="shared" si="16"/>
        <v>0</v>
      </c>
      <c r="AE52" t="b">
        <f t="shared" si="17"/>
        <v>0</v>
      </c>
      <c r="AF52" t="b">
        <f t="shared" si="18"/>
        <v>0</v>
      </c>
      <c r="AG52" t="b">
        <f t="shared" si="19"/>
        <v>0</v>
      </c>
      <c r="AH52" t="b">
        <f t="shared" si="20"/>
        <v>0</v>
      </c>
      <c r="AI52" t="b">
        <f t="shared" si="21"/>
        <v>0</v>
      </c>
      <c r="AJ52" t="b">
        <f t="shared" si="22"/>
        <v>0</v>
      </c>
      <c r="AK52" t="b">
        <f t="shared" si="23"/>
        <v>1</v>
      </c>
      <c r="AL52" t="b">
        <f t="shared" si="24"/>
        <v>0</v>
      </c>
      <c r="AM52" t="b">
        <f t="shared" si="25"/>
        <v>0</v>
      </c>
      <c r="AN52" t="b">
        <f t="shared" si="26"/>
        <v>0</v>
      </c>
      <c r="AO52" t="b">
        <f t="shared" si="27"/>
        <v>1</v>
      </c>
      <c r="AP52" t="b">
        <f t="shared" si="28"/>
        <v>1</v>
      </c>
      <c r="AQ52" t="b">
        <f t="shared" si="29"/>
        <v>0</v>
      </c>
      <c r="AR52" t="b">
        <f t="shared" si="30"/>
        <v>0</v>
      </c>
      <c r="AS52" t="b">
        <f t="shared" si="31"/>
        <v>0</v>
      </c>
      <c r="AT52" t="b">
        <f t="shared" si="32"/>
        <v>0</v>
      </c>
      <c r="AU52" t="b">
        <f t="shared" si="33"/>
        <v>1</v>
      </c>
      <c r="AV52" t="b">
        <f t="shared" si="34"/>
        <v>0</v>
      </c>
      <c r="AW52" t="b">
        <f t="shared" si="35"/>
        <v>1</v>
      </c>
      <c r="AX52" t="b">
        <f t="shared" si="36"/>
        <v>0</v>
      </c>
      <c r="AY52" t="b">
        <f t="shared" si="37"/>
        <v>0</v>
      </c>
      <c r="AZ52" t="b">
        <f t="shared" si="38"/>
        <v>0</v>
      </c>
      <c r="BA52" t="b">
        <f t="shared" si="39"/>
        <v>0</v>
      </c>
      <c r="BB52" t="b">
        <f t="shared" si="40"/>
        <v>0</v>
      </c>
      <c r="BC52" t="b">
        <f t="shared" si="41"/>
        <v>0</v>
      </c>
      <c r="BD52" t="b">
        <f t="shared" si="42"/>
        <v>0</v>
      </c>
      <c r="BE52" t="b">
        <f t="shared" si="43"/>
        <v>0</v>
      </c>
      <c r="BF52" t="b">
        <f t="shared" si="44"/>
        <v>1</v>
      </c>
    </row>
    <row r="53" spans="1:58" x14ac:dyDescent="0.2">
      <c r="A53" t="s">
        <v>8</v>
      </c>
      <c r="C53">
        <v>68</v>
      </c>
      <c r="D53" t="s">
        <v>9</v>
      </c>
      <c r="E53" t="s">
        <v>15</v>
      </c>
      <c r="F53">
        <v>0</v>
      </c>
      <c r="G53">
        <v>1</v>
      </c>
      <c r="H53">
        <v>0</v>
      </c>
      <c r="I53">
        <v>0</v>
      </c>
      <c r="J53" t="s">
        <v>33</v>
      </c>
      <c r="K53" t="b">
        <f t="shared" si="45"/>
        <v>1</v>
      </c>
      <c r="L53" t="b">
        <f t="shared" si="0"/>
        <v>0</v>
      </c>
      <c r="M53" t="b">
        <f t="shared" si="1"/>
        <v>0</v>
      </c>
      <c r="N53">
        <v>1</v>
      </c>
      <c r="O53" t="b">
        <f t="shared" si="2"/>
        <v>0</v>
      </c>
      <c r="P53" t="b">
        <f t="shared" si="3"/>
        <v>1</v>
      </c>
      <c r="Q53" t="b">
        <f t="shared" si="4"/>
        <v>1</v>
      </c>
      <c r="R53" t="b">
        <f t="shared" si="5"/>
        <v>1</v>
      </c>
      <c r="S53" t="b">
        <f t="shared" si="6"/>
        <v>0</v>
      </c>
      <c r="T53" t="b">
        <f t="shared" si="7"/>
        <v>0</v>
      </c>
      <c r="U53" t="b">
        <f t="shared" si="8"/>
        <v>0</v>
      </c>
      <c r="V53" t="b">
        <f t="shared" si="9"/>
        <v>0</v>
      </c>
      <c r="W53" t="b">
        <f t="shared" si="10"/>
        <v>0</v>
      </c>
      <c r="X53" t="b">
        <f t="shared" si="11"/>
        <v>0</v>
      </c>
      <c r="Y53" t="b">
        <f t="shared" si="12"/>
        <v>0</v>
      </c>
      <c r="Z53" t="b">
        <f t="shared" si="13"/>
        <v>0</v>
      </c>
      <c r="AA53" t="b">
        <v>1</v>
      </c>
      <c r="AB53" t="b">
        <f t="shared" si="14"/>
        <v>0</v>
      </c>
      <c r="AC53" t="b">
        <f t="shared" si="15"/>
        <v>0</v>
      </c>
      <c r="AD53" t="b">
        <f t="shared" si="16"/>
        <v>0</v>
      </c>
      <c r="AE53" t="b">
        <f t="shared" si="17"/>
        <v>0</v>
      </c>
      <c r="AF53" t="b">
        <f t="shared" si="18"/>
        <v>0</v>
      </c>
      <c r="AG53" t="b">
        <f t="shared" si="19"/>
        <v>0</v>
      </c>
      <c r="AH53" t="b">
        <f t="shared" si="20"/>
        <v>0</v>
      </c>
      <c r="AI53" t="b">
        <f t="shared" si="21"/>
        <v>0</v>
      </c>
      <c r="AJ53" t="b">
        <f t="shared" si="22"/>
        <v>1</v>
      </c>
      <c r="AK53" t="b">
        <f t="shared" si="23"/>
        <v>0</v>
      </c>
      <c r="AL53" t="b">
        <f t="shared" si="24"/>
        <v>0</v>
      </c>
      <c r="AM53" t="b">
        <f t="shared" si="25"/>
        <v>0</v>
      </c>
      <c r="AN53" t="b">
        <f t="shared" si="26"/>
        <v>0</v>
      </c>
      <c r="AO53" t="b">
        <f t="shared" si="27"/>
        <v>1</v>
      </c>
      <c r="AP53" t="b">
        <f t="shared" si="28"/>
        <v>1</v>
      </c>
      <c r="AQ53" t="b">
        <f t="shared" si="29"/>
        <v>0</v>
      </c>
      <c r="AR53" t="b">
        <f t="shared" si="30"/>
        <v>0</v>
      </c>
      <c r="AS53" t="b">
        <f t="shared" si="31"/>
        <v>1</v>
      </c>
      <c r="AT53" t="b">
        <f t="shared" si="32"/>
        <v>0</v>
      </c>
      <c r="AU53" t="b">
        <f t="shared" si="33"/>
        <v>0</v>
      </c>
      <c r="AV53" t="b">
        <f t="shared" si="34"/>
        <v>0</v>
      </c>
      <c r="AW53" t="b">
        <f t="shared" si="35"/>
        <v>0</v>
      </c>
      <c r="AX53" t="b">
        <f t="shared" si="36"/>
        <v>0</v>
      </c>
      <c r="AY53" t="b">
        <f t="shared" si="37"/>
        <v>1</v>
      </c>
      <c r="AZ53" t="b">
        <f t="shared" si="38"/>
        <v>0</v>
      </c>
      <c r="BA53" t="b">
        <f t="shared" si="39"/>
        <v>0</v>
      </c>
      <c r="BB53" t="b">
        <f t="shared" si="40"/>
        <v>0</v>
      </c>
      <c r="BC53" t="b">
        <f t="shared" si="41"/>
        <v>0</v>
      </c>
      <c r="BD53" t="b">
        <f t="shared" si="42"/>
        <v>1</v>
      </c>
      <c r="BE53" t="b">
        <f t="shared" si="43"/>
        <v>0</v>
      </c>
      <c r="BF53" t="b">
        <f t="shared" si="44"/>
        <v>1</v>
      </c>
    </row>
    <row r="54" spans="1:58" x14ac:dyDescent="0.2">
      <c r="A54" t="s">
        <v>8</v>
      </c>
      <c r="C54">
        <v>56</v>
      </c>
      <c r="D54" t="s">
        <v>13</v>
      </c>
      <c r="E54" t="s">
        <v>45</v>
      </c>
      <c r="F54">
        <v>0</v>
      </c>
      <c r="G54">
        <v>0</v>
      </c>
      <c r="H54">
        <v>1</v>
      </c>
      <c r="I54">
        <v>0.5</v>
      </c>
      <c r="J54" t="s">
        <v>33</v>
      </c>
      <c r="K54" t="b">
        <f t="shared" si="45"/>
        <v>1</v>
      </c>
      <c r="L54" t="b">
        <f t="shared" si="0"/>
        <v>0</v>
      </c>
      <c r="M54" t="b">
        <f t="shared" si="1"/>
        <v>0</v>
      </c>
      <c r="N54">
        <v>1</v>
      </c>
      <c r="O54" t="b">
        <f t="shared" si="2"/>
        <v>0</v>
      </c>
      <c r="P54" t="b">
        <f t="shared" si="3"/>
        <v>1</v>
      </c>
      <c r="Q54" t="b">
        <f t="shared" si="4"/>
        <v>1</v>
      </c>
      <c r="R54" t="b">
        <f t="shared" si="5"/>
        <v>1</v>
      </c>
      <c r="S54" t="b">
        <f t="shared" si="6"/>
        <v>0</v>
      </c>
      <c r="T54" t="b">
        <f t="shared" si="7"/>
        <v>0</v>
      </c>
      <c r="U54" t="b">
        <f t="shared" si="8"/>
        <v>0</v>
      </c>
      <c r="V54" t="b">
        <f t="shared" si="9"/>
        <v>0</v>
      </c>
      <c r="W54" t="b">
        <f t="shared" si="10"/>
        <v>0</v>
      </c>
      <c r="X54" t="b">
        <f t="shared" si="11"/>
        <v>0</v>
      </c>
      <c r="Y54" t="b">
        <f t="shared" si="12"/>
        <v>0</v>
      </c>
      <c r="Z54" t="b">
        <f t="shared" si="13"/>
        <v>0</v>
      </c>
      <c r="AA54" t="b">
        <v>0</v>
      </c>
      <c r="AB54" t="b">
        <f t="shared" si="14"/>
        <v>1</v>
      </c>
      <c r="AC54" t="b">
        <f t="shared" si="15"/>
        <v>1</v>
      </c>
      <c r="AD54" t="b">
        <f t="shared" si="16"/>
        <v>0</v>
      </c>
      <c r="AE54" t="b">
        <f t="shared" si="17"/>
        <v>0</v>
      </c>
      <c r="AF54" t="b">
        <f t="shared" si="18"/>
        <v>0</v>
      </c>
      <c r="AG54" t="b">
        <f t="shared" si="19"/>
        <v>0</v>
      </c>
      <c r="AH54" t="b">
        <f t="shared" si="20"/>
        <v>0</v>
      </c>
      <c r="AI54" t="b">
        <f t="shared" si="21"/>
        <v>0</v>
      </c>
      <c r="AJ54" t="b">
        <f t="shared" si="22"/>
        <v>0</v>
      </c>
      <c r="AK54" t="b">
        <f t="shared" si="23"/>
        <v>1</v>
      </c>
      <c r="AL54" t="b">
        <f t="shared" si="24"/>
        <v>0</v>
      </c>
      <c r="AM54" t="b">
        <f t="shared" si="25"/>
        <v>0</v>
      </c>
      <c r="AN54" t="b">
        <f t="shared" si="26"/>
        <v>0</v>
      </c>
      <c r="AO54" t="b">
        <f t="shared" si="27"/>
        <v>0</v>
      </c>
      <c r="AP54" t="b">
        <f t="shared" si="28"/>
        <v>0</v>
      </c>
      <c r="AQ54" t="b">
        <f t="shared" si="29"/>
        <v>0</v>
      </c>
      <c r="AR54" t="b">
        <f t="shared" si="30"/>
        <v>0</v>
      </c>
      <c r="AS54" t="b">
        <f t="shared" si="31"/>
        <v>0</v>
      </c>
      <c r="AT54" t="b">
        <f t="shared" si="32"/>
        <v>0</v>
      </c>
      <c r="AU54" t="b">
        <f t="shared" si="33"/>
        <v>1</v>
      </c>
      <c r="AV54" t="b">
        <f t="shared" si="34"/>
        <v>0</v>
      </c>
      <c r="AW54" t="b">
        <f t="shared" si="35"/>
        <v>1</v>
      </c>
      <c r="AX54" t="b">
        <f t="shared" si="36"/>
        <v>0</v>
      </c>
      <c r="AY54" t="b">
        <f t="shared" si="37"/>
        <v>0</v>
      </c>
      <c r="AZ54" t="b">
        <f t="shared" si="38"/>
        <v>0</v>
      </c>
      <c r="BA54" t="b">
        <f t="shared" si="39"/>
        <v>0</v>
      </c>
      <c r="BB54" t="b">
        <f t="shared" si="40"/>
        <v>0</v>
      </c>
      <c r="BC54" t="b">
        <f t="shared" si="41"/>
        <v>0</v>
      </c>
      <c r="BD54" t="b">
        <f t="shared" si="42"/>
        <v>0</v>
      </c>
      <c r="BE54" t="b">
        <f t="shared" si="43"/>
        <v>0</v>
      </c>
      <c r="BF54" t="b">
        <f t="shared" si="44"/>
        <v>0</v>
      </c>
    </row>
    <row r="55" spans="1:58" x14ac:dyDescent="0.2">
      <c r="A55" t="s">
        <v>8</v>
      </c>
      <c r="C55">
        <v>87</v>
      </c>
      <c r="D55" t="s">
        <v>13</v>
      </c>
      <c r="E55" t="s">
        <v>44</v>
      </c>
      <c r="F55">
        <v>0</v>
      </c>
      <c r="G55">
        <v>0</v>
      </c>
      <c r="H55">
        <v>0</v>
      </c>
      <c r="I55">
        <v>0</v>
      </c>
      <c r="J55" t="s">
        <v>33</v>
      </c>
      <c r="K55" t="b">
        <f t="shared" si="45"/>
        <v>1</v>
      </c>
      <c r="L55" t="b">
        <f t="shared" si="0"/>
        <v>1</v>
      </c>
      <c r="M55" t="b">
        <f t="shared" si="1"/>
        <v>1</v>
      </c>
      <c r="N55">
        <v>1</v>
      </c>
      <c r="O55" t="b">
        <f t="shared" si="2"/>
        <v>0</v>
      </c>
      <c r="P55" t="b">
        <f t="shared" si="3"/>
        <v>1</v>
      </c>
      <c r="Q55" t="b">
        <f t="shared" si="4"/>
        <v>0</v>
      </c>
      <c r="R55" t="b">
        <f t="shared" si="5"/>
        <v>0</v>
      </c>
      <c r="S55" t="b">
        <f t="shared" si="6"/>
        <v>0</v>
      </c>
      <c r="T55" t="b">
        <f t="shared" si="7"/>
        <v>0</v>
      </c>
      <c r="U55" t="b">
        <f t="shared" si="8"/>
        <v>1</v>
      </c>
      <c r="V55" t="b">
        <f t="shared" si="9"/>
        <v>0</v>
      </c>
      <c r="W55" t="b">
        <f t="shared" si="10"/>
        <v>0</v>
      </c>
      <c r="X55" t="b">
        <f t="shared" si="11"/>
        <v>0</v>
      </c>
      <c r="Y55" t="b">
        <f t="shared" si="12"/>
        <v>0</v>
      </c>
      <c r="Z55" t="b">
        <f t="shared" si="13"/>
        <v>0</v>
      </c>
      <c r="AA55" t="b">
        <v>1</v>
      </c>
      <c r="AB55" t="b">
        <f t="shared" si="14"/>
        <v>0</v>
      </c>
      <c r="AC55" t="b">
        <f t="shared" si="15"/>
        <v>0</v>
      </c>
      <c r="AD55" t="b">
        <f t="shared" si="16"/>
        <v>0</v>
      </c>
      <c r="AE55" t="b">
        <f t="shared" si="17"/>
        <v>0</v>
      </c>
      <c r="AF55" t="b">
        <f t="shared" si="18"/>
        <v>0</v>
      </c>
      <c r="AG55" t="b">
        <f t="shared" si="19"/>
        <v>0</v>
      </c>
      <c r="AH55" t="b">
        <f t="shared" si="20"/>
        <v>0</v>
      </c>
      <c r="AI55" t="b">
        <f t="shared" si="21"/>
        <v>0</v>
      </c>
      <c r="AJ55" t="b">
        <f t="shared" si="22"/>
        <v>0</v>
      </c>
      <c r="AK55" t="b">
        <f t="shared" si="23"/>
        <v>0</v>
      </c>
      <c r="AL55" t="b">
        <f t="shared" si="24"/>
        <v>0</v>
      </c>
      <c r="AM55" t="b">
        <f t="shared" si="25"/>
        <v>0</v>
      </c>
      <c r="AN55" t="b">
        <f t="shared" si="26"/>
        <v>0</v>
      </c>
      <c r="AO55" t="b">
        <f t="shared" si="27"/>
        <v>1</v>
      </c>
      <c r="AP55" t="b">
        <f t="shared" si="28"/>
        <v>0</v>
      </c>
      <c r="AQ55" t="b">
        <f t="shared" si="29"/>
        <v>0</v>
      </c>
      <c r="AR55" t="b">
        <f t="shared" si="30"/>
        <v>0</v>
      </c>
      <c r="AS55" t="b">
        <f t="shared" si="31"/>
        <v>0</v>
      </c>
      <c r="AT55" t="b">
        <f t="shared" si="32"/>
        <v>0</v>
      </c>
      <c r="AU55" t="b">
        <f t="shared" si="33"/>
        <v>0</v>
      </c>
      <c r="AV55" t="b">
        <f t="shared" si="34"/>
        <v>0</v>
      </c>
      <c r="AW55" t="b">
        <f t="shared" si="35"/>
        <v>0</v>
      </c>
      <c r="AX55" t="b">
        <f t="shared" si="36"/>
        <v>0</v>
      </c>
      <c r="AY55" t="b">
        <f t="shared" si="37"/>
        <v>0</v>
      </c>
      <c r="AZ55" t="b">
        <f t="shared" si="38"/>
        <v>0</v>
      </c>
      <c r="BA55" t="b">
        <f t="shared" si="39"/>
        <v>0</v>
      </c>
      <c r="BB55" t="b">
        <f t="shared" si="40"/>
        <v>0</v>
      </c>
      <c r="BC55" t="b">
        <f t="shared" si="41"/>
        <v>0</v>
      </c>
      <c r="BD55" t="b">
        <f t="shared" si="42"/>
        <v>0</v>
      </c>
      <c r="BE55" t="b">
        <f t="shared" si="43"/>
        <v>0</v>
      </c>
      <c r="BF55" t="b">
        <f t="shared" si="44"/>
        <v>1</v>
      </c>
    </row>
    <row r="56" spans="1:58" x14ac:dyDescent="0.2">
      <c r="A56" t="s">
        <v>8</v>
      </c>
      <c r="C56">
        <v>48</v>
      </c>
      <c r="D56" t="s">
        <v>9</v>
      </c>
      <c r="E56" t="s">
        <v>46</v>
      </c>
      <c r="F56">
        <v>0</v>
      </c>
      <c r="G56">
        <v>0</v>
      </c>
      <c r="H56">
        <v>0</v>
      </c>
      <c r="I56">
        <v>0</v>
      </c>
      <c r="J56" t="s">
        <v>33</v>
      </c>
      <c r="K56" t="b">
        <f t="shared" si="45"/>
        <v>1</v>
      </c>
      <c r="L56" t="b">
        <f t="shared" si="0"/>
        <v>1</v>
      </c>
      <c r="M56" t="b">
        <f t="shared" si="1"/>
        <v>1</v>
      </c>
      <c r="N56">
        <v>1</v>
      </c>
      <c r="O56" t="b">
        <f t="shared" si="2"/>
        <v>0</v>
      </c>
      <c r="P56" t="b">
        <f t="shared" si="3"/>
        <v>1</v>
      </c>
      <c r="Q56" t="b">
        <f t="shared" si="4"/>
        <v>0</v>
      </c>
      <c r="R56" t="b">
        <f t="shared" si="5"/>
        <v>0</v>
      </c>
      <c r="S56" t="b">
        <f t="shared" si="6"/>
        <v>0</v>
      </c>
      <c r="T56" t="b">
        <f t="shared" si="7"/>
        <v>0</v>
      </c>
      <c r="U56" t="b">
        <f t="shared" si="8"/>
        <v>1</v>
      </c>
      <c r="V56" t="b">
        <f t="shared" si="9"/>
        <v>0</v>
      </c>
      <c r="W56" t="b">
        <f t="shared" si="10"/>
        <v>0</v>
      </c>
      <c r="X56" t="b">
        <f t="shared" si="11"/>
        <v>0</v>
      </c>
      <c r="Y56" t="b">
        <f t="shared" si="12"/>
        <v>0</v>
      </c>
      <c r="Z56" t="b">
        <f t="shared" si="13"/>
        <v>0</v>
      </c>
      <c r="AA56" t="b">
        <v>1</v>
      </c>
      <c r="AB56" t="b">
        <f t="shared" si="14"/>
        <v>0</v>
      </c>
      <c r="AC56" t="b">
        <f t="shared" si="15"/>
        <v>0</v>
      </c>
      <c r="AD56" t="b">
        <f t="shared" si="16"/>
        <v>0</v>
      </c>
      <c r="AE56" t="b">
        <f t="shared" si="17"/>
        <v>0</v>
      </c>
      <c r="AF56" t="b">
        <f t="shared" si="18"/>
        <v>0</v>
      </c>
      <c r="AG56" t="b">
        <f t="shared" si="19"/>
        <v>0</v>
      </c>
      <c r="AH56" t="b">
        <f t="shared" si="20"/>
        <v>0</v>
      </c>
      <c r="AI56" t="b">
        <f t="shared" si="21"/>
        <v>0</v>
      </c>
      <c r="AJ56" t="b">
        <f t="shared" si="22"/>
        <v>0</v>
      </c>
      <c r="AK56" t="b">
        <f t="shared" si="23"/>
        <v>0</v>
      </c>
      <c r="AL56" t="b">
        <f t="shared" si="24"/>
        <v>0</v>
      </c>
      <c r="AM56" t="b">
        <f t="shared" si="25"/>
        <v>0</v>
      </c>
      <c r="AN56" t="b">
        <f t="shared" si="26"/>
        <v>0</v>
      </c>
      <c r="AO56" t="b">
        <f t="shared" si="27"/>
        <v>1</v>
      </c>
      <c r="AP56" t="b">
        <f t="shared" si="28"/>
        <v>0</v>
      </c>
      <c r="AQ56" t="b">
        <f t="shared" si="29"/>
        <v>0</v>
      </c>
      <c r="AR56" t="b">
        <f t="shared" si="30"/>
        <v>0</v>
      </c>
      <c r="AS56" t="b">
        <f t="shared" si="31"/>
        <v>0</v>
      </c>
      <c r="AT56" t="b">
        <f t="shared" si="32"/>
        <v>0</v>
      </c>
      <c r="AU56" t="b">
        <f t="shared" si="33"/>
        <v>0</v>
      </c>
      <c r="AV56" t="b">
        <f t="shared" si="34"/>
        <v>0</v>
      </c>
      <c r="AW56" t="b">
        <f t="shared" si="35"/>
        <v>0</v>
      </c>
      <c r="AX56" t="b">
        <f t="shared" si="36"/>
        <v>0</v>
      </c>
      <c r="AY56" t="b">
        <f t="shared" si="37"/>
        <v>0</v>
      </c>
      <c r="AZ56" t="b">
        <f t="shared" si="38"/>
        <v>0</v>
      </c>
      <c r="BA56" t="b">
        <f t="shared" si="39"/>
        <v>0</v>
      </c>
      <c r="BB56" t="b">
        <f t="shared" si="40"/>
        <v>0</v>
      </c>
      <c r="BC56" t="b">
        <f t="shared" si="41"/>
        <v>0</v>
      </c>
      <c r="BD56" t="b">
        <f t="shared" si="42"/>
        <v>0</v>
      </c>
      <c r="BE56" t="b">
        <f t="shared" si="43"/>
        <v>0</v>
      </c>
      <c r="BF56" t="b">
        <f t="shared" si="44"/>
        <v>1</v>
      </c>
    </row>
    <row r="57" spans="1:58" x14ac:dyDescent="0.2">
      <c r="A57" t="s">
        <v>8</v>
      </c>
      <c r="C57">
        <v>78</v>
      </c>
      <c r="D57" t="s">
        <v>9</v>
      </c>
      <c r="E57" t="s">
        <v>47</v>
      </c>
      <c r="F57">
        <v>0</v>
      </c>
      <c r="G57">
        <v>0</v>
      </c>
      <c r="H57">
        <v>0</v>
      </c>
      <c r="I57">
        <v>0.5</v>
      </c>
      <c r="J57" t="s">
        <v>33</v>
      </c>
      <c r="K57" t="b">
        <f t="shared" si="45"/>
        <v>1</v>
      </c>
      <c r="L57" t="b">
        <f t="shared" si="0"/>
        <v>0</v>
      </c>
      <c r="M57" t="b">
        <f t="shared" si="1"/>
        <v>0</v>
      </c>
      <c r="N57">
        <v>1</v>
      </c>
      <c r="O57" t="b">
        <f t="shared" si="2"/>
        <v>0</v>
      </c>
      <c r="P57" t="b">
        <f t="shared" si="3"/>
        <v>1</v>
      </c>
      <c r="Q57" t="b">
        <f t="shared" si="4"/>
        <v>0</v>
      </c>
      <c r="R57" t="b">
        <f t="shared" si="5"/>
        <v>0</v>
      </c>
      <c r="S57" t="b">
        <f t="shared" si="6"/>
        <v>0</v>
      </c>
      <c r="T57" t="b">
        <f t="shared" si="7"/>
        <v>0</v>
      </c>
      <c r="U57" t="b">
        <f t="shared" si="8"/>
        <v>0</v>
      </c>
      <c r="V57" t="b">
        <f t="shared" si="9"/>
        <v>0</v>
      </c>
      <c r="W57" t="b">
        <f t="shared" si="10"/>
        <v>0</v>
      </c>
      <c r="X57" t="b">
        <f t="shared" si="11"/>
        <v>0</v>
      </c>
      <c r="Y57" t="b">
        <f t="shared" si="12"/>
        <v>0</v>
      </c>
      <c r="Z57" t="b">
        <f t="shared" si="13"/>
        <v>0</v>
      </c>
      <c r="AA57" t="b">
        <v>1</v>
      </c>
      <c r="AB57" t="b">
        <f t="shared" si="14"/>
        <v>0</v>
      </c>
      <c r="AC57" t="b">
        <f t="shared" si="15"/>
        <v>0</v>
      </c>
      <c r="AD57" t="b">
        <f t="shared" si="16"/>
        <v>0</v>
      </c>
      <c r="AE57" t="b">
        <f t="shared" si="17"/>
        <v>0</v>
      </c>
      <c r="AF57" t="b">
        <f t="shared" si="18"/>
        <v>0</v>
      </c>
      <c r="AG57" t="b">
        <f t="shared" si="19"/>
        <v>0</v>
      </c>
      <c r="AH57" t="b">
        <f t="shared" si="20"/>
        <v>0</v>
      </c>
      <c r="AI57" t="b">
        <f t="shared" si="21"/>
        <v>0</v>
      </c>
      <c r="AJ57" t="b">
        <f t="shared" si="22"/>
        <v>0</v>
      </c>
      <c r="AK57" t="b">
        <f t="shared" si="23"/>
        <v>0</v>
      </c>
      <c r="AL57" t="b">
        <f t="shared" si="24"/>
        <v>0</v>
      </c>
      <c r="AM57" t="b">
        <f t="shared" si="25"/>
        <v>0</v>
      </c>
      <c r="AN57" t="b">
        <f t="shared" si="26"/>
        <v>0</v>
      </c>
      <c r="AO57" t="b">
        <f t="shared" si="27"/>
        <v>1</v>
      </c>
      <c r="AP57" t="b">
        <f t="shared" si="28"/>
        <v>0</v>
      </c>
      <c r="AQ57" t="b">
        <f t="shared" si="29"/>
        <v>0</v>
      </c>
      <c r="AR57" t="b">
        <f t="shared" si="30"/>
        <v>0</v>
      </c>
      <c r="AS57" t="b">
        <f t="shared" si="31"/>
        <v>0</v>
      </c>
      <c r="AT57" t="b">
        <f t="shared" si="32"/>
        <v>0</v>
      </c>
      <c r="AU57" t="b">
        <f t="shared" si="33"/>
        <v>0</v>
      </c>
      <c r="AV57" t="b">
        <f t="shared" si="34"/>
        <v>0</v>
      </c>
      <c r="AW57" t="b">
        <f t="shared" si="35"/>
        <v>0</v>
      </c>
      <c r="AX57" t="b">
        <f t="shared" si="36"/>
        <v>0</v>
      </c>
      <c r="AY57" t="b">
        <f t="shared" si="37"/>
        <v>0</v>
      </c>
      <c r="AZ57" t="b">
        <f t="shared" si="38"/>
        <v>0</v>
      </c>
      <c r="BA57" t="b">
        <f t="shared" si="39"/>
        <v>0</v>
      </c>
      <c r="BB57" t="b">
        <f t="shared" si="40"/>
        <v>0</v>
      </c>
      <c r="BC57" t="b">
        <f t="shared" si="41"/>
        <v>0</v>
      </c>
      <c r="BD57" t="b">
        <f t="shared" si="42"/>
        <v>0</v>
      </c>
      <c r="BE57" t="b">
        <f t="shared" si="43"/>
        <v>0</v>
      </c>
      <c r="BF57" t="b">
        <f t="shared" si="44"/>
        <v>1</v>
      </c>
    </row>
    <row r="58" spans="1:58" x14ac:dyDescent="0.2">
      <c r="A58" t="s">
        <v>8</v>
      </c>
      <c r="C58">
        <v>72</v>
      </c>
      <c r="D58" t="s">
        <v>13</v>
      </c>
      <c r="E58" t="s">
        <v>12</v>
      </c>
      <c r="F58">
        <v>0</v>
      </c>
      <c r="G58">
        <v>0.5</v>
      </c>
      <c r="H58">
        <v>0</v>
      </c>
      <c r="I58">
        <v>0</v>
      </c>
      <c r="J58" t="s">
        <v>33</v>
      </c>
      <c r="K58" t="b">
        <f t="shared" si="45"/>
        <v>1</v>
      </c>
      <c r="L58" t="b">
        <f t="shared" si="0"/>
        <v>0</v>
      </c>
      <c r="M58" t="b">
        <f t="shared" si="1"/>
        <v>0</v>
      </c>
      <c r="N58">
        <v>1</v>
      </c>
      <c r="O58" t="b">
        <f t="shared" si="2"/>
        <v>0</v>
      </c>
      <c r="P58" t="b">
        <f t="shared" si="3"/>
        <v>1</v>
      </c>
      <c r="Q58" t="b">
        <f t="shared" si="4"/>
        <v>0</v>
      </c>
      <c r="R58" t="b">
        <f t="shared" si="5"/>
        <v>0</v>
      </c>
      <c r="S58" t="b">
        <f t="shared" si="6"/>
        <v>0</v>
      </c>
      <c r="T58" t="b">
        <f t="shared" si="7"/>
        <v>0</v>
      </c>
      <c r="U58" t="b">
        <f t="shared" si="8"/>
        <v>0</v>
      </c>
      <c r="V58" t="b">
        <f t="shared" si="9"/>
        <v>0</v>
      </c>
      <c r="W58" t="b">
        <f t="shared" si="10"/>
        <v>0</v>
      </c>
      <c r="X58" t="b">
        <f t="shared" si="11"/>
        <v>0</v>
      </c>
      <c r="Y58" t="b">
        <f t="shared" si="12"/>
        <v>0</v>
      </c>
      <c r="Z58" t="b">
        <f t="shared" si="13"/>
        <v>0</v>
      </c>
      <c r="AA58" t="b">
        <v>0</v>
      </c>
      <c r="AB58" t="b">
        <f t="shared" si="14"/>
        <v>1</v>
      </c>
      <c r="AC58" t="b">
        <f t="shared" si="15"/>
        <v>0</v>
      </c>
      <c r="AD58" t="b">
        <f t="shared" si="16"/>
        <v>0</v>
      </c>
      <c r="AE58" t="b">
        <f t="shared" si="17"/>
        <v>0</v>
      </c>
      <c r="AF58" t="b">
        <f t="shared" si="18"/>
        <v>0</v>
      </c>
      <c r="AG58" t="b">
        <f t="shared" si="19"/>
        <v>0</v>
      </c>
      <c r="AH58" t="b">
        <f t="shared" si="20"/>
        <v>0</v>
      </c>
      <c r="AI58" t="b">
        <f t="shared" si="21"/>
        <v>0</v>
      </c>
      <c r="AJ58" t="b">
        <f t="shared" si="22"/>
        <v>0</v>
      </c>
      <c r="AK58" t="b">
        <f t="shared" si="23"/>
        <v>0</v>
      </c>
      <c r="AL58" t="b">
        <f t="shared" si="24"/>
        <v>0</v>
      </c>
      <c r="AM58" t="b">
        <f t="shared" si="25"/>
        <v>0</v>
      </c>
      <c r="AN58" t="b">
        <f t="shared" si="26"/>
        <v>0</v>
      </c>
      <c r="AO58" t="b">
        <f t="shared" si="27"/>
        <v>0</v>
      </c>
      <c r="AP58" t="b">
        <f t="shared" si="28"/>
        <v>0</v>
      </c>
      <c r="AQ58" t="b">
        <f t="shared" si="29"/>
        <v>0</v>
      </c>
      <c r="AR58" t="b">
        <f t="shared" si="30"/>
        <v>0</v>
      </c>
      <c r="AS58" t="b">
        <f t="shared" si="31"/>
        <v>0</v>
      </c>
      <c r="AT58" t="b">
        <f t="shared" si="32"/>
        <v>0</v>
      </c>
      <c r="AU58" t="b">
        <f t="shared" si="33"/>
        <v>0</v>
      </c>
      <c r="AV58" t="b">
        <f t="shared" si="34"/>
        <v>0</v>
      </c>
      <c r="AW58" t="b">
        <f t="shared" si="35"/>
        <v>0</v>
      </c>
      <c r="AX58" t="b">
        <f t="shared" si="36"/>
        <v>0</v>
      </c>
      <c r="AY58" t="b">
        <f t="shared" si="37"/>
        <v>0</v>
      </c>
      <c r="AZ58" t="b">
        <f t="shared" si="38"/>
        <v>0</v>
      </c>
      <c r="BA58" t="b">
        <f t="shared" si="39"/>
        <v>0</v>
      </c>
      <c r="BB58" t="b">
        <f t="shared" si="40"/>
        <v>1</v>
      </c>
      <c r="BC58" t="b">
        <f t="shared" si="41"/>
        <v>1</v>
      </c>
      <c r="BD58" t="b">
        <f t="shared" si="42"/>
        <v>1</v>
      </c>
      <c r="BE58" t="b">
        <f t="shared" si="43"/>
        <v>1</v>
      </c>
      <c r="BF58" t="b">
        <f t="shared" si="44"/>
        <v>0</v>
      </c>
    </row>
    <row r="59" spans="1:58" x14ac:dyDescent="0.2">
      <c r="A59" t="s">
        <v>8</v>
      </c>
      <c r="C59">
        <v>63</v>
      </c>
      <c r="D59" t="s">
        <v>13</v>
      </c>
      <c r="E59" t="s">
        <v>48</v>
      </c>
      <c r="F59">
        <v>0</v>
      </c>
      <c r="G59">
        <v>0</v>
      </c>
      <c r="H59">
        <v>0</v>
      </c>
      <c r="I59">
        <v>0</v>
      </c>
      <c r="J59" t="s">
        <v>33</v>
      </c>
      <c r="K59" t="b">
        <f t="shared" si="45"/>
        <v>1</v>
      </c>
      <c r="L59" t="b">
        <f t="shared" si="0"/>
        <v>1</v>
      </c>
      <c r="M59" t="b">
        <f t="shared" si="1"/>
        <v>1</v>
      </c>
      <c r="N59">
        <v>1</v>
      </c>
      <c r="O59" t="b">
        <f t="shared" si="2"/>
        <v>0</v>
      </c>
      <c r="P59" t="b">
        <f t="shared" si="3"/>
        <v>1</v>
      </c>
      <c r="Q59" t="b">
        <f t="shared" si="4"/>
        <v>0</v>
      </c>
      <c r="R59" t="b">
        <f t="shared" si="5"/>
        <v>0</v>
      </c>
      <c r="S59" t="b">
        <f t="shared" si="6"/>
        <v>0</v>
      </c>
      <c r="T59" t="b">
        <f t="shared" si="7"/>
        <v>0</v>
      </c>
      <c r="U59" t="b">
        <f t="shared" si="8"/>
        <v>1</v>
      </c>
      <c r="V59" t="b">
        <f t="shared" si="9"/>
        <v>0</v>
      </c>
      <c r="W59" t="b">
        <f t="shared" si="10"/>
        <v>0</v>
      </c>
      <c r="X59" t="b">
        <f t="shared" si="11"/>
        <v>0</v>
      </c>
      <c r="Y59" t="b">
        <f t="shared" si="12"/>
        <v>0</v>
      </c>
      <c r="Z59" t="b">
        <f t="shared" si="13"/>
        <v>0</v>
      </c>
      <c r="AA59" t="b">
        <v>0</v>
      </c>
      <c r="AB59" t="b">
        <f t="shared" si="14"/>
        <v>1</v>
      </c>
      <c r="AC59" t="b">
        <f t="shared" si="15"/>
        <v>0</v>
      </c>
      <c r="AD59" t="b">
        <f t="shared" si="16"/>
        <v>1</v>
      </c>
      <c r="AE59" t="b">
        <f t="shared" si="17"/>
        <v>0</v>
      </c>
      <c r="AF59" t="b">
        <f t="shared" si="18"/>
        <v>0</v>
      </c>
      <c r="AG59" t="b">
        <f t="shared" si="19"/>
        <v>0</v>
      </c>
      <c r="AH59" t="b">
        <f t="shared" si="20"/>
        <v>0</v>
      </c>
      <c r="AI59" t="b">
        <f t="shared" si="21"/>
        <v>0</v>
      </c>
      <c r="AJ59" t="b">
        <f t="shared" si="22"/>
        <v>0</v>
      </c>
      <c r="AK59" t="b">
        <f t="shared" si="23"/>
        <v>0</v>
      </c>
      <c r="AL59" t="b">
        <f t="shared" si="24"/>
        <v>0</v>
      </c>
      <c r="AM59" t="b">
        <f t="shared" si="25"/>
        <v>0</v>
      </c>
      <c r="AN59" t="b">
        <f t="shared" si="26"/>
        <v>0</v>
      </c>
      <c r="AO59" t="b">
        <f t="shared" si="27"/>
        <v>0</v>
      </c>
      <c r="AP59" t="b">
        <f t="shared" si="28"/>
        <v>0</v>
      </c>
      <c r="AQ59" t="b">
        <f t="shared" si="29"/>
        <v>0</v>
      </c>
      <c r="AR59" t="b">
        <f t="shared" si="30"/>
        <v>0</v>
      </c>
      <c r="AS59" t="b">
        <f t="shared" si="31"/>
        <v>0</v>
      </c>
      <c r="AT59" t="b">
        <f t="shared" si="32"/>
        <v>0</v>
      </c>
      <c r="AU59" t="b">
        <f t="shared" si="33"/>
        <v>0</v>
      </c>
      <c r="AV59" t="b">
        <f t="shared" si="34"/>
        <v>0</v>
      </c>
      <c r="AW59" t="b">
        <f t="shared" si="35"/>
        <v>0</v>
      </c>
      <c r="AX59" t="b">
        <f t="shared" si="36"/>
        <v>0</v>
      </c>
      <c r="AY59" t="b">
        <f t="shared" si="37"/>
        <v>0</v>
      </c>
      <c r="AZ59" t="b">
        <f t="shared" si="38"/>
        <v>0</v>
      </c>
      <c r="BA59" t="b">
        <f t="shared" si="39"/>
        <v>0</v>
      </c>
      <c r="BB59" t="b">
        <f t="shared" si="40"/>
        <v>0</v>
      </c>
      <c r="BC59" t="b">
        <f t="shared" si="41"/>
        <v>0</v>
      </c>
      <c r="BD59" t="b">
        <f t="shared" si="42"/>
        <v>0</v>
      </c>
      <c r="BE59" t="b">
        <f t="shared" si="43"/>
        <v>0</v>
      </c>
      <c r="BF59" t="b">
        <f t="shared" si="44"/>
        <v>0</v>
      </c>
    </row>
    <row r="60" spans="1:58" x14ac:dyDescent="0.2">
      <c r="A60" t="s">
        <v>8</v>
      </c>
      <c r="C60">
        <v>51</v>
      </c>
      <c r="D60" t="s">
        <v>13</v>
      </c>
      <c r="E60" t="s">
        <v>49</v>
      </c>
      <c r="F60">
        <v>0</v>
      </c>
      <c r="G60">
        <v>0</v>
      </c>
      <c r="H60">
        <v>0</v>
      </c>
      <c r="I60">
        <v>0</v>
      </c>
      <c r="J60" t="s">
        <v>33</v>
      </c>
      <c r="K60" t="b">
        <f t="shared" si="45"/>
        <v>1</v>
      </c>
      <c r="L60" t="b">
        <f t="shared" si="0"/>
        <v>1</v>
      </c>
      <c r="M60" t="b">
        <f t="shared" si="1"/>
        <v>1</v>
      </c>
      <c r="N60">
        <v>1</v>
      </c>
      <c r="O60" t="b">
        <f t="shared" si="2"/>
        <v>0</v>
      </c>
      <c r="P60" t="b">
        <f t="shared" si="3"/>
        <v>1</v>
      </c>
      <c r="Q60" t="b">
        <f t="shared" si="4"/>
        <v>0</v>
      </c>
      <c r="R60" t="b">
        <f t="shared" si="5"/>
        <v>0</v>
      </c>
      <c r="S60" t="b">
        <f t="shared" si="6"/>
        <v>0</v>
      </c>
      <c r="T60" t="b">
        <f t="shared" si="7"/>
        <v>0</v>
      </c>
      <c r="U60" t="b">
        <f t="shared" si="8"/>
        <v>1</v>
      </c>
      <c r="V60" t="b">
        <f t="shared" si="9"/>
        <v>0</v>
      </c>
      <c r="W60" t="b">
        <f t="shared" si="10"/>
        <v>0</v>
      </c>
      <c r="X60" t="b">
        <f t="shared" si="11"/>
        <v>0</v>
      </c>
      <c r="Y60" t="b">
        <f t="shared" si="12"/>
        <v>0</v>
      </c>
      <c r="Z60" t="b">
        <f t="shared" si="13"/>
        <v>0</v>
      </c>
      <c r="AA60" t="b">
        <v>1</v>
      </c>
      <c r="AB60" t="b">
        <f t="shared" si="14"/>
        <v>0</v>
      </c>
      <c r="AC60" t="b">
        <f t="shared" si="15"/>
        <v>0</v>
      </c>
      <c r="AD60" t="b">
        <f t="shared" si="16"/>
        <v>0</v>
      </c>
      <c r="AE60" t="b">
        <f t="shared" si="17"/>
        <v>0</v>
      </c>
      <c r="AF60" t="b">
        <f t="shared" si="18"/>
        <v>0</v>
      </c>
      <c r="AG60" t="b">
        <f t="shared" si="19"/>
        <v>0</v>
      </c>
      <c r="AH60" t="b">
        <f t="shared" si="20"/>
        <v>0</v>
      </c>
      <c r="AI60" t="b">
        <f t="shared" si="21"/>
        <v>0</v>
      </c>
      <c r="AJ60" t="b">
        <f t="shared" si="22"/>
        <v>0</v>
      </c>
      <c r="AK60" t="b">
        <f t="shared" si="23"/>
        <v>0</v>
      </c>
      <c r="AL60" t="b">
        <f t="shared" si="24"/>
        <v>0</v>
      </c>
      <c r="AM60" t="b">
        <f t="shared" si="25"/>
        <v>0</v>
      </c>
      <c r="AN60" t="b">
        <f t="shared" si="26"/>
        <v>0</v>
      </c>
      <c r="AO60" t="b">
        <f t="shared" si="27"/>
        <v>1</v>
      </c>
      <c r="AP60" t="b">
        <f t="shared" si="28"/>
        <v>0</v>
      </c>
      <c r="AQ60" t="b">
        <f t="shared" si="29"/>
        <v>0</v>
      </c>
      <c r="AR60" t="b">
        <f t="shared" si="30"/>
        <v>0</v>
      </c>
      <c r="AS60" t="b">
        <f t="shared" si="31"/>
        <v>0</v>
      </c>
      <c r="AT60" t="b">
        <f t="shared" si="32"/>
        <v>0</v>
      </c>
      <c r="AU60" t="b">
        <f t="shared" si="33"/>
        <v>0</v>
      </c>
      <c r="AV60" t="b">
        <f t="shared" si="34"/>
        <v>0</v>
      </c>
      <c r="AW60" t="b">
        <f t="shared" si="35"/>
        <v>0</v>
      </c>
      <c r="AX60" t="b">
        <f t="shared" si="36"/>
        <v>0</v>
      </c>
      <c r="AY60" t="b">
        <f t="shared" si="37"/>
        <v>0</v>
      </c>
      <c r="AZ60" t="b">
        <f t="shared" si="38"/>
        <v>0</v>
      </c>
      <c r="BA60" t="b">
        <f t="shared" si="39"/>
        <v>0</v>
      </c>
      <c r="BB60" t="b">
        <f t="shared" si="40"/>
        <v>0</v>
      </c>
      <c r="BC60" t="b">
        <f t="shared" si="41"/>
        <v>0</v>
      </c>
      <c r="BD60" t="b">
        <f t="shared" si="42"/>
        <v>0</v>
      </c>
      <c r="BE60" t="b">
        <f t="shared" si="43"/>
        <v>0</v>
      </c>
      <c r="BF60" t="b">
        <f t="shared" si="44"/>
        <v>1</v>
      </c>
    </row>
    <row r="61" spans="1:58" x14ac:dyDescent="0.2">
      <c r="A61" t="s">
        <v>8</v>
      </c>
      <c r="C61">
        <v>78</v>
      </c>
      <c r="D61" t="s">
        <v>9</v>
      </c>
      <c r="E61" t="s">
        <v>50</v>
      </c>
      <c r="F61">
        <v>0</v>
      </c>
      <c r="G61">
        <v>0</v>
      </c>
      <c r="H61">
        <v>0</v>
      </c>
      <c r="I61">
        <v>0</v>
      </c>
      <c r="J61" t="s">
        <v>33</v>
      </c>
      <c r="K61" t="b">
        <f t="shared" si="45"/>
        <v>1</v>
      </c>
      <c r="L61" t="b">
        <f t="shared" si="0"/>
        <v>1</v>
      </c>
      <c r="M61" t="b">
        <f t="shared" si="1"/>
        <v>1</v>
      </c>
      <c r="N61">
        <v>1</v>
      </c>
      <c r="O61" t="b">
        <f t="shared" si="2"/>
        <v>0</v>
      </c>
      <c r="P61" t="b">
        <f t="shared" si="3"/>
        <v>1</v>
      </c>
      <c r="Q61" t="b">
        <f t="shared" si="4"/>
        <v>0</v>
      </c>
      <c r="R61" t="b">
        <f t="shared" si="5"/>
        <v>0</v>
      </c>
      <c r="S61" t="b">
        <f t="shared" si="6"/>
        <v>0</v>
      </c>
      <c r="T61" t="b">
        <f t="shared" si="7"/>
        <v>0</v>
      </c>
      <c r="U61" t="b">
        <f t="shared" si="8"/>
        <v>1</v>
      </c>
      <c r="V61" t="b">
        <f t="shared" si="9"/>
        <v>0</v>
      </c>
      <c r="W61" t="b">
        <f t="shared" si="10"/>
        <v>0</v>
      </c>
      <c r="X61" t="b">
        <f t="shared" si="11"/>
        <v>0</v>
      </c>
      <c r="Y61" t="b">
        <f t="shared" si="12"/>
        <v>0</v>
      </c>
      <c r="Z61" t="b">
        <f t="shared" si="13"/>
        <v>0</v>
      </c>
      <c r="AA61" t="b">
        <v>1</v>
      </c>
      <c r="AB61" t="b">
        <f t="shared" si="14"/>
        <v>0</v>
      </c>
      <c r="AC61" t="b">
        <f t="shared" si="15"/>
        <v>0</v>
      </c>
      <c r="AD61" t="b">
        <f t="shared" si="16"/>
        <v>0</v>
      </c>
      <c r="AE61" t="b">
        <f t="shared" si="17"/>
        <v>0</v>
      </c>
      <c r="AF61" t="b">
        <f t="shared" si="18"/>
        <v>0</v>
      </c>
      <c r="AG61" t="b">
        <f t="shared" si="19"/>
        <v>0</v>
      </c>
      <c r="AH61" t="b">
        <f t="shared" si="20"/>
        <v>0</v>
      </c>
      <c r="AI61" t="b">
        <f t="shared" si="21"/>
        <v>0</v>
      </c>
      <c r="AJ61" t="b">
        <f t="shared" si="22"/>
        <v>0</v>
      </c>
      <c r="AK61" t="b">
        <f t="shared" si="23"/>
        <v>0</v>
      </c>
      <c r="AL61" t="b">
        <f t="shared" si="24"/>
        <v>0</v>
      </c>
      <c r="AM61" t="b">
        <f t="shared" si="25"/>
        <v>0</v>
      </c>
      <c r="AN61" t="b">
        <f t="shared" si="26"/>
        <v>0</v>
      </c>
      <c r="AO61" t="b">
        <f t="shared" si="27"/>
        <v>1</v>
      </c>
      <c r="AP61" t="b">
        <f t="shared" si="28"/>
        <v>0</v>
      </c>
      <c r="AQ61" t="b">
        <f t="shared" si="29"/>
        <v>0</v>
      </c>
      <c r="AR61" t="b">
        <f t="shared" si="30"/>
        <v>0</v>
      </c>
      <c r="AS61" t="b">
        <f t="shared" si="31"/>
        <v>0</v>
      </c>
      <c r="AT61" t="b">
        <f t="shared" si="32"/>
        <v>0</v>
      </c>
      <c r="AU61" t="b">
        <f t="shared" si="33"/>
        <v>0</v>
      </c>
      <c r="AV61" t="b">
        <f t="shared" si="34"/>
        <v>0</v>
      </c>
      <c r="AW61" t="b">
        <f t="shared" si="35"/>
        <v>0</v>
      </c>
      <c r="AX61" t="b">
        <f t="shared" si="36"/>
        <v>0</v>
      </c>
      <c r="AY61" t="b">
        <f t="shared" si="37"/>
        <v>0</v>
      </c>
      <c r="AZ61" t="b">
        <f t="shared" si="38"/>
        <v>0</v>
      </c>
      <c r="BA61" t="b">
        <f t="shared" si="39"/>
        <v>0</v>
      </c>
      <c r="BB61" t="b">
        <f t="shared" si="40"/>
        <v>0</v>
      </c>
      <c r="BC61" t="b">
        <f t="shared" si="41"/>
        <v>0</v>
      </c>
      <c r="BD61" t="b">
        <f t="shared" si="42"/>
        <v>0</v>
      </c>
      <c r="BE61" t="b">
        <f t="shared" si="43"/>
        <v>0</v>
      </c>
      <c r="BF61" t="b">
        <f t="shared" si="44"/>
        <v>1</v>
      </c>
    </row>
    <row r="62" spans="1:58" x14ac:dyDescent="0.2">
      <c r="A62" t="s">
        <v>8</v>
      </c>
      <c r="C62">
        <v>48</v>
      </c>
      <c r="D62" t="s">
        <v>9</v>
      </c>
      <c r="E62" t="s">
        <v>51</v>
      </c>
      <c r="F62">
        <v>0</v>
      </c>
      <c r="G62">
        <v>0</v>
      </c>
      <c r="H62">
        <v>1</v>
      </c>
      <c r="I62">
        <v>0.5</v>
      </c>
      <c r="J62" t="s">
        <v>33</v>
      </c>
      <c r="K62" t="b">
        <f t="shared" si="45"/>
        <v>1</v>
      </c>
      <c r="L62" t="b">
        <f t="shared" si="0"/>
        <v>0</v>
      </c>
      <c r="M62" t="b">
        <f t="shared" si="1"/>
        <v>0</v>
      </c>
      <c r="N62">
        <v>1</v>
      </c>
      <c r="O62" t="b">
        <f t="shared" si="2"/>
        <v>0</v>
      </c>
      <c r="P62" t="b">
        <f t="shared" si="3"/>
        <v>1</v>
      </c>
      <c r="Q62" t="b">
        <f t="shared" si="4"/>
        <v>1</v>
      </c>
      <c r="R62" t="b">
        <f t="shared" si="5"/>
        <v>1</v>
      </c>
      <c r="S62" t="b">
        <f t="shared" si="6"/>
        <v>0</v>
      </c>
      <c r="T62" t="b">
        <f t="shared" si="7"/>
        <v>0</v>
      </c>
      <c r="U62" t="b">
        <f t="shared" si="8"/>
        <v>0</v>
      </c>
      <c r="V62" t="b">
        <f t="shared" si="9"/>
        <v>0</v>
      </c>
      <c r="W62" t="b">
        <f t="shared" si="10"/>
        <v>0</v>
      </c>
      <c r="X62" t="b">
        <f t="shared" si="11"/>
        <v>0</v>
      </c>
      <c r="Y62" t="b">
        <f t="shared" si="12"/>
        <v>0</v>
      </c>
      <c r="Z62" t="b">
        <f t="shared" si="13"/>
        <v>0</v>
      </c>
      <c r="AA62" t="b">
        <v>0</v>
      </c>
      <c r="AB62" t="b">
        <f t="shared" si="14"/>
        <v>1</v>
      </c>
      <c r="AC62" t="b">
        <f t="shared" si="15"/>
        <v>1</v>
      </c>
      <c r="AD62" t="b">
        <f t="shared" si="16"/>
        <v>0</v>
      </c>
      <c r="AE62" t="b">
        <f t="shared" si="17"/>
        <v>0</v>
      </c>
      <c r="AF62" t="b">
        <f t="shared" si="18"/>
        <v>0</v>
      </c>
      <c r="AG62" t="b">
        <f t="shared" si="19"/>
        <v>0</v>
      </c>
      <c r="AH62" t="b">
        <f t="shared" si="20"/>
        <v>0</v>
      </c>
      <c r="AI62" t="b">
        <f t="shared" si="21"/>
        <v>0</v>
      </c>
      <c r="AJ62" t="b">
        <f t="shared" si="22"/>
        <v>0</v>
      </c>
      <c r="AK62" t="b">
        <f t="shared" si="23"/>
        <v>1</v>
      </c>
      <c r="AL62" t="b">
        <f t="shared" si="24"/>
        <v>0</v>
      </c>
      <c r="AM62" t="b">
        <f t="shared" si="25"/>
        <v>0</v>
      </c>
      <c r="AN62" t="b">
        <f t="shared" si="26"/>
        <v>0</v>
      </c>
      <c r="AO62" t="b">
        <f t="shared" si="27"/>
        <v>0</v>
      </c>
      <c r="AP62" t="b">
        <f t="shared" si="28"/>
        <v>0</v>
      </c>
      <c r="AQ62" t="b">
        <f t="shared" si="29"/>
        <v>0</v>
      </c>
      <c r="AR62" t="b">
        <f t="shared" si="30"/>
        <v>0</v>
      </c>
      <c r="AS62" t="b">
        <f t="shared" si="31"/>
        <v>0</v>
      </c>
      <c r="AT62" t="b">
        <f t="shared" si="32"/>
        <v>0</v>
      </c>
      <c r="AU62" t="b">
        <f t="shared" si="33"/>
        <v>1</v>
      </c>
      <c r="AV62" t="b">
        <f t="shared" si="34"/>
        <v>0</v>
      </c>
      <c r="AW62" t="b">
        <f t="shared" si="35"/>
        <v>1</v>
      </c>
      <c r="AX62" t="b">
        <f t="shared" si="36"/>
        <v>0</v>
      </c>
      <c r="AY62" t="b">
        <f t="shared" si="37"/>
        <v>0</v>
      </c>
      <c r="AZ62" t="b">
        <f t="shared" si="38"/>
        <v>0</v>
      </c>
      <c r="BA62" t="b">
        <f t="shared" si="39"/>
        <v>0</v>
      </c>
      <c r="BB62" t="b">
        <f t="shared" si="40"/>
        <v>0</v>
      </c>
      <c r="BC62" t="b">
        <f t="shared" si="41"/>
        <v>0</v>
      </c>
      <c r="BD62" t="b">
        <f t="shared" si="42"/>
        <v>0</v>
      </c>
      <c r="BE62" t="b">
        <f t="shared" si="43"/>
        <v>0</v>
      </c>
      <c r="BF62" t="b">
        <f t="shared" si="44"/>
        <v>0</v>
      </c>
    </row>
    <row r="63" spans="1:58" x14ac:dyDescent="0.2">
      <c r="A63" t="s">
        <v>8</v>
      </c>
      <c r="C63">
        <v>82</v>
      </c>
      <c r="D63" t="s">
        <v>9</v>
      </c>
      <c r="E63" t="s">
        <v>15</v>
      </c>
      <c r="F63">
        <v>0</v>
      </c>
      <c r="G63">
        <v>0</v>
      </c>
      <c r="H63">
        <v>1</v>
      </c>
      <c r="I63">
        <v>0</v>
      </c>
      <c r="J63" t="s">
        <v>33</v>
      </c>
      <c r="K63" t="b">
        <f t="shared" si="45"/>
        <v>1</v>
      </c>
      <c r="L63" t="b">
        <f t="shared" si="0"/>
        <v>0</v>
      </c>
      <c r="M63" t="b">
        <f t="shared" si="1"/>
        <v>0</v>
      </c>
      <c r="N63">
        <v>1</v>
      </c>
      <c r="O63" t="b">
        <f t="shared" si="2"/>
        <v>0</v>
      </c>
      <c r="P63" t="b">
        <f t="shared" si="3"/>
        <v>1</v>
      </c>
      <c r="Q63" t="b">
        <f t="shared" si="4"/>
        <v>1</v>
      </c>
      <c r="R63" t="b">
        <f t="shared" si="5"/>
        <v>1</v>
      </c>
      <c r="S63" t="b">
        <f t="shared" si="6"/>
        <v>0</v>
      </c>
      <c r="T63" t="b">
        <f t="shared" si="7"/>
        <v>0</v>
      </c>
      <c r="U63" t="b">
        <f t="shared" si="8"/>
        <v>0</v>
      </c>
      <c r="V63" t="b">
        <f t="shared" si="9"/>
        <v>0</v>
      </c>
      <c r="W63" t="b">
        <f t="shared" si="10"/>
        <v>0</v>
      </c>
      <c r="X63" t="b">
        <f t="shared" si="11"/>
        <v>0</v>
      </c>
      <c r="Y63" t="b">
        <f t="shared" si="12"/>
        <v>0</v>
      </c>
      <c r="Z63" t="b">
        <f t="shared" si="13"/>
        <v>0</v>
      </c>
      <c r="AA63" t="b">
        <v>1</v>
      </c>
      <c r="AB63" t="b">
        <f t="shared" si="14"/>
        <v>0</v>
      </c>
      <c r="AC63" t="b">
        <f t="shared" si="15"/>
        <v>0</v>
      </c>
      <c r="AD63" t="b">
        <f t="shared" si="16"/>
        <v>0</v>
      </c>
      <c r="AE63" t="b">
        <f t="shared" si="17"/>
        <v>0</v>
      </c>
      <c r="AF63" t="b">
        <f t="shared" si="18"/>
        <v>0</v>
      </c>
      <c r="AG63" t="b">
        <f t="shared" si="19"/>
        <v>0</v>
      </c>
      <c r="AH63" t="b">
        <f t="shared" si="20"/>
        <v>0</v>
      </c>
      <c r="AI63" t="b">
        <f t="shared" si="21"/>
        <v>0</v>
      </c>
      <c r="AJ63" t="b">
        <f t="shared" si="22"/>
        <v>0</v>
      </c>
      <c r="AK63" t="b">
        <f t="shared" si="23"/>
        <v>1</v>
      </c>
      <c r="AL63" t="b">
        <f t="shared" si="24"/>
        <v>0</v>
      </c>
      <c r="AM63" t="b">
        <f t="shared" si="25"/>
        <v>0</v>
      </c>
      <c r="AN63" t="b">
        <f t="shared" si="26"/>
        <v>0</v>
      </c>
      <c r="AO63" t="b">
        <f t="shared" si="27"/>
        <v>1</v>
      </c>
      <c r="AP63" t="b">
        <f t="shared" si="28"/>
        <v>1</v>
      </c>
      <c r="AQ63" t="b">
        <f t="shared" si="29"/>
        <v>0</v>
      </c>
      <c r="AR63" t="b">
        <f t="shared" si="30"/>
        <v>0</v>
      </c>
      <c r="AS63" t="b">
        <f t="shared" si="31"/>
        <v>0</v>
      </c>
      <c r="AT63" t="b">
        <f t="shared" si="32"/>
        <v>0</v>
      </c>
      <c r="AU63" t="b">
        <f t="shared" si="33"/>
        <v>1</v>
      </c>
      <c r="AV63" t="b">
        <f t="shared" si="34"/>
        <v>0</v>
      </c>
      <c r="AW63" t="b">
        <f t="shared" si="35"/>
        <v>1</v>
      </c>
      <c r="AX63" t="b">
        <f t="shared" si="36"/>
        <v>0</v>
      </c>
      <c r="AY63" t="b">
        <f t="shared" si="37"/>
        <v>0</v>
      </c>
      <c r="AZ63" t="b">
        <f t="shared" si="38"/>
        <v>0</v>
      </c>
      <c r="BA63" t="b">
        <f t="shared" si="39"/>
        <v>0</v>
      </c>
      <c r="BB63" t="b">
        <f t="shared" si="40"/>
        <v>0</v>
      </c>
      <c r="BC63" t="b">
        <f t="shared" si="41"/>
        <v>0</v>
      </c>
      <c r="BD63" t="b">
        <f t="shared" si="42"/>
        <v>0</v>
      </c>
      <c r="BE63" t="b">
        <f t="shared" si="43"/>
        <v>0</v>
      </c>
      <c r="BF63" t="b">
        <f t="shared" si="44"/>
        <v>1</v>
      </c>
    </row>
    <row r="64" spans="1:58" x14ac:dyDescent="0.2">
      <c r="A64" t="s">
        <v>8</v>
      </c>
      <c r="C64">
        <v>87</v>
      </c>
      <c r="D64" t="s">
        <v>9</v>
      </c>
      <c r="E64" t="s">
        <v>24</v>
      </c>
      <c r="F64">
        <v>0</v>
      </c>
      <c r="G64">
        <v>0</v>
      </c>
      <c r="H64">
        <v>1</v>
      </c>
      <c r="I64">
        <v>1</v>
      </c>
      <c r="J64" t="s">
        <v>33</v>
      </c>
      <c r="K64" t="b">
        <f t="shared" si="45"/>
        <v>1</v>
      </c>
      <c r="L64" t="b">
        <f t="shared" si="0"/>
        <v>0</v>
      </c>
      <c r="M64" t="b">
        <f t="shared" si="1"/>
        <v>0</v>
      </c>
      <c r="N64">
        <v>1</v>
      </c>
      <c r="O64" t="b">
        <f t="shared" si="2"/>
        <v>0</v>
      </c>
      <c r="P64" t="b">
        <f t="shared" si="3"/>
        <v>1</v>
      </c>
      <c r="Q64" t="b">
        <f t="shared" si="4"/>
        <v>1</v>
      </c>
      <c r="R64" t="b">
        <f t="shared" si="5"/>
        <v>1</v>
      </c>
      <c r="S64" t="b">
        <f t="shared" si="6"/>
        <v>1</v>
      </c>
      <c r="T64" t="b">
        <f t="shared" si="7"/>
        <v>1</v>
      </c>
      <c r="U64" t="b">
        <f t="shared" si="8"/>
        <v>0</v>
      </c>
      <c r="V64" t="b">
        <f t="shared" si="9"/>
        <v>0</v>
      </c>
      <c r="W64" t="b">
        <f t="shared" si="10"/>
        <v>0</v>
      </c>
      <c r="X64" t="b">
        <f t="shared" si="11"/>
        <v>1</v>
      </c>
      <c r="Y64" t="b">
        <f t="shared" si="12"/>
        <v>1</v>
      </c>
      <c r="Z64" t="b">
        <f t="shared" si="13"/>
        <v>1</v>
      </c>
      <c r="AA64" t="b">
        <v>1</v>
      </c>
      <c r="AB64" t="b">
        <f t="shared" si="14"/>
        <v>0</v>
      </c>
      <c r="AC64" t="b">
        <f t="shared" si="15"/>
        <v>0</v>
      </c>
      <c r="AD64" t="b">
        <f t="shared" si="16"/>
        <v>0</v>
      </c>
      <c r="AE64" t="b">
        <f t="shared" si="17"/>
        <v>0</v>
      </c>
      <c r="AF64" t="b">
        <f t="shared" si="18"/>
        <v>0</v>
      </c>
      <c r="AG64" t="b">
        <f t="shared" si="19"/>
        <v>0</v>
      </c>
      <c r="AH64" t="b">
        <f t="shared" si="20"/>
        <v>0</v>
      </c>
      <c r="AI64" t="b">
        <f t="shared" si="21"/>
        <v>0</v>
      </c>
      <c r="AJ64" t="b">
        <f t="shared" si="22"/>
        <v>0</v>
      </c>
      <c r="AK64" t="b">
        <f t="shared" si="23"/>
        <v>1</v>
      </c>
      <c r="AL64" t="b">
        <f t="shared" si="24"/>
        <v>0</v>
      </c>
      <c r="AM64" t="b">
        <f t="shared" si="25"/>
        <v>0</v>
      </c>
      <c r="AN64" t="b">
        <f t="shared" si="26"/>
        <v>0</v>
      </c>
      <c r="AO64" t="b">
        <f t="shared" si="27"/>
        <v>1</v>
      </c>
      <c r="AP64" t="b">
        <f t="shared" si="28"/>
        <v>1</v>
      </c>
      <c r="AQ64" t="b">
        <f t="shared" si="29"/>
        <v>0</v>
      </c>
      <c r="AR64" t="b">
        <f t="shared" si="30"/>
        <v>0</v>
      </c>
      <c r="AS64" t="b">
        <f t="shared" si="31"/>
        <v>0</v>
      </c>
      <c r="AT64" t="b">
        <f t="shared" si="32"/>
        <v>0</v>
      </c>
      <c r="AU64" t="b">
        <f t="shared" si="33"/>
        <v>1</v>
      </c>
      <c r="AV64" t="b">
        <f t="shared" si="34"/>
        <v>1</v>
      </c>
      <c r="AW64" t="b">
        <f t="shared" si="35"/>
        <v>1</v>
      </c>
      <c r="AX64" t="b">
        <f t="shared" si="36"/>
        <v>0</v>
      </c>
      <c r="AY64" t="b">
        <f t="shared" si="37"/>
        <v>0</v>
      </c>
      <c r="AZ64" t="b">
        <f t="shared" si="38"/>
        <v>0</v>
      </c>
      <c r="BA64" t="b">
        <f t="shared" si="39"/>
        <v>0</v>
      </c>
      <c r="BB64" t="b">
        <f t="shared" si="40"/>
        <v>0</v>
      </c>
      <c r="BC64" t="b">
        <f t="shared" si="41"/>
        <v>0</v>
      </c>
      <c r="BD64" t="b">
        <f t="shared" si="42"/>
        <v>0</v>
      </c>
      <c r="BE64" t="b">
        <f t="shared" si="43"/>
        <v>0</v>
      </c>
      <c r="BF64" t="b">
        <f t="shared" si="44"/>
        <v>1</v>
      </c>
    </row>
    <row r="65" spans="1:58" x14ac:dyDescent="0.2">
      <c r="A65" t="s">
        <v>8</v>
      </c>
      <c r="C65">
        <v>76</v>
      </c>
      <c r="D65" t="s">
        <v>9</v>
      </c>
      <c r="E65" t="s">
        <v>52</v>
      </c>
      <c r="F65">
        <v>0</v>
      </c>
      <c r="G65">
        <v>0</v>
      </c>
      <c r="H65">
        <v>0</v>
      </c>
      <c r="I65">
        <v>0</v>
      </c>
      <c r="J65" t="s">
        <v>33</v>
      </c>
      <c r="K65" t="b">
        <f t="shared" si="45"/>
        <v>1</v>
      </c>
      <c r="L65" t="b">
        <f t="shared" si="0"/>
        <v>1</v>
      </c>
      <c r="M65" t="b">
        <f t="shared" si="1"/>
        <v>1</v>
      </c>
      <c r="N65">
        <v>1</v>
      </c>
      <c r="O65" t="b">
        <f t="shared" si="2"/>
        <v>0</v>
      </c>
      <c r="P65" t="b">
        <f t="shared" si="3"/>
        <v>1</v>
      </c>
      <c r="Q65" t="b">
        <f t="shared" si="4"/>
        <v>0</v>
      </c>
      <c r="R65" t="b">
        <f t="shared" si="5"/>
        <v>0</v>
      </c>
      <c r="S65" t="b">
        <f t="shared" si="6"/>
        <v>0</v>
      </c>
      <c r="T65" t="b">
        <f t="shared" si="7"/>
        <v>0</v>
      </c>
      <c r="U65" t="b">
        <f t="shared" si="8"/>
        <v>1</v>
      </c>
      <c r="V65" t="b">
        <f t="shared" si="9"/>
        <v>0</v>
      </c>
      <c r="W65" t="b">
        <f t="shared" si="10"/>
        <v>0</v>
      </c>
      <c r="X65" t="b">
        <f t="shared" si="11"/>
        <v>0</v>
      </c>
      <c r="Y65" t="b">
        <f t="shared" si="12"/>
        <v>0</v>
      </c>
      <c r="Z65" t="b">
        <f t="shared" si="13"/>
        <v>0</v>
      </c>
      <c r="AA65" t="b">
        <v>1</v>
      </c>
      <c r="AB65" t="b">
        <f t="shared" si="14"/>
        <v>0</v>
      </c>
      <c r="AC65" t="b">
        <f t="shared" si="15"/>
        <v>0</v>
      </c>
      <c r="AD65" t="b">
        <f t="shared" si="16"/>
        <v>0</v>
      </c>
      <c r="AE65" t="b">
        <f t="shared" si="17"/>
        <v>0</v>
      </c>
      <c r="AF65" t="b">
        <f t="shared" si="18"/>
        <v>0</v>
      </c>
      <c r="AG65" t="b">
        <f t="shared" si="19"/>
        <v>0</v>
      </c>
      <c r="AH65" t="b">
        <f t="shared" si="20"/>
        <v>0</v>
      </c>
      <c r="AI65" t="b">
        <f t="shared" si="21"/>
        <v>0</v>
      </c>
      <c r="AJ65" t="b">
        <f t="shared" si="22"/>
        <v>0</v>
      </c>
      <c r="AK65" t="b">
        <f t="shared" si="23"/>
        <v>0</v>
      </c>
      <c r="AL65" t="b">
        <f t="shared" si="24"/>
        <v>0</v>
      </c>
      <c r="AM65" t="b">
        <f t="shared" si="25"/>
        <v>0</v>
      </c>
      <c r="AN65" t="b">
        <f t="shared" si="26"/>
        <v>0</v>
      </c>
      <c r="AO65" t="b">
        <f t="shared" si="27"/>
        <v>1</v>
      </c>
      <c r="AP65" t="b">
        <f t="shared" si="28"/>
        <v>0</v>
      </c>
      <c r="AQ65" t="b">
        <f t="shared" si="29"/>
        <v>0</v>
      </c>
      <c r="AR65" t="b">
        <f t="shared" si="30"/>
        <v>0</v>
      </c>
      <c r="AS65" t="b">
        <f t="shared" si="31"/>
        <v>0</v>
      </c>
      <c r="AT65" t="b">
        <f t="shared" si="32"/>
        <v>0</v>
      </c>
      <c r="AU65" t="b">
        <f t="shared" si="33"/>
        <v>0</v>
      </c>
      <c r="AV65" t="b">
        <f t="shared" si="34"/>
        <v>0</v>
      </c>
      <c r="AW65" t="b">
        <f t="shared" si="35"/>
        <v>0</v>
      </c>
      <c r="AX65" t="b">
        <f t="shared" si="36"/>
        <v>0</v>
      </c>
      <c r="AY65" t="b">
        <f t="shared" si="37"/>
        <v>0</v>
      </c>
      <c r="AZ65" t="b">
        <f t="shared" si="38"/>
        <v>0</v>
      </c>
      <c r="BA65" t="b">
        <f t="shared" si="39"/>
        <v>0</v>
      </c>
      <c r="BB65" t="b">
        <f t="shared" si="40"/>
        <v>0</v>
      </c>
      <c r="BC65" t="b">
        <f t="shared" si="41"/>
        <v>0</v>
      </c>
      <c r="BD65" t="b">
        <f t="shared" si="42"/>
        <v>0</v>
      </c>
      <c r="BE65" t="b">
        <f t="shared" si="43"/>
        <v>0</v>
      </c>
      <c r="BF65" t="b">
        <f t="shared" si="44"/>
        <v>1</v>
      </c>
    </row>
    <row r="66" spans="1:58" x14ac:dyDescent="0.2">
      <c r="A66" t="s">
        <v>8</v>
      </c>
      <c r="C66">
        <v>47</v>
      </c>
      <c r="D66" t="s">
        <v>9</v>
      </c>
      <c r="E66" t="s">
        <v>53</v>
      </c>
      <c r="F66">
        <v>0</v>
      </c>
      <c r="G66">
        <v>0</v>
      </c>
      <c r="H66">
        <v>0</v>
      </c>
      <c r="I66">
        <v>0</v>
      </c>
      <c r="J66" t="s">
        <v>33</v>
      </c>
      <c r="K66" t="b">
        <f t="shared" si="45"/>
        <v>1</v>
      </c>
      <c r="L66" t="b">
        <f t="shared" si="0"/>
        <v>1</v>
      </c>
      <c r="M66" t="b">
        <f t="shared" si="1"/>
        <v>1</v>
      </c>
      <c r="N66">
        <v>1</v>
      </c>
      <c r="O66" t="b">
        <f t="shared" si="2"/>
        <v>0</v>
      </c>
      <c r="P66" t="b">
        <f t="shared" si="3"/>
        <v>1</v>
      </c>
      <c r="Q66" t="b">
        <f t="shared" si="4"/>
        <v>0</v>
      </c>
      <c r="R66" t="b">
        <f t="shared" si="5"/>
        <v>0</v>
      </c>
      <c r="S66" t="b">
        <f t="shared" si="6"/>
        <v>0</v>
      </c>
      <c r="T66" t="b">
        <f t="shared" si="7"/>
        <v>0</v>
      </c>
      <c r="U66" t="b">
        <f t="shared" si="8"/>
        <v>1</v>
      </c>
      <c r="V66" t="b">
        <f t="shared" si="9"/>
        <v>0</v>
      </c>
      <c r="W66" t="b">
        <f t="shared" si="10"/>
        <v>0</v>
      </c>
      <c r="X66" t="b">
        <f t="shared" si="11"/>
        <v>0</v>
      </c>
      <c r="Y66" t="b">
        <f t="shared" si="12"/>
        <v>0</v>
      </c>
      <c r="Z66" t="b">
        <f t="shared" si="13"/>
        <v>0</v>
      </c>
      <c r="AA66" t="b">
        <v>1</v>
      </c>
      <c r="AB66" t="b">
        <f t="shared" si="14"/>
        <v>0</v>
      </c>
      <c r="AC66" t="b">
        <f t="shared" si="15"/>
        <v>0</v>
      </c>
      <c r="AD66" t="b">
        <f t="shared" si="16"/>
        <v>0</v>
      </c>
      <c r="AE66" t="b">
        <f t="shared" si="17"/>
        <v>0</v>
      </c>
      <c r="AF66" t="b">
        <f t="shared" si="18"/>
        <v>0</v>
      </c>
      <c r="AG66" t="b">
        <f t="shared" si="19"/>
        <v>0</v>
      </c>
      <c r="AH66" t="b">
        <f t="shared" si="20"/>
        <v>0</v>
      </c>
      <c r="AI66" t="b">
        <f t="shared" si="21"/>
        <v>0</v>
      </c>
      <c r="AJ66" t="b">
        <f t="shared" si="22"/>
        <v>0</v>
      </c>
      <c r="AK66" t="b">
        <f t="shared" si="23"/>
        <v>0</v>
      </c>
      <c r="AL66" t="b">
        <f t="shared" si="24"/>
        <v>0</v>
      </c>
      <c r="AM66" t="b">
        <f t="shared" si="25"/>
        <v>0</v>
      </c>
      <c r="AN66" t="b">
        <f t="shared" si="26"/>
        <v>0</v>
      </c>
      <c r="AO66" t="b">
        <f t="shared" si="27"/>
        <v>1</v>
      </c>
      <c r="AP66" t="b">
        <f t="shared" si="28"/>
        <v>0</v>
      </c>
      <c r="AQ66" t="b">
        <f t="shared" si="29"/>
        <v>0</v>
      </c>
      <c r="AR66" t="b">
        <f t="shared" si="30"/>
        <v>0</v>
      </c>
      <c r="AS66" t="b">
        <f t="shared" si="31"/>
        <v>0</v>
      </c>
      <c r="AT66" t="b">
        <f t="shared" si="32"/>
        <v>0</v>
      </c>
      <c r="AU66" t="b">
        <f t="shared" si="33"/>
        <v>0</v>
      </c>
      <c r="AV66" t="b">
        <f t="shared" si="34"/>
        <v>0</v>
      </c>
      <c r="AW66" t="b">
        <f t="shared" si="35"/>
        <v>0</v>
      </c>
      <c r="AX66" t="b">
        <f t="shared" si="36"/>
        <v>0</v>
      </c>
      <c r="AY66" t="b">
        <f t="shared" si="37"/>
        <v>0</v>
      </c>
      <c r="AZ66" t="b">
        <f t="shared" si="38"/>
        <v>0</v>
      </c>
      <c r="BA66" t="b">
        <f t="shared" si="39"/>
        <v>0</v>
      </c>
      <c r="BB66" t="b">
        <f t="shared" si="40"/>
        <v>0</v>
      </c>
      <c r="BC66" t="b">
        <f t="shared" si="41"/>
        <v>0</v>
      </c>
      <c r="BD66" t="b">
        <f t="shared" si="42"/>
        <v>0</v>
      </c>
      <c r="BE66" t="b">
        <f t="shared" si="43"/>
        <v>0</v>
      </c>
      <c r="BF66" t="b">
        <f t="shared" si="44"/>
        <v>1</v>
      </c>
    </row>
    <row r="67" spans="1:58" x14ac:dyDescent="0.2">
      <c r="A67" t="s">
        <v>8</v>
      </c>
      <c r="C67">
        <v>77</v>
      </c>
      <c r="D67" t="s">
        <v>13</v>
      </c>
      <c r="E67" t="s">
        <v>20</v>
      </c>
      <c r="F67">
        <v>0</v>
      </c>
      <c r="G67">
        <v>1</v>
      </c>
      <c r="H67">
        <v>0</v>
      </c>
      <c r="I67">
        <v>0</v>
      </c>
      <c r="J67" t="s">
        <v>33</v>
      </c>
      <c r="K67" t="b">
        <f t="shared" si="45"/>
        <v>1</v>
      </c>
      <c r="L67" t="b">
        <f t="shared" ref="L67:L130" si="46">AND(G67=0,H67=0,I67=0)</f>
        <v>0</v>
      </c>
      <c r="M67" t="b">
        <f t="shared" ref="M67:M130" si="47">AND(K67=TRUE,L67=TRUE)</f>
        <v>0</v>
      </c>
      <c r="N67">
        <v>1</v>
      </c>
      <c r="O67" t="b">
        <f t="shared" ref="O67:O130" si="48">IF(F67=0.5,TRUE)</f>
        <v>0</v>
      </c>
      <c r="P67" t="b">
        <f t="shared" ref="P67:P130" si="49">OR(K67=TRUE,O67=TRUE)</f>
        <v>1</v>
      </c>
      <c r="Q67" t="b">
        <f t="shared" ref="Q67:Q130" si="50">OR(G67=1,H67=1,I67=1)</f>
        <v>1</v>
      </c>
      <c r="R67" t="b">
        <f t="shared" ref="R67:R130" si="51">AND(P67=TRUE,Q67=TRUE)</f>
        <v>1</v>
      </c>
      <c r="S67" t="b">
        <f t="shared" ref="S67:S130" si="52">IF(I67=1,TRUE)</f>
        <v>0</v>
      </c>
      <c r="T67" t="b">
        <f t="shared" ref="T67:T130" si="53">AND(P67=TRUE,S67=TRUE)</f>
        <v>0</v>
      </c>
      <c r="U67" t="b">
        <f t="shared" ref="U67:U130" si="54">AND(P67=TRUE,L67=TRUE)</f>
        <v>0</v>
      </c>
      <c r="V67" t="b">
        <f t="shared" ref="V67:V130" si="55">AND(G67=1,H67=1)</f>
        <v>0</v>
      </c>
      <c r="W67" t="b">
        <f t="shared" ref="W67:W130" si="56">AND(G67=1,I67=1)</f>
        <v>0</v>
      </c>
      <c r="X67" t="b">
        <f t="shared" ref="X67:X130" si="57">AND(H67=1,I67=1)</f>
        <v>0</v>
      </c>
      <c r="Y67" t="b">
        <f t="shared" ref="Y67:Y130" si="58">OR(V67=TRUE,W67=TRUE,X67=TRUE)</f>
        <v>0</v>
      </c>
      <c r="Z67" t="b">
        <f t="shared" ref="Z67:Z130" si="59">AND(P67=TRUE,Y67=TRUE)</f>
        <v>0</v>
      </c>
      <c r="AA67" t="b">
        <v>1</v>
      </c>
      <c r="AB67" t="b">
        <f t="shared" ref="AB67:AB130" si="60">AND(P67=TRUE,AA67=FALSE)</f>
        <v>0</v>
      </c>
      <c r="AC67" t="b">
        <f t="shared" ref="AC67:AC130" si="61">AND(AB67=TRUE,Q67=TRUE)</f>
        <v>0</v>
      </c>
      <c r="AD67" t="b">
        <f t="shared" ref="AD67:AD130" si="62">AND(AB67=TRUE,L67=TRUE)</f>
        <v>0</v>
      </c>
      <c r="AE67" t="b">
        <f t="shared" ref="AE67:AE130" si="63">F67=1</f>
        <v>0</v>
      </c>
      <c r="AF67" t="b">
        <f t="shared" ref="AF67:AF130" si="64">F67=0.5</f>
        <v>0</v>
      </c>
      <c r="AG67" t="b">
        <f t="shared" ref="AG67:AG130" si="65">OR(AE67=TRUE,AF67=TRUE)</f>
        <v>0</v>
      </c>
      <c r="AH67" t="b">
        <f t="shared" ref="AH67:AH130" si="66">AND(AG67=TRUE,AA67=FALSE)</f>
        <v>0</v>
      </c>
      <c r="AI67" t="b">
        <f t="shared" ref="AI67:AI130" si="67">AND(AH67=TRUE,Q67=TRUE)</f>
        <v>0</v>
      </c>
      <c r="AJ67" t="b">
        <f t="shared" ref="AJ67:AJ130" si="68">G67=1</f>
        <v>1</v>
      </c>
      <c r="AK67" t="b">
        <f t="shared" ref="AK67:AK130" si="69">H67=1</f>
        <v>0</v>
      </c>
      <c r="AL67" t="b">
        <f t="shared" ref="AL67:AL130" si="70">AND(AJ67=TRUE,AK67=TRUE)</f>
        <v>0</v>
      </c>
      <c r="AM67" t="b">
        <f t="shared" ref="AM67:AM130" si="71">AND(AI67=TRUE,AL67=TRUE)</f>
        <v>0</v>
      </c>
      <c r="AN67" t="b">
        <f t="shared" ref="AN67:AN130" si="72">AND(AH67=TRUE,Y67=TRUE)</f>
        <v>0</v>
      </c>
      <c r="AO67" t="b">
        <f t="shared" ref="AO67:AO130" si="73">AND(P67=TRUE,AA67=TRUE)</f>
        <v>1</v>
      </c>
      <c r="AP67" t="b">
        <f t="shared" ref="AP67:AP130" si="74">AND(AO67=TRUE,Q67=TRUE)</f>
        <v>1</v>
      </c>
      <c r="AQ67" t="b">
        <f t="shared" ref="AQ67:AQ130" si="75">AND(AH67=TRUE,Y67=TRUE)</f>
        <v>0</v>
      </c>
      <c r="AR67" t="b">
        <f t="shared" ref="AR67:AR130" si="76">F67=1</f>
        <v>0</v>
      </c>
      <c r="AS67" t="b">
        <f t="shared" ref="AS67:AS130" si="77">G67=1</f>
        <v>1</v>
      </c>
      <c r="AT67" t="b">
        <f t="shared" ref="AT67:AT130" si="78">AND(AR67=TRUE,AS67=TRUE)</f>
        <v>0</v>
      </c>
      <c r="AU67" t="b">
        <f t="shared" ref="AU67:AU130" si="79">H67=1</f>
        <v>0</v>
      </c>
      <c r="AV67" t="b">
        <f t="shared" ref="AV67:AV130" si="80">I67=1</f>
        <v>0</v>
      </c>
      <c r="AW67" t="b">
        <f t="shared" ref="AW67:AW130" si="81">OR(AU67=TRUE,AV67=TRUE)</f>
        <v>0</v>
      </c>
      <c r="AX67" t="b">
        <f t="shared" ref="AX67:AX130" si="82">AND(AT67=TRUE,AW67=TRUE)</f>
        <v>0</v>
      </c>
      <c r="AY67" t="b">
        <f t="shared" ref="AY67:AY130" si="83">OR(AR67=TRUE,AS67=TRUE)</f>
        <v>1</v>
      </c>
      <c r="AZ67" t="b">
        <f t="shared" ref="AZ67:AZ130" si="84">AND(AY67=TRUE,AA67=FALSE)</f>
        <v>0</v>
      </c>
      <c r="BA67" t="b">
        <f t="shared" ref="BA67:BA130" si="85">F67=0.5</f>
        <v>0</v>
      </c>
      <c r="BB67" t="b">
        <f t="shared" ref="BB67:BB130" si="86">G67=0.5</f>
        <v>0</v>
      </c>
      <c r="BC67" t="b">
        <f t="shared" ref="BC67:BC130" si="87">OR(BA67=TRUE,BB67=TRUE)</f>
        <v>0</v>
      </c>
      <c r="BD67" t="b">
        <f t="shared" ref="BD67:BD130" si="88">OR(AY67=TRUE,BC67=TRUE)</f>
        <v>1</v>
      </c>
      <c r="BE67" t="b">
        <f t="shared" ref="BE67:BE130" si="89">AND(BD67=TRUE,AA67=FALSE)</f>
        <v>0</v>
      </c>
      <c r="BF67" t="b">
        <f t="shared" ref="BF67:BF130" si="90">AND(K67=TRUE,AA67=TRUE)</f>
        <v>1</v>
      </c>
    </row>
    <row r="68" spans="1:58" x14ac:dyDescent="0.2">
      <c r="A68" t="s">
        <v>8</v>
      </c>
      <c r="C68">
        <v>62</v>
      </c>
      <c r="D68" t="s">
        <v>13</v>
      </c>
      <c r="E68" t="s">
        <v>54</v>
      </c>
      <c r="F68">
        <v>0</v>
      </c>
      <c r="G68">
        <v>0</v>
      </c>
      <c r="H68">
        <v>0</v>
      </c>
      <c r="I68">
        <v>0.5</v>
      </c>
      <c r="J68" t="s">
        <v>33</v>
      </c>
      <c r="K68" t="b">
        <f t="shared" si="45"/>
        <v>1</v>
      </c>
      <c r="L68" t="b">
        <f t="shared" si="46"/>
        <v>0</v>
      </c>
      <c r="M68" t="b">
        <f t="shared" si="47"/>
        <v>0</v>
      </c>
      <c r="N68">
        <v>1</v>
      </c>
      <c r="O68" t="b">
        <f t="shared" si="48"/>
        <v>0</v>
      </c>
      <c r="P68" t="b">
        <f t="shared" si="49"/>
        <v>1</v>
      </c>
      <c r="Q68" t="b">
        <f t="shared" si="50"/>
        <v>0</v>
      </c>
      <c r="R68" t="b">
        <f t="shared" si="51"/>
        <v>0</v>
      </c>
      <c r="S68" t="b">
        <f t="shared" si="52"/>
        <v>0</v>
      </c>
      <c r="T68" t="b">
        <f t="shared" si="53"/>
        <v>0</v>
      </c>
      <c r="U68" t="b">
        <f t="shared" si="54"/>
        <v>0</v>
      </c>
      <c r="V68" t="b">
        <f t="shared" si="55"/>
        <v>0</v>
      </c>
      <c r="W68" t="b">
        <f t="shared" si="56"/>
        <v>0</v>
      </c>
      <c r="X68" t="b">
        <f t="shared" si="57"/>
        <v>0</v>
      </c>
      <c r="Y68" t="b">
        <f t="shared" si="58"/>
        <v>0</v>
      </c>
      <c r="Z68" t="b">
        <f t="shared" si="59"/>
        <v>0</v>
      </c>
      <c r="AA68" t="b">
        <v>1</v>
      </c>
      <c r="AB68" t="b">
        <f t="shared" si="60"/>
        <v>0</v>
      </c>
      <c r="AC68" t="b">
        <f t="shared" si="61"/>
        <v>0</v>
      </c>
      <c r="AD68" t="b">
        <f t="shared" si="62"/>
        <v>0</v>
      </c>
      <c r="AE68" t="b">
        <f t="shared" si="63"/>
        <v>0</v>
      </c>
      <c r="AF68" t="b">
        <f t="shared" si="64"/>
        <v>0</v>
      </c>
      <c r="AG68" t="b">
        <f t="shared" si="65"/>
        <v>0</v>
      </c>
      <c r="AH68" t="b">
        <f t="shared" si="66"/>
        <v>0</v>
      </c>
      <c r="AI68" t="b">
        <f t="shared" si="67"/>
        <v>0</v>
      </c>
      <c r="AJ68" t="b">
        <f t="shared" si="68"/>
        <v>0</v>
      </c>
      <c r="AK68" t="b">
        <f t="shared" si="69"/>
        <v>0</v>
      </c>
      <c r="AL68" t="b">
        <f t="shared" si="70"/>
        <v>0</v>
      </c>
      <c r="AM68" t="b">
        <f t="shared" si="71"/>
        <v>0</v>
      </c>
      <c r="AN68" t="b">
        <f t="shared" si="72"/>
        <v>0</v>
      </c>
      <c r="AO68" t="b">
        <f t="shared" si="73"/>
        <v>1</v>
      </c>
      <c r="AP68" t="b">
        <f t="shared" si="74"/>
        <v>0</v>
      </c>
      <c r="AQ68" t="b">
        <f t="shared" si="75"/>
        <v>0</v>
      </c>
      <c r="AR68" t="b">
        <f t="shared" si="76"/>
        <v>0</v>
      </c>
      <c r="AS68" t="b">
        <f t="shared" si="77"/>
        <v>0</v>
      </c>
      <c r="AT68" t="b">
        <f t="shared" si="78"/>
        <v>0</v>
      </c>
      <c r="AU68" t="b">
        <f t="shared" si="79"/>
        <v>0</v>
      </c>
      <c r="AV68" t="b">
        <f t="shared" si="80"/>
        <v>0</v>
      </c>
      <c r="AW68" t="b">
        <f t="shared" si="81"/>
        <v>0</v>
      </c>
      <c r="AX68" t="b">
        <f t="shared" si="82"/>
        <v>0</v>
      </c>
      <c r="AY68" t="b">
        <f t="shared" si="83"/>
        <v>0</v>
      </c>
      <c r="AZ68" t="b">
        <f t="shared" si="84"/>
        <v>0</v>
      </c>
      <c r="BA68" t="b">
        <f t="shared" si="85"/>
        <v>0</v>
      </c>
      <c r="BB68" t="b">
        <f t="shared" si="86"/>
        <v>0</v>
      </c>
      <c r="BC68" t="b">
        <f t="shared" si="87"/>
        <v>0</v>
      </c>
      <c r="BD68" t="b">
        <f t="shared" si="88"/>
        <v>0</v>
      </c>
      <c r="BE68" t="b">
        <f t="shared" si="89"/>
        <v>0</v>
      </c>
      <c r="BF68" t="b">
        <f t="shared" si="90"/>
        <v>1</v>
      </c>
    </row>
    <row r="69" spans="1:58" x14ac:dyDescent="0.2">
      <c r="A69" t="s">
        <v>8</v>
      </c>
      <c r="C69">
        <v>73</v>
      </c>
      <c r="D69" t="s">
        <v>9</v>
      </c>
      <c r="E69" t="s">
        <v>55</v>
      </c>
      <c r="F69">
        <v>0</v>
      </c>
      <c r="G69">
        <v>1</v>
      </c>
      <c r="H69">
        <v>0</v>
      </c>
      <c r="I69">
        <v>0</v>
      </c>
      <c r="J69" t="s">
        <v>33</v>
      </c>
      <c r="K69" t="b">
        <f t="shared" ref="K69:K132" si="91">IF(F69=0,TRUE)</f>
        <v>1</v>
      </c>
      <c r="L69" t="b">
        <f t="shared" si="46"/>
        <v>0</v>
      </c>
      <c r="M69" t="b">
        <f t="shared" si="47"/>
        <v>0</v>
      </c>
      <c r="N69">
        <v>1</v>
      </c>
      <c r="O69" t="b">
        <f t="shared" si="48"/>
        <v>0</v>
      </c>
      <c r="P69" t="b">
        <f t="shared" si="49"/>
        <v>1</v>
      </c>
      <c r="Q69" t="b">
        <f t="shared" si="50"/>
        <v>1</v>
      </c>
      <c r="R69" t="b">
        <f t="shared" si="51"/>
        <v>1</v>
      </c>
      <c r="S69" t="b">
        <f t="shared" si="52"/>
        <v>0</v>
      </c>
      <c r="T69" t="b">
        <f t="shared" si="53"/>
        <v>0</v>
      </c>
      <c r="U69" t="b">
        <f t="shared" si="54"/>
        <v>0</v>
      </c>
      <c r="V69" t="b">
        <f t="shared" si="55"/>
        <v>0</v>
      </c>
      <c r="W69" t="b">
        <f t="shared" si="56"/>
        <v>0</v>
      </c>
      <c r="X69" t="b">
        <f t="shared" si="57"/>
        <v>0</v>
      </c>
      <c r="Y69" t="b">
        <f t="shared" si="58"/>
        <v>0</v>
      </c>
      <c r="Z69" t="b">
        <f t="shared" si="59"/>
        <v>0</v>
      </c>
      <c r="AA69" t="b">
        <v>1</v>
      </c>
      <c r="AB69" t="b">
        <f t="shared" si="60"/>
        <v>0</v>
      </c>
      <c r="AC69" t="b">
        <f t="shared" si="61"/>
        <v>0</v>
      </c>
      <c r="AD69" t="b">
        <f t="shared" si="62"/>
        <v>0</v>
      </c>
      <c r="AE69" t="b">
        <f t="shared" si="63"/>
        <v>0</v>
      </c>
      <c r="AF69" t="b">
        <f t="shared" si="64"/>
        <v>0</v>
      </c>
      <c r="AG69" t="b">
        <f t="shared" si="65"/>
        <v>0</v>
      </c>
      <c r="AH69" t="b">
        <f t="shared" si="66"/>
        <v>0</v>
      </c>
      <c r="AI69" t="b">
        <f t="shared" si="67"/>
        <v>0</v>
      </c>
      <c r="AJ69" t="b">
        <f t="shared" si="68"/>
        <v>1</v>
      </c>
      <c r="AK69" t="b">
        <f t="shared" si="69"/>
        <v>0</v>
      </c>
      <c r="AL69" t="b">
        <f t="shared" si="70"/>
        <v>0</v>
      </c>
      <c r="AM69" t="b">
        <f t="shared" si="71"/>
        <v>0</v>
      </c>
      <c r="AN69" t="b">
        <f t="shared" si="72"/>
        <v>0</v>
      </c>
      <c r="AO69" t="b">
        <f t="shared" si="73"/>
        <v>1</v>
      </c>
      <c r="AP69" t="b">
        <f t="shared" si="74"/>
        <v>1</v>
      </c>
      <c r="AQ69" t="b">
        <f t="shared" si="75"/>
        <v>0</v>
      </c>
      <c r="AR69" t="b">
        <f t="shared" si="76"/>
        <v>0</v>
      </c>
      <c r="AS69" t="b">
        <f t="shared" si="77"/>
        <v>1</v>
      </c>
      <c r="AT69" t="b">
        <f t="shared" si="78"/>
        <v>0</v>
      </c>
      <c r="AU69" t="b">
        <f t="shared" si="79"/>
        <v>0</v>
      </c>
      <c r="AV69" t="b">
        <f t="shared" si="80"/>
        <v>0</v>
      </c>
      <c r="AW69" t="b">
        <f t="shared" si="81"/>
        <v>0</v>
      </c>
      <c r="AX69" t="b">
        <f t="shared" si="82"/>
        <v>0</v>
      </c>
      <c r="AY69" t="b">
        <f t="shared" si="83"/>
        <v>1</v>
      </c>
      <c r="AZ69" t="b">
        <f t="shared" si="84"/>
        <v>0</v>
      </c>
      <c r="BA69" t="b">
        <f t="shared" si="85"/>
        <v>0</v>
      </c>
      <c r="BB69" t="b">
        <f t="shared" si="86"/>
        <v>0</v>
      </c>
      <c r="BC69" t="b">
        <f t="shared" si="87"/>
        <v>0</v>
      </c>
      <c r="BD69" t="b">
        <f t="shared" si="88"/>
        <v>1</v>
      </c>
      <c r="BE69" t="b">
        <f t="shared" si="89"/>
        <v>0</v>
      </c>
      <c r="BF69" t="b">
        <f t="shared" si="90"/>
        <v>1</v>
      </c>
    </row>
    <row r="70" spans="1:58" x14ac:dyDescent="0.2">
      <c r="A70" t="s">
        <v>8</v>
      </c>
      <c r="C70">
        <v>71</v>
      </c>
      <c r="D70" t="s">
        <v>9</v>
      </c>
      <c r="E70" t="s">
        <v>56</v>
      </c>
      <c r="F70">
        <v>0</v>
      </c>
      <c r="G70">
        <v>0</v>
      </c>
      <c r="H70">
        <v>0</v>
      </c>
      <c r="I70">
        <v>0</v>
      </c>
      <c r="J70" t="s">
        <v>33</v>
      </c>
      <c r="K70" t="b">
        <f t="shared" si="91"/>
        <v>1</v>
      </c>
      <c r="L70" t="b">
        <f t="shared" si="46"/>
        <v>1</v>
      </c>
      <c r="M70" t="b">
        <f t="shared" si="47"/>
        <v>1</v>
      </c>
      <c r="N70">
        <v>1</v>
      </c>
      <c r="O70" t="b">
        <f t="shared" si="48"/>
        <v>0</v>
      </c>
      <c r="P70" t="b">
        <f t="shared" si="49"/>
        <v>1</v>
      </c>
      <c r="Q70" t="b">
        <f t="shared" si="50"/>
        <v>0</v>
      </c>
      <c r="R70" t="b">
        <f t="shared" si="51"/>
        <v>0</v>
      </c>
      <c r="S70" t="b">
        <f t="shared" si="52"/>
        <v>0</v>
      </c>
      <c r="T70" t="b">
        <f t="shared" si="53"/>
        <v>0</v>
      </c>
      <c r="U70" t="b">
        <f t="shared" si="54"/>
        <v>1</v>
      </c>
      <c r="V70" t="b">
        <f t="shared" si="55"/>
        <v>0</v>
      </c>
      <c r="W70" t="b">
        <f t="shared" si="56"/>
        <v>0</v>
      </c>
      <c r="X70" t="b">
        <f t="shared" si="57"/>
        <v>0</v>
      </c>
      <c r="Y70" t="b">
        <f t="shared" si="58"/>
        <v>0</v>
      </c>
      <c r="Z70" t="b">
        <f t="shared" si="59"/>
        <v>0</v>
      </c>
      <c r="AA70" t="b">
        <v>1</v>
      </c>
      <c r="AB70" t="b">
        <f t="shared" si="60"/>
        <v>0</v>
      </c>
      <c r="AC70" t="b">
        <f t="shared" si="61"/>
        <v>0</v>
      </c>
      <c r="AD70" t="b">
        <f t="shared" si="62"/>
        <v>0</v>
      </c>
      <c r="AE70" t="b">
        <f t="shared" si="63"/>
        <v>0</v>
      </c>
      <c r="AF70" t="b">
        <f t="shared" si="64"/>
        <v>0</v>
      </c>
      <c r="AG70" t="b">
        <f t="shared" si="65"/>
        <v>0</v>
      </c>
      <c r="AH70" t="b">
        <f t="shared" si="66"/>
        <v>0</v>
      </c>
      <c r="AI70" t="b">
        <f t="shared" si="67"/>
        <v>0</v>
      </c>
      <c r="AJ70" t="b">
        <f t="shared" si="68"/>
        <v>0</v>
      </c>
      <c r="AK70" t="b">
        <f t="shared" si="69"/>
        <v>0</v>
      </c>
      <c r="AL70" t="b">
        <f t="shared" si="70"/>
        <v>0</v>
      </c>
      <c r="AM70" t="b">
        <f t="shared" si="71"/>
        <v>0</v>
      </c>
      <c r="AN70" t="b">
        <f t="shared" si="72"/>
        <v>0</v>
      </c>
      <c r="AO70" t="b">
        <f t="shared" si="73"/>
        <v>1</v>
      </c>
      <c r="AP70" t="b">
        <f t="shared" si="74"/>
        <v>0</v>
      </c>
      <c r="AQ70" t="b">
        <f t="shared" si="75"/>
        <v>0</v>
      </c>
      <c r="AR70" t="b">
        <f t="shared" si="76"/>
        <v>0</v>
      </c>
      <c r="AS70" t="b">
        <f t="shared" si="77"/>
        <v>0</v>
      </c>
      <c r="AT70" t="b">
        <f t="shared" si="78"/>
        <v>0</v>
      </c>
      <c r="AU70" t="b">
        <f t="shared" si="79"/>
        <v>0</v>
      </c>
      <c r="AV70" t="b">
        <f t="shared" si="80"/>
        <v>0</v>
      </c>
      <c r="AW70" t="b">
        <f t="shared" si="81"/>
        <v>0</v>
      </c>
      <c r="AX70" t="b">
        <f t="shared" si="82"/>
        <v>0</v>
      </c>
      <c r="AY70" t="b">
        <f t="shared" si="83"/>
        <v>0</v>
      </c>
      <c r="AZ70" t="b">
        <f t="shared" si="84"/>
        <v>0</v>
      </c>
      <c r="BA70" t="b">
        <f t="shared" si="85"/>
        <v>0</v>
      </c>
      <c r="BB70" t="b">
        <f t="shared" si="86"/>
        <v>0</v>
      </c>
      <c r="BC70" t="b">
        <f t="shared" si="87"/>
        <v>0</v>
      </c>
      <c r="BD70" t="b">
        <f t="shared" si="88"/>
        <v>0</v>
      </c>
      <c r="BE70" t="b">
        <f t="shared" si="89"/>
        <v>0</v>
      </c>
      <c r="BF70" t="b">
        <f t="shared" si="90"/>
        <v>1</v>
      </c>
    </row>
    <row r="71" spans="1:58" x14ac:dyDescent="0.2">
      <c r="A71" t="s">
        <v>8</v>
      </c>
      <c r="C71">
        <v>61</v>
      </c>
      <c r="D71" t="s">
        <v>13</v>
      </c>
      <c r="E71" t="s">
        <v>57</v>
      </c>
      <c r="F71">
        <v>0</v>
      </c>
      <c r="G71">
        <v>0</v>
      </c>
      <c r="H71">
        <v>0</v>
      </c>
      <c r="I71">
        <v>0</v>
      </c>
      <c r="J71" t="s">
        <v>33</v>
      </c>
      <c r="K71" t="b">
        <f t="shared" si="91"/>
        <v>1</v>
      </c>
      <c r="L71" t="b">
        <f t="shared" si="46"/>
        <v>1</v>
      </c>
      <c r="M71" t="b">
        <f t="shared" si="47"/>
        <v>1</v>
      </c>
      <c r="N71">
        <v>1</v>
      </c>
      <c r="O71" t="b">
        <f t="shared" si="48"/>
        <v>0</v>
      </c>
      <c r="P71" t="b">
        <f t="shared" si="49"/>
        <v>1</v>
      </c>
      <c r="Q71" t="b">
        <f t="shared" si="50"/>
        <v>0</v>
      </c>
      <c r="R71" t="b">
        <f t="shared" si="51"/>
        <v>0</v>
      </c>
      <c r="S71" t="b">
        <f t="shared" si="52"/>
        <v>0</v>
      </c>
      <c r="T71" t="b">
        <f t="shared" si="53"/>
        <v>0</v>
      </c>
      <c r="U71" t="b">
        <f t="shared" si="54"/>
        <v>1</v>
      </c>
      <c r="V71" t="b">
        <f t="shared" si="55"/>
        <v>0</v>
      </c>
      <c r="W71" t="b">
        <f t="shared" si="56"/>
        <v>0</v>
      </c>
      <c r="X71" t="b">
        <f t="shared" si="57"/>
        <v>0</v>
      </c>
      <c r="Y71" t="b">
        <f t="shared" si="58"/>
        <v>0</v>
      </c>
      <c r="Z71" t="b">
        <f t="shared" si="59"/>
        <v>0</v>
      </c>
      <c r="AA71" t="b">
        <v>1</v>
      </c>
      <c r="AB71" t="b">
        <f t="shared" si="60"/>
        <v>0</v>
      </c>
      <c r="AC71" t="b">
        <f t="shared" si="61"/>
        <v>0</v>
      </c>
      <c r="AD71" t="b">
        <f t="shared" si="62"/>
        <v>0</v>
      </c>
      <c r="AE71" t="b">
        <f t="shared" si="63"/>
        <v>0</v>
      </c>
      <c r="AF71" t="b">
        <f t="shared" si="64"/>
        <v>0</v>
      </c>
      <c r="AG71" t="b">
        <f t="shared" si="65"/>
        <v>0</v>
      </c>
      <c r="AH71" t="b">
        <f t="shared" si="66"/>
        <v>0</v>
      </c>
      <c r="AI71" t="b">
        <f t="shared" si="67"/>
        <v>0</v>
      </c>
      <c r="AJ71" t="b">
        <f t="shared" si="68"/>
        <v>0</v>
      </c>
      <c r="AK71" t="b">
        <f t="shared" si="69"/>
        <v>0</v>
      </c>
      <c r="AL71" t="b">
        <f t="shared" si="70"/>
        <v>0</v>
      </c>
      <c r="AM71" t="b">
        <f t="shared" si="71"/>
        <v>0</v>
      </c>
      <c r="AN71" t="b">
        <f t="shared" si="72"/>
        <v>0</v>
      </c>
      <c r="AO71" t="b">
        <f t="shared" si="73"/>
        <v>1</v>
      </c>
      <c r="AP71" t="b">
        <f t="shared" si="74"/>
        <v>0</v>
      </c>
      <c r="AQ71" t="b">
        <f t="shared" si="75"/>
        <v>0</v>
      </c>
      <c r="AR71" t="b">
        <f t="shared" si="76"/>
        <v>0</v>
      </c>
      <c r="AS71" t="b">
        <f t="shared" si="77"/>
        <v>0</v>
      </c>
      <c r="AT71" t="b">
        <f t="shared" si="78"/>
        <v>0</v>
      </c>
      <c r="AU71" t="b">
        <f t="shared" si="79"/>
        <v>0</v>
      </c>
      <c r="AV71" t="b">
        <f t="shared" si="80"/>
        <v>0</v>
      </c>
      <c r="AW71" t="b">
        <f t="shared" si="81"/>
        <v>0</v>
      </c>
      <c r="AX71" t="b">
        <f t="shared" si="82"/>
        <v>0</v>
      </c>
      <c r="AY71" t="b">
        <f t="shared" si="83"/>
        <v>0</v>
      </c>
      <c r="AZ71" t="b">
        <f t="shared" si="84"/>
        <v>0</v>
      </c>
      <c r="BA71" t="b">
        <f t="shared" si="85"/>
        <v>0</v>
      </c>
      <c r="BB71" t="b">
        <f t="shared" si="86"/>
        <v>0</v>
      </c>
      <c r="BC71" t="b">
        <f t="shared" si="87"/>
        <v>0</v>
      </c>
      <c r="BD71" t="b">
        <f t="shared" si="88"/>
        <v>0</v>
      </c>
      <c r="BE71" t="b">
        <f t="shared" si="89"/>
        <v>0</v>
      </c>
      <c r="BF71" t="b">
        <f t="shared" si="90"/>
        <v>1</v>
      </c>
    </row>
    <row r="72" spans="1:58" x14ac:dyDescent="0.2">
      <c r="A72" t="s">
        <v>8</v>
      </c>
      <c r="C72">
        <v>84</v>
      </c>
      <c r="D72" t="s">
        <v>9</v>
      </c>
      <c r="E72" t="s">
        <v>15</v>
      </c>
      <c r="F72">
        <v>0</v>
      </c>
      <c r="G72">
        <v>1</v>
      </c>
      <c r="H72">
        <v>1</v>
      </c>
      <c r="I72">
        <v>0</v>
      </c>
      <c r="J72" t="s">
        <v>33</v>
      </c>
      <c r="K72" t="b">
        <f t="shared" si="91"/>
        <v>1</v>
      </c>
      <c r="L72" t="b">
        <f t="shared" si="46"/>
        <v>0</v>
      </c>
      <c r="M72" t="b">
        <f t="shared" si="47"/>
        <v>0</v>
      </c>
      <c r="N72">
        <v>1</v>
      </c>
      <c r="O72" t="b">
        <f t="shared" si="48"/>
        <v>0</v>
      </c>
      <c r="P72" t="b">
        <f t="shared" si="49"/>
        <v>1</v>
      </c>
      <c r="Q72" t="b">
        <f t="shared" si="50"/>
        <v>1</v>
      </c>
      <c r="R72" t="b">
        <f t="shared" si="51"/>
        <v>1</v>
      </c>
      <c r="S72" t="b">
        <f t="shared" si="52"/>
        <v>0</v>
      </c>
      <c r="T72" t="b">
        <f t="shared" si="53"/>
        <v>0</v>
      </c>
      <c r="U72" t="b">
        <f t="shared" si="54"/>
        <v>0</v>
      </c>
      <c r="V72" t="b">
        <f t="shared" si="55"/>
        <v>1</v>
      </c>
      <c r="W72" t="b">
        <f t="shared" si="56"/>
        <v>0</v>
      </c>
      <c r="X72" t="b">
        <f t="shared" si="57"/>
        <v>0</v>
      </c>
      <c r="Y72" t="b">
        <f t="shared" si="58"/>
        <v>1</v>
      </c>
      <c r="Z72" t="b">
        <f t="shared" si="59"/>
        <v>1</v>
      </c>
      <c r="AA72" t="b">
        <v>1</v>
      </c>
      <c r="AB72" t="b">
        <f t="shared" si="60"/>
        <v>0</v>
      </c>
      <c r="AC72" t="b">
        <f t="shared" si="61"/>
        <v>0</v>
      </c>
      <c r="AD72" t="b">
        <f t="shared" si="62"/>
        <v>0</v>
      </c>
      <c r="AE72" t="b">
        <f t="shared" si="63"/>
        <v>0</v>
      </c>
      <c r="AF72" t="b">
        <f t="shared" si="64"/>
        <v>0</v>
      </c>
      <c r="AG72" t="b">
        <f t="shared" si="65"/>
        <v>0</v>
      </c>
      <c r="AH72" t="b">
        <f t="shared" si="66"/>
        <v>0</v>
      </c>
      <c r="AI72" t="b">
        <f t="shared" si="67"/>
        <v>0</v>
      </c>
      <c r="AJ72" t="b">
        <f t="shared" si="68"/>
        <v>1</v>
      </c>
      <c r="AK72" t="b">
        <f t="shared" si="69"/>
        <v>1</v>
      </c>
      <c r="AL72" t="b">
        <f t="shared" si="70"/>
        <v>1</v>
      </c>
      <c r="AM72" t="b">
        <f t="shared" si="71"/>
        <v>0</v>
      </c>
      <c r="AN72" t="b">
        <f t="shared" si="72"/>
        <v>0</v>
      </c>
      <c r="AO72" t="b">
        <f t="shared" si="73"/>
        <v>1</v>
      </c>
      <c r="AP72" t="b">
        <f t="shared" si="74"/>
        <v>1</v>
      </c>
      <c r="AQ72" t="b">
        <f t="shared" si="75"/>
        <v>0</v>
      </c>
      <c r="AR72" t="b">
        <f t="shared" si="76"/>
        <v>0</v>
      </c>
      <c r="AS72" t="b">
        <f t="shared" si="77"/>
        <v>1</v>
      </c>
      <c r="AT72" t="b">
        <f t="shared" si="78"/>
        <v>0</v>
      </c>
      <c r="AU72" t="b">
        <f t="shared" si="79"/>
        <v>1</v>
      </c>
      <c r="AV72" t="b">
        <f t="shared" si="80"/>
        <v>0</v>
      </c>
      <c r="AW72" t="b">
        <f t="shared" si="81"/>
        <v>1</v>
      </c>
      <c r="AX72" t="b">
        <f t="shared" si="82"/>
        <v>0</v>
      </c>
      <c r="AY72" t="b">
        <f t="shared" si="83"/>
        <v>1</v>
      </c>
      <c r="AZ72" t="b">
        <f t="shared" si="84"/>
        <v>0</v>
      </c>
      <c r="BA72" t="b">
        <f t="shared" si="85"/>
        <v>0</v>
      </c>
      <c r="BB72" t="b">
        <f t="shared" si="86"/>
        <v>0</v>
      </c>
      <c r="BC72" t="b">
        <f t="shared" si="87"/>
        <v>0</v>
      </c>
      <c r="BD72" t="b">
        <f t="shared" si="88"/>
        <v>1</v>
      </c>
      <c r="BE72" t="b">
        <f t="shared" si="89"/>
        <v>0</v>
      </c>
      <c r="BF72" t="b">
        <f t="shared" si="90"/>
        <v>1</v>
      </c>
    </row>
    <row r="73" spans="1:58" x14ac:dyDescent="0.2">
      <c r="A73" t="s">
        <v>8</v>
      </c>
      <c r="C73">
        <v>75</v>
      </c>
      <c r="D73" t="s">
        <v>9</v>
      </c>
      <c r="E73" t="s">
        <v>58</v>
      </c>
      <c r="F73">
        <v>0</v>
      </c>
      <c r="G73">
        <v>0</v>
      </c>
      <c r="H73">
        <v>0</v>
      </c>
      <c r="I73">
        <v>0</v>
      </c>
      <c r="J73" t="s">
        <v>33</v>
      </c>
      <c r="K73" t="b">
        <f t="shared" si="91"/>
        <v>1</v>
      </c>
      <c r="L73" t="b">
        <f t="shared" si="46"/>
        <v>1</v>
      </c>
      <c r="M73" t="b">
        <f t="shared" si="47"/>
        <v>1</v>
      </c>
      <c r="N73">
        <v>1</v>
      </c>
      <c r="O73" t="b">
        <f t="shared" si="48"/>
        <v>0</v>
      </c>
      <c r="P73" t="b">
        <f t="shared" si="49"/>
        <v>1</v>
      </c>
      <c r="Q73" t="b">
        <f t="shared" si="50"/>
        <v>0</v>
      </c>
      <c r="R73" t="b">
        <f t="shared" si="51"/>
        <v>0</v>
      </c>
      <c r="S73" t="b">
        <f t="shared" si="52"/>
        <v>0</v>
      </c>
      <c r="T73" t="b">
        <f t="shared" si="53"/>
        <v>0</v>
      </c>
      <c r="U73" t="b">
        <f t="shared" si="54"/>
        <v>1</v>
      </c>
      <c r="V73" t="b">
        <f t="shared" si="55"/>
        <v>0</v>
      </c>
      <c r="W73" t="b">
        <f t="shared" si="56"/>
        <v>0</v>
      </c>
      <c r="X73" t="b">
        <f t="shared" si="57"/>
        <v>0</v>
      </c>
      <c r="Y73" t="b">
        <f t="shared" si="58"/>
        <v>0</v>
      </c>
      <c r="Z73" t="b">
        <f t="shared" si="59"/>
        <v>0</v>
      </c>
      <c r="AA73" t="b">
        <v>1</v>
      </c>
      <c r="AB73" t="b">
        <f t="shared" si="60"/>
        <v>0</v>
      </c>
      <c r="AC73" t="b">
        <f t="shared" si="61"/>
        <v>0</v>
      </c>
      <c r="AD73" t="b">
        <f t="shared" si="62"/>
        <v>0</v>
      </c>
      <c r="AE73" t="b">
        <f t="shared" si="63"/>
        <v>0</v>
      </c>
      <c r="AF73" t="b">
        <f t="shared" si="64"/>
        <v>0</v>
      </c>
      <c r="AG73" t="b">
        <f t="shared" si="65"/>
        <v>0</v>
      </c>
      <c r="AH73" t="b">
        <f t="shared" si="66"/>
        <v>0</v>
      </c>
      <c r="AI73" t="b">
        <f t="shared" si="67"/>
        <v>0</v>
      </c>
      <c r="AJ73" t="b">
        <f t="shared" si="68"/>
        <v>0</v>
      </c>
      <c r="AK73" t="b">
        <f t="shared" si="69"/>
        <v>0</v>
      </c>
      <c r="AL73" t="b">
        <f t="shared" si="70"/>
        <v>0</v>
      </c>
      <c r="AM73" t="b">
        <f t="shared" si="71"/>
        <v>0</v>
      </c>
      <c r="AN73" t="b">
        <f t="shared" si="72"/>
        <v>0</v>
      </c>
      <c r="AO73" t="b">
        <f t="shared" si="73"/>
        <v>1</v>
      </c>
      <c r="AP73" t="b">
        <f t="shared" si="74"/>
        <v>0</v>
      </c>
      <c r="AQ73" t="b">
        <f t="shared" si="75"/>
        <v>0</v>
      </c>
      <c r="AR73" t="b">
        <f t="shared" si="76"/>
        <v>0</v>
      </c>
      <c r="AS73" t="b">
        <f t="shared" si="77"/>
        <v>0</v>
      </c>
      <c r="AT73" t="b">
        <f t="shared" si="78"/>
        <v>0</v>
      </c>
      <c r="AU73" t="b">
        <f t="shared" si="79"/>
        <v>0</v>
      </c>
      <c r="AV73" t="b">
        <f t="shared" si="80"/>
        <v>0</v>
      </c>
      <c r="AW73" t="b">
        <f t="shared" si="81"/>
        <v>0</v>
      </c>
      <c r="AX73" t="b">
        <f t="shared" si="82"/>
        <v>0</v>
      </c>
      <c r="AY73" t="b">
        <f t="shared" si="83"/>
        <v>0</v>
      </c>
      <c r="AZ73" t="b">
        <f t="shared" si="84"/>
        <v>0</v>
      </c>
      <c r="BA73" t="b">
        <f t="shared" si="85"/>
        <v>0</v>
      </c>
      <c r="BB73" t="b">
        <f t="shared" si="86"/>
        <v>0</v>
      </c>
      <c r="BC73" t="b">
        <f t="shared" si="87"/>
        <v>0</v>
      </c>
      <c r="BD73" t="b">
        <f t="shared" si="88"/>
        <v>0</v>
      </c>
      <c r="BE73" t="b">
        <f t="shared" si="89"/>
        <v>0</v>
      </c>
      <c r="BF73" t="b">
        <f t="shared" si="90"/>
        <v>1</v>
      </c>
    </row>
    <row r="74" spans="1:58" x14ac:dyDescent="0.2">
      <c r="A74" t="s">
        <v>8</v>
      </c>
      <c r="C74">
        <v>56</v>
      </c>
      <c r="D74" t="s">
        <v>9</v>
      </c>
      <c r="E74" t="s">
        <v>15</v>
      </c>
      <c r="F74">
        <v>0</v>
      </c>
      <c r="G74">
        <v>0</v>
      </c>
      <c r="H74">
        <v>0</v>
      </c>
      <c r="I74">
        <v>0</v>
      </c>
      <c r="J74" t="s">
        <v>33</v>
      </c>
      <c r="K74" t="b">
        <f t="shared" si="91"/>
        <v>1</v>
      </c>
      <c r="L74" t="b">
        <f t="shared" si="46"/>
        <v>1</v>
      </c>
      <c r="M74" t="b">
        <f t="shared" si="47"/>
        <v>1</v>
      </c>
      <c r="N74">
        <v>1</v>
      </c>
      <c r="O74" t="b">
        <f t="shared" si="48"/>
        <v>0</v>
      </c>
      <c r="P74" t="b">
        <f t="shared" si="49"/>
        <v>1</v>
      </c>
      <c r="Q74" t="b">
        <f t="shared" si="50"/>
        <v>0</v>
      </c>
      <c r="R74" t="b">
        <f t="shared" si="51"/>
        <v>0</v>
      </c>
      <c r="S74" t="b">
        <f t="shared" si="52"/>
        <v>0</v>
      </c>
      <c r="T74" t="b">
        <f t="shared" si="53"/>
        <v>0</v>
      </c>
      <c r="U74" t="b">
        <f t="shared" si="54"/>
        <v>1</v>
      </c>
      <c r="V74" t="b">
        <f t="shared" si="55"/>
        <v>0</v>
      </c>
      <c r="W74" t="b">
        <f t="shared" si="56"/>
        <v>0</v>
      </c>
      <c r="X74" t="b">
        <f t="shared" si="57"/>
        <v>0</v>
      </c>
      <c r="Y74" t="b">
        <f t="shared" si="58"/>
        <v>0</v>
      </c>
      <c r="Z74" t="b">
        <f t="shared" si="59"/>
        <v>0</v>
      </c>
      <c r="AA74" t="b">
        <v>1</v>
      </c>
      <c r="AB74" t="b">
        <f t="shared" si="60"/>
        <v>0</v>
      </c>
      <c r="AC74" t="b">
        <f t="shared" si="61"/>
        <v>0</v>
      </c>
      <c r="AD74" t="b">
        <f t="shared" si="62"/>
        <v>0</v>
      </c>
      <c r="AE74" t="b">
        <f t="shared" si="63"/>
        <v>0</v>
      </c>
      <c r="AF74" t="b">
        <f t="shared" si="64"/>
        <v>0</v>
      </c>
      <c r="AG74" t="b">
        <f t="shared" si="65"/>
        <v>0</v>
      </c>
      <c r="AH74" t="b">
        <f t="shared" si="66"/>
        <v>0</v>
      </c>
      <c r="AI74" t="b">
        <f t="shared" si="67"/>
        <v>0</v>
      </c>
      <c r="AJ74" t="b">
        <f t="shared" si="68"/>
        <v>0</v>
      </c>
      <c r="AK74" t="b">
        <f t="shared" si="69"/>
        <v>0</v>
      </c>
      <c r="AL74" t="b">
        <f t="shared" si="70"/>
        <v>0</v>
      </c>
      <c r="AM74" t="b">
        <f t="shared" si="71"/>
        <v>0</v>
      </c>
      <c r="AN74" t="b">
        <f t="shared" si="72"/>
        <v>0</v>
      </c>
      <c r="AO74" t="b">
        <f t="shared" si="73"/>
        <v>1</v>
      </c>
      <c r="AP74" t="b">
        <f t="shared" si="74"/>
        <v>0</v>
      </c>
      <c r="AQ74" t="b">
        <f t="shared" si="75"/>
        <v>0</v>
      </c>
      <c r="AR74" t="b">
        <f t="shared" si="76"/>
        <v>0</v>
      </c>
      <c r="AS74" t="b">
        <f t="shared" si="77"/>
        <v>0</v>
      </c>
      <c r="AT74" t="b">
        <f t="shared" si="78"/>
        <v>0</v>
      </c>
      <c r="AU74" t="b">
        <f t="shared" si="79"/>
        <v>0</v>
      </c>
      <c r="AV74" t="b">
        <f t="shared" si="80"/>
        <v>0</v>
      </c>
      <c r="AW74" t="b">
        <f t="shared" si="81"/>
        <v>0</v>
      </c>
      <c r="AX74" t="b">
        <f t="shared" si="82"/>
        <v>0</v>
      </c>
      <c r="AY74" t="b">
        <f t="shared" si="83"/>
        <v>0</v>
      </c>
      <c r="AZ74" t="b">
        <f t="shared" si="84"/>
        <v>0</v>
      </c>
      <c r="BA74" t="b">
        <f t="shared" si="85"/>
        <v>0</v>
      </c>
      <c r="BB74" t="b">
        <f t="shared" si="86"/>
        <v>0</v>
      </c>
      <c r="BC74" t="b">
        <f t="shared" si="87"/>
        <v>0</v>
      </c>
      <c r="BD74" t="b">
        <f t="shared" si="88"/>
        <v>0</v>
      </c>
      <c r="BE74" t="b">
        <f t="shared" si="89"/>
        <v>0</v>
      </c>
      <c r="BF74" t="b">
        <f t="shared" si="90"/>
        <v>1</v>
      </c>
    </row>
    <row r="75" spans="1:58" x14ac:dyDescent="0.2">
      <c r="A75" t="s">
        <v>8</v>
      </c>
      <c r="C75">
        <v>45</v>
      </c>
      <c r="D75" t="s">
        <v>9</v>
      </c>
      <c r="E75" t="s">
        <v>59</v>
      </c>
      <c r="F75">
        <v>0</v>
      </c>
      <c r="G75">
        <v>0</v>
      </c>
      <c r="H75">
        <v>1</v>
      </c>
      <c r="I75">
        <v>0</v>
      </c>
      <c r="J75" t="s">
        <v>33</v>
      </c>
      <c r="K75" t="b">
        <f t="shared" si="91"/>
        <v>1</v>
      </c>
      <c r="L75" t="b">
        <f t="shared" si="46"/>
        <v>0</v>
      </c>
      <c r="M75" t="b">
        <f t="shared" si="47"/>
        <v>0</v>
      </c>
      <c r="N75">
        <v>1</v>
      </c>
      <c r="O75" t="b">
        <f t="shared" si="48"/>
        <v>0</v>
      </c>
      <c r="P75" t="b">
        <f t="shared" si="49"/>
        <v>1</v>
      </c>
      <c r="Q75" t="b">
        <f t="shared" si="50"/>
        <v>1</v>
      </c>
      <c r="R75" t="b">
        <f t="shared" si="51"/>
        <v>1</v>
      </c>
      <c r="S75" t="b">
        <f t="shared" si="52"/>
        <v>0</v>
      </c>
      <c r="T75" t="b">
        <f t="shared" si="53"/>
        <v>0</v>
      </c>
      <c r="U75" t="b">
        <f t="shared" si="54"/>
        <v>0</v>
      </c>
      <c r="V75" t="b">
        <f t="shared" si="55"/>
        <v>0</v>
      </c>
      <c r="W75" t="b">
        <f t="shared" si="56"/>
        <v>0</v>
      </c>
      <c r="X75" t="b">
        <f t="shared" si="57"/>
        <v>0</v>
      </c>
      <c r="Y75" t="b">
        <f t="shared" si="58"/>
        <v>0</v>
      </c>
      <c r="Z75" t="b">
        <f t="shared" si="59"/>
        <v>0</v>
      </c>
      <c r="AA75" t="b">
        <v>1</v>
      </c>
      <c r="AB75" t="b">
        <f t="shared" si="60"/>
        <v>0</v>
      </c>
      <c r="AC75" t="b">
        <f t="shared" si="61"/>
        <v>0</v>
      </c>
      <c r="AD75" t="b">
        <f t="shared" si="62"/>
        <v>0</v>
      </c>
      <c r="AE75" t="b">
        <f t="shared" si="63"/>
        <v>0</v>
      </c>
      <c r="AF75" t="b">
        <f t="shared" si="64"/>
        <v>0</v>
      </c>
      <c r="AG75" t="b">
        <f t="shared" si="65"/>
        <v>0</v>
      </c>
      <c r="AH75" t="b">
        <f t="shared" si="66"/>
        <v>0</v>
      </c>
      <c r="AI75" t="b">
        <f t="shared" si="67"/>
        <v>0</v>
      </c>
      <c r="AJ75" t="b">
        <f t="shared" si="68"/>
        <v>0</v>
      </c>
      <c r="AK75" t="b">
        <f t="shared" si="69"/>
        <v>1</v>
      </c>
      <c r="AL75" t="b">
        <f t="shared" si="70"/>
        <v>0</v>
      </c>
      <c r="AM75" t="b">
        <f t="shared" si="71"/>
        <v>0</v>
      </c>
      <c r="AN75" t="b">
        <f t="shared" si="72"/>
        <v>0</v>
      </c>
      <c r="AO75" t="b">
        <f t="shared" si="73"/>
        <v>1</v>
      </c>
      <c r="AP75" t="b">
        <f t="shared" si="74"/>
        <v>1</v>
      </c>
      <c r="AQ75" t="b">
        <f t="shared" si="75"/>
        <v>0</v>
      </c>
      <c r="AR75" t="b">
        <f t="shared" si="76"/>
        <v>0</v>
      </c>
      <c r="AS75" t="b">
        <f t="shared" si="77"/>
        <v>0</v>
      </c>
      <c r="AT75" t="b">
        <f t="shared" si="78"/>
        <v>0</v>
      </c>
      <c r="AU75" t="b">
        <f t="shared" si="79"/>
        <v>1</v>
      </c>
      <c r="AV75" t="b">
        <f t="shared" si="80"/>
        <v>0</v>
      </c>
      <c r="AW75" t="b">
        <f t="shared" si="81"/>
        <v>1</v>
      </c>
      <c r="AX75" t="b">
        <f t="shared" si="82"/>
        <v>0</v>
      </c>
      <c r="AY75" t="b">
        <f t="shared" si="83"/>
        <v>0</v>
      </c>
      <c r="AZ75" t="b">
        <f t="shared" si="84"/>
        <v>0</v>
      </c>
      <c r="BA75" t="b">
        <f t="shared" si="85"/>
        <v>0</v>
      </c>
      <c r="BB75" t="b">
        <f t="shared" si="86"/>
        <v>0</v>
      </c>
      <c r="BC75" t="b">
        <f t="shared" si="87"/>
        <v>0</v>
      </c>
      <c r="BD75" t="b">
        <f t="shared" si="88"/>
        <v>0</v>
      </c>
      <c r="BE75" t="b">
        <f t="shared" si="89"/>
        <v>0</v>
      </c>
      <c r="BF75" t="b">
        <f t="shared" si="90"/>
        <v>1</v>
      </c>
    </row>
    <row r="76" spans="1:58" x14ac:dyDescent="0.2">
      <c r="A76" t="s">
        <v>8</v>
      </c>
      <c r="C76">
        <v>72</v>
      </c>
      <c r="D76" t="s">
        <v>9</v>
      </c>
      <c r="E76" t="s">
        <v>60</v>
      </c>
      <c r="F76">
        <v>0</v>
      </c>
      <c r="G76">
        <v>0</v>
      </c>
      <c r="H76">
        <v>1</v>
      </c>
      <c r="I76">
        <v>0</v>
      </c>
      <c r="J76" t="s">
        <v>33</v>
      </c>
      <c r="K76" t="b">
        <f t="shared" si="91"/>
        <v>1</v>
      </c>
      <c r="L76" t="b">
        <f t="shared" si="46"/>
        <v>0</v>
      </c>
      <c r="M76" t="b">
        <f t="shared" si="47"/>
        <v>0</v>
      </c>
      <c r="N76">
        <v>1</v>
      </c>
      <c r="O76" t="b">
        <f t="shared" si="48"/>
        <v>0</v>
      </c>
      <c r="P76" t="b">
        <f t="shared" si="49"/>
        <v>1</v>
      </c>
      <c r="Q76" t="b">
        <f t="shared" si="50"/>
        <v>1</v>
      </c>
      <c r="R76" t="b">
        <f t="shared" si="51"/>
        <v>1</v>
      </c>
      <c r="S76" t="b">
        <f t="shared" si="52"/>
        <v>0</v>
      </c>
      <c r="T76" t="b">
        <f t="shared" si="53"/>
        <v>0</v>
      </c>
      <c r="U76" t="b">
        <f t="shared" si="54"/>
        <v>0</v>
      </c>
      <c r="V76" t="b">
        <f t="shared" si="55"/>
        <v>0</v>
      </c>
      <c r="W76" t="b">
        <f t="shared" si="56"/>
        <v>0</v>
      </c>
      <c r="X76" t="b">
        <f t="shared" si="57"/>
        <v>0</v>
      </c>
      <c r="Y76" t="b">
        <f t="shared" si="58"/>
        <v>0</v>
      </c>
      <c r="Z76" t="b">
        <f t="shared" si="59"/>
        <v>0</v>
      </c>
      <c r="AA76" t="b">
        <v>1</v>
      </c>
      <c r="AB76" t="b">
        <f t="shared" si="60"/>
        <v>0</v>
      </c>
      <c r="AC76" t="b">
        <f t="shared" si="61"/>
        <v>0</v>
      </c>
      <c r="AD76" t="b">
        <f t="shared" si="62"/>
        <v>0</v>
      </c>
      <c r="AE76" t="b">
        <f t="shared" si="63"/>
        <v>0</v>
      </c>
      <c r="AF76" t="b">
        <f t="shared" si="64"/>
        <v>0</v>
      </c>
      <c r="AG76" t="b">
        <f t="shared" si="65"/>
        <v>0</v>
      </c>
      <c r="AH76" t="b">
        <f t="shared" si="66"/>
        <v>0</v>
      </c>
      <c r="AI76" t="b">
        <f t="shared" si="67"/>
        <v>0</v>
      </c>
      <c r="AJ76" t="b">
        <f t="shared" si="68"/>
        <v>0</v>
      </c>
      <c r="AK76" t="b">
        <f t="shared" si="69"/>
        <v>1</v>
      </c>
      <c r="AL76" t="b">
        <f t="shared" si="70"/>
        <v>0</v>
      </c>
      <c r="AM76" t="b">
        <f t="shared" si="71"/>
        <v>0</v>
      </c>
      <c r="AN76" t="b">
        <f t="shared" si="72"/>
        <v>0</v>
      </c>
      <c r="AO76" t="b">
        <f t="shared" si="73"/>
        <v>1</v>
      </c>
      <c r="AP76" t="b">
        <f t="shared" si="74"/>
        <v>1</v>
      </c>
      <c r="AQ76" t="b">
        <f t="shared" si="75"/>
        <v>0</v>
      </c>
      <c r="AR76" t="b">
        <f t="shared" si="76"/>
        <v>0</v>
      </c>
      <c r="AS76" t="b">
        <f t="shared" si="77"/>
        <v>0</v>
      </c>
      <c r="AT76" t="b">
        <f t="shared" si="78"/>
        <v>0</v>
      </c>
      <c r="AU76" t="b">
        <f t="shared" si="79"/>
        <v>1</v>
      </c>
      <c r="AV76" t="b">
        <f t="shared" si="80"/>
        <v>0</v>
      </c>
      <c r="AW76" t="b">
        <f t="shared" si="81"/>
        <v>1</v>
      </c>
      <c r="AX76" t="b">
        <f t="shared" si="82"/>
        <v>0</v>
      </c>
      <c r="AY76" t="b">
        <f t="shared" si="83"/>
        <v>0</v>
      </c>
      <c r="AZ76" t="b">
        <f t="shared" si="84"/>
        <v>0</v>
      </c>
      <c r="BA76" t="b">
        <f t="shared" si="85"/>
        <v>0</v>
      </c>
      <c r="BB76" t="b">
        <f t="shared" si="86"/>
        <v>0</v>
      </c>
      <c r="BC76" t="b">
        <f t="shared" si="87"/>
        <v>0</v>
      </c>
      <c r="BD76" t="b">
        <f t="shared" si="88"/>
        <v>0</v>
      </c>
      <c r="BE76" t="b">
        <f t="shared" si="89"/>
        <v>0</v>
      </c>
      <c r="BF76" t="b">
        <f t="shared" si="90"/>
        <v>1</v>
      </c>
    </row>
    <row r="77" spans="1:58" x14ac:dyDescent="0.2">
      <c r="A77" t="s">
        <v>8</v>
      </c>
      <c r="C77">
        <v>40</v>
      </c>
      <c r="D77" t="s">
        <v>13</v>
      </c>
      <c r="E77" t="s">
        <v>15</v>
      </c>
      <c r="F77">
        <v>0</v>
      </c>
      <c r="G77">
        <v>0</v>
      </c>
      <c r="H77">
        <v>0</v>
      </c>
      <c r="I77">
        <v>1</v>
      </c>
      <c r="J77" t="s">
        <v>33</v>
      </c>
      <c r="K77" t="b">
        <f t="shared" si="91"/>
        <v>1</v>
      </c>
      <c r="L77" t="b">
        <f t="shared" si="46"/>
        <v>0</v>
      </c>
      <c r="M77" t="b">
        <f t="shared" si="47"/>
        <v>0</v>
      </c>
      <c r="N77">
        <v>1</v>
      </c>
      <c r="O77" t="b">
        <f t="shared" si="48"/>
        <v>0</v>
      </c>
      <c r="P77" t="b">
        <f t="shared" si="49"/>
        <v>1</v>
      </c>
      <c r="Q77" t="b">
        <f t="shared" si="50"/>
        <v>1</v>
      </c>
      <c r="R77" t="b">
        <f t="shared" si="51"/>
        <v>1</v>
      </c>
      <c r="S77" t="b">
        <f t="shared" si="52"/>
        <v>1</v>
      </c>
      <c r="T77" t="b">
        <f t="shared" si="53"/>
        <v>1</v>
      </c>
      <c r="U77" t="b">
        <f t="shared" si="54"/>
        <v>0</v>
      </c>
      <c r="V77" t="b">
        <f t="shared" si="55"/>
        <v>0</v>
      </c>
      <c r="W77" t="b">
        <f t="shared" si="56"/>
        <v>0</v>
      </c>
      <c r="X77" t="b">
        <f t="shared" si="57"/>
        <v>0</v>
      </c>
      <c r="Y77" t="b">
        <f t="shared" si="58"/>
        <v>0</v>
      </c>
      <c r="Z77" t="b">
        <f t="shared" si="59"/>
        <v>0</v>
      </c>
      <c r="AA77" t="b">
        <v>1</v>
      </c>
      <c r="AB77" t="b">
        <f t="shared" si="60"/>
        <v>0</v>
      </c>
      <c r="AC77" t="b">
        <f t="shared" si="61"/>
        <v>0</v>
      </c>
      <c r="AD77" t="b">
        <f t="shared" si="62"/>
        <v>0</v>
      </c>
      <c r="AE77" t="b">
        <f t="shared" si="63"/>
        <v>0</v>
      </c>
      <c r="AF77" t="b">
        <f t="shared" si="64"/>
        <v>0</v>
      </c>
      <c r="AG77" t="b">
        <f t="shared" si="65"/>
        <v>0</v>
      </c>
      <c r="AH77" t="b">
        <f t="shared" si="66"/>
        <v>0</v>
      </c>
      <c r="AI77" t="b">
        <f t="shared" si="67"/>
        <v>0</v>
      </c>
      <c r="AJ77" t="b">
        <f t="shared" si="68"/>
        <v>0</v>
      </c>
      <c r="AK77" t="b">
        <f t="shared" si="69"/>
        <v>0</v>
      </c>
      <c r="AL77" t="b">
        <f t="shared" si="70"/>
        <v>0</v>
      </c>
      <c r="AM77" t="b">
        <f t="shared" si="71"/>
        <v>0</v>
      </c>
      <c r="AN77" t="b">
        <f t="shared" si="72"/>
        <v>0</v>
      </c>
      <c r="AO77" t="b">
        <f t="shared" si="73"/>
        <v>1</v>
      </c>
      <c r="AP77" t="b">
        <f t="shared" si="74"/>
        <v>1</v>
      </c>
      <c r="AQ77" t="b">
        <f t="shared" si="75"/>
        <v>0</v>
      </c>
      <c r="AR77" t="b">
        <f t="shared" si="76"/>
        <v>0</v>
      </c>
      <c r="AS77" t="b">
        <f t="shared" si="77"/>
        <v>0</v>
      </c>
      <c r="AT77" t="b">
        <f t="shared" si="78"/>
        <v>0</v>
      </c>
      <c r="AU77" t="b">
        <f t="shared" si="79"/>
        <v>0</v>
      </c>
      <c r="AV77" t="b">
        <f t="shared" si="80"/>
        <v>1</v>
      </c>
      <c r="AW77" t="b">
        <f t="shared" si="81"/>
        <v>1</v>
      </c>
      <c r="AX77" t="b">
        <f t="shared" si="82"/>
        <v>0</v>
      </c>
      <c r="AY77" t="b">
        <f t="shared" si="83"/>
        <v>0</v>
      </c>
      <c r="AZ77" t="b">
        <f t="shared" si="84"/>
        <v>0</v>
      </c>
      <c r="BA77" t="b">
        <f t="shared" si="85"/>
        <v>0</v>
      </c>
      <c r="BB77" t="b">
        <f t="shared" si="86"/>
        <v>0</v>
      </c>
      <c r="BC77" t="b">
        <f t="shared" si="87"/>
        <v>0</v>
      </c>
      <c r="BD77" t="b">
        <f t="shared" si="88"/>
        <v>0</v>
      </c>
      <c r="BE77" t="b">
        <f t="shared" si="89"/>
        <v>0</v>
      </c>
      <c r="BF77" t="b">
        <f t="shared" si="90"/>
        <v>1</v>
      </c>
    </row>
    <row r="78" spans="1:58" x14ac:dyDescent="0.2">
      <c r="A78" t="s">
        <v>8</v>
      </c>
      <c r="C78">
        <v>50</v>
      </c>
      <c r="D78" t="s">
        <v>9</v>
      </c>
      <c r="E78" t="s">
        <v>15</v>
      </c>
      <c r="F78">
        <v>0</v>
      </c>
      <c r="G78">
        <v>0</v>
      </c>
      <c r="H78">
        <v>0</v>
      </c>
      <c r="I78">
        <v>1</v>
      </c>
      <c r="J78" t="s">
        <v>33</v>
      </c>
      <c r="K78" t="b">
        <f t="shared" si="91"/>
        <v>1</v>
      </c>
      <c r="L78" t="b">
        <f t="shared" si="46"/>
        <v>0</v>
      </c>
      <c r="M78" t="b">
        <f t="shared" si="47"/>
        <v>0</v>
      </c>
      <c r="N78">
        <v>1</v>
      </c>
      <c r="O78" t="b">
        <f t="shared" si="48"/>
        <v>0</v>
      </c>
      <c r="P78" t="b">
        <f t="shared" si="49"/>
        <v>1</v>
      </c>
      <c r="Q78" t="b">
        <f t="shared" si="50"/>
        <v>1</v>
      </c>
      <c r="R78" t="b">
        <f t="shared" si="51"/>
        <v>1</v>
      </c>
      <c r="S78" t="b">
        <f t="shared" si="52"/>
        <v>1</v>
      </c>
      <c r="T78" t="b">
        <f t="shared" si="53"/>
        <v>1</v>
      </c>
      <c r="U78" t="b">
        <f t="shared" si="54"/>
        <v>0</v>
      </c>
      <c r="V78" t="b">
        <f t="shared" si="55"/>
        <v>0</v>
      </c>
      <c r="W78" t="b">
        <f t="shared" si="56"/>
        <v>0</v>
      </c>
      <c r="X78" t="b">
        <f t="shared" si="57"/>
        <v>0</v>
      </c>
      <c r="Y78" t="b">
        <f t="shared" si="58"/>
        <v>0</v>
      </c>
      <c r="Z78" t="b">
        <f t="shared" si="59"/>
        <v>0</v>
      </c>
      <c r="AA78" t="b">
        <v>1</v>
      </c>
      <c r="AB78" t="b">
        <f t="shared" si="60"/>
        <v>0</v>
      </c>
      <c r="AC78" t="b">
        <f t="shared" si="61"/>
        <v>0</v>
      </c>
      <c r="AD78" t="b">
        <f t="shared" si="62"/>
        <v>0</v>
      </c>
      <c r="AE78" t="b">
        <f t="shared" si="63"/>
        <v>0</v>
      </c>
      <c r="AF78" t="b">
        <f t="shared" si="64"/>
        <v>0</v>
      </c>
      <c r="AG78" t="b">
        <f t="shared" si="65"/>
        <v>0</v>
      </c>
      <c r="AH78" t="b">
        <f t="shared" si="66"/>
        <v>0</v>
      </c>
      <c r="AI78" t="b">
        <f t="shared" si="67"/>
        <v>0</v>
      </c>
      <c r="AJ78" t="b">
        <f t="shared" si="68"/>
        <v>0</v>
      </c>
      <c r="AK78" t="b">
        <f t="shared" si="69"/>
        <v>0</v>
      </c>
      <c r="AL78" t="b">
        <f t="shared" si="70"/>
        <v>0</v>
      </c>
      <c r="AM78" t="b">
        <f t="shared" si="71"/>
        <v>0</v>
      </c>
      <c r="AN78" t="b">
        <f t="shared" si="72"/>
        <v>0</v>
      </c>
      <c r="AO78" t="b">
        <f t="shared" si="73"/>
        <v>1</v>
      </c>
      <c r="AP78" t="b">
        <f t="shared" si="74"/>
        <v>1</v>
      </c>
      <c r="AQ78" t="b">
        <f t="shared" si="75"/>
        <v>0</v>
      </c>
      <c r="AR78" t="b">
        <f t="shared" si="76"/>
        <v>0</v>
      </c>
      <c r="AS78" t="b">
        <f t="shared" si="77"/>
        <v>0</v>
      </c>
      <c r="AT78" t="b">
        <f t="shared" si="78"/>
        <v>0</v>
      </c>
      <c r="AU78" t="b">
        <f t="shared" si="79"/>
        <v>0</v>
      </c>
      <c r="AV78" t="b">
        <f t="shared" si="80"/>
        <v>1</v>
      </c>
      <c r="AW78" t="b">
        <f t="shared" si="81"/>
        <v>1</v>
      </c>
      <c r="AX78" t="b">
        <f t="shared" si="82"/>
        <v>0</v>
      </c>
      <c r="AY78" t="b">
        <f t="shared" si="83"/>
        <v>0</v>
      </c>
      <c r="AZ78" t="b">
        <f t="shared" si="84"/>
        <v>0</v>
      </c>
      <c r="BA78" t="b">
        <f t="shared" si="85"/>
        <v>0</v>
      </c>
      <c r="BB78" t="b">
        <f t="shared" si="86"/>
        <v>0</v>
      </c>
      <c r="BC78" t="b">
        <f t="shared" si="87"/>
        <v>0</v>
      </c>
      <c r="BD78" t="b">
        <f t="shared" si="88"/>
        <v>0</v>
      </c>
      <c r="BE78" t="b">
        <f t="shared" si="89"/>
        <v>0</v>
      </c>
      <c r="BF78" t="b">
        <f t="shared" si="90"/>
        <v>1</v>
      </c>
    </row>
    <row r="79" spans="1:58" x14ac:dyDescent="0.2">
      <c r="A79" t="s">
        <v>8</v>
      </c>
      <c r="C79">
        <v>57</v>
      </c>
      <c r="D79" t="s">
        <v>13</v>
      </c>
      <c r="E79" t="s">
        <v>24</v>
      </c>
      <c r="F79">
        <v>0</v>
      </c>
      <c r="G79">
        <v>0</v>
      </c>
      <c r="H79">
        <v>0</v>
      </c>
      <c r="I79">
        <v>0</v>
      </c>
      <c r="J79" t="s">
        <v>33</v>
      </c>
      <c r="K79" t="b">
        <f t="shared" si="91"/>
        <v>1</v>
      </c>
      <c r="L79" t="b">
        <f t="shared" si="46"/>
        <v>1</v>
      </c>
      <c r="M79" t="b">
        <f t="shared" si="47"/>
        <v>1</v>
      </c>
      <c r="N79">
        <v>1</v>
      </c>
      <c r="O79" t="b">
        <f t="shared" si="48"/>
        <v>0</v>
      </c>
      <c r="P79" t="b">
        <f t="shared" si="49"/>
        <v>1</v>
      </c>
      <c r="Q79" t="b">
        <f t="shared" si="50"/>
        <v>0</v>
      </c>
      <c r="R79" t="b">
        <f t="shared" si="51"/>
        <v>0</v>
      </c>
      <c r="S79" t="b">
        <f t="shared" si="52"/>
        <v>0</v>
      </c>
      <c r="T79" t="b">
        <f t="shared" si="53"/>
        <v>0</v>
      </c>
      <c r="U79" t="b">
        <f t="shared" si="54"/>
        <v>1</v>
      </c>
      <c r="V79" t="b">
        <f t="shared" si="55"/>
        <v>0</v>
      </c>
      <c r="W79" t="b">
        <f t="shared" si="56"/>
        <v>0</v>
      </c>
      <c r="X79" t="b">
        <f t="shared" si="57"/>
        <v>0</v>
      </c>
      <c r="Y79" t="b">
        <f t="shared" si="58"/>
        <v>0</v>
      </c>
      <c r="Z79" t="b">
        <f t="shared" si="59"/>
        <v>0</v>
      </c>
      <c r="AA79" t="b">
        <v>1</v>
      </c>
      <c r="AB79" t="b">
        <f t="shared" si="60"/>
        <v>0</v>
      </c>
      <c r="AC79" t="b">
        <f t="shared" si="61"/>
        <v>0</v>
      </c>
      <c r="AD79" t="b">
        <f t="shared" si="62"/>
        <v>0</v>
      </c>
      <c r="AE79" t="b">
        <f t="shared" si="63"/>
        <v>0</v>
      </c>
      <c r="AF79" t="b">
        <f t="shared" si="64"/>
        <v>0</v>
      </c>
      <c r="AG79" t="b">
        <f t="shared" si="65"/>
        <v>0</v>
      </c>
      <c r="AH79" t="b">
        <f t="shared" si="66"/>
        <v>0</v>
      </c>
      <c r="AI79" t="b">
        <f t="shared" si="67"/>
        <v>0</v>
      </c>
      <c r="AJ79" t="b">
        <f t="shared" si="68"/>
        <v>0</v>
      </c>
      <c r="AK79" t="b">
        <f t="shared" si="69"/>
        <v>0</v>
      </c>
      <c r="AL79" t="b">
        <f t="shared" si="70"/>
        <v>0</v>
      </c>
      <c r="AM79" t="b">
        <f t="shared" si="71"/>
        <v>0</v>
      </c>
      <c r="AN79" t="b">
        <f t="shared" si="72"/>
        <v>0</v>
      </c>
      <c r="AO79" t="b">
        <f t="shared" si="73"/>
        <v>1</v>
      </c>
      <c r="AP79" t="b">
        <f t="shared" si="74"/>
        <v>0</v>
      </c>
      <c r="AQ79" t="b">
        <f t="shared" si="75"/>
        <v>0</v>
      </c>
      <c r="AR79" t="b">
        <f t="shared" si="76"/>
        <v>0</v>
      </c>
      <c r="AS79" t="b">
        <f t="shared" si="77"/>
        <v>0</v>
      </c>
      <c r="AT79" t="b">
        <f t="shared" si="78"/>
        <v>0</v>
      </c>
      <c r="AU79" t="b">
        <f t="shared" si="79"/>
        <v>0</v>
      </c>
      <c r="AV79" t="b">
        <f t="shared" si="80"/>
        <v>0</v>
      </c>
      <c r="AW79" t="b">
        <f t="shared" si="81"/>
        <v>0</v>
      </c>
      <c r="AX79" t="b">
        <f t="shared" si="82"/>
        <v>0</v>
      </c>
      <c r="AY79" t="b">
        <f t="shared" si="83"/>
        <v>0</v>
      </c>
      <c r="AZ79" t="b">
        <f t="shared" si="84"/>
        <v>0</v>
      </c>
      <c r="BA79" t="b">
        <f t="shared" si="85"/>
        <v>0</v>
      </c>
      <c r="BB79" t="b">
        <f t="shared" si="86"/>
        <v>0</v>
      </c>
      <c r="BC79" t="b">
        <f t="shared" si="87"/>
        <v>0</v>
      </c>
      <c r="BD79" t="b">
        <f t="shared" si="88"/>
        <v>0</v>
      </c>
      <c r="BE79" t="b">
        <f t="shared" si="89"/>
        <v>0</v>
      </c>
      <c r="BF79" t="b">
        <f t="shared" si="90"/>
        <v>1</v>
      </c>
    </row>
    <row r="80" spans="1:58" x14ac:dyDescent="0.2">
      <c r="A80" t="s">
        <v>8</v>
      </c>
      <c r="C80">
        <v>68</v>
      </c>
      <c r="D80" t="s">
        <v>9</v>
      </c>
      <c r="E80" t="s">
        <v>24</v>
      </c>
      <c r="F80">
        <v>0</v>
      </c>
      <c r="G80">
        <v>0</v>
      </c>
      <c r="H80">
        <v>0</v>
      </c>
      <c r="I80">
        <v>1</v>
      </c>
      <c r="J80" t="s">
        <v>33</v>
      </c>
      <c r="K80" t="b">
        <f t="shared" si="91"/>
        <v>1</v>
      </c>
      <c r="L80" t="b">
        <f t="shared" si="46"/>
        <v>0</v>
      </c>
      <c r="M80" t="b">
        <f t="shared" si="47"/>
        <v>0</v>
      </c>
      <c r="N80">
        <v>1</v>
      </c>
      <c r="O80" t="b">
        <f t="shared" si="48"/>
        <v>0</v>
      </c>
      <c r="P80" t="b">
        <f t="shared" si="49"/>
        <v>1</v>
      </c>
      <c r="Q80" t="b">
        <f t="shared" si="50"/>
        <v>1</v>
      </c>
      <c r="R80" t="b">
        <f t="shared" si="51"/>
        <v>1</v>
      </c>
      <c r="S80" t="b">
        <f t="shared" si="52"/>
        <v>1</v>
      </c>
      <c r="T80" t="b">
        <f t="shared" si="53"/>
        <v>1</v>
      </c>
      <c r="U80" t="b">
        <f t="shared" si="54"/>
        <v>0</v>
      </c>
      <c r="V80" t="b">
        <f t="shared" si="55"/>
        <v>0</v>
      </c>
      <c r="W80" t="b">
        <f t="shared" si="56"/>
        <v>0</v>
      </c>
      <c r="X80" t="b">
        <f t="shared" si="57"/>
        <v>0</v>
      </c>
      <c r="Y80" t="b">
        <f t="shared" si="58"/>
        <v>0</v>
      </c>
      <c r="Z80" t="b">
        <f t="shared" si="59"/>
        <v>0</v>
      </c>
      <c r="AA80" t="b">
        <v>1</v>
      </c>
      <c r="AB80" t="b">
        <f t="shared" si="60"/>
        <v>0</v>
      </c>
      <c r="AC80" t="b">
        <f t="shared" si="61"/>
        <v>0</v>
      </c>
      <c r="AD80" t="b">
        <f t="shared" si="62"/>
        <v>0</v>
      </c>
      <c r="AE80" t="b">
        <f t="shared" si="63"/>
        <v>0</v>
      </c>
      <c r="AF80" t="b">
        <f t="shared" si="64"/>
        <v>0</v>
      </c>
      <c r="AG80" t="b">
        <f t="shared" si="65"/>
        <v>0</v>
      </c>
      <c r="AH80" t="b">
        <f t="shared" si="66"/>
        <v>0</v>
      </c>
      <c r="AI80" t="b">
        <f t="shared" si="67"/>
        <v>0</v>
      </c>
      <c r="AJ80" t="b">
        <f t="shared" si="68"/>
        <v>0</v>
      </c>
      <c r="AK80" t="b">
        <f t="shared" si="69"/>
        <v>0</v>
      </c>
      <c r="AL80" t="b">
        <f t="shared" si="70"/>
        <v>0</v>
      </c>
      <c r="AM80" t="b">
        <f t="shared" si="71"/>
        <v>0</v>
      </c>
      <c r="AN80" t="b">
        <f t="shared" si="72"/>
        <v>0</v>
      </c>
      <c r="AO80" t="b">
        <f t="shared" si="73"/>
        <v>1</v>
      </c>
      <c r="AP80" t="b">
        <f t="shared" si="74"/>
        <v>1</v>
      </c>
      <c r="AQ80" t="b">
        <f t="shared" si="75"/>
        <v>0</v>
      </c>
      <c r="AR80" t="b">
        <f t="shared" si="76"/>
        <v>0</v>
      </c>
      <c r="AS80" t="b">
        <f t="shared" si="77"/>
        <v>0</v>
      </c>
      <c r="AT80" t="b">
        <f t="shared" si="78"/>
        <v>0</v>
      </c>
      <c r="AU80" t="b">
        <f t="shared" si="79"/>
        <v>0</v>
      </c>
      <c r="AV80" t="b">
        <f t="shared" si="80"/>
        <v>1</v>
      </c>
      <c r="AW80" t="b">
        <f t="shared" si="81"/>
        <v>1</v>
      </c>
      <c r="AX80" t="b">
        <f t="shared" si="82"/>
        <v>0</v>
      </c>
      <c r="AY80" t="b">
        <f t="shared" si="83"/>
        <v>0</v>
      </c>
      <c r="AZ80" t="b">
        <f t="shared" si="84"/>
        <v>0</v>
      </c>
      <c r="BA80" t="b">
        <f t="shared" si="85"/>
        <v>0</v>
      </c>
      <c r="BB80" t="b">
        <f t="shared" si="86"/>
        <v>0</v>
      </c>
      <c r="BC80" t="b">
        <f t="shared" si="87"/>
        <v>0</v>
      </c>
      <c r="BD80" t="b">
        <f t="shared" si="88"/>
        <v>0</v>
      </c>
      <c r="BE80" t="b">
        <f t="shared" si="89"/>
        <v>0</v>
      </c>
      <c r="BF80" t="b">
        <f t="shared" si="90"/>
        <v>1</v>
      </c>
    </row>
    <row r="81" spans="1:58" x14ac:dyDescent="0.2">
      <c r="A81" t="s">
        <v>8</v>
      </c>
      <c r="C81">
        <v>51</v>
      </c>
      <c r="D81" t="s">
        <v>13</v>
      </c>
      <c r="E81" t="s">
        <v>61</v>
      </c>
      <c r="F81">
        <v>0</v>
      </c>
      <c r="G81">
        <v>0</v>
      </c>
      <c r="H81">
        <v>0</v>
      </c>
      <c r="I81">
        <v>1</v>
      </c>
      <c r="J81" t="s">
        <v>33</v>
      </c>
      <c r="K81" t="b">
        <f t="shared" si="91"/>
        <v>1</v>
      </c>
      <c r="L81" t="b">
        <f t="shared" si="46"/>
        <v>0</v>
      </c>
      <c r="M81" t="b">
        <f t="shared" si="47"/>
        <v>0</v>
      </c>
      <c r="N81">
        <v>1</v>
      </c>
      <c r="O81" t="b">
        <f t="shared" si="48"/>
        <v>0</v>
      </c>
      <c r="P81" t="b">
        <f t="shared" si="49"/>
        <v>1</v>
      </c>
      <c r="Q81" t="b">
        <f t="shared" si="50"/>
        <v>1</v>
      </c>
      <c r="R81" t="b">
        <f t="shared" si="51"/>
        <v>1</v>
      </c>
      <c r="S81" t="b">
        <f t="shared" si="52"/>
        <v>1</v>
      </c>
      <c r="T81" t="b">
        <f t="shared" si="53"/>
        <v>1</v>
      </c>
      <c r="U81" t="b">
        <f t="shared" si="54"/>
        <v>0</v>
      </c>
      <c r="V81" t="b">
        <f t="shared" si="55"/>
        <v>0</v>
      </c>
      <c r="W81" t="b">
        <f t="shared" si="56"/>
        <v>0</v>
      </c>
      <c r="X81" t="b">
        <f t="shared" si="57"/>
        <v>0</v>
      </c>
      <c r="Y81" t="b">
        <f t="shared" si="58"/>
        <v>0</v>
      </c>
      <c r="Z81" t="b">
        <f t="shared" si="59"/>
        <v>0</v>
      </c>
      <c r="AA81" t="b">
        <v>1</v>
      </c>
      <c r="AB81" t="b">
        <f t="shared" si="60"/>
        <v>0</v>
      </c>
      <c r="AC81" t="b">
        <f t="shared" si="61"/>
        <v>0</v>
      </c>
      <c r="AD81" t="b">
        <f t="shared" si="62"/>
        <v>0</v>
      </c>
      <c r="AE81" t="b">
        <f t="shared" si="63"/>
        <v>0</v>
      </c>
      <c r="AF81" t="b">
        <f t="shared" si="64"/>
        <v>0</v>
      </c>
      <c r="AG81" t="b">
        <f t="shared" si="65"/>
        <v>0</v>
      </c>
      <c r="AH81" t="b">
        <f t="shared" si="66"/>
        <v>0</v>
      </c>
      <c r="AI81" t="b">
        <f t="shared" si="67"/>
        <v>0</v>
      </c>
      <c r="AJ81" t="b">
        <f t="shared" si="68"/>
        <v>0</v>
      </c>
      <c r="AK81" t="b">
        <f t="shared" si="69"/>
        <v>0</v>
      </c>
      <c r="AL81" t="b">
        <f t="shared" si="70"/>
        <v>0</v>
      </c>
      <c r="AM81" t="b">
        <f t="shared" si="71"/>
        <v>0</v>
      </c>
      <c r="AN81" t="b">
        <f t="shared" si="72"/>
        <v>0</v>
      </c>
      <c r="AO81" t="b">
        <f t="shared" si="73"/>
        <v>1</v>
      </c>
      <c r="AP81" t="b">
        <f t="shared" si="74"/>
        <v>1</v>
      </c>
      <c r="AQ81" t="b">
        <f t="shared" si="75"/>
        <v>0</v>
      </c>
      <c r="AR81" t="b">
        <f t="shared" si="76"/>
        <v>0</v>
      </c>
      <c r="AS81" t="b">
        <f t="shared" si="77"/>
        <v>0</v>
      </c>
      <c r="AT81" t="b">
        <f t="shared" si="78"/>
        <v>0</v>
      </c>
      <c r="AU81" t="b">
        <f t="shared" si="79"/>
        <v>0</v>
      </c>
      <c r="AV81" t="b">
        <f t="shared" si="80"/>
        <v>1</v>
      </c>
      <c r="AW81" t="b">
        <f t="shared" si="81"/>
        <v>1</v>
      </c>
      <c r="AX81" t="b">
        <f t="shared" si="82"/>
        <v>0</v>
      </c>
      <c r="AY81" t="b">
        <f t="shared" si="83"/>
        <v>0</v>
      </c>
      <c r="AZ81" t="b">
        <f t="shared" si="84"/>
        <v>0</v>
      </c>
      <c r="BA81" t="b">
        <f t="shared" si="85"/>
        <v>0</v>
      </c>
      <c r="BB81" t="b">
        <f t="shared" si="86"/>
        <v>0</v>
      </c>
      <c r="BC81" t="b">
        <f t="shared" si="87"/>
        <v>0</v>
      </c>
      <c r="BD81" t="b">
        <f t="shared" si="88"/>
        <v>0</v>
      </c>
      <c r="BE81" t="b">
        <f t="shared" si="89"/>
        <v>0</v>
      </c>
      <c r="BF81" t="b">
        <f t="shared" si="90"/>
        <v>1</v>
      </c>
    </row>
    <row r="82" spans="1:58" x14ac:dyDescent="0.2">
      <c r="A82" t="s">
        <v>8</v>
      </c>
      <c r="C82">
        <v>54</v>
      </c>
      <c r="D82" t="s">
        <v>13</v>
      </c>
      <c r="E82" t="s">
        <v>62</v>
      </c>
      <c r="F82">
        <v>0</v>
      </c>
      <c r="G82">
        <v>0</v>
      </c>
      <c r="H82">
        <v>0</v>
      </c>
      <c r="I82">
        <v>1</v>
      </c>
      <c r="J82" t="s">
        <v>33</v>
      </c>
      <c r="K82" t="b">
        <f t="shared" si="91"/>
        <v>1</v>
      </c>
      <c r="L82" t="b">
        <f t="shared" si="46"/>
        <v>0</v>
      </c>
      <c r="M82" t="b">
        <f t="shared" si="47"/>
        <v>0</v>
      </c>
      <c r="N82">
        <v>1</v>
      </c>
      <c r="O82" t="b">
        <f t="shared" si="48"/>
        <v>0</v>
      </c>
      <c r="P82" t="b">
        <f t="shared" si="49"/>
        <v>1</v>
      </c>
      <c r="Q82" t="b">
        <f t="shared" si="50"/>
        <v>1</v>
      </c>
      <c r="R82" t="b">
        <f t="shared" si="51"/>
        <v>1</v>
      </c>
      <c r="S82" t="b">
        <f t="shared" si="52"/>
        <v>1</v>
      </c>
      <c r="T82" t="b">
        <f t="shared" si="53"/>
        <v>1</v>
      </c>
      <c r="U82" t="b">
        <f t="shared" si="54"/>
        <v>0</v>
      </c>
      <c r="V82" t="b">
        <f t="shared" si="55"/>
        <v>0</v>
      </c>
      <c r="W82" t="b">
        <f t="shared" si="56"/>
        <v>0</v>
      </c>
      <c r="X82" t="b">
        <f t="shared" si="57"/>
        <v>0</v>
      </c>
      <c r="Y82" t="b">
        <f t="shared" si="58"/>
        <v>0</v>
      </c>
      <c r="Z82" t="b">
        <f t="shared" si="59"/>
        <v>0</v>
      </c>
      <c r="AA82" t="b">
        <v>1</v>
      </c>
      <c r="AB82" t="b">
        <f t="shared" si="60"/>
        <v>0</v>
      </c>
      <c r="AC82" t="b">
        <f t="shared" si="61"/>
        <v>0</v>
      </c>
      <c r="AD82" t="b">
        <f t="shared" si="62"/>
        <v>0</v>
      </c>
      <c r="AE82" t="b">
        <f t="shared" si="63"/>
        <v>0</v>
      </c>
      <c r="AF82" t="b">
        <f t="shared" si="64"/>
        <v>0</v>
      </c>
      <c r="AG82" t="b">
        <f t="shared" si="65"/>
        <v>0</v>
      </c>
      <c r="AH82" t="b">
        <f t="shared" si="66"/>
        <v>0</v>
      </c>
      <c r="AI82" t="b">
        <f t="shared" si="67"/>
        <v>0</v>
      </c>
      <c r="AJ82" t="b">
        <f t="shared" si="68"/>
        <v>0</v>
      </c>
      <c r="AK82" t="b">
        <f t="shared" si="69"/>
        <v>0</v>
      </c>
      <c r="AL82" t="b">
        <f t="shared" si="70"/>
        <v>0</v>
      </c>
      <c r="AM82" t="b">
        <f t="shared" si="71"/>
        <v>0</v>
      </c>
      <c r="AN82" t="b">
        <f t="shared" si="72"/>
        <v>0</v>
      </c>
      <c r="AO82" t="b">
        <f t="shared" si="73"/>
        <v>1</v>
      </c>
      <c r="AP82" t="b">
        <f t="shared" si="74"/>
        <v>1</v>
      </c>
      <c r="AQ82" t="b">
        <f t="shared" si="75"/>
        <v>0</v>
      </c>
      <c r="AR82" t="b">
        <f t="shared" si="76"/>
        <v>0</v>
      </c>
      <c r="AS82" t="b">
        <f t="shared" si="77"/>
        <v>0</v>
      </c>
      <c r="AT82" t="b">
        <f t="shared" si="78"/>
        <v>0</v>
      </c>
      <c r="AU82" t="b">
        <f t="shared" si="79"/>
        <v>0</v>
      </c>
      <c r="AV82" t="b">
        <f t="shared" si="80"/>
        <v>1</v>
      </c>
      <c r="AW82" t="b">
        <f t="shared" si="81"/>
        <v>1</v>
      </c>
      <c r="AX82" t="b">
        <f t="shared" si="82"/>
        <v>0</v>
      </c>
      <c r="AY82" t="b">
        <f t="shared" si="83"/>
        <v>0</v>
      </c>
      <c r="AZ82" t="b">
        <f t="shared" si="84"/>
        <v>0</v>
      </c>
      <c r="BA82" t="b">
        <f t="shared" si="85"/>
        <v>0</v>
      </c>
      <c r="BB82" t="b">
        <f t="shared" si="86"/>
        <v>0</v>
      </c>
      <c r="BC82" t="b">
        <f t="shared" si="87"/>
        <v>0</v>
      </c>
      <c r="BD82" t="b">
        <f t="shared" si="88"/>
        <v>0</v>
      </c>
      <c r="BE82" t="b">
        <f t="shared" si="89"/>
        <v>0</v>
      </c>
      <c r="BF82" t="b">
        <f t="shared" si="90"/>
        <v>1</v>
      </c>
    </row>
    <row r="83" spans="1:58" x14ac:dyDescent="0.2">
      <c r="A83" t="s">
        <v>16</v>
      </c>
      <c r="C83">
        <v>73</v>
      </c>
      <c r="D83" t="s">
        <v>9</v>
      </c>
      <c r="F83">
        <v>1</v>
      </c>
      <c r="G83">
        <v>0</v>
      </c>
      <c r="H83">
        <v>0</v>
      </c>
      <c r="I83">
        <v>0</v>
      </c>
      <c r="J83" t="s">
        <v>33</v>
      </c>
      <c r="K83" t="b">
        <f t="shared" si="91"/>
        <v>0</v>
      </c>
      <c r="L83" t="b">
        <f t="shared" si="46"/>
        <v>1</v>
      </c>
      <c r="M83" t="b">
        <f t="shared" si="47"/>
        <v>0</v>
      </c>
      <c r="N83">
        <v>1</v>
      </c>
      <c r="O83" t="b">
        <f t="shared" si="48"/>
        <v>0</v>
      </c>
      <c r="P83" t="b">
        <f t="shared" si="49"/>
        <v>0</v>
      </c>
      <c r="Q83" t="b">
        <f t="shared" si="50"/>
        <v>0</v>
      </c>
      <c r="R83" t="b">
        <f t="shared" si="51"/>
        <v>0</v>
      </c>
      <c r="S83" t="b">
        <f t="shared" si="52"/>
        <v>0</v>
      </c>
      <c r="T83" t="b">
        <f t="shared" si="53"/>
        <v>0</v>
      </c>
      <c r="U83" t="b">
        <f t="shared" si="54"/>
        <v>0</v>
      </c>
      <c r="V83" t="b">
        <f t="shared" si="55"/>
        <v>0</v>
      </c>
      <c r="W83" t="b">
        <f t="shared" si="56"/>
        <v>0</v>
      </c>
      <c r="X83" t="b">
        <f t="shared" si="57"/>
        <v>0</v>
      </c>
      <c r="Y83" t="b">
        <f t="shared" si="58"/>
        <v>0</v>
      </c>
      <c r="Z83" t="b">
        <f t="shared" si="59"/>
        <v>0</v>
      </c>
      <c r="AA83" t="b">
        <v>0</v>
      </c>
      <c r="AB83" t="b">
        <f t="shared" si="60"/>
        <v>0</v>
      </c>
      <c r="AC83" t="b">
        <f t="shared" si="61"/>
        <v>0</v>
      </c>
      <c r="AD83" t="b">
        <f t="shared" si="62"/>
        <v>0</v>
      </c>
      <c r="AE83" t="b">
        <f t="shared" si="63"/>
        <v>1</v>
      </c>
      <c r="AF83" t="b">
        <f t="shared" si="64"/>
        <v>0</v>
      </c>
      <c r="AG83" t="b">
        <f t="shared" si="65"/>
        <v>1</v>
      </c>
      <c r="AH83" t="b">
        <f t="shared" si="66"/>
        <v>1</v>
      </c>
      <c r="AI83" t="b">
        <f t="shared" si="67"/>
        <v>0</v>
      </c>
      <c r="AJ83" t="b">
        <f t="shared" si="68"/>
        <v>0</v>
      </c>
      <c r="AK83" t="b">
        <f t="shared" si="69"/>
        <v>0</v>
      </c>
      <c r="AL83" t="b">
        <f t="shared" si="70"/>
        <v>0</v>
      </c>
      <c r="AM83" t="b">
        <f t="shared" si="71"/>
        <v>0</v>
      </c>
      <c r="AN83" t="b">
        <f t="shared" si="72"/>
        <v>0</v>
      </c>
      <c r="AO83" t="b">
        <f t="shared" si="73"/>
        <v>0</v>
      </c>
      <c r="AP83" t="b">
        <f t="shared" si="74"/>
        <v>0</v>
      </c>
      <c r="AQ83" t="b">
        <f t="shared" si="75"/>
        <v>0</v>
      </c>
      <c r="AR83" t="b">
        <f t="shared" si="76"/>
        <v>1</v>
      </c>
      <c r="AS83" t="b">
        <f t="shared" si="77"/>
        <v>0</v>
      </c>
      <c r="AT83" t="b">
        <f t="shared" si="78"/>
        <v>0</v>
      </c>
      <c r="AU83" t="b">
        <f t="shared" si="79"/>
        <v>0</v>
      </c>
      <c r="AV83" t="b">
        <f t="shared" si="80"/>
        <v>0</v>
      </c>
      <c r="AW83" t="b">
        <f t="shared" si="81"/>
        <v>0</v>
      </c>
      <c r="AX83" t="b">
        <f t="shared" si="82"/>
        <v>0</v>
      </c>
      <c r="AY83" t="b">
        <f t="shared" si="83"/>
        <v>1</v>
      </c>
      <c r="AZ83" t="b">
        <f t="shared" si="84"/>
        <v>1</v>
      </c>
      <c r="BA83" t="b">
        <f t="shared" si="85"/>
        <v>0</v>
      </c>
      <c r="BB83" t="b">
        <f t="shared" si="86"/>
        <v>0</v>
      </c>
      <c r="BC83" t="b">
        <f t="shared" si="87"/>
        <v>0</v>
      </c>
      <c r="BD83" t="b">
        <f t="shared" si="88"/>
        <v>1</v>
      </c>
      <c r="BE83" t="b">
        <f t="shared" si="89"/>
        <v>1</v>
      </c>
      <c r="BF83" t="b">
        <f t="shared" si="90"/>
        <v>0</v>
      </c>
    </row>
    <row r="84" spans="1:58" x14ac:dyDescent="0.2">
      <c r="A84" s="7" t="s">
        <v>16</v>
      </c>
      <c r="B84" s="7"/>
      <c r="C84" s="7">
        <v>79</v>
      </c>
      <c r="D84" s="7" t="s">
        <v>9</v>
      </c>
      <c r="E84" s="7" t="s">
        <v>63</v>
      </c>
      <c r="F84" s="7">
        <v>1</v>
      </c>
      <c r="G84" s="7">
        <v>1</v>
      </c>
      <c r="H84" s="7">
        <v>1</v>
      </c>
      <c r="I84" s="7">
        <v>0</v>
      </c>
      <c r="J84" s="7" t="s">
        <v>33</v>
      </c>
      <c r="K84" t="b">
        <f t="shared" si="91"/>
        <v>0</v>
      </c>
      <c r="L84" t="b">
        <f t="shared" si="46"/>
        <v>0</v>
      </c>
      <c r="M84" t="b">
        <f t="shared" si="47"/>
        <v>0</v>
      </c>
      <c r="N84">
        <v>1</v>
      </c>
      <c r="O84" t="b">
        <f t="shared" si="48"/>
        <v>0</v>
      </c>
      <c r="P84" t="b">
        <f t="shared" si="49"/>
        <v>0</v>
      </c>
      <c r="Q84" t="b">
        <f t="shared" si="50"/>
        <v>1</v>
      </c>
      <c r="R84" t="b">
        <f t="shared" si="51"/>
        <v>0</v>
      </c>
      <c r="S84" t="b">
        <f t="shared" si="52"/>
        <v>0</v>
      </c>
      <c r="T84" t="b">
        <f t="shared" si="53"/>
        <v>0</v>
      </c>
      <c r="U84" t="b">
        <f t="shared" si="54"/>
        <v>0</v>
      </c>
      <c r="V84" t="b">
        <f t="shared" si="55"/>
        <v>1</v>
      </c>
      <c r="W84" t="b">
        <f t="shared" si="56"/>
        <v>0</v>
      </c>
      <c r="X84" t="b">
        <f t="shared" si="57"/>
        <v>0</v>
      </c>
      <c r="Y84" t="b">
        <f t="shared" si="58"/>
        <v>1</v>
      </c>
      <c r="Z84" t="b">
        <f t="shared" si="59"/>
        <v>0</v>
      </c>
      <c r="AA84" t="b">
        <v>0</v>
      </c>
      <c r="AB84" t="b">
        <f t="shared" si="60"/>
        <v>0</v>
      </c>
      <c r="AC84" t="b">
        <f t="shared" si="61"/>
        <v>0</v>
      </c>
      <c r="AD84" t="b">
        <f t="shared" si="62"/>
        <v>0</v>
      </c>
      <c r="AE84" t="b">
        <f t="shared" si="63"/>
        <v>1</v>
      </c>
      <c r="AF84" t="b">
        <f t="shared" si="64"/>
        <v>0</v>
      </c>
      <c r="AG84" t="b">
        <f t="shared" si="65"/>
        <v>1</v>
      </c>
      <c r="AH84" t="b">
        <f t="shared" si="66"/>
        <v>1</v>
      </c>
      <c r="AI84" t="b">
        <f t="shared" si="67"/>
        <v>1</v>
      </c>
      <c r="AJ84" t="b">
        <f t="shared" si="68"/>
        <v>1</v>
      </c>
      <c r="AK84" t="b">
        <f t="shared" si="69"/>
        <v>1</v>
      </c>
      <c r="AL84" t="b">
        <f t="shared" si="70"/>
        <v>1</v>
      </c>
      <c r="AM84" t="b">
        <f t="shared" si="71"/>
        <v>1</v>
      </c>
      <c r="AN84" t="b">
        <f t="shared" si="72"/>
        <v>1</v>
      </c>
      <c r="AO84" t="b">
        <f t="shared" si="73"/>
        <v>0</v>
      </c>
      <c r="AP84" t="b">
        <f t="shared" si="74"/>
        <v>0</v>
      </c>
      <c r="AQ84" t="b">
        <f t="shared" si="75"/>
        <v>1</v>
      </c>
      <c r="AR84" t="b">
        <f t="shared" si="76"/>
        <v>1</v>
      </c>
      <c r="AS84" t="b">
        <f t="shared" si="77"/>
        <v>1</v>
      </c>
      <c r="AT84" t="b">
        <f t="shared" si="78"/>
        <v>1</v>
      </c>
      <c r="AU84" t="b">
        <f t="shared" si="79"/>
        <v>1</v>
      </c>
      <c r="AV84" t="b">
        <f t="shared" si="80"/>
        <v>0</v>
      </c>
      <c r="AW84" t="b">
        <f t="shared" si="81"/>
        <v>1</v>
      </c>
      <c r="AX84" t="b">
        <f t="shared" si="82"/>
        <v>1</v>
      </c>
      <c r="AY84" t="b">
        <f t="shared" si="83"/>
        <v>1</v>
      </c>
      <c r="AZ84" t="b">
        <f t="shared" si="84"/>
        <v>1</v>
      </c>
      <c r="BA84" t="b">
        <f t="shared" si="85"/>
        <v>0</v>
      </c>
      <c r="BB84" t="b">
        <f t="shared" si="86"/>
        <v>0</v>
      </c>
      <c r="BC84" t="b">
        <f t="shared" si="87"/>
        <v>0</v>
      </c>
      <c r="BD84" t="b">
        <f t="shared" si="88"/>
        <v>1</v>
      </c>
      <c r="BE84" t="b">
        <f t="shared" si="89"/>
        <v>1</v>
      </c>
      <c r="BF84" t="b">
        <f t="shared" si="90"/>
        <v>0</v>
      </c>
    </row>
    <row r="85" spans="1:58" x14ac:dyDescent="0.2">
      <c r="A85" t="s">
        <v>16</v>
      </c>
      <c r="C85">
        <v>70</v>
      </c>
      <c r="D85" t="s">
        <v>9</v>
      </c>
      <c r="E85" t="s">
        <v>64</v>
      </c>
      <c r="F85">
        <v>1</v>
      </c>
      <c r="G85">
        <v>0</v>
      </c>
      <c r="H85">
        <v>0</v>
      </c>
      <c r="I85">
        <v>0</v>
      </c>
      <c r="J85" t="s">
        <v>33</v>
      </c>
      <c r="K85" t="b">
        <f t="shared" si="91"/>
        <v>0</v>
      </c>
      <c r="L85" t="b">
        <f t="shared" si="46"/>
        <v>1</v>
      </c>
      <c r="M85" t="b">
        <f t="shared" si="47"/>
        <v>0</v>
      </c>
      <c r="N85">
        <v>1</v>
      </c>
      <c r="O85" t="b">
        <f t="shared" si="48"/>
        <v>0</v>
      </c>
      <c r="P85" t="b">
        <f t="shared" si="49"/>
        <v>0</v>
      </c>
      <c r="Q85" t="b">
        <f t="shared" si="50"/>
        <v>0</v>
      </c>
      <c r="R85" t="b">
        <f t="shared" si="51"/>
        <v>0</v>
      </c>
      <c r="S85" t="b">
        <f t="shared" si="52"/>
        <v>0</v>
      </c>
      <c r="T85" t="b">
        <f t="shared" si="53"/>
        <v>0</v>
      </c>
      <c r="U85" t="b">
        <f t="shared" si="54"/>
        <v>0</v>
      </c>
      <c r="V85" t="b">
        <f t="shared" si="55"/>
        <v>0</v>
      </c>
      <c r="W85" t="b">
        <f t="shared" si="56"/>
        <v>0</v>
      </c>
      <c r="X85" t="b">
        <f t="shared" si="57"/>
        <v>0</v>
      </c>
      <c r="Y85" t="b">
        <f t="shared" si="58"/>
        <v>0</v>
      </c>
      <c r="Z85" t="b">
        <f t="shared" si="59"/>
        <v>0</v>
      </c>
      <c r="AA85" t="b">
        <v>1</v>
      </c>
      <c r="AB85" t="b">
        <f t="shared" si="60"/>
        <v>0</v>
      </c>
      <c r="AC85" t="b">
        <f t="shared" si="61"/>
        <v>0</v>
      </c>
      <c r="AD85" t="b">
        <f t="shared" si="62"/>
        <v>0</v>
      </c>
      <c r="AE85" t="b">
        <f t="shared" si="63"/>
        <v>1</v>
      </c>
      <c r="AF85" t="b">
        <f t="shared" si="64"/>
        <v>0</v>
      </c>
      <c r="AG85" t="b">
        <f t="shared" si="65"/>
        <v>1</v>
      </c>
      <c r="AH85" t="b">
        <f t="shared" si="66"/>
        <v>0</v>
      </c>
      <c r="AI85" t="b">
        <f t="shared" si="67"/>
        <v>0</v>
      </c>
      <c r="AJ85" t="b">
        <f t="shared" si="68"/>
        <v>0</v>
      </c>
      <c r="AK85" t="b">
        <f t="shared" si="69"/>
        <v>0</v>
      </c>
      <c r="AL85" t="b">
        <f t="shared" si="70"/>
        <v>0</v>
      </c>
      <c r="AM85" t="b">
        <f t="shared" si="71"/>
        <v>0</v>
      </c>
      <c r="AN85" t="b">
        <f t="shared" si="72"/>
        <v>0</v>
      </c>
      <c r="AO85" t="b">
        <f t="shared" si="73"/>
        <v>0</v>
      </c>
      <c r="AP85" t="b">
        <f t="shared" si="74"/>
        <v>0</v>
      </c>
      <c r="AQ85" t="b">
        <f t="shared" si="75"/>
        <v>0</v>
      </c>
      <c r="AR85" t="b">
        <f t="shared" si="76"/>
        <v>1</v>
      </c>
      <c r="AS85" t="b">
        <f t="shared" si="77"/>
        <v>0</v>
      </c>
      <c r="AT85" t="b">
        <f t="shared" si="78"/>
        <v>0</v>
      </c>
      <c r="AU85" t="b">
        <f t="shared" si="79"/>
        <v>0</v>
      </c>
      <c r="AV85" t="b">
        <f t="shared" si="80"/>
        <v>0</v>
      </c>
      <c r="AW85" t="b">
        <f t="shared" si="81"/>
        <v>0</v>
      </c>
      <c r="AX85" t="b">
        <f t="shared" si="82"/>
        <v>0</v>
      </c>
      <c r="AY85" t="b">
        <f t="shared" si="83"/>
        <v>1</v>
      </c>
      <c r="AZ85" t="b">
        <f t="shared" si="84"/>
        <v>0</v>
      </c>
      <c r="BA85" t="b">
        <f t="shared" si="85"/>
        <v>0</v>
      </c>
      <c r="BB85" t="b">
        <f t="shared" si="86"/>
        <v>0</v>
      </c>
      <c r="BC85" t="b">
        <f t="shared" si="87"/>
        <v>0</v>
      </c>
      <c r="BD85" t="b">
        <f t="shared" si="88"/>
        <v>1</v>
      </c>
      <c r="BE85" t="b">
        <f t="shared" si="89"/>
        <v>0</v>
      </c>
      <c r="BF85" t="b">
        <f t="shared" si="90"/>
        <v>0</v>
      </c>
    </row>
    <row r="86" spans="1:58" x14ac:dyDescent="0.2">
      <c r="A86" s="7" t="s">
        <v>16</v>
      </c>
      <c r="B86" s="7"/>
      <c r="C86" s="7">
        <v>75</v>
      </c>
      <c r="D86" s="7" t="s">
        <v>13</v>
      </c>
      <c r="E86" s="7" t="s">
        <v>15</v>
      </c>
      <c r="F86" s="7">
        <v>1</v>
      </c>
      <c r="G86" s="7">
        <v>1</v>
      </c>
      <c r="H86" s="7">
        <v>0</v>
      </c>
      <c r="I86" s="7">
        <v>0</v>
      </c>
      <c r="J86" s="7" t="s">
        <v>33</v>
      </c>
      <c r="K86" t="b">
        <f t="shared" si="91"/>
        <v>0</v>
      </c>
      <c r="L86" t="b">
        <f t="shared" si="46"/>
        <v>0</v>
      </c>
      <c r="M86" t="b">
        <f t="shared" si="47"/>
        <v>0</v>
      </c>
      <c r="N86">
        <v>1</v>
      </c>
      <c r="O86" t="b">
        <f t="shared" si="48"/>
        <v>0</v>
      </c>
      <c r="P86" t="b">
        <f t="shared" si="49"/>
        <v>0</v>
      </c>
      <c r="Q86" t="b">
        <f t="shared" si="50"/>
        <v>1</v>
      </c>
      <c r="R86" t="b">
        <f t="shared" si="51"/>
        <v>0</v>
      </c>
      <c r="S86" t="b">
        <f t="shared" si="52"/>
        <v>0</v>
      </c>
      <c r="T86" t="b">
        <f t="shared" si="53"/>
        <v>0</v>
      </c>
      <c r="U86" t="b">
        <f t="shared" si="54"/>
        <v>0</v>
      </c>
      <c r="V86" t="b">
        <f t="shared" si="55"/>
        <v>0</v>
      </c>
      <c r="W86" t="b">
        <f t="shared" si="56"/>
        <v>0</v>
      </c>
      <c r="X86" t="b">
        <f t="shared" si="57"/>
        <v>0</v>
      </c>
      <c r="Y86" t="b">
        <f t="shared" si="58"/>
        <v>0</v>
      </c>
      <c r="Z86" t="b">
        <f t="shared" si="59"/>
        <v>0</v>
      </c>
      <c r="AA86" t="b">
        <v>1</v>
      </c>
      <c r="AB86" t="b">
        <f t="shared" si="60"/>
        <v>0</v>
      </c>
      <c r="AC86" t="b">
        <f t="shared" si="61"/>
        <v>0</v>
      </c>
      <c r="AD86" t="b">
        <f t="shared" si="62"/>
        <v>0</v>
      </c>
      <c r="AE86" t="b">
        <f t="shared" si="63"/>
        <v>1</v>
      </c>
      <c r="AF86" t="b">
        <f t="shared" si="64"/>
        <v>0</v>
      </c>
      <c r="AG86" t="b">
        <f t="shared" si="65"/>
        <v>1</v>
      </c>
      <c r="AH86" t="b">
        <f t="shared" si="66"/>
        <v>0</v>
      </c>
      <c r="AI86" t="b">
        <f t="shared" si="67"/>
        <v>0</v>
      </c>
      <c r="AJ86" t="b">
        <f t="shared" si="68"/>
        <v>1</v>
      </c>
      <c r="AK86" t="b">
        <f t="shared" si="69"/>
        <v>0</v>
      </c>
      <c r="AL86" t="b">
        <f t="shared" si="70"/>
        <v>0</v>
      </c>
      <c r="AM86" t="b">
        <f t="shared" si="71"/>
        <v>0</v>
      </c>
      <c r="AN86" t="b">
        <f t="shared" si="72"/>
        <v>0</v>
      </c>
      <c r="AO86" t="b">
        <f t="shared" si="73"/>
        <v>0</v>
      </c>
      <c r="AP86" t="b">
        <f t="shared" si="74"/>
        <v>0</v>
      </c>
      <c r="AQ86" t="b">
        <f t="shared" si="75"/>
        <v>0</v>
      </c>
      <c r="AR86" t="b">
        <f t="shared" si="76"/>
        <v>1</v>
      </c>
      <c r="AS86" t="b">
        <f t="shared" si="77"/>
        <v>1</v>
      </c>
      <c r="AT86" t="b">
        <f t="shared" si="78"/>
        <v>1</v>
      </c>
      <c r="AU86" t="b">
        <f t="shared" si="79"/>
        <v>0</v>
      </c>
      <c r="AV86" t="b">
        <f t="shared" si="80"/>
        <v>0</v>
      </c>
      <c r="AW86" t="b">
        <f t="shared" si="81"/>
        <v>0</v>
      </c>
      <c r="AX86" t="b">
        <f t="shared" si="82"/>
        <v>0</v>
      </c>
      <c r="AY86" t="b">
        <f t="shared" si="83"/>
        <v>1</v>
      </c>
      <c r="AZ86" t="b">
        <f t="shared" si="84"/>
        <v>0</v>
      </c>
      <c r="BA86" t="b">
        <f t="shared" si="85"/>
        <v>0</v>
      </c>
      <c r="BB86" t="b">
        <f t="shared" si="86"/>
        <v>0</v>
      </c>
      <c r="BC86" t="b">
        <f t="shared" si="87"/>
        <v>0</v>
      </c>
      <c r="BD86" t="b">
        <f t="shared" si="88"/>
        <v>1</v>
      </c>
      <c r="BE86" t="b">
        <f t="shared" si="89"/>
        <v>0</v>
      </c>
      <c r="BF86" t="b">
        <f t="shared" si="90"/>
        <v>0</v>
      </c>
    </row>
    <row r="87" spans="1:58" x14ac:dyDescent="0.2">
      <c r="A87" s="7" t="s">
        <v>8</v>
      </c>
      <c r="B87" s="7"/>
      <c r="C87" s="7">
        <v>46</v>
      </c>
      <c r="D87" s="7" t="s">
        <v>13</v>
      </c>
      <c r="E87" s="7" t="s">
        <v>65</v>
      </c>
      <c r="F87" s="7">
        <v>1</v>
      </c>
      <c r="G87" s="7">
        <v>0.5</v>
      </c>
      <c r="H87" s="7">
        <v>0</v>
      </c>
      <c r="I87" s="7">
        <v>1</v>
      </c>
      <c r="J87" s="7" t="s">
        <v>33</v>
      </c>
      <c r="K87" t="b">
        <f t="shared" si="91"/>
        <v>0</v>
      </c>
      <c r="L87" t="b">
        <f t="shared" si="46"/>
        <v>0</v>
      </c>
      <c r="M87" t="b">
        <f t="shared" si="47"/>
        <v>0</v>
      </c>
      <c r="N87">
        <v>1</v>
      </c>
      <c r="O87" t="b">
        <f t="shared" si="48"/>
        <v>0</v>
      </c>
      <c r="P87" t="b">
        <f t="shared" si="49"/>
        <v>0</v>
      </c>
      <c r="Q87" t="b">
        <f t="shared" si="50"/>
        <v>1</v>
      </c>
      <c r="R87" t="b">
        <f t="shared" si="51"/>
        <v>0</v>
      </c>
      <c r="S87" t="b">
        <f t="shared" si="52"/>
        <v>1</v>
      </c>
      <c r="T87" t="b">
        <f t="shared" si="53"/>
        <v>0</v>
      </c>
      <c r="U87" t="b">
        <f t="shared" si="54"/>
        <v>0</v>
      </c>
      <c r="V87" t="b">
        <f t="shared" si="55"/>
        <v>0</v>
      </c>
      <c r="W87" t="b">
        <f t="shared" si="56"/>
        <v>0</v>
      </c>
      <c r="X87" t="b">
        <f t="shared" si="57"/>
        <v>0</v>
      </c>
      <c r="Y87" t="b">
        <f t="shared" si="58"/>
        <v>0</v>
      </c>
      <c r="Z87" t="b">
        <f t="shared" si="59"/>
        <v>0</v>
      </c>
      <c r="AA87" t="b">
        <v>1</v>
      </c>
      <c r="AB87" t="b">
        <f t="shared" si="60"/>
        <v>0</v>
      </c>
      <c r="AC87" t="b">
        <f t="shared" si="61"/>
        <v>0</v>
      </c>
      <c r="AD87" t="b">
        <f t="shared" si="62"/>
        <v>0</v>
      </c>
      <c r="AE87" t="b">
        <f t="shared" si="63"/>
        <v>1</v>
      </c>
      <c r="AF87" t="b">
        <f t="shared" si="64"/>
        <v>0</v>
      </c>
      <c r="AG87" t="b">
        <f t="shared" si="65"/>
        <v>1</v>
      </c>
      <c r="AH87" t="b">
        <f t="shared" si="66"/>
        <v>0</v>
      </c>
      <c r="AI87" t="b">
        <f t="shared" si="67"/>
        <v>0</v>
      </c>
      <c r="AJ87" t="b">
        <f t="shared" si="68"/>
        <v>0</v>
      </c>
      <c r="AK87" t="b">
        <f t="shared" si="69"/>
        <v>0</v>
      </c>
      <c r="AL87" t="b">
        <f t="shared" si="70"/>
        <v>0</v>
      </c>
      <c r="AM87" t="b">
        <f t="shared" si="71"/>
        <v>0</v>
      </c>
      <c r="AN87" t="b">
        <f t="shared" si="72"/>
        <v>0</v>
      </c>
      <c r="AO87" t="b">
        <f t="shared" si="73"/>
        <v>0</v>
      </c>
      <c r="AP87" t="b">
        <f t="shared" si="74"/>
        <v>0</v>
      </c>
      <c r="AQ87" t="b">
        <f t="shared" si="75"/>
        <v>0</v>
      </c>
      <c r="AR87" t="b">
        <f t="shared" si="76"/>
        <v>1</v>
      </c>
      <c r="AS87" t="b">
        <f t="shared" si="77"/>
        <v>0</v>
      </c>
      <c r="AT87" t="b">
        <f t="shared" si="78"/>
        <v>0</v>
      </c>
      <c r="AU87" t="b">
        <f t="shared" si="79"/>
        <v>0</v>
      </c>
      <c r="AV87" t="b">
        <f t="shared" si="80"/>
        <v>1</v>
      </c>
      <c r="AW87" t="b">
        <f t="shared" si="81"/>
        <v>1</v>
      </c>
      <c r="AX87" t="b">
        <f t="shared" si="82"/>
        <v>0</v>
      </c>
      <c r="AY87" t="b">
        <f t="shared" si="83"/>
        <v>1</v>
      </c>
      <c r="AZ87" t="b">
        <f t="shared" si="84"/>
        <v>0</v>
      </c>
      <c r="BA87" t="b">
        <f t="shared" si="85"/>
        <v>0</v>
      </c>
      <c r="BB87" t="b">
        <f t="shared" si="86"/>
        <v>1</v>
      </c>
      <c r="BC87" t="b">
        <f t="shared" si="87"/>
        <v>1</v>
      </c>
      <c r="BD87" t="b">
        <f t="shared" si="88"/>
        <v>1</v>
      </c>
      <c r="BE87" t="b">
        <f t="shared" si="89"/>
        <v>0</v>
      </c>
      <c r="BF87" t="b">
        <f t="shared" si="90"/>
        <v>0</v>
      </c>
    </row>
    <row r="88" spans="1:58" x14ac:dyDescent="0.2">
      <c r="A88" s="7" t="s">
        <v>16</v>
      </c>
      <c r="B88" s="7"/>
      <c r="C88" s="7">
        <v>79</v>
      </c>
      <c r="D88" s="7" t="s">
        <v>9</v>
      </c>
      <c r="E88" s="7"/>
      <c r="F88" s="7">
        <v>1</v>
      </c>
      <c r="G88" s="7">
        <v>0</v>
      </c>
      <c r="H88" s="7">
        <v>1</v>
      </c>
      <c r="I88" s="7">
        <v>0</v>
      </c>
      <c r="J88" s="7" t="s">
        <v>33</v>
      </c>
      <c r="K88" t="b">
        <f t="shared" si="91"/>
        <v>0</v>
      </c>
      <c r="L88" t="b">
        <f t="shared" si="46"/>
        <v>0</v>
      </c>
      <c r="M88" t="b">
        <f t="shared" si="47"/>
        <v>0</v>
      </c>
      <c r="N88">
        <v>1</v>
      </c>
      <c r="O88" t="b">
        <f t="shared" si="48"/>
        <v>0</v>
      </c>
      <c r="P88" t="b">
        <f t="shared" si="49"/>
        <v>0</v>
      </c>
      <c r="Q88" t="b">
        <f t="shared" si="50"/>
        <v>1</v>
      </c>
      <c r="R88" t="b">
        <f t="shared" si="51"/>
        <v>0</v>
      </c>
      <c r="S88" t="b">
        <f t="shared" si="52"/>
        <v>0</v>
      </c>
      <c r="T88" t="b">
        <f t="shared" si="53"/>
        <v>0</v>
      </c>
      <c r="U88" t="b">
        <f t="shared" si="54"/>
        <v>0</v>
      </c>
      <c r="V88" t="b">
        <f t="shared" si="55"/>
        <v>0</v>
      </c>
      <c r="W88" t="b">
        <f t="shared" si="56"/>
        <v>0</v>
      </c>
      <c r="X88" t="b">
        <f t="shared" si="57"/>
        <v>0</v>
      </c>
      <c r="Y88" t="b">
        <f t="shared" si="58"/>
        <v>0</v>
      </c>
      <c r="Z88" t="b">
        <f t="shared" si="59"/>
        <v>0</v>
      </c>
      <c r="AA88" t="b">
        <v>0</v>
      </c>
      <c r="AB88" t="b">
        <f t="shared" si="60"/>
        <v>0</v>
      </c>
      <c r="AC88" t="b">
        <f t="shared" si="61"/>
        <v>0</v>
      </c>
      <c r="AD88" t="b">
        <f t="shared" si="62"/>
        <v>0</v>
      </c>
      <c r="AE88" t="b">
        <f t="shared" si="63"/>
        <v>1</v>
      </c>
      <c r="AF88" t="b">
        <f t="shared" si="64"/>
        <v>0</v>
      </c>
      <c r="AG88" t="b">
        <f t="shared" si="65"/>
        <v>1</v>
      </c>
      <c r="AH88" t="b">
        <f t="shared" si="66"/>
        <v>1</v>
      </c>
      <c r="AI88" t="b">
        <f t="shared" si="67"/>
        <v>1</v>
      </c>
      <c r="AJ88" t="b">
        <f t="shared" si="68"/>
        <v>0</v>
      </c>
      <c r="AK88" t="b">
        <f t="shared" si="69"/>
        <v>1</v>
      </c>
      <c r="AL88" t="b">
        <f t="shared" si="70"/>
        <v>0</v>
      </c>
      <c r="AM88" t="b">
        <f t="shared" si="71"/>
        <v>0</v>
      </c>
      <c r="AN88" t="b">
        <f t="shared" si="72"/>
        <v>0</v>
      </c>
      <c r="AO88" t="b">
        <f t="shared" si="73"/>
        <v>0</v>
      </c>
      <c r="AP88" t="b">
        <f t="shared" si="74"/>
        <v>0</v>
      </c>
      <c r="AQ88" t="b">
        <f t="shared" si="75"/>
        <v>0</v>
      </c>
      <c r="AR88" t="b">
        <f t="shared" si="76"/>
        <v>1</v>
      </c>
      <c r="AS88" t="b">
        <f t="shared" si="77"/>
        <v>0</v>
      </c>
      <c r="AT88" t="b">
        <f t="shared" si="78"/>
        <v>0</v>
      </c>
      <c r="AU88" t="b">
        <f t="shared" si="79"/>
        <v>1</v>
      </c>
      <c r="AV88" t="b">
        <f t="shared" si="80"/>
        <v>0</v>
      </c>
      <c r="AW88" t="b">
        <f t="shared" si="81"/>
        <v>1</v>
      </c>
      <c r="AX88" t="b">
        <f t="shared" si="82"/>
        <v>0</v>
      </c>
      <c r="AY88" t="b">
        <f t="shared" si="83"/>
        <v>1</v>
      </c>
      <c r="AZ88" t="b">
        <f t="shared" si="84"/>
        <v>1</v>
      </c>
      <c r="BA88" t="b">
        <f t="shared" si="85"/>
        <v>0</v>
      </c>
      <c r="BB88" t="b">
        <f t="shared" si="86"/>
        <v>0</v>
      </c>
      <c r="BC88" t="b">
        <f t="shared" si="87"/>
        <v>0</v>
      </c>
      <c r="BD88" t="b">
        <f t="shared" si="88"/>
        <v>1</v>
      </c>
      <c r="BE88" t="b">
        <f t="shared" si="89"/>
        <v>1</v>
      </c>
      <c r="BF88" t="b">
        <f t="shared" si="90"/>
        <v>0</v>
      </c>
    </row>
    <row r="89" spans="1:58" x14ac:dyDescent="0.2">
      <c r="A89" s="7" t="s">
        <v>16</v>
      </c>
      <c r="B89" s="7"/>
      <c r="C89" s="7">
        <v>78</v>
      </c>
      <c r="D89" s="7" t="s">
        <v>9</v>
      </c>
      <c r="E89" s="7"/>
      <c r="F89" s="7">
        <v>1</v>
      </c>
      <c r="G89" s="7">
        <v>1</v>
      </c>
      <c r="H89" s="7">
        <v>1</v>
      </c>
      <c r="I89" s="7">
        <v>0</v>
      </c>
      <c r="J89" s="7" t="s">
        <v>33</v>
      </c>
      <c r="K89" t="b">
        <f t="shared" si="91"/>
        <v>0</v>
      </c>
      <c r="L89" t="b">
        <f t="shared" si="46"/>
        <v>0</v>
      </c>
      <c r="M89" t="b">
        <f t="shared" si="47"/>
        <v>0</v>
      </c>
      <c r="N89">
        <v>1</v>
      </c>
      <c r="O89" t="b">
        <f t="shared" si="48"/>
        <v>0</v>
      </c>
      <c r="P89" t="b">
        <f t="shared" si="49"/>
        <v>0</v>
      </c>
      <c r="Q89" t="b">
        <f t="shared" si="50"/>
        <v>1</v>
      </c>
      <c r="R89" t="b">
        <f t="shared" si="51"/>
        <v>0</v>
      </c>
      <c r="S89" t="b">
        <f t="shared" si="52"/>
        <v>0</v>
      </c>
      <c r="T89" t="b">
        <f t="shared" si="53"/>
        <v>0</v>
      </c>
      <c r="U89" t="b">
        <f t="shared" si="54"/>
        <v>0</v>
      </c>
      <c r="V89" t="b">
        <f t="shared" si="55"/>
        <v>1</v>
      </c>
      <c r="W89" t="b">
        <f t="shared" si="56"/>
        <v>0</v>
      </c>
      <c r="X89" t="b">
        <f t="shared" si="57"/>
        <v>0</v>
      </c>
      <c r="Y89" t="b">
        <f t="shared" si="58"/>
        <v>1</v>
      </c>
      <c r="Z89" t="b">
        <f t="shared" si="59"/>
        <v>0</v>
      </c>
      <c r="AA89" t="b">
        <v>0</v>
      </c>
      <c r="AB89" t="b">
        <f t="shared" si="60"/>
        <v>0</v>
      </c>
      <c r="AC89" t="b">
        <f t="shared" si="61"/>
        <v>0</v>
      </c>
      <c r="AD89" t="b">
        <f t="shared" si="62"/>
        <v>0</v>
      </c>
      <c r="AE89" t="b">
        <f t="shared" si="63"/>
        <v>1</v>
      </c>
      <c r="AF89" t="b">
        <f t="shared" si="64"/>
        <v>0</v>
      </c>
      <c r="AG89" t="b">
        <f t="shared" si="65"/>
        <v>1</v>
      </c>
      <c r="AH89" t="b">
        <f t="shared" si="66"/>
        <v>1</v>
      </c>
      <c r="AI89" t="b">
        <f t="shared" si="67"/>
        <v>1</v>
      </c>
      <c r="AJ89" t="b">
        <f t="shared" si="68"/>
        <v>1</v>
      </c>
      <c r="AK89" t="b">
        <f t="shared" si="69"/>
        <v>1</v>
      </c>
      <c r="AL89" t="b">
        <f t="shared" si="70"/>
        <v>1</v>
      </c>
      <c r="AM89" t="b">
        <f t="shared" si="71"/>
        <v>1</v>
      </c>
      <c r="AN89" t="b">
        <f t="shared" si="72"/>
        <v>1</v>
      </c>
      <c r="AO89" t="b">
        <f t="shared" si="73"/>
        <v>0</v>
      </c>
      <c r="AP89" t="b">
        <f t="shared" si="74"/>
        <v>0</v>
      </c>
      <c r="AQ89" t="b">
        <f t="shared" si="75"/>
        <v>1</v>
      </c>
      <c r="AR89" t="b">
        <f t="shared" si="76"/>
        <v>1</v>
      </c>
      <c r="AS89" t="b">
        <f t="shared" si="77"/>
        <v>1</v>
      </c>
      <c r="AT89" t="b">
        <f t="shared" si="78"/>
        <v>1</v>
      </c>
      <c r="AU89" t="b">
        <f t="shared" si="79"/>
        <v>1</v>
      </c>
      <c r="AV89" t="b">
        <f t="shared" si="80"/>
        <v>0</v>
      </c>
      <c r="AW89" t="b">
        <f t="shared" si="81"/>
        <v>1</v>
      </c>
      <c r="AX89" t="b">
        <f t="shared" si="82"/>
        <v>1</v>
      </c>
      <c r="AY89" t="b">
        <f t="shared" si="83"/>
        <v>1</v>
      </c>
      <c r="AZ89" t="b">
        <f t="shared" si="84"/>
        <v>1</v>
      </c>
      <c r="BA89" t="b">
        <f t="shared" si="85"/>
        <v>0</v>
      </c>
      <c r="BB89" t="b">
        <f t="shared" si="86"/>
        <v>0</v>
      </c>
      <c r="BC89" t="b">
        <f t="shared" si="87"/>
        <v>0</v>
      </c>
      <c r="BD89" t="b">
        <f t="shared" si="88"/>
        <v>1</v>
      </c>
      <c r="BE89" t="b">
        <f t="shared" si="89"/>
        <v>1</v>
      </c>
      <c r="BF89" t="b">
        <f t="shared" si="90"/>
        <v>0</v>
      </c>
    </row>
    <row r="90" spans="1:58" x14ac:dyDescent="0.2">
      <c r="A90" t="s">
        <v>16</v>
      </c>
      <c r="C90">
        <v>70</v>
      </c>
      <c r="D90" t="s">
        <v>13</v>
      </c>
      <c r="E90" t="s">
        <v>66</v>
      </c>
      <c r="F90">
        <v>0</v>
      </c>
      <c r="G90">
        <v>0</v>
      </c>
      <c r="H90">
        <v>1</v>
      </c>
      <c r="I90">
        <v>1</v>
      </c>
      <c r="J90" t="s">
        <v>33</v>
      </c>
      <c r="K90" t="b">
        <f t="shared" si="91"/>
        <v>1</v>
      </c>
      <c r="L90" t="b">
        <f t="shared" si="46"/>
        <v>0</v>
      </c>
      <c r="M90" t="b">
        <f t="shared" si="47"/>
        <v>0</v>
      </c>
      <c r="N90">
        <v>1</v>
      </c>
      <c r="O90" t="b">
        <f t="shared" si="48"/>
        <v>0</v>
      </c>
      <c r="P90" t="b">
        <f t="shared" si="49"/>
        <v>1</v>
      </c>
      <c r="Q90" t="b">
        <f t="shared" si="50"/>
        <v>1</v>
      </c>
      <c r="R90" t="b">
        <f t="shared" si="51"/>
        <v>1</v>
      </c>
      <c r="S90" t="b">
        <f t="shared" si="52"/>
        <v>1</v>
      </c>
      <c r="T90" t="b">
        <f t="shared" si="53"/>
        <v>1</v>
      </c>
      <c r="U90" t="b">
        <f t="shared" si="54"/>
        <v>0</v>
      </c>
      <c r="V90" t="b">
        <f t="shared" si="55"/>
        <v>0</v>
      </c>
      <c r="W90" t="b">
        <f t="shared" si="56"/>
        <v>0</v>
      </c>
      <c r="X90" t="b">
        <f t="shared" si="57"/>
        <v>1</v>
      </c>
      <c r="Y90" t="b">
        <f t="shared" si="58"/>
        <v>1</v>
      </c>
      <c r="Z90" t="b">
        <f t="shared" si="59"/>
        <v>1</v>
      </c>
      <c r="AA90" t="b">
        <v>1</v>
      </c>
      <c r="AB90" t="b">
        <f t="shared" si="60"/>
        <v>0</v>
      </c>
      <c r="AC90" t="b">
        <f t="shared" si="61"/>
        <v>0</v>
      </c>
      <c r="AD90" t="b">
        <f t="shared" si="62"/>
        <v>0</v>
      </c>
      <c r="AE90" t="b">
        <f t="shared" si="63"/>
        <v>0</v>
      </c>
      <c r="AF90" t="b">
        <f t="shared" si="64"/>
        <v>0</v>
      </c>
      <c r="AG90" t="b">
        <f t="shared" si="65"/>
        <v>0</v>
      </c>
      <c r="AH90" t="b">
        <f t="shared" si="66"/>
        <v>0</v>
      </c>
      <c r="AI90" t="b">
        <f t="shared" si="67"/>
        <v>0</v>
      </c>
      <c r="AJ90" t="b">
        <f t="shared" si="68"/>
        <v>0</v>
      </c>
      <c r="AK90" t="b">
        <f t="shared" si="69"/>
        <v>1</v>
      </c>
      <c r="AL90" t="b">
        <f t="shared" si="70"/>
        <v>0</v>
      </c>
      <c r="AM90" t="b">
        <f t="shared" si="71"/>
        <v>0</v>
      </c>
      <c r="AN90" t="b">
        <f t="shared" si="72"/>
        <v>0</v>
      </c>
      <c r="AO90" t="b">
        <f t="shared" si="73"/>
        <v>1</v>
      </c>
      <c r="AP90" t="b">
        <f t="shared" si="74"/>
        <v>1</v>
      </c>
      <c r="AQ90" t="b">
        <f t="shared" si="75"/>
        <v>0</v>
      </c>
      <c r="AR90" t="b">
        <f t="shared" si="76"/>
        <v>0</v>
      </c>
      <c r="AS90" t="b">
        <f t="shared" si="77"/>
        <v>0</v>
      </c>
      <c r="AT90" t="b">
        <f t="shared" si="78"/>
        <v>0</v>
      </c>
      <c r="AU90" t="b">
        <f t="shared" si="79"/>
        <v>1</v>
      </c>
      <c r="AV90" t="b">
        <f t="shared" si="80"/>
        <v>1</v>
      </c>
      <c r="AW90" t="b">
        <f t="shared" si="81"/>
        <v>1</v>
      </c>
      <c r="AX90" t="b">
        <f t="shared" si="82"/>
        <v>0</v>
      </c>
      <c r="AY90" t="b">
        <f t="shared" si="83"/>
        <v>0</v>
      </c>
      <c r="AZ90" t="b">
        <f t="shared" si="84"/>
        <v>0</v>
      </c>
      <c r="BA90" t="b">
        <f t="shared" si="85"/>
        <v>0</v>
      </c>
      <c r="BB90" t="b">
        <f t="shared" si="86"/>
        <v>0</v>
      </c>
      <c r="BC90" t="b">
        <f t="shared" si="87"/>
        <v>0</v>
      </c>
      <c r="BD90" t="b">
        <f t="shared" si="88"/>
        <v>0</v>
      </c>
      <c r="BE90" t="b">
        <f t="shared" si="89"/>
        <v>0</v>
      </c>
      <c r="BF90" t="b">
        <f t="shared" si="90"/>
        <v>1</v>
      </c>
    </row>
    <row r="91" spans="1:58" x14ac:dyDescent="0.2">
      <c r="A91" s="7" t="s">
        <v>16</v>
      </c>
      <c r="B91" s="7"/>
      <c r="C91" s="7">
        <v>82</v>
      </c>
      <c r="D91" s="7" t="s">
        <v>9</v>
      </c>
      <c r="E91" s="7" t="s">
        <v>67</v>
      </c>
      <c r="F91" s="7">
        <v>1</v>
      </c>
      <c r="G91" s="7">
        <v>0</v>
      </c>
      <c r="H91" s="7">
        <v>0</v>
      </c>
      <c r="I91" s="7">
        <v>0</v>
      </c>
      <c r="J91" s="7" t="s">
        <v>33</v>
      </c>
      <c r="K91" t="b">
        <f t="shared" si="91"/>
        <v>0</v>
      </c>
      <c r="L91" t="b">
        <f t="shared" si="46"/>
        <v>1</v>
      </c>
      <c r="M91" t="b">
        <f t="shared" si="47"/>
        <v>0</v>
      </c>
      <c r="N91">
        <v>1</v>
      </c>
      <c r="O91" t="b">
        <f t="shared" si="48"/>
        <v>0</v>
      </c>
      <c r="P91" t="b">
        <f t="shared" si="49"/>
        <v>0</v>
      </c>
      <c r="Q91" t="b">
        <f t="shared" si="50"/>
        <v>0</v>
      </c>
      <c r="R91" t="b">
        <f t="shared" si="51"/>
        <v>0</v>
      </c>
      <c r="S91" t="b">
        <f t="shared" si="52"/>
        <v>0</v>
      </c>
      <c r="T91" t="b">
        <f t="shared" si="53"/>
        <v>0</v>
      </c>
      <c r="U91" t="b">
        <f t="shared" si="54"/>
        <v>0</v>
      </c>
      <c r="V91" t="b">
        <f t="shared" si="55"/>
        <v>0</v>
      </c>
      <c r="W91" t="b">
        <f t="shared" si="56"/>
        <v>0</v>
      </c>
      <c r="X91" t="b">
        <f t="shared" si="57"/>
        <v>0</v>
      </c>
      <c r="Y91" t="b">
        <f t="shared" si="58"/>
        <v>0</v>
      </c>
      <c r="Z91" t="b">
        <f t="shared" si="59"/>
        <v>0</v>
      </c>
      <c r="AA91" t="b">
        <v>1</v>
      </c>
      <c r="AB91" t="b">
        <f t="shared" si="60"/>
        <v>0</v>
      </c>
      <c r="AC91" t="b">
        <f t="shared" si="61"/>
        <v>0</v>
      </c>
      <c r="AD91" t="b">
        <f t="shared" si="62"/>
        <v>0</v>
      </c>
      <c r="AE91" t="b">
        <f t="shared" si="63"/>
        <v>1</v>
      </c>
      <c r="AF91" t="b">
        <f t="shared" si="64"/>
        <v>0</v>
      </c>
      <c r="AG91" t="b">
        <f t="shared" si="65"/>
        <v>1</v>
      </c>
      <c r="AH91" t="b">
        <f t="shared" si="66"/>
        <v>0</v>
      </c>
      <c r="AI91" t="b">
        <f t="shared" si="67"/>
        <v>0</v>
      </c>
      <c r="AJ91" t="b">
        <f t="shared" si="68"/>
        <v>0</v>
      </c>
      <c r="AK91" t="b">
        <f t="shared" si="69"/>
        <v>0</v>
      </c>
      <c r="AL91" t="b">
        <f t="shared" si="70"/>
        <v>0</v>
      </c>
      <c r="AM91" t="b">
        <f t="shared" si="71"/>
        <v>0</v>
      </c>
      <c r="AN91" t="b">
        <f t="shared" si="72"/>
        <v>0</v>
      </c>
      <c r="AO91" t="b">
        <f t="shared" si="73"/>
        <v>0</v>
      </c>
      <c r="AP91" t="b">
        <f t="shared" si="74"/>
        <v>0</v>
      </c>
      <c r="AQ91" t="b">
        <f t="shared" si="75"/>
        <v>0</v>
      </c>
      <c r="AR91" t="b">
        <f t="shared" si="76"/>
        <v>1</v>
      </c>
      <c r="AS91" t="b">
        <f t="shared" si="77"/>
        <v>0</v>
      </c>
      <c r="AT91" t="b">
        <f t="shared" si="78"/>
        <v>0</v>
      </c>
      <c r="AU91" t="b">
        <f t="shared" si="79"/>
        <v>0</v>
      </c>
      <c r="AV91" t="b">
        <f t="shared" si="80"/>
        <v>0</v>
      </c>
      <c r="AW91" t="b">
        <f t="shared" si="81"/>
        <v>0</v>
      </c>
      <c r="AX91" t="b">
        <f t="shared" si="82"/>
        <v>0</v>
      </c>
      <c r="AY91" t="b">
        <f t="shared" si="83"/>
        <v>1</v>
      </c>
      <c r="AZ91" t="b">
        <f t="shared" si="84"/>
        <v>0</v>
      </c>
      <c r="BA91" t="b">
        <f t="shared" si="85"/>
        <v>0</v>
      </c>
      <c r="BB91" t="b">
        <f t="shared" si="86"/>
        <v>0</v>
      </c>
      <c r="BC91" t="b">
        <f t="shared" si="87"/>
        <v>0</v>
      </c>
      <c r="BD91" t="b">
        <f t="shared" si="88"/>
        <v>1</v>
      </c>
      <c r="BE91" t="b">
        <f t="shared" si="89"/>
        <v>0</v>
      </c>
      <c r="BF91" t="b">
        <f t="shared" si="90"/>
        <v>0</v>
      </c>
    </row>
    <row r="92" spans="1:58" x14ac:dyDescent="0.2">
      <c r="A92" t="s">
        <v>16</v>
      </c>
      <c r="C92">
        <v>70</v>
      </c>
      <c r="D92" t="s">
        <v>13</v>
      </c>
      <c r="E92" t="s">
        <v>68</v>
      </c>
      <c r="F92">
        <v>0</v>
      </c>
      <c r="G92">
        <v>0</v>
      </c>
      <c r="H92">
        <v>1</v>
      </c>
      <c r="I92">
        <v>0</v>
      </c>
      <c r="J92" t="s">
        <v>33</v>
      </c>
      <c r="K92" t="b">
        <f t="shared" si="91"/>
        <v>1</v>
      </c>
      <c r="L92" t="b">
        <f t="shared" si="46"/>
        <v>0</v>
      </c>
      <c r="M92" t="b">
        <f t="shared" si="47"/>
        <v>0</v>
      </c>
      <c r="N92">
        <v>1</v>
      </c>
      <c r="O92" t="b">
        <f t="shared" si="48"/>
        <v>0</v>
      </c>
      <c r="P92" t="b">
        <f t="shared" si="49"/>
        <v>1</v>
      </c>
      <c r="Q92" t="b">
        <f t="shared" si="50"/>
        <v>1</v>
      </c>
      <c r="R92" t="b">
        <f t="shared" si="51"/>
        <v>1</v>
      </c>
      <c r="S92" t="b">
        <f t="shared" si="52"/>
        <v>0</v>
      </c>
      <c r="T92" t="b">
        <f t="shared" si="53"/>
        <v>0</v>
      </c>
      <c r="U92" t="b">
        <f t="shared" si="54"/>
        <v>0</v>
      </c>
      <c r="V92" t="b">
        <f t="shared" si="55"/>
        <v>0</v>
      </c>
      <c r="W92" t="b">
        <f t="shared" si="56"/>
        <v>0</v>
      </c>
      <c r="X92" t="b">
        <f t="shared" si="57"/>
        <v>0</v>
      </c>
      <c r="Y92" t="b">
        <f t="shared" si="58"/>
        <v>0</v>
      </c>
      <c r="Z92" t="b">
        <f t="shared" si="59"/>
        <v>0</v>
      </c>
      <c r="AA92" t="b">
        <v>0</v>
      </c>
      <c r="AB92" t="b">
        <f t="shared" si="60"/>
        <v>1</v>
      </c>
      <c r="AC92" t="b">
        <f t="shared" si="61"/>
        <v>1</v>
      </c>
      <c r="AD92" t="b">
        <f t="shared" si="62"/>
        <v>0</v>
      </c>
      <c r="AE92" t="b">
        <f t="shared" si="63"/>
        <v>0</v>
      </c>
      <c r="AF92" t="b">
        <f t="shared" si="64"/>
        <v>0</v>
      </c>
      <c r="AG92" t="b">
        <f t="shared" si="65"/>
        <v>0</v>
      </c>
      <c r="AH92" t="b">
        <f t="shared" si="66"/>
        <v>0</v>
      </c>
      <c r="AI92" t="b">
        <f t="shared" si="67"/>
        <v>0</v>
      </c>
      <c r="AJ92" t="b">
        <f t="shared" si="68"/>
        <v>0</v>
      </c>
      <c r="AK92" t="b">
        <f t="shared" si="69"/>
        <v>1</v>
      </c>
      <c r="AL92" t="b">
        <f t="shared" si="70"/>
        <v>0</v>
      </c>
      <c r="AM92" t="b">
        <f t="shared" si="71"/>
        <v>0</v>
      </c>
      <c r="AN92" t="b">
        <f t="shared" si="72"/>
        <v>0</v>
      </c>
      <c r="AO92" t="b">
        <f t="shared" si="73"/>
        <v>0</v>
      </c>
      <c r="AP92" t="b">
        <f t="shared" si="74"/>
        <v>0</v>
      </c>
      <c r="AQ92" t="b">
        <f t="shared" si="75"/>
        <v>0</v>
      </c>
      <c r="AR92" t="b">
        <f t="shared" si="76"/>
        <v>0</v>
      </c>
      <c r="AS92" t="b">
        <f t="shared" si="77"/>
        <v>0</v>
      </c>
      <c r="AT92" t="b">
        <f t="shared" si="78"/>
        <v>0</v>
      </c>
      <c r="AU92" t="b">
        <f t="shared" si="79"/>
        <v>1</v>
      </c>
      <c r="AV92" t="b">
        <f t="shared" si="80"/>
        <v>0</v>
      </c>
      <c r="AW92" t="b">
        <f t="shared" si="81"/>
        <v>1</v>
      </c>
      <c r="AX92" t="b">
        <f t="shared" si="82"/>
        <v>0</v>
      </c>
      <c r="AY92" t="b">
        <f t="shared" si="83"/>
        <v>0</v>
      </c>
      <c r="AZ92" t="b">
        <f t="shared" si="84"/>
        <v>0</v>
      </c>
      <c r="BA92" t="b">
        <f t="shared" si="85"/>
        <v>0</v>
      </c>
      <c r="BB92" t="b">
        <f t="shared" si="86"/>
        <v>0</v>
      </c>
      <c r="BC92" t="b">
        <f t="shared" si="87"/>
        <v>0</v>
      </c>
      <c r="BD92" t="b">
        <f t="shared" si="88"/>
        <v>0</v>
      </c>
      <c r="BE92" t="b">
        <f t="shared" si="89"/>
        <v>0</v>
      </c>
      <c r="BF92" t="b">
        <f t="shared" si="90"/>
        <v>0</v>
      </c>
    </row>
    <row r="93" spans="1:58" x14ac:dyDescent="0.2">
      <c r="A93" s="9" t="s">
        <v>16</v>
      </c>
      <c r="B93" s="9"/>
      <c r="C93" s="9">
        <v>71</v>
      </c>
      <c r="D93" s="9" t="s">
        <v>13</v>
      </c>
      <c r="E93" s="9" t="s">
        <v>17</v>
      </c>
      <c r="F93" s="9">
        <v>0.5</v>
      </c>
      <c r="G93" s="9">
        <v>1</v>
      </c>
      <c r="H93" s="9">
        <v>1</v>
      </c>
      <c r="I93" s="9">
        <v>0.5</v>
      </c>
      <c r="J93" s="9" t="s">
        <v>33</v>
      </c>
      <c r="K93" t="b">
        <f t="shared" si="91"/>
        <v>0</v>
      </c>
      <c r="L93" t="b">
        <f t="shared" si="46"/>
        <v>0</v>
      </c>
      <c r="M93" t="b">
        <f t="shared" si="47"/>
        <v>0</v>
      </c>
      <c r="N93">
        <v>1</v>
      </c>
      <c r="O93" t="b">
        <f t="shared" si="48"/>
        <v>1</v>
      </c>
      <c r="P93" t="b">
        <f t="shared" si="49"/>
        <v>1</v>
      </c>
      <c r="Q93" t="b">
        <f t="shared" si="50"/>
        <v>1</v>
      </c>
      <c r="R93" t="b">
        <f t="shared" si="51"/>
        <v>1</v>
      </c>
      <c r="S93" t="b">
        <f t="shared" si="52"/>
        <v>0</v>
      </c>
      <c r="T93" t="b">
        <f t="shared" si="53"/>
        <v>0</v>
      </c>
      <c r="U93" t="b">
        <f t="shared" si="54"/>
        <v>0</v>
      </c>
      <c r="V93" t="b">
        <f t="shared" si="55"/>
        <v>1</v>
      </c>
      <c r="W93" t="b">
        <f t="shared" si="56"/>
        <v>0</v>
      </c>
      <c r="X93" t="b">
        <f t="shared" si="57"/>
        <v>0</v>
      </c>
      <c r="Y93" t="b">
        <f t="shared" si="58"/>
        <v>1</v>
      </c>
      <c r="Z93" t="b">
        <f t="shared" si="59"/>
        <v>1</v>
      </c>
      <c r="AA93" t="b">
        <v>0</v>
      </c>
      <c r="AB93" t="b">
        <f t="shared" si="60"/>
        <v>1</v>
      </c>
      <c r="AC93" t="b">
        <f t="shared" si="61"/>
        <v>1</v>
      </c>
      <c r="AD93" t="b">
        <f t="shared" si="62"/>
        <v>0</v>
      </c>
      <c r="AE93" t="b">
        <f t="shared" si="63"/>
        <v>0</v>
      </c>
      <c r="AF93" t="b">
        <f t="shared" si="64"/>
        <v>1</v>
      </c>
      <c r="AG93" t="b">
        <f t="shared" si="65"/>
        <v>1</v>
      </c>
      <c r="AH93" t="b">
        <f t="shared" si="66"/>
        <v>1</v>
      </c>
      <c r="AI93" t="b">
        <f t="shared" si="67"/>
        <v>1</v>
      </c>
      <c r="AJ93" t="b">
        <f t="shared" si="68"/>
        <v>1</v>
      </c>
      <c r="AK93" t="b">
        <f t="shared" si="69"/>
        <v>1</v>
      </c>
      <c r="AL93" t="b">
        <f t="shared" si="70"/>
        <v>1</v>
      </c>
      <c r="AM93" t="b">
        <f t="shared" si="71"/>
        <v>1</v>
      </c>
      <c r="AN93" t="b">
        <f t="shared" si="72"/>
        <v>1</v>
      </c>
      <c r="AO93" t="b">
        <f t="shared" si="73"/>
        <v>0</v>
      </c>
      <c r="AP93" t="b">
        <f t="shared" si="74"/>
        <v>0</v>
      </c>
      <c r="AQ93" t="b">
        <f t="shared" si="75"/>
        <v>1</v>
      </c>
      <c r="AR93" t="b">
        <f t="shared" si="76"/>
        <v>0</v>
      </c>
      <c r="AS93" t="b">
        <f t="shared" si="77"/>
        <v>1</v>
      </c>
      <c r="AT93" t="b">
        <f t="shared" si="78"/>
        <v>0</v>
      </c>
      <c r="AU93" t="b">
        <f t="shared" si="79"/>
        <v>1</v>
      </c>
      <c r="AV93" t="b">
        <f t="shared" si="80"/>
        <v>0</v>
      </c>
      <c r="AW93" t="b">
        <f t="shared" si="81"/>
        <v>1</v>
      </c>
      <c r="AX93" t="b">
        <f t="shared" si="82"/>
        <v>0</v>
      </c>
      <c r="AY93" t="b">
        <f t="shared" si="83"/>
        <v>1</v>
      </c>
      <c r="AZ93" t="b">
        <f t="shared" si="84"/>
        <v>1</v>
      </c>
      <c r="BA93" t="b">
        <f t="shared" si="85"/>
        <v>1</v>
      </c>
      <c r="BB93" t="b">
        <f t="shared" si="86"/>
        <v>0</v>
      </c>
      <c r="BC93" t="b">
        <f t="shared" si="87"/>
        <v>1</v>
      </c>
      <c r="BD93" t="b">
        <f t="shared" si="88"/>
        <v>1</v>
      </c>
      <c r="BE93" t="b">
        <f t="shared" si="89"/>
        <v>1</v>
      </c>
      <c r="BF93" t="b">
        <f t="shared" si="90"/>
        <v>0</v>
      </c>
    </row>
    <row r="94" spans="1:58" x14ac:dyDescent="0.2">
      <c r="A94" t="s">
        <v>16</v>
      </c>
      <c r="C94">
        <v>85</v>
      </c>
      <c r="D94" t="s">
        <v>9</v>
      </c>
      <c r="E94" t="s">
        <v>69</v>
      </c>
      <c r="F94">
        <v>1</v>
      </c>
      <c r="G94">
        <v>0</v>
      </c>
      <c r="H94">
        <v>0</v>
      </c>
      <c r="I94">
        <v>0.5</v>
      </c>
      <c r="J94" t="s">
        <v>33</v>
      </c>
      <c r="K94" t="b">
        <f t="shared" si="91"/>
        <v>0</v>
      </c>
      <c r="L94" t="b">
        <f t="shared" si="46"/>
        <v>0</v>
      </c>
      <c r="M94" t="b">
        <f t="shared" si="47"/>
        <v>0</v>
      </c>
      <c r="N94">
        <v>1</v>
      </c>
      <c r="O94" t="b">
        <f t="shared" si="48"/>
        <v>0</v>
      </c>
      <c r="P94" t="b">
        <f t="shared" si="49"/>
        <v>0</v>
      </c>
      <c r="Q94" t="b">
        <f t="shared" si="50"/>
        <v>0</v>
      </c>
      <c r="R94" t="b">
        <f t="shared" si="51"/>
        <v>0</v>
      </c>
      <c r="S94" t="b">
        <f t="shared" si="52"/>
        <v>0</v>
      </c>
      <c r="T94" t="b">
        <f t="shared" si="53"/>
        <v>0</v>
      </c>
      <c r="U94" t="b">
        <f t="shared" si="54"/>
        <v>0</v>
      </c>
      <c r="V94" t="b">
        <f t="shared" si="55"/>
        <v>0</v>
      </c>
      <c r="W94" t="b">
        <f t="shared" si="56"/>
        <v>0</v>
      </c>
      <c r="X94" t="b">
        <f t="shared" si="57"/>
        <v>0</v>
      </c>
      <c r="Y94" t="b">
        <f t="shared" si="58"/>
        <v>0</v>
      </c>
      <c r="Z94" t="b">
        <f t="shared" si="59"/>
        <v>0</v>
      </c>
      <c r="AA94" t="b">
        <v>1</v>
      </c>
      <c r="AB94" t="b">
        <f t="shared" si="60"/>
        <v>0</v>
      </c>
      <c r="AC94" t="b">
        <f t="shared" si="61"/>
        <v>0</v>
      </c>
      <c r="AD94" t="b">
        <f t="shared" si="62"/>
        <v>0</v>
      </c>
      <c r="AE94" t="b">
        <f t="shared" si="63"/>
        <v>1</v>
      </c>
      <c r="AF94" t="b">
        <f t="shared" si="64"/>
        <v>0</v>
      </c>
      <c r="AG94" t="b">
        <f t="shared" si="65"/>
        <v>1</v>
      </c>
      <c r="AH94" t="b">
        <f t="shared" si="66"/>
        <v>0</v>
      </c>
      <c r="AI94" t="b">
        <f t="shared" si="67"/>
        <v>0</v>
      </c>
      <c r="AJ94" t="b">
        <f t="shared" si="68"/>
        <v>0</v>
      </c>
      <c r="AK94" t="b">
        <f t="shared" si="69"/>
        <v>0</v>
      </c>
      <c r="AL94" t="b">
        <f t="shared" si="70"/>
        <v>0</v>
      </c>
      <c r="AM94" t="b">
        <f t="shared" si="71"/>
        <v>0</v>
      </c>
      <c r="AN94" t="b">
        <f t="shared" si="72"/>
        <v>0</v>
      </c>
      <c r="AO94" t="b">
        <f t="shared" si="73"/>
        <v>0</v>
      </c>
      <c r="AP94" t="b">
        <f t="shared" si="74"/>
        <v>0</v>
      </c>
      <c r="AQ94" t="b">
        <f t="shared" si="75"/>
        <v>0</v>
      </c>
      <c r="AR94" t="b">
        <f t="shared" si="76"/>
        <v>1</v>
      </c>
      <c r="AS94" t="b">
        <f t="shared" si="77"/>
        <v>0</v>
      </c>
      <c r="AT94" t="b">
        <f t="shared" si="78"/>
        <v>0</v>
      </c>
      <c r="AU94" t="b">
        <f t="shared" si="79"/>
        <v>0</v>
      </c>
      <c r="AV94" t="b">
        <f t="shared" si="80"/>
        <v>0</v>
      </c>
      <c r="AW94" t="b">
        <f t="shared" si="81"/>
        <v>0</v>
      </c>
      <c r="AX94" t="b">
        <f t="shared" si="82"/>
        <v>0</v>
      </c>
      <c r="AY94" t="b">
        <f t="shared" si="83"/>
        <v>1</v>
      </c>
      <c r="AZ94" t="b">
        <f t="shared" si="84"/>
        <v>0</v>
      </c>
      <c r="BA94" t="b">
        <f t="shared" si="85"/>
        <v>0</v>
      </c>
      <c r="BB94" t="b">
        <f t="shared" si="86"/>
        <v>0</v>
      </c>
      <c r="BC94" t="b">
        <f t="shared" si="87"/>
        <v>0</v>
      </c>
      <c r="BD94" t="b">
        <f t="shared" si="88"/>
        <v>1</v>
      </c>
      <c r="BE94" t="b">
        <f t="shared" si="89"/>
        <v>0</v>
      </c>
      <c r="BF94" t="b">
        <f t="shared" si="90"/>
        <v>0</v>
      </c>
    </row>
    <row r="95" spans="1:58" x14ac:dyDescent="0.2">
      <c r="A95" t="s">
        <v>16</v>
      </c>
      <c r="C95">
        <v>74</v>
      </c>
      <c r="D95" t="s">
        <v>13</v>
      </c>
      <c r="F95">
        <v>1</v>
      </c>
      <c r="G95">
        <v>0</v>
      </c>
      <c r="H95">
        <v>0.5</v>
      </c>
      <c r="I95">
        <v>0</v>
      </c>
      <c r="J95" t="s">
        <v>33</v>
      </c>
      <c r="K95" t="b">
        <f t="shared" si="91"/>
        <v>0</v>
      </c>
      <c r="L95" t="b">
        <f t="shared" si="46"/>
        <v>0</v>
      </c>
      <c r="M95" t="b">
        <f t="shared" si="47"/>
        <v>0</v>
      </c>
      <c r="N95">
        <v>1</v>
      </c>
      <c r="O95" t="b">
        <f t="shared" si="48"/>
        <v>0</v>
      </c>
      <c r="P95" t="b">
        <f t="shared" si="49"/>
        <v>0</v>
      </c>
      <c r="Q95" t="b">
        <f t="shared" si="50"/>
        <v>0</v>
      </c>
      <c r="R95" t="b">
        <f t="shared" si="51"/>
        <v>0</v>
      </c>
      <c r="S95" t="b">
        <f t="shared" si="52"/>
        <v>0</v>
      </c>
      <c r="T95" t="b">
        <f t="shared" si="53"/>
        <v>0</v>
      </c>
      <c r="U95" t="b">
        <f t="shared" si="54"/>
        <v>0</v>
      </c>
      <c r="V95" t="b">
        <f t="shared" si="55"/>
        <v>0</v>
      </c>
      <c r="W95" t="b">
        <f t="shared" si="56"/>
        <v>0</v>
      </c>
      <c r="X95" t="b">
        <f t="shared" si="57"/>
        <v>0</v>
      </c>
      <c r="Y95" t="b">
        <f t="shared" si="58"/>
        <v>0</v>
      </c>
      <c r="Z95" t="b">
        <f t="shared" si="59"/>
        <v>0</v>
      </c>
      <c r="AA95" t="b">
        <v>0</v>
      </c>
      <c r="AB95" t="b">
        <f t="shared" si="60"/>
        <v>0</v>
      </c>
      <c r="AC95" t="b">
        <f t="shared" si="61"/>
        <v>0</v>
      </c>
      <c r="AD95" t="b">
        <f t="shared" si="62"/>
        <v>0</v>
      </c>
      <c r="AE95" t="b">
        <f t="shared" si="63"/>
        <v>1</v>
      </c>
      <c r="AF95" t="b">
        <f t="shared" si="64"/>
        <v>0</v>
      </c>
      <c r="AG95" t="b">
        <f t="shared" si="65"/>
        <v>1</v>
      </c>
      <c r="AH95" t="b">
        <f t="shared" si="66"/>
        <v>1</v>
      </c>
      <c r="AI95" t="b">
        <f t="shared" si="67"/>
        <v>0</v>
      </c>
      <c r="AJ95" t="b">
        <f t="shared" si="68"/>
        <v>0</v>
      </c>
      <c r="AK95" t="b">
        <f t="shared" si="69"/>
        <v>0</v>
      </c>
      <c r="AL95" t="b">
        <f t="shared" si="70"/>
        <v>0</v>
      </c>
      <c r="AM95" t="b">
        <f t="shared" si="71"/>
        <v>0</v>
      </c>
      <c r="AN95" t="b">
        <f t="shared" si="72"/>
        <v>0</v>
      </c>
      <c r="AO95" t="b">
        <f t="shared" si="73"/>
        <v>0</v>
      </c>
      <c r="AP95" t="b">
        <f t="shared" si="74"/>
        <v>0</v>
      </c>
      <c r="AQ95" t="b">
        <f t="shared" si="75"/>
        <v>0</v>
      </c>
      <c r="AR95" t="b">
        <f t="shared" si="76"/>
        <v>1</v>
      </c>
      <c r="AS95" t="b">
        <f t="shared" si="77"/>
        <v>0</v>
      </c>
      <c r="AT95" t="b">
        <f t="shared" si="78"/>
        <v>0</v>
      </c>
      <c r="AU95" t="b">
        <f t="shared" si="79"/>
        <v>0</v>
      </c>
      <c r="AV95" t="b">
        <f t="shared" si="80"/>
        <v>0</v>
      </c>
      <c r="AW95" t="b">
        <f t="shared" si="81"/>
        <v>0</v>
      </c>
      <c r="AX95" t="b">
        <f t="shared" si="82"/>
        <v>0</v>
      </c>
      <c r="AY95" t="b">
        <f t="shared" si="83"/>
        <v>1</v>
      </c>
      <c r="AZ95" t="b">
        <f t="shared" si="84"/>
        <v>1</v>
      </c>
      <c r="BA95" t="b">
        <f t="shared" si="85"/>
        <v>0</v>
      </c>
      <c r="BB95" t="b">
        <f t="shared" si="86"/>
        <v>0</v>
      </c>
      <c r="BC95" t="b">
        <f t="shared" si="87"/>
        <v>0</v>
      </c>
      <c r="BD95" t="b">
        <f t="shared" si="88"/>
        <v>1</v>
      </c>
      <c r="BE95" t="b">
        <f t="shared" si="89"/>
        <v>1</v>
      </c>
      <c r="BF95" t="b">
        <f t="shared" si="90"/>
        <v>0</v>
      </c>
    </row>
    <row r="96" spans="1:58" x14ac:dyDescent="0.2">
      <c r="A96" s="7" t="s">
        <v>16</v>
      </c>
      <c r="B96" s="7"/>
      <c r="C96" s="7">
        <v>73</v>
      </c>
      <c r="D96" s="7" t="s">
        <v>13</v>
      </c>
      <c r="E96" s="7" t="s">
        <v>70</v>
      </c>
      <c r="F96" s="7">
        <v>1</v>
      </c>
      <c r="G96" s="7">
        <v>0</v>
      </c>
      <c r="H96" s="7">
        <v>0</v>
      </c>
      <c r="I96" s="7">
        <v>1</v>
      </c>
      <c r="J96" s="7" t="s">
        <v>33</v>
      </c>
      <c r="K96" t="b">
        <f t="shared" si="91"/>
        <v>0</v>
      </c>
      <c r="L96" t="b">
        <f t="shared" si="46"/>
        <v>0</v>
      </c>
      <c r="M96" t="b">
        <f t="shared" si="47"/>
        <v>0</v>
      </c>
      <c r="N96">
        <v>1</v>
      </c>
      <c r="O96" t="b">
        <f t="shared" si="48"/>
        <v>0</v>
      </c>
      <c r="P96" t="b">
        <f t="shared" si="49"/>
        <v>0</v>
      </c>
      <c r="Q96" t="b">
        <f t="shared" si="50"/>
        <v>1</v>
      </c>
      <c r="R96" t="b">
        <f t="shared" si="51"/>
        <v>0</v>
      </c>
      <c r="S96" t="b">
        <f t="shared" si="52"/>
        <v>1</v>
      </c>
      <c r="T96" t="b">
        <f t="shared" si="53"/>
        <v>0</v>
      </c>
      <c r="U96" t="b">
        <f t="shared" si="54"/>
        <v>0</v>
      </c>
      <c r="V96" t="b">
        <f t="shared" si="55"/>
        <v>0</v>
      </c>
      <c r="W96" t="b">
        <f t="shared" si="56"/>
        <v>0</v>
      </c>
      <c r="X96" t="b">
        <f t="shared" si="57"/>
        <v>0</v>
      </c>
      <c r="Y96" t="b">
        <f t="shared" si="58"/>
        <v>0</v>
      </c>
      <c r="Z96" t="b">
        <f t="shared" si="59"/>
        <v>0</v>
      </c>
      <c r="AA96" t="b">
        <v>1</v>
      </c>
      <c r="AB96" t="b">
        <f t="shared" si="60"/>
        <v>0</v>
      </c>
      <c r="AC96" t="b">
        <f t="shared" si="61"/>
        <v>0</v>
      </c>
      <c r="AD96" t="b">
        <f t="shared" si="62"/>
        <v>0</v>
      </c>
      <c r="AE96" t="b">
        <f t="shared" si="63"/>
        <v>1</v>
      </c>
      <c r="AF96" t="b">
        <f t="shared" si="64"/>
        <v>0</v>
      </c>
      <c r="AG96" t="b">
        <f t="shared" si="65"/>
        <v>1</v>
      </c>
      <c r="AH96" t="b">
        <f t="shared" si="66"/>
        <v>0</v>
      </c>
      <c r="AI96" t="b">
        <f t="shared" si="67"/>
        <v>0</v>
      </c>
      <c r="AJ96" t="b">
        <f t="shared" si="68"/>
        <v>0</v>
      </c>
      <c r="AK96" t="b">
        <f t="shared" si="69"/>
        <v>0</v>
      </c>
      <c r="AL96" t="b">
        <f t="shared" si="70"/>
        <v>0</v>
      </c>
      <c r="AM96" t="b">
        <f t="shared" si="71"/>
        <v>0</v>
      </c>
      <c r="AN96" t="b">
        <f t="shared" si="72"/>
        <v>0</v>
      </c>
      <c r="AO96" t="b">
        <f t="shared" si="73"/>
        <v>0</v>
      </c>
      <c r="AP96" t="b">
        <f t="shared" si="74"/>
        <v>0</v>
      </c>
      <c r="AQ96" t="b">
        <f t="shared" si="75"/>
        <v>0</v>
      </c>
      <c r="AR96" t="b">
        <f t="shared" si="76"/>
        <v>1</v>
      </c>
      <c r="AS96" t="b">
        <f t="shared" si="77"/>
        <v>0</v>
      </c>
      <c r="AT96" t="b">
        <f t="shared" si="78"/>
        <v>0</v>
      </c>
      <c r="AU96" t="b">
        <f t="shared" si="79"/>
        <v>0</v>
      </c>
      <c r="AV96" t="b">
        <f t="shared" si="80"/>
        <v>1</v>
      </c>
      <c r="AW96" t="b">
        <f t="shared" si="81"/>
        <v>1</v>
      </c>
      <c r="AX96" t="b">
        <f t="shared" si="82"/>
        <v>0</v>
      </c>
      <c r="AY96" t="b">
        <f t="shared" si="83"/>
        <v>1</v>
      </c>
      <c r="AZ96" t="b">
        <f t="shared" si="84"/>
        <v>0</v>
      </c>
      <c r="BA96" t="b">
        <f t="shared" si="85"/>
        <v>0</v>
      </c>
      <c r="BB96" t="b">
        <f t="shared" si="86"/>
        <v>0</v>
      </c>
      <c r="BC96" t="b">
        <f t="shared" si="87"/>
        <v>0</v>
      </c>
      <c r="BD96" t="b">
        <f t="shared" si="88"/>
        <v>1</v>
      </c>
      <c r="BE96" t="b">
        <f t="shared" si="89"/>
        <v>0</v>
      </c>
      <c r="BF96" t="b">
        <f t="shared" si="90"/>
        <v>0</v>
      </c>
    </row>
    <row r="97" spans="1:58" x14ac:dyDescent="0.2">
      <c r="A97" s="7" t="s">
        <v>16</v>
      </c>
      <c r="B97" s="7"/>
      <c r="C97" s="7">
        <v>77</v>
      </c>
      <c r="D97" s="7" t="s">
        <v>13</v>
      </c>
      <c r="E97" s="7" t="s">
        <v>71</v>
      </c>
      <c r="F97" s="7">
        <v>1</v>
      </c>
      <c r="G97" s="7">
        <v>1</v>
      </c>
      <c r="H97" s="7">
        <v>1</v>
      </c>
      <c r="I97" s="7">
        <v>1</v>
      </c>
      <c r="J97" s="7" t="s">
        <v>33</v>
      </c>
      <c r="K97" t="b">
        <f t="shared" si="91"/>
        <v>0</v>
      </c>
      <c r="L97" t="b">
        <f t="shared" si="46"/>
        <v>0</v>
      </c>
      <c r="M97" t="b">
        <f t="shared" si="47"/>
        <v>0</v>
      </c>
      <c r="N97">
        <v>1</v>
      </c>
      <c r="O97" t="b">
        <f t="shared" si="48"/>
        <v>0</v>
      </c>
      <c r="P97" t="b">
        <f t="shared" si="49"/>
        <v>0</v>
      </c>
      <c r="Q97" t="b">
        <f t="shared" si="50"/>
        <v>1</v>
      </c>
      <c r="R97" t="b">
        <f t="shared" si="51"/>
        <v>0</v>
      </c>
      <c r="S97" t="b">
        <f t="shared" si="52"/>
        <v>1</v>
      </c>
      <c r="T97" t="b">
        <f t="shared" si="53"/>
        <v>0</v>
      </c>
      <c r="U97" t="b">
        <f t="shared" si="54"/>
        <v>0</v>
      </c>
      <c r="V97" t="b">
        <f t="shared" si="55"/>
        <v>1</v>
      </c>
      <c r="W97" t="b">
        <f t="shared" si="56"/>
        <v>1</v>
      </c>
      <c r="X97" t="b">
        <f t="shared" si="57"/>
        <v>1</v>
      </c>
      <c r="Y97" t="b">
        <f t="shared" si="58"/>
        <v>1</v>
      </c>
      <c r="Z97" t="b">
        <f t="shared" si="59"/>
        <v>0</v>
      </c>
      <c r="AA97" t="b">
        <v>1</v>
      </c>
      <c r="AB97" t="b">
        <f t="shared" si="60"/>
        <v>0</v>
      </c>
      <c r="AC97" t="b">
        <f t="shared" si="61"/>
        <v>0</v>
      </c>
      <c r="AD97" t="b">
        <f t="shared" si="62"/>
        <v>0</v>
      </c>
      <c r="AE97" t="b">
        <f t="shared" si="63"/>
        <v>1</v>
      </c>
      <c r="AF97" t="b">
        <f t="shared" si="64"/>
        <v>0</v>
      </c>
      <c r="AG97" t="b">
        <f t="shared" si="65"/>
        <v>1</v>
      </c>
      <c r="AH97" t="b">
        <f t="shared" si="66"/>
        <v>0</v>
      </c>
      <c r="AI97" t="b">
        <f t="shared" si="67"/>
        <v>0</v>
      </c>
      <c r="AJ97" t="b">
        <f t="shared" si="68"/>
        <v>1</v>
      </c>
      <c r="AK97" t="b">
        <f t="shared" si="69"/>
        <v>1</v>
      </c>
      <c r="AL97" t="b">
        <f t="shared" si="70"/>
        <v>1</v>
      </c>
      <c r="AM97" t="b">
        <f t="shared" si="71"/>
        <v>0</v>
      </c>
      <c r="AN97" t="b">
        <f t="shared" si="72"/>
        <v>0</v>
      </c>
      <c r="AO97" t="b">
        <f t="shared" si="73"/>
        <v>0</v>
      </c>
      <c r="AP97" t="b">
        <f t="shared" si="74"/>
        <v>0</v>
      </c>
      <c r="AQ97" t="b">
        <f t="shared" si="75"/>
        <v>0</v>
      </c>
      <c r="AR97" t="b">
        <f t="shared" si="76"/>
        <v>1</v>
      </c>
      <c r="AS97" t="b">
        <f t="shared" si="77"/>
        <v>1</v>
      </c>
      <c r="AT97" t="b">
        <f t="shared" si="78"/>
        <v>1</v>
      </c>
      <c r="AU97" t="b">
        <f t="shared" si="79"/>
        <v>1</v>
      </c>
      <c r="AV97" t="b">
        <f t="shared" si="80"/>
        <v>1</v>
      </c>
      <c r="AW97" t="b">
        <f t="shared" si="81"/>
        <v>1</v>
      </c>
      <c r="AX97" t="b">
        <f t="shared" si="82"/>
        <v>1</v>
      </c>
      <c r="AY97" t="b">
        <f t="shared" si="83"/>
        <v>1</v>
      </c>
      <c r="AZ97" t="b">
        <f t="shared" si="84"/>
        <v>0</v>
      </c>
      <c r="BA97" t="b">
        <f t="shared" si="85"/>
        <v>0</v>
      </c>
      <c r="BB97" t="b">
        <f t="shared" si="86"/>
        <v>0</v>
      </c>
      <c r="BC97" t="b">
        <f t="shared" si="87"/>
        <v>0</v>
      </c>
      <c r="BD97" t="b">
        <f t="shared" si="88"/>
        <v>1</v>
      </c>
      <c r="BE97" t="b">
        <f t="shared" si="89"/>
        <v>0</v>
      </c>
      <c r="BF97" t="b">
        <f t="shared" si="90"/>
        <v>0</v>
      </c>
    </row>
    <row r="98" spans="1:58" x14ac:dyDescent="0.2">
      <c r="A98" s="7" t="s">
        <v>16</v>
      </c>
      <c r="B98" s="7"/>
      <c r="C98" s="7">
        <v>72</v>
      </c>
      <c r="D98" s="7" t="s">
        <v>9</v>
      </c>
      <c r="E98" s="7" t="s">
        <v>15</v>
      </c>
      <c r="F98" s="7">
        <v>1</v>
      </c>
      <c r="G98" s="7">
        <v>1</v>
      </c>
      <c r="H98" s="7">
        <v>0</v>
      </c>
      <c r="I98" s="7">
        <v>0</v>
      </c>
      <c r="J98" s="7" t="s">
        <v>33</v>
      </c>
      <c r="K98" t="b">
        <f t="shared" si="91"/>
        <v>0</v>
      </c>
      <c r="L98" t="b">
        <f t="shared" si="46"/>
        <v>0</v>
      </c>
      <c r="M98" t="b">
        <f t="shared" si="47"/>
        <v>0</v>
      </c>
      <c r="N98">
        <v>1</v>
      </c>
      <c r="O98" t="b">
        <f t="shared" si="48"/>
        <v>0</v>
      </c>
      <c r="P98" t="b">
        <f t="shared" si="49"/>
        <v>0</v>
      </c>
      <c r="Q98" t="b">
        <f t="shared" si="50"/>
        <v>1</v>
      </c>
      <c r="R98" t="b">
        <f t="shared" si="51"/>
        <v>0</v>
      </c>
      <c r="S98" t="b">
        <f t="shared" si="52"/>
        <v>0</v>
      </c>
      <c r="T98" t="b">
        <f t="shared" si="53"/>
        <v>0</v>
      </c>
      <c r="U98" t="b">
        <f t="shared" si="54"/>
        <v>0</v>
      </c>
      <c r="V98" t="b">
        <f t="shared" si="55"/>
        <v>0</v>
      </c>
      <c r="W98" t="b">
        <f t="shared" si="56"/>
        <v>0</v>
      </c>
      <c r="X98" t="b">
        <f t="shared" si="57"/>
        <v>0</v>
      </c>
      <c r="Y98" t="b">
        <f t="shared" si="58"/>
        <v>0</v>
      </c>
      <c r="Z98" t="b">
        <f t="shared" si="59"/>
        <v>0</v>
      </c>
      <c r="AA98" t="b">
        <v>1</v>
      </c>
      <c r="AB98" t="b">
        <f t="shared" si="60"/>
        <v>0</v>
      </c>
      <c r="AC98" t="b">
        <f t="shared" si="61"/>
        <v>0</v>
      </c>
      <c r="AD98" t="b">
        <f t="shared" si="62"/>
        <v>0</v>
      </c>
      <c r="AE98" t="b">
        <f t="shared" si="63"/>
        <v>1</v>
      </c>
      <c r="AF98" t="b">
        <f t="shared" si="64"/>
        <v>0</v>
      </c>
      <c r="AG98" t="b">
        <f t="shared" si="65"/>
        <v>1</v>
      </c>
      <c r="AH98" t="b">
        <f t="shared" si="66"/>
        <v>0</v>
      </c>
      <c r="AI98" t="b">
        <f t="shared" si="67"/>
        <v>0</v>
      </c>
      <c r="AJ98" t="b">
        <f t="shared" si="68"/>
        <v>1</v>
      </c>
      <c r="AK98" t="b">
        <f t="shared" si="69"/>
        <v>0</v>
      </c>
      <c r="AL98" t="b">
        <f t="shared" si="70"/>
        <v>0</v>
      </c>
      <c r="AM98" t="b">
        <f t="shared" si="71"/>
        <v>0</v>
      </c>
      <c r="AN98" t="b">
        <f t="shared" si="72"/>
        <v>0</v>
      </c>
      <c r="AO98" t="b">
        <f t="shared" si="73"/>
        <v>0</v>
      </c>
      <c r="AP98" t="b">
        <f t="shared" si="74"/>
        <v>0</v>
      </c>
      <c r="AQ98" t="b">
        <f t="shared" si="75"/>
        <v>0</v>
      </c>
      <c r="AR98" t="b">
        <f t="shared" si="76"/>
        <v>1</v>
      </c>
      <c r="AS98" t="b">
        <f t="shared" si="77"/>
        <v>1</v>
      </c>
      <c r="AT98" t="b">
        <f t="shared" si="78"/>
        <v>1</v>
      </c>
      <c r="AU98" t="b">
        <f t="shared" si="79"/>
        <v>0</v>
      </c>
      <c r="AV98" t="b">
        <f t="shared" si="80"/>
        <v>0</v>
      </c>
      <c r="AW98" t="b">
        <f t="shared" si="81"/>
        <v>0</v>
      </c>
      <c r="AX98" t="b">
        <f t="shared" si="82"/>
        <v>0</v>
      </c>
      <c r="AY98" t="b">
        <f t="shared" si="83"/>
        <v>1</v>
      </c>
      <c r="AZ98" t="b">
        <f t="shared" si="84"/>
        <v>0</v>
      </c>
      <c r="BA98" t="b">
        <f t="shared" si="85"/>
        <v>0</v>
      </c>
      <c r="BB98" t="b">
        <f t="shared" si="86"/>
        <v>0</v>
      </c>
      <c r="BC98" t="b">
        <f t="shared" si="87"/>
        <v>0</v>
      </c>
      <c r="BD98" t="b">
        <f t="shared" si="88"/>
        <v>1</v>
      </c>
      <c r="BE98" t="b">
        <f t="shared" si="89"/>
        <v>0</v>
      </c>
      <c r="BF98" t="b">
        <f t="shared" si="90"/>
        <v>0</v>
      </c>
    </row>
    <row r="99" spans="1:58" x14ac:dyDescent="0.2">
      <c r="A99" s="7" t="s">
        <v>16</v>
      </c>
      <c r="B99" s="7"/>
      <c r="C99" s="7">
        <v>63</v>
      </c>
      <c r="D99" s="7" t="s">
        <v>13</v>
      </c>
      <c r="E99" s="7"/>
      <c r="F99" s="7">
        <v>1</v>
      </c>
      <c r="G99" s="7">
        <v>0.5</v>
      </c>
      <c r="H99" s="7">
        <v>1</v>
      </c>
      <c r="I99" s="7">
        <v>1</v>
      </c>
      <c r="J99" s="7" t="s">
        <v>33</v>
      </c>
      <c r="K99" t="b">
        <f t="shared" si="91"/>
        <v>0</v>
      </c>
      <c r="L99" t="b">
        <f t="shared" si="46"/>
        <v>0</v>
      </c>
      <c r="M99" t="b">
        <f t="shared" si="47"/>
        <v>0</v>
      </c>
      <c r="N99">
        <v>1</v>
      </c>
      <c r="O99" t="b">
        <f t="shared" si="48"/>
        <v>0</v>
      </c>
      <c r="P99" t="b">
        <f t="shared" si="49"/>
        <v>0</v>
      </c>
      <c r="Q99" t="b">
        <f t="shared" si="50"/>
        <v>1</v>
      </c>
      <c r="R99" t="b">
        <f t="shared" si="51"/>
        <v>0</v>
      </c>
      <c r="S99" t="b">
        <f t="shared" si="52"/>
        <v>1</v>
      </c>
      <c r="T99" t="b">
        <f t="shared" si="53"/>
        <v>0</v>
      </c>
      <c r="U99" t="b">
        <f t="shared" si="54"/>
        <v>0</v>
      </c>
      <c r="V99" t="b">
        <f t="shared" si="55"/>
        <v>0</v>
      </c>
      <c r="W99" t="b">
        <f t="shared" si="56"/>
        <v>0</v>
      </c>
      <c r="X99" t="b">
        <f t="shared" si="57"/>
        <v>1</v>
      </c>
      <c r="Y99" t="b">
        <f t="shared" si="58"/>
        <v>1</v>
      </c>
      <c r="Z99" t="b">
        <f t="shared" si="59"/>
        <v>0</v>
      </c>
      <c r="AA99" t="b">
        <v>0</v>
      </c>
      <c r="AB99" t="b">
        <f t="shared" si="60"/>
        <v>0</v>
      </c>
      <c r="AC99" t="b">
        <f t="shared" si="61"/>
        <v>0</v>
      </c>
      <c r="AD99" t="b">
        <f t="shared" si="62"/>
        <v>0</v>
      </c>
      <c r="AE99" t="b">
        <f t="shared" si="63"/>
        <v>1</v>
      </c>
      <c r="AF99" t="b">
        <f t="shared" si="64"/>
        <v>0</v>
      </c>
      <c r="AG99" t="b">
        <f t="shared" si="65"/>
        <v>1</v>
      </c>
      <c r="AH99" t="b">
        <f t="shared" si="66"/>
        <v>1</v>
      </c>
      <c r="AI99" t="b">
        <f t="shared" si="67"/>
        <v>1</v>
      </c>
      <c r="AJ99" t="b">
        <f t="shared" si="68"/>
        <v>0</v>
      </c>
      <c r="AK99" t="b">
        <f t="shared" si="69"/>
        <v>1</v>
      </c>
      <c r="AL99" t="b">
        <f t="shared" si="70"/>
        <v>0</v>
      </c>
      <c r="AM99" t="b">
        <f t="shared" si="71"/>
        <v>0</v>
      </c>
      <c r="AN99" t="b">
        <f t="shared" si="72"/>
        <v>1</v>
      </c>
      <c r="AO99" t="b">
        <f t="shared" si="73"/>
        <v>0</v>
      </c>
      <c r="AP99" t="b">
        <f t="shared" si="74"/>
        <v>0</v>
      </c>
      <c r="AQ99" t="b">
        <f t="shared" si="75"/>
        <v>1</v>
      </c>
      <c r="AR99" t="b">
        <f t="shared" si="76"/>
        <v>1</v>
      </c>
      <c r="AS99" t="b">
        <f t="shared" si="77"/>
        <v>0</v>
      </c>
      <c r="AT99" t="b">
        <f t="shared" si="78"/>
        <v>0</v>
      </c>
      <c r="AU99" t="b">
        <f t="shared" si="79"/>
        <v>1</v>
      </c>
      <c r="AV99" t="b">
        <f t="shared" si="80"/>
        <v>1</v>
      </c>
      <c r="AW99" t="b">
        <f t="shared" si="81"/>
        <v>1</v>
      </c>
      <c r="AX99" t="b">
        <f t="shared" si="82"/>
        <v>0</v>
      </c>
      <c r="AY99" t="b">
        <f t="shared" si="83"/>
        <v>1</v>
      </c>
      <c r="AZ99" t="b">
        <f t="shared" si="84"/>
        <v>1</v>
      </c>
      <c r="BA99" t="b">
        <f t="shared" si="85"/>
        <v>0</v>
      </c>
      <c r="BB99" t="b">
        <f t="shared" si="86"/>
        <v>1</v>
      </c>
      <c r="BC99" t="b">
        <f t="shared" si="87"/>
        <v>1</v>
      </c>
      <c r="BD99" t="b">
        <f t="shared" si="88"/>
        <v>1</v>
      </c>
      <c r="BE99" t="b">
        <f t="shared" si="89"/>
        <v>1</v>
      </c>
      <c r="BF99" t="b">
        <f t="shared" si="90"/>
        <v>0</v>
      </c>
    </row>
    <row r="100" spans="1:58" x14ac:dyDescent="0.2">
      <c r="A100" s="7" t="s">
        <v>16</v>
      </c>
      <c r="B100" s="7"/>
      <c r="C100" s="7">
        <v>79</v>
      </c>
      <c r="D100" s="7" t="s">
        <v>9</v>
      </c>
      <c r="E100" s="7" t="s">
        <v>15</v>
      </c>
      <c r="F100" s="7">
        <v>1</v>
      </c>
      <c r="G100" s="7">
        <v>1</v>
      </c>
      <c r="H100" s="7">
        <v>1</v>
      </c>
      <c r="I100" s="7">
        <v>0</v>
      </c>
      <c r="J100" s="7" t="s">
        <v>33</v>
      </c>
      <c r="K100" t="b">
        <f t="shared" si="91"/>
        <v>0</v>
      </c>
      <c r="L100" t="b">
        <f t="shared" si="46"/>
        <v>0</v>
      </c>
      <c r="M100" t="b">
        <f t="shared" si="47"/>
        <v>0</v>
      </c>
      <c r="N100">
        <v>1</v>
      </c>
      <c r="O100" t="b">
        <f t="shared" si="48"/>
        <v>0</v>
      </c>
      <c r="P100" t="b">
        <f t="shared" si="49"/>
        <v>0</v>
      </c>
      <c r="Q100" t="b">
        <f t="shared" si="50"/>
        <v>1</v>
      </c>
      <c r="R100" t="b">
        <f t="shared" si="51"/>
        <v>0</v>
      </c>
      <c r="S100" t="b">
        <f t="shared" si="52"/>
        <v>0</v>
      </c>
      <c r="T100" t="b">
        <f t="shared" si="53"/>
        <v>0</v>
      </c>
      <c r="U100" t="b">
        <f t="shared" si="54"/>
        <v>0</v>
      </c>
      <c r="V100" t="b">
        <f t="shared" si="55"/>
        <v>1</v>
      </c>
      <c r="W100" t="b">
        <f t="shared" si="56"/>
        <v>0</v>
      </c>
      <c r="X100" t="b">
        <f t="shared" si="57"/>
        <v>0</v>
      </c>
      <c r="Y100" t="b">
        <f t="shared" si="58"/>
        <v>1</v>
      </c>
      <c r="Z100" t="b">
        <f t="shared" si="59"/>
        <v>0</v>
      </c>
      <c r="AA100" t="b">
        <v>1</v>
      </c>
      <c r="AB100" t="b">
        <f t="shared" si="60"/>
        <v>0</v>
      </c>
      <c r="AC100" t="b">
        <f t="shared" si="61"/>
        <v>0</v>
      </c>
      <c r="AD100" t="b">
        <f t="shared" si="62"/>
        <v>0</v>
      </c>
      <c r="AE100" t="b">
        <f t="shared" si="63"/>
        <v>1</v>
      </c>
      <c r="AF100" t="b">
        <f t="shared" si="64"/>
        <v>0</v>
      </c>
      <c r="AG100" t="b">
        <f t="shared" si="65"/>
        <v>1</v>
      </c>
      <c r="AH100" t="b">
        <f t="shared" si="66"/>
        <v>0</v>
      </c>
      <c r="AI100" t="b">
        <f t="shared" si="67"/>
        <v>0</v>
      </c>
      <c r="AJ100" t="b">
        <f t="shared" si="68"/>
        <v>1</v>
      </c>
      <c r="AK100" t="b">
        <f t="shared" si="69"/>
        <v>1</v>
      </c>
      <c r="AL100" t="b">
        <f t="shared" si="70"/>
        <v>1</v>
      </c>
      <c r="AM100" t="b">
        <f t="shared" si="71"/>
        <v>0</v>
      </c>
      <c r="AN100" t="b">
        <f t="shared" si="72"/>
        <v>0</v>
      </c>
      <c r="AO100" t="b">
        <f t="shared" si="73"/>
        <v>0</v>
      </c>
      <c r="AP100" t="b">
        <f t="shared" si="74"/>
        <v>0</v>
      </c>
      <c r="AQ100" t="b">
        <f t="shared" si="75"/>
        <v>0</v>
      </c>
      <c r="AR100" t="b">
        <f t="shared" si="76"/>
        <v>1</v>
      </c>
      <c r="AS100" t="b">
        <f t="shared" si="77"/>
        <v>1</v>
      </c>
      <c r="AT100" t="b">
        <f t="shared" si="78"/>
        <v>1</v>
      </c>
      <c r="AU100" t="b">
        <f t="shared" si="79"/>
        <v>1</v>
      </c>
      <c r="AV100" t="b">
        <f t="shared" si="80"/>
        <v>0</v>
      </c>
      <c r="AW100" t="b">
        <f t="shared" si="81"/>
        <v>1</v>
      </c>
      <c r="AX100" t="b">
        <f t="shared" si="82"/>
        <v>1</v>
      </c>
      <c r="AY100" t="b">
        <f t="shared" si="83"/>
        <v>1</v>
      </c>
      <c r="AZ100" t="b">
        <f t="shared" si="84"/>
        <v>0</v>
      </c>
      <c r="BA100" t="b">
        <f t="shared" si="85"/>
        <v>0</v>
      </c>
      <c r="BB100" t="b">
        <f t="shared" si="86"/>
        <v>0</v>
      </c>
      <c r="BC100" t="b">
        <f t="shared" si="87"/>
        <v>0</v>
      </c>
      <c r="BD100" t="b">
        <f t="shared" si="88"/>
        <v>1</v>
      </c>
      <c r="BE100" t="b">
        <f t="shared" si="89"/>
        <v>0</v>
      </c>
      <c r="BF100" t="b">
        <f t="shared" si="90"/>
        <v>0</v>
      </c>
    </row>
    <row r="101" spans="1:58" x14ac:dyDescent="0.2">
      <c r="A101" t="s">
        <v>8</v>
      </c>
      <c r="B101">
        <v>5.1647340570000004</v>
      </c>
      <c r="C101">
        <v>54</v>
      </c>
      <c r="D101" t="s">
        <v>9</v>
      </c>
      <c r="E101" t="s">
        <v>72</v>
      </c>
      <c r="F101">
        <v>0.5</v>
      </c>
      <c r="G101">
        <v>0</v>
      </c>
      <c r="H101">
        <v>0</v>
      </c>
      <c r="I101">
        <v>1</v>
      </c>
      <c r="J101" t="s">
        <v>73</v>
      </c>
      <c r="K101" t="b">
        <f t="shared" si="91"/>
        <v>0</v>
      </c>
      <c r="L101" t="b">
        <f t="shared" si="46"/>
        <v>0</v>
      </c>
      <c r="M101" t="b">
        <f t="shared" si="47"/>
        <v>0</v>
      </c>
      <c r="N101">
        <v>1</v>
      </c>
      <c r="O101" t="b">
        <f t="shared" si="48"/>
        <v>1</v>
      </c>
      <c r="P101" t="b">
        <f t="shared" si="49"/>
        <v>1</v>
      </c>
      <c r="Q101" t="b">
        <f t="shared" si="50"/>
        <v>1</v>
      </c>
      <c r="R101" t="b">
        <f t="shared" si="51"/>
        <v>1</v>
      </c>
      <c r="S101" t="b">
        <f t="shared" si="52"/>
        <v>1</v>
      </c>
      <c r="T101" t="b">
        <f t="shared" si="53"/>
        <v>1</v>
      </c>
      <c r="U101" t="b">
        <f t="shared" si="54"/>
        <v>0</v>
      </c>
      <c r="V101" t="b">
        <f t="shared" si="55"/>
        <v>0</v>
      </c>
      <c r="W101" t="b">
        <f t="shared" si="56"/>
        <v>0</v>
      </c>
      <c r="X101" t="b">
        <f t="shared" si="57"/>
        <v>0</v>
      </c>
      <c r="Y101" t="b">
        <f t="shared" si="58"/>
        <v>0</v>
      </c>
      <c r="Z101" t="b">
        <f t="shared" si="59"/>
        <v>0</v>
      </c>
      <c r="AA101" t="b">
        <v>1</v>
      </c>
      <c r="AB101" t="b">
        <f t="shared" si="60"/>
        <v>0</v>
      </c>
      <c r="AC101" t="b">
        <f t="shared" si="61"/>
        <v>0</v>
      </c>
      <c r="AD101" t="b">
        <f t="shared" si="62"/>
        <v>0</v>
      </c>
      <c r="AE101" t="b">
        <f t="shared" si="63"/>
        <v>0</v>
      </c>
      <c r="AF101" t="b">
        <f t="shared" si="64"/>
        <v>1</v>
      </c>
      <c r="AG101" t="b">
        <f t="shared" si="65"/>
        <v>1</v>
      </c>
      <c r="AH101" t="b">
        <f t="shared" si="66"/>
        <v>0</v>
      </c>
      <c r="AI101" t="b">
        <f t="shared" si="67"/>
        <v>0</v>
      </c>
      <c r="AJ101" t="b">
        <f t="shared" si="68"/>
        <v>0</v>
      </c>
      <c r="AK101" t="b">
        <f t="shared" si="69"/>
        <v>0</v>
      </c>
      <c r="AL101" t="b">
        <f t="shared" si="70"/>
        <v>0</v>
      </c>
      <c r="AM101" t="b">
        <f t="shared" si="71"/>
        <v>0</v>
      </c>
      <c r="AN101" t="b">
        <f t="shared" si="72"/>
        <v>0</v>
      </c>
      <c r="AO101" t="b">
        <f t="shared" si="73"/>
        <v>1</v>
      </c>
      <c r="AP101" t="b">
        <f t="shared" si="74"/>
        <v>1</v>
      </c>
      <c r="AQ101" t="b">
        <f t="shared" si="75"/>
        <v>0</v>
      </c>
      <c r="AR101" t="b">
        <f t="shared" si="76"/>
        <v>0</v>
      </c>
      <c r="AS101" t="b">
        <f t="shared" si="77"/>
        <v>0</v>
      </c>
      <c r="AT101" t="b">
        <f t="shared" si="78"/>
        <v>0</v>
      </c>
      <c r="AU101" t="b">
        <f t="shared" si="79"/>
        <v>0</v>
      </c>
      <c r="AV101" t="b">
        <f t="shared" si="80"/>
        <v>1</v>
      </c>
      <c r="AW101" t="b">
        <f t="shared" si="81"/>
        <v>1</v>
      </c>
      <c r="AX101" t="b">
        <f t="shared" si="82"/>
        <v>0</v>
      </c>
      <c r="AY101" t="b">
        <f t="shared" si="83"/>
        <v>0</v>
      </c>
      <c r="AZ101" t="b">
        <f t="shared" si="84"/>
        <v>0</v>
      </c>
      <c r="BA101" t="b">
        <f t="shared" si="85"/>
        <v>1</v>
      </c>
      <c r="BB101" t="b">
        <f t="shared" si="86"/>
        <v>0</v>
      </c>
      <c r="BC101" t="b">
        <f t="shared" si="87"/>
        <v>1</v>
      </c>
      <c r="BD101" t="b">
        <f t="shared" si="88"/>
        <v>1</v>
      </c>
      <c r="BE101" t="b">
        <f t="shared" si="89"/>
        <v>0</v>
      </c>
      <c r="BF101" t="b">
        <f t="shared" si="90"/>
        <v>0</v>
      </c>
    </row>
    <row r="102" spans="1:58" x14ac:dyDescent="0.2">
      <c r="A102" t="s">
        <v>8</v>
      </c>
      <c r="B102">
        <v>-2.3457297750000001</v>
      </c>
      <c r="C102">
        <v>53</v>
      </c>
      <c r="D102" t="s">
        <v>9</v>
      </c>
      <c r="E102" t="s">
        <v>74</v>
      </c>
      <c r="F102">
        <v>0.5</v>
      </c>
      <c r="G102">
        <v>1</v>
      </c>
      <c r="H102">
        <v>0</v>
      </c>
      <c r="I102">
        <v>0</v>
      </c>
      <c r="J102" t="s">
        <v>73</v>
      </c>
      <c r="K102" t="b">
        <f t="shared" si="91"/>
        <v>0</v>
      </c>
      <c r="L102" t="b">
        <f t="shared" si="46"/>
        <v>0</v>
      </c>
      <c r="M102" t="b">
        <f t="shared" si="47"/>
        <v>0</v>
      </c>
      <c r="N102">
        <v>1</v>
      </c>
      <c r="O102" t="b">
        <f t="shared" si="48"/>
        <v>1</v>
      </c>
      <c r="P102" t="b">
        <f t="shared" si="49"/>
        <v>1</v>
      </c>
      <c r="Q102" t="b">
        <f t="shared" si="50"/>
        <v>1</v>
      </c>
      <c r="R102" t="b">
        <f t="shared" si="51"/>
        <v>1</v>
      </c>
      <c r="S102" t="b">
        <f t="shared" si="52"/>
        <v>0</v>
      </c>
      <c r="T102" t="b">
        <f t="shared" si="53"/>
        <v>0</v>
      </c>
      <c r="U102" t="b">
        <f t="shared" si="54"/>
        <v>0</v>
      </c>
      <c r="V102" t="b">
        <f t="shared" si="55"/>
        <v>0</v>
      </c>
      <c r="W102" t="b">
        <f t="shared" si="56"/>
        <v>0</v>
      </c>
      <c r="X102" t="b">
        <f t="shared" si="57"/>
        <v>0</v>
      </c>
      <c r="Y102" t="b">
        <f t="shared" si="58"/>
        <v>0</v>
      </c>
      <c r="Z102" t="b">
        <f t="shared" si="59"/>
        <v>0</v>
      </c>
      <c r="AA102" t="b">
        <v>1</v>
      </c>
      <c r="AB102" t="b">
        <f t="shared" si="60"/>
        <v>0</v>
      </c>
      <c r="AC102" t="b">
        <f t="shared" si="61"/>
        <v>0</v>
      </c>
      <c r="AD102" t="b">
        <f t="shared" si="62"/>
        <v>0</v>
      </c>
      <c r="AE102" t="b">
        <f t="shared" si="63"/>
        <v>0</v>
      </c>
      <c r="AF102" t="b">
        <f t="shared" si="64"/>
        <v>1</v>
      </c>
      <c r="AG102" t="b">
        <f t="shared" si="65"/>
        <v>1</v>
      </c>
      <c r="AH102" t="b">
        <f t="shared" si="66"/>
        <v>0</v>
      </c>
      <c r="AI102" t="b">
        <f t="shared" si="67"/>
        <v>0</v>
      </c>
      <c r="AJ102" t="b">
        <f t="shared" si="68"/>
        <v>1</v>
      </c>
      <c r="AK102" t="b">
        <f t="shared" si="69"/>
        <v>0</v>
      </c>
      <c r="AL102" t="b">
        <f t="shared" si="70"/>
        <v>0</v>
      </c>
      <c r="AM102" t="b">
        <f t="shared" si="71"/>
        <v>0</v>
      </c>
      <c r="AN102" t="b">
        <f t="shared" si="72"/>
        <v>0</v>
      </c>
      <c r="AO102" t="b">
        <f t="shared" si="73"/>
        <v>1</v>
      </c>
      <c r="AP102" t="b">
        <f t="shared" si="74"/>
        <v>1</v>
      </c>
      <c r="AQ102" t="b">
        <f t="shared" si="75"/>
        <v>0</v>
      </c>
      <c r="AR102" t="b">
        <f t="shared" si="76"/>
        <v>0</v>
      </c>
      <c r="AS102" t="b">
        <f t="shared" si="77"/>
        <v>1</v>
      </c>
      <c r="AT102" t="b">
        <f t="shared" si="78"/>
        <v>0</v>
      </c>
      <c r="AU102" t="b">
        <f t="shared" si="79"/>
        <v>0</v>
      </c>
      <c r="AV102" t="b">
        <f t="shared" si="80"/>
        <v>0</v>
      </c>
      <c r="AW102" t="b">
        <f t="shared" si="81"/>
        <v>0</v>
      </c>
      <c r="AX102" t="b">
        <f t="shared" si="82"/>
        <v>0</v>
      </c>
      <c r="AY102" t="b">
        <f t="shared" si="83"/>
        <v>1</v>
      </c>
      <c r="AZ102" t="b">
        <f t="shared" si="84"/>
        <v>0</v>
      </c>
      <c r="BA102" t="b">
        <f t="shared" si="85"/>
        <v>1</v>
      </c>
      <c r="BB102" t="b">
        <f t="shared" si="86"/>
        <v>0</v>
      </c>
      <c r="BC102" t="b">
        <f t="shared" si="87"/>
        <v>1</v>
      </c>
      <c r="BD102" t="b">
        <f t="shared" si="88"/>
        <v>1</v>
      </c>
      <c r="BE102" t="b">
        <f t="shared" si="89"/>
        <v>0</v>
      </c>
      <c r="BF102" t="b">
        <f t="shared" si="90"/>
        <v>0</v>
      </c>
    </row>
    <row r="103" spans="1:58" x14ac:dyDescent="0.2">
      <c r="A103" t="s">
        <v>8</v>
      </c>
      <c r="C103">
        <v>62</v>
      </c>
      <c r="D103" t="s">
        <v>13</v>
      </c>
      <c r="E103" t="s">
        <v>12</v>
      </c>
      <c r="F103">
        <v>0</v>
      </c>
      <c r="G103">
        <v>0</v>
      </c>
      <c r="H103">
        <v>0</v>
      </c>
      <c r="I103">
        <v>0</v>
      </c>
      <c r="J103" t="s">
        <v>73</v>
      </c>
      <c r="K103" t="b">
        <f t="shared" si="91"/>
        <v>1</v>
      </c>
      <c r="L103" t="b">
        <f t="shared" si="46"/>
        <v>1</v>
      </c>
      <c r="M103" t="b">
        <f t="shared" si="47"/>
        <v>1</v>
      </c>
      <c r="N103">
        <v>1</v>
      </c>
      <c r="O103" t="b">
        <f t="shared" si="48"/>
        <v>0</v>
      </c>
      <c r="P103" t="b">
        <f t="shared" si="49"/>
        <v>1</v>
      </c>
      <c r="Q103" t="b">
        <f t="shared" si="50"/>
        <v>0</v>
      </c>
      <c r="R103" t="b">
        <f t="shared" si="51"/>
        <v>0</v>
      </c>
      <c r="S103" t="b">
        <f t="shared" si="52"/>
        <v>0</v>
      </c>
      <c r="T103" t="b">
        <f t="shared" si="53"/>
        <v>0</v>
      </c>
      <c r="U103" t="b">
        <f t="shared" si="54"/>
        <v>1</v>
      </c>
      <c r="V103" t="b">
        <f t="shared" si="55"/>
        <v>0</v>
      </c>
      <c r="W103" t="b">
        <f t="shared" si="56"/>
        <v>0</v>
      </c>
      <c r="X103" t="b">
        <f t="shared" si="57"/>
        <v>0</v>
      </c>
      <c r="Y103" t="b">
        <f t="shared" si="58"/>
        <v>0</v>
      </c>
      <c r="Z103" t="b">
        <f t="shared" si="59"/>
        <v>0</v>
      </c>
      <c r="AA103" t="b">
        <v>0</v>
      </c>
      <c r="AB103" t="b">
        <f t="shared" si="60"/>
        <v>1</v>
      </c>
      <c r="AC103" t="b">
        <f t="shared" si="61"/>
        <v>0</v>
      </c>
      <c r="AD103" t="b">
        <f t="shared" si="62"/>
        <v>1</v>
      </c>
      <c r="AE103" t="b">
        <f t="shared" si="63"/>
        <v>0</v>
      </c>
      <c r="AF103" t="b">
        <f t="shared" si="64"/>
        <v>0</v>
      </c>
      <c r="AG103" t="b">
        <f t="shared" si="65"/>
        <v>0</v>
      </c>
      <c r="AH103" t="b">
        <f t="shared" si="66"/>
        <v>0</v>
      </c>
      <c r="AI103" t="b">
        <f t="shared" si="67"/>
        <v>0</v>
      </c>
      <c r="AJ103" t="b">
        <f t="shared" si="68"/>
        <v>0</v>
      </c>
      <c r="AK103" t="b">
        <f t="shared" si="69"/>
        <v>0</v>
      </c>
      <c r="AL103" t="b">
        <f t="shared" si="70"/>
        <v>0</v>
      </c>
      <c r="AM103" t="b">
        <f t="shared" si="71"/>
        <v>0</v>
      </c>
      <c r="AN103" t="b">
        <f t="shared" si="72"/>
        <v>0</v>
      </c>
      <c r="AO103" t="b">
        <f t="shared" si="73"/>
        <v>0</v>
      </c>
      <c r="AP103" t="b">
        <f t="shared" si="74"/>
        <v>0</v>
      </c>
      <c r="AQ103" t="b">
        <f t="shared" si="75"/>
        <v>0</v>
      </c>
      <c r="AR103" t="b">
        <f t="shared" si="76"/>
        <v>0</v>
      </c>
      <c r="AS103" t="b">
        <f t="shared" si="77"/>
        <v>0</v>
      </c>
      <c r="AT103" t="b">
        <f t="shared" si="78"/>
        <v>0</v>
      </c>
      <c r="AU103" t="b">
        <f t="shared" si="79"/>
        <v>0</v>
      </c>
      <c r="AV103" t="b">
        <f t="shared" si="80"/>
        <v>0</v>
      </c>
      <c r="AW103" t="b">
        <f t="shared" si="81"/>
        <v>0</v>
      </c>
      <c r="AX103" t="b">
        <f t="shared" si="82"/>
        <v>0</v>
      </c>
      <c r="AY103" t="b">
        <f t="shared" si="83"/>
        <v>0</v>
      </c>
      <c r="AZ103" t="b">
        <f t="shared" si="84"/>
        <v>0</v>
      </c>
      <c r="BA103" t="b">
        <f t="shared" si="85"/>
        <v>0</v>
      </c>
      <c r="BB103" t="b">
        <f t="shared" si="86"/>
        <v>0</v>
      </c>
      <c r="BC103" t="b">
        <f t="shared" si="87"/>
        <v>0</v>
      </c>
      <c r="BD103" t="b">
        <f t="shared" si="88"/>
        <v>0</v>
      </c>
      <c r="BE103" t="b">
        <f t="shared" si="89"/>
        <v>0</v>
      </c>
      <c r="BF103" t="b">
        <f t="shared" si="90"/>
        <v>0</v>
      </c>
    </row>
    <row r="104" spans="1:58" x14ac:dyDescent="0.2">
      <c r="A104" s="7" t="s">
        <v>8</v>
      </c>
      <c r="B104" s="7">
        <v>-2.700108095</v>
      </c>
      <c r="C104" s="7">
        <v>55</v>
      </c>
      <c r="D104" s="7" t="s">
        <v>9</v>
      </c>
      <c r="E104" s="7" t="s">
        <v>75</v>
      </c>
      <c r="F104" s="7">
        <v>1</v>
      </c>
      <c r="G104" s="7">
        <v>0</v>
      </c>
      <c r="H104" s="7">
        <v>0</v>
      </c>
      <c r="I104" s="7">
        <v>1</v>
      </c>
      <c r="J104" s="7" t="s">
        <v>73</v>
      </c>
      <c r="K104" t="b">
        <f t="shared" si="91"/>
        <v>0</v>
      </c>
      <c r="L104" t="b">
        <f t="shared" si="46"/>
        <v>0</v>
      </c>
      <c r="M104" t="b">
        <f t="shared" si="47"/>
        <v>0</v>
      </c>
      <c r="N104">
        <v>1</v>
      </c>
      <c r="O104" t="b">
        <f t="shared" si="48"/>
        <v>0</v>
      </c>
      <c r="P104" t="b">
        <f t="shared" si="49"/>
        <v>0</v>
      </c>
      <c r="Q104" t="b">
        <f t="shared" si="50"/>
        <v>1</v>
      </c>
      <c r="R104" t="b">
        <f t="shared" si="51"/>
        <v>0</v>
      </c>
      <c r="S104" t="b">
        <f t="shared" si="52"/>
        <v>1</v>
      </c>
      <c r="T104" t="b">
        <f t="shared" si="53"/>
        <v>0</v>
      </c>
      <c r="U104" t="b">
        <f t="shared" si="54"/>
        <v>0</v>
      </c>
      <c r="V104" t="b">
        <f t="shared" si="55"/>
        <v>0</v>
      </c>
      <c r="W104" t="b">
        <f t="shared" si="56"/>
        <v>0</v>
      </c>
      <c r="X104" t="b">
        <f t="shared" si="57"/>
        <v>0</v>
      </c>
      <c r="Y104" t="b">
        <f t="shared" si="58"/>
        <v>0</v>
      </c>
      <c r="Z104" t="b">
        <f t="shared" si="59"/>
        <v>0</v>
      </c>
      <c r="AA104" t="b">
        <v>1</v>
      </c>
      <c r="AB104" t="b">
        <f t="shared" si="60"/>
        <v>0</v>
      </c>
      <c r="AC104" t="b">
        <f t="shared" si="61"/>
        <v>0</v>
      </c>
      <c r="AD104" t="b">
        <f t="shared" si="62"/>
        <v>0</v>
      </c>
      <c r="AE104" t="b">
        <f t="shared" si="63"/>
        <v>1</v>
      </c>
      <c r="AF104" t="b">
        <f t="shared" si="64"/>
        <v>0</v>
      </c>
      <c r="AG104" t="b">
        <f t="shared" si="65"/>
        <v>1</v>
      </c>
      <c r="AH104" t="b">
        <f t="shared" si="66"/>
        <v>0</v>
      </c>
      <c r="AI104" t="b">
        <f t="shared" si="67"/>
        <v>0</v>
      </c>
      <c r="AJ104" t="b">
        <f t="shared" si="68"/>
        <v>0</v>
      </c>
      <c r="AK104" t="b">
        <f t="shared" si="69"/>
        <v>0</v>
      </c>
      <c r="AL104" t="b">
        <f t="shared" si="70"/>
        <v>0</v>
      </c>
      <c r="AM104" t="b">
        <f t="shared" si="71"/>
        <v>0</v>
      </c>
      <c r="AN104" t="b">
        <f t="shared" si="72"/>
        <v>0</v>
      </c>
      <c r="AO104" t="b">
        <f t="shared" si="73"/>
        <v>0</v>
      </c>
      <c r="AP104" t="b">
        <f t="shared" si="74"/>
        <v>0</v>
      </c>
      <c r="AQ104" t="b">
        <f t="shared" si="75"/>
        <v>0</v>
      </c>
      <c r="AR104" t="b">
        <f t="shared" si="76"/>
        <v>1</v>
      </c>
      <c r="AS104" t="b">
        <f t="shared" si="77"/>
        <v>0</v>
      </c>
      <c r="AT104" t="b">
        <f t="shared" si="78"/>
        <v>0</v>
      </c>
      <c r="AU104" t="b">
        <f t="shared" si="79"/>
        <v>0</v>
      </c>
      <c r="AV104" t="b">
        <f t="shared" si="80"/>
        <v>1</v>
      </c>
      <c r="AW104" t="b">
        <f t="shared" si="81"/>
        <v>1</v>
      </c>
      <c r="AX104" t="b">
        <f t="shared" si="82"/>
        <v>0</v>
      </c>
      <c r="AY104" t="b">
        <f t="shared" si="83"/>
        <v>1</v>
      </c>
      <c r="AZ104" t="b">
        <f t="shared" si="84"/>
        <v>0</v>
      </c>
      <c r="BA104" t="b">
        <f t="shared" si="85"/>
        <v>0</v>
      </c>
      <c r="BB104" t="b">
        <f t="shared" si="86"/>
        <v>0</v>
      </c>
      <c r="BC104" t="b">
        <f t="shared" si="87"/>
        <v>0</v>
      </c>
      <c r="BD104" t="b">
        <f t="shared" si="88"/>
        <v>1</v>
      </c>
      <c r="BE104" t="b">
        <f t="shared" si="89"/>
        <v>0</v>
      </c>
      <c r="BF104" t="b">
        <f t="shared" si="90"/>
        <v>0</v>
      </c>
    </row>
    <row r="105" spans="1:58" x14ac:dyDescent="0.2">
      <c r="A105" t="s">
        <v>8</v>
      </c>
      <c r="B105">
        <v>7.0801831970000002</v>
      </c>
      <c r="C105">
        <v>85</v>
      </c>
      <c r="D105" t="s">
        <v>13</v>
      </c>
      <c r="F105">
        <v>0</v>
      </c>
      <c r="G105">
        <v>1</v>
      </c>
      <c r="H105">
        <v>0</v>
      </c>
      <c r="I105">
        <v>0</v>
      </c>
      <c r="J105" t="s">
        <v>73</v>
      </c>
      <c r="K105" t="b">
        <f t="shared" si="91"/>
        <v>1</v>
      </c>
      <c r="L105" t="b">
        <f t="shared" si="46"/>
        <v>0</v>
      </c>
      <c r="M105" t="b">
        <f t="shared" si="47"/>
        <v>0</v>
      </c>
      <c r="N105">
        <v>1</v>
      </c>
      <c r="O105" t="b">
        <f t="shared" si="48"/>
        <v>0</v>
      </c>
      <c r="P105" t="b">
        <f t="shared" si="49"/>
        <v>1</v>
      </c>
      <c r="Q105" t="b">
        <f t="shared" si="50"/>
        <v>1</v>
      </c>
      <c r="R105" t="b">
        <f t="shared" si="51"/>
        <v>1</v>
      </c>
      <c r="S105" t="b">
        <f t="shared" si="52"/>
        <v>0</v>
      </c>
      <c r="T105" t="b">
        <f t="shared" si="53"/>
        <v>0</v>
      </c>
      <c r="U105" t="b">
        <f t="shared" si="54"/>
        <v>0</v>
      </c>
      <c r="V105" t="b">
        <f t="shared" si="55"/>
        <v>0</v>
      </c>
      <c r="W105" t="b">
        <f t="shared" si="56"/>
        <v>0</v>
      </c>
      <c r="X105" t="b">
        <f t="shared" si="57"/>
        <v>0</v>
      </c>
      <c r="Y105" t="b">
        <f t="shared" si="58"/>
        <v>0</v>
      </c>
      <c r="Z105" t="b">
        <f t="shared" si="59"/>
        <v>0</v>
      </c>
      <c r="AA105" t="b">
        <v>0</v>
      </c>
      <c r="AB105" t="b">
        <f t="shared" si="60"/>
        <v>1</v>
      </c>
      <c r="AC105" t="b">
        <f t="shared" si="61"/>
        <v>1</v>
      </c>
      <c r="AD105" t="b">
        <f t="shared" si="62"/>
        <v>0</v>
      </c>
      <c r="AE105" t="b">
        <f t="shared" si="63"/>
        <v>0</v>
      </c>
      <c r="AF105" t="b">
        <f t="shared" si="64"/>
        <v>0</v>
      </c>
      <c r="AG105" t="b">
        <f t="shared" si="65"/>
        <v>0</v>
      </c>
      <c r="AH105" t="b">
        <f t="shared" si="66"/>
        <v>0</v>
      </c>
      <c r="AI105" t="b">
        <f t="shared" si="67"/>
        <v>0</v>
      </c>
      <c r="AJ105" t="b">
        <f t="shared" si="68"/>
        <v>1</v>
      </c>
      <c r="AK105" t="b">
        <f t="shared" si="69"/>
        <v>0</v>
      </c>
      <c r="AL105" t="b">
        <f t="shared" si="70"/>
        <v>0</v>
      </c>
      <c r="AM105" t="b">
        <f t="shared" si="71"/>
        <v>0</v>
      </c>
      <c r="AN105" t="b">
        <f t="shared" si="72"/>
        <v>0</v>
      </c>
      <c r="AO105" t="b">
        <f t="shared" si="73"/>
        <v>0</v>
      </c>
      <c r="AP105" t="b">
        <f t="shared" si="74"/>
        <v>0</v>
      </c>
      <c r="AQ105" t="b">
        <f t="shared" si="75"/>
        <v>0</v>
      </c>
      <c r="AR105" t="b">
        <f t="shared" si="76"/>
        <v>0</v>
      </c>
      <c r="AS105" t="b">
        <f t="shared" si="77"/>
        <v>1</v>
      </c>
      <c r="AT105" t="b">
        <f t="shared" si="78"/>
        <v>0</v>
      </c>
      <c r="AU105" t="b">
        <f t="shared" si="79"/>
        <v>0</v>
      </c>
      <c r="AV105" t="b">
        <f t="shared" si="80"/>
        <v>0</v>
      </c>
      <c r="AW105" t="b">
        <f t="shared" si="81"/>
        <v>0</v>
      </c>
      <c r="AX105" t="b">
        <f t="shared" si="82"/>
        <v>0</v>
      </c>
      <c r="AY105" t="b">
        <f t="shared" si="83"/>
        <v>1</v>
      </c>
      <c r="AZ105" t="b">
        <f t="shared" si="84"/>
        <v>1</v>
      </c>
      <c r="BA105" t="b">
        <f t="shared" si="85"/>
        <v>0</v>
      </c>
      <c r="BB105" t="b">
        <f t="shared" si="86"/>
        <v>0</v>
      </c>
      <c r="BC105" t="b">
        <f t="shared" si="87"/>
        <v>0</v>
      </c>
      <c r="BD105" t="b">
        <f t="shared" si="88"/>
        <v>1</v>
      </c>
      <c r="BE105" t="b">
        <f t="shared" si="89"/>
        <v>1</v>
      </c>
      <c r="BF105" t="b">
        <f t="shared" si="90"/>
        <v>0</v>
      </c>
    </row>
    <row r="106" spans="1:58" x14ac:dyDescent="0.2">
      <c r="A106" t="s">
        <v>8</v>
      </c>
      <c r="B106">
        <v>-1.1691594750000001</v>
      </c>
      <c r="C106">
        <v>75</v>
      </c>
      <c r="D106" t="s">
        <v>9</v>
      </c>
      <c r="E106" t="s">
        <v>19</v>
      </c>
      <c r="F106">
        <v>1</v>
      </c>
      <c r="G106">
        <v>0</v>
      </c>
      <c r="H106">
        <v>0</v>
      </c>
      <c r="I106">
        <v>0</v>
      </c>
      <c r="J106" t="s">
        <v>73</v>
      </c>
      <c r="K106" t="b">
        <f t="shared" si="91"/>
        <v>0</v>
      </c>
      <c r="L106" t="b">
        <f t="shared" si="46"/>
        <v>1</v>
      </c>
      <c r="M106" t="b">
        <f t="shared" si="47"/>
        <v>0</v>
      </c>
      <c r="N106">
        <v>1</v>
      </c>
      <c r="O106" t="b">
        <f t="shared" si="48"/>
        <v>0</v>
      </c>
      <c r="P106" t="b">
        <f t="shared" si="49"/>
        <v>0</v>
      </c>
      <c r="Q106" t="b">
        <f t="shared" si="50"/>
        <v>0</v>
      </c>
      <c r="R106" t="b">
        <f t="shared" si="51"/>
        <v>0</v>
      </c>
      <c r="S106" t="b">
        <f t="shared" si="52"/>
        <v>0</v>
      </c>
      <c r="T106" t="b">
        <f t="shared" si="53"/>
        <v>0</v>
      </c>
      <c r="U106" t="b">
        <f t="shared" si="54"/>
        <v>0</v>
      </c>
      <c r="V106" t="b">
        <f t="shared" si="55"/>
        <v>0</v>
      </c>
      <c r="W106" t="b">
        <f t="shared" si="56"/>
        <v>0</v>
      </c>
      <c r="X106" t="b">
        <f t="shared" si="57"/>
        <v>0</v>
      </c>
      <c r="Y106" t="b">
        <f t="shared" si="58"/>
        <v>0</v>
      </c>
      <c r="Z106" t="b">
        <f t="shared" si="59"/>
        <v>0</v>
      </c>
      <c r="AA106" t="b">
        <v>1</v>
      </c>
      <c r="AB106" t="b">
        <f t="shared" si="60"/>
        <v>0</v>
      </c>
      <c r="AC106" t="b">
        <f t="shared" si="61"/>
        <v>0</v>
      </c>
      <c r="AD106" t="b">
        <f t="shared" si="62"/>
        <v>0</v>
      </c>
      <c r="AE106" t="b">
        <f t="shared" si="63"/>
        <v>1</v>
      </c>
      <c r="AF106" t="b">
        <f t="shared" si="64"/>
        <v>0</v>
      </c>
      <c r="AG106" t="b">
        <f t="shared" si="65"/>
        <v>1</v>
      </c>
      <c r="AH106" t="b">
        <f t="shared" si="66"/>
        <v>0</v>
      </c>
      <c r="AI106" t="b">
        <f t="shared" si="67"/>
        <v>0</v>
      </c>
      <c r="AJ106" t="b">
        <f t="shared" si="68"/>
        <v>0</v>
      </c>
      <c r="AK106" t="b">
        <f t="shared" si="69"/>
        <v>0</v>
      </c>
      <c r="AL106" t="b">
        <f t="shared" si="70"/>
        <v>0</v>
      </c>
      <c r="AM106" t="b">
        <f t="shared" si="71"/>
        <v>0</v>
      </c>
      <c r="AN106" t="b">
        <f t="shared" si="72"/>
        <v>0</v>
      </c>
      <c r="AO106" t="b">
        <f t="shared" si="73"/>
        <v>0</v>
      </c>
      <c r="AP106" t="b">
        <f t="shared" si="74"/>
        <v>0</v>
      </c>
      <c r="AQ106" t="b">
        <f t="shared" si="75"/>
        <v>0</v>
      </c>
      <c r="AR106" t="b">
        <f t="shared" si="76"/>
        <v>1</v>
      </c>
      <c r="AS106" t="b">
        <f t="shared" si="77"/>
        <v>0</v>
      </c>
      <c r="AT106" t="b">
        <f t="shared" si="78"/>
        <v>0</v>
      </c>
      <c r="AU106" t="b">
        <f t="shared" si="79"/>
        <v>0</v>
      </c>
      <c r="AV106" t="b">
        <f t="shared" si="80"/>
        <v>0</v>
      </c>
      <c r="AW106" t="b">
        <f t="shared" si="81"/>
        <v>0</v>
      </c>
      <c r="AX106" t="b">
        <f t="shared" si="82"/>
        <v>0</v>
      </c>
      <c r="AY106" t="b">
        <f t="shared" si="83"/>
        <v>1</v>
      </c>
      <c r="AZ106" t="b">
        <f t="shared" si="84"/>
        <v>0</v>
      </c>
      <c r="BA106" t="b">
        <f t="shared" si="85"/>
        <v>0</v>
      </c>
      <c r="BB106" t="b">
        <f t="shared" si="86"/>
        <v>0</v>
      </c>
      <c r="BC106" t="b">
        <f t="shared" si="87"/>
        <v>0</v>
      </c>
      <c r="BD106" t="b">
        <f t="shared" si="88"/>
        <v>1</v>
      </c>
      <c r="BE106" t="b">
        <f t="shared" si="89"/>
        <v>0</v>
      </c>
      <c r="BF106" t="b">
        <f t="shared" si="90"/>
        <v>0</v>
      </c>
    </row>
    <row r="107" spans="1:58" x14ac:dyDescent="0.2">
      <c r="A107" t="s">
        <v>8</v>
      </c>
      <c r="C107">
        <v>60</v>
      </c>
      <c r="D107" t="s">
        <v>9</v>
      </c>
      <c r="E107" t="s">
        <v>15</v>
      </c>
      <c r="F107">
        <v>0</v>
      </c>
      <c r="G107">
        <v>0</v>
      </c>
      <c r="H107">
        <v>0</v>
      </c>
      <c r="I107">
        <v>0</v>
      </c>
      <c r="J107" t="s">
        <v>73</v>
      </c>
      <c r="K107" t="b">
        <f t="shared" si="91"/>
        <v>1</v>
      </c>
      <c r="L107" t="b">
        <f t="shared" si="46"/>
        <v>1</v>
      </c>
      <c r="M107" t="b">
        <f t="shared" si="47"/>
        <v>1</v>
      </c>
      <c r="N107">
        <v>1</v>
      </c>
      <c r="O107" t="b">
        <f t="shared" si="48"/>
        <v>0</v>
      </c>
      <c r="P107" t="b">
        <f t="shared" si="49"/>
        <v>1</v>
      </c>
      <c r="Q107" t="b">
        <f t="shared" si="50"/>
        <v>0</v>
      </c>
      <c r="R107" t="b">
        <f t="shared" si="51"/>
        <v>0</v>
      </c>
      <c r="S107" t="b">
        <f t="shared" si="52"/>
        <v>0</v>
      </c>
      <c r="T107" t="b">
        <f t="shared" si="53"/>
        <v>0</v>
      </c>
      <c r="U107" t="b">
        <f t="shared" si="54"/>
        <v>1</v>
      </c>
      <c r="V107" t="b">
        <f t="shared" si="55"/>
        <v>0</v>
      </c>
      <c r="W107" t="b">
        <f t="shared" si="56"/>
        <v>0</v>
      </c>
      <c r="X107" t="b">
        <f t="shared" si="57"/>
        <v>0</v>
      </c>
      <c r="Y107" t="b">
        <f t="shared" si="58"/>
        <v>0</v>
      </c>
      <c r="Z107" t="b">
        <f t="shared" si="59"/>
        <v>0</v>
      </c>
      <c r="AA107" t="b">
        <v>1</v>
      </c>
      <c r="AB107" t="b">
        <f t="shared" si="60"/>
        <v>0</v>
      </c>
      <c r="AC107" t="b">
        <f t="shared" si="61"/>
        <v>0</v>
      </c>
      <c r="AD107" t="b">
        <f t="shared" si="62"/>
        <v>0</v>
      </c>
      <c r="AE107" t="b">
        <f t="shared" si="63"/>
        <v>0</v>
      </c>
      <c r="AF107" t="b">
        <f t="shared" si="64"/>
        <v>0</v>
      </c>
      <c r="AG107" t="b">
        <f t="shared" si="65"/>
        <v>0</v>
      </c>
      <c r="AH107" t="b">
        <f t="shared" si="66"/>
        <v>0</v>
      </c>
      <c r="AI107" t="b">
        <f t="shared" si="67"/>
        <v>0</v>
      </c>
      <c r="AJ107" t="b">
        <f t="shared" si="68"/>
        <v>0</v>
      </c>
      <c r="AK107" t="b">
        <f t="shared" si="69"/>
        <v>0</v>
      </c>
      <c r="AL107" t="b">
        <f t="shared" si="70"/>
        <v>0</v>
      </c>
      <c r="AM107" t="b">
        <f t="shared" si="71"/>
        <v>0</v>
      </c>
      <c r="AN107" t="b">
        <f t="shared" si="72"/>
        <v>0</v>
      </c>
      <c r="AO107" t="b">
        <f t="shared" si="73"/>
        <v>1</v>
      </c>
      <c r="AP107" t="b">
        <f t="shared" si="74"/>
        <v>0</v>
      </c>
      <c r="AQ107" t="b">
        <f t="shared" si="75"/>
        <v>0</v>
      </c>
      <c r="AR107" t="b">
        <f t="shared" si="76"/>
        <v>0</v>
      </c>
      <c r="AS107" t="b">
        <f t="shared" si="77"/>
        <v>0</v>
      </c>
      <c r="AT107" t="b">
        <f t="shared" si="78"/>
        <v>0</v>
      </c>
      <c r="AU107" t="b">
        <f t="shared" si="79"/>
        <v>0</v>
      </c>
      <c r="AV107" t="b">
        <f t="shared" si="80"/>
        <v>0</v>
      </c>
      <c r="AW107" t="b">
        <f t="shared" si="81"/>
        <v>0</v>
      </c>
      <c r="AX107" t="b">
        <f t="shared" si="82"/>
        <v>0</v>
      </c>
      <c r="AY107" t="b">
        <f t="shared" si="83"/>
        <v>0</v>
      </c>
      <c r="AZ107" t="b">
        <f t="shared" si="84"/>
        <v>0</v>
      </c>
      <c r="BA107" t="b">
        <f t="shared" si="85"/>
        <v>0</v>
      </c>
      <c r="BB107" t="b">
        <f t="shared" si="86"/>
        <v>0</v>
      </c>
      <c r="BC107" t="b">
        <f t="shared" si="87"/>
        <v>0</v>
      </c>
      <c r="BD107" t="b">
        <f t="shared" si="88"/>
        <v>0</v>
      </c>
      <c r="BE107" t="b">
        <f t="shared" si="89"/>
        <v>0</v>
      </c>
      <c r="BF107" t="b">
        <f t="shared" si="90"/>
        <v>1</v>
      </c>
    </row>
    <row r="108" spans="1:58" x14ac:dyDescent="0.2">
      <c r="A108" t="s">
        <v>8</v>
      </c>
      <c r="B108">
        <v>-3.4536265410000002</v>
      </c>
      <c r="C108">
        <v>55</v>
      </c>
      <c r="D108" t="s">
        <v>13</v>
      </c>
      <c r="F108">
        <v>0</v>
      </c>
      <c r="G108">
        <v>0</v>
      </c>
      <c r="H108">
        <v>0</v>
      </c>
      <c r="I108">
        <v>0</v>
      </c>
      <c r="J108" t="s">
        <v>73</v>
      </c>
      <c r="K108" t="b">
        <f t="shared" si="91"/>
        <v>1</v>
      </c>
      <c r="L108" t="b">
        <f t="shared" si="46"/>
        <v>1</v>
      </c>
      <c r="M108" t="b">
        <f t="shared" si="47"/>
        <v>1</v>
      </c>
      <c r="N108">
        <v>1</v>
      </c>
      <c r="O108" t="b">
        <f t="shared" si="48"/>
        <v>0</v>
      </c>
      <c r="P108" t="b">
        <f t="shared" si="49"/>
        <v>1</v>
      </c>
      <c r="Q108" t="b">
        <f t="shared" si="50"/>
        <v>0</v>
      </c>
      <c r="R108" t="b">
        <f t="shared" si="51"/>
        <v>0</v>
      </c>
      <c r="S108" t="b">
        <f t="shared" si="52"/>
        <v>0</v>
      </c>
      <c r="T108" t="b">
        <f t="shared" si="53"/>
        <v>0</v>
      </c>
      <c r="U108" t="b">
        <f t="shared" si="54"/>
        <v>1</v>
      </c>
      <c r="V108" t="b">
        <f t="shared" si="55"/>
        <v>0</v>
      </c>
      <c r="W108" t="b">
        <f t="shared" si="56"/>
        <v>0</v>
      </c>
      <c r="X108" t="b">
        <f t="shared" si="57"/>
        <v>0</v>
      </c>
      <c r="Y108" t="b">
        <f t="shared" si="58"/>
        <v>0</v>
      </c>
      <c r="Z108" t="b">
        <f t="shared" si="59"/>
        <v>0</v>
      </c>
      <c r="AA108" t="b">
        <v>0</v>
      </c>
      <c r="AB108" t="b">
        <f t="shared" si="60"/>
        <v>1</v>
      </c>
      <c r="AC108" t="b">
        <f t="shared" si="61"/>
        <v>0</v>
      </c>
      <c r="AD108" t="b">
        <f t="shared" si="62"/>
        <v>1</v>
      </c>
      <c r="AE108" t="b">
        <f t="shared" si="63"/>
        <v>0</v>
      </c>
      <c r="AF108" t="b">
        <f t="shared" si="64"/>
        <v>0</v>
      </c>
      <c r="AG108" t="b">
        <f t="shared" si="65"/>
        <v>0</v>
      </c>
      <c r="AH108" t="b">
        <f t="shared" si="66"/>
        <v>0</v>
      </c>
      <c r="AI108" t="b">
        <f t="shared" si="67"/>
        <v>0</v>
      </c>
      <c r="AJ108" t="b">
        <f t="shared" si="68"/>
        <v>0</v>
      </c>
      <c r="AK108" t="b">
        <f t="shared" si="69"/>
        <v>0</v>
      </c>
      <c r="AL108" t="b">
        <f t="shared" si="70"/>
        <v>0</v>
      </c>
      <c r="AM108" t="b">
        <f t="shared" si="71"/>
        <v>0</v>
      </c>
      <c r="AN108" t="b">
        <f t="shared" si="72"/>
        <v>0</v>
      </c>
      <c r="AO108" t="b">
        <f t="shared" si="73"/>
        <v>0</v>
      </c>
      <c r="AP108" t="b">
        <f t="shared" si="74"/>
        <v>0</v>
      </c>
      <c r="AQ108" t="b">
        <f t="shared" si="75"/>
        <v>0</v>
      </c>
      <c r="AR108" t="b">
        <f t="shared" si="76"/>
        <v>0</v>
      </c>
      <c r="AS108" t="b">
        <f t="shared" si="77"/>
        <v>0</v>
      </c>
      <c r="AT108" t="b">
        <f t="shared" si="78"/>
        <v>0</v>
      </c>
      <c r="AU108" t="b">
        <f t="shared" si="79"/>
        <v>0</v>
      </c>
      <c r="AV108" t="b">
        <f t="shared" si="80"/>
        <v>0</v>
      </c>
      <c r="AW108" t="b">
        <f t="shared" si="81"/>
        <v>0</v>
      </c>
      <c r="AX108" t="b">
        <f t="shared" si="82"/>
        <v>0</v>
      </c>
      <c r="AY108" t="b">
        <f t="shared" si="83"/>
        <v>0</v>
      </c>
      <c r="AZ108" t="b">
        <f t="shared" si="84"/>
        <v>0</v>
      </c>
      <c r="BA108" t="b">
        <f t="shared" si="85"/>
        <v>0</v>
      </c>
      <c r="BB108" t="b">
        <f t="shared" si="86"/>
        <v>0</v>
      </c>
      <c r="BC108" t="b">
        <f t="shared" si="87"/>
        <v>0</v>
      </c>
      <c r="BD108" t="b">
        <f t="shared" si="88"/>
        <v>0</v>
      </c>
      <c r="BE108" t="b">
        <f t="shared" si="89"/>
        <v>0</v>
      </c>
      <c r="BF108" t="b">
        <f t="shared" si="90"/>
        <v>0</v>
      </c>
    </row>
    <row r="109" spans="1:58" x14ac:dyDescent="0.2">
      <c r="A109" t="s">
        <v>8</v>
      </c>
      <c r="B109">
        <v>1.123105215</v>
      </c>
      <c r="C109">
        <v>63</v>
      </c>
      <c r="D109" t="s">
        <v>9</v>
      </c>
      <c r="E109" t="s">
        <v>53</v>
      </c>
      <c r="F109">
        <v>0</v>
      </c>
      <c r="G109">
        <v>0</v>
      </c>
      <c r="H109">
        <v>0</v>
      </c>
      <c r="I109">
        <v>0</v>
      </c>
      <c r="J109" t="s">
        <v>73</v>
      </c>
      <c r="K109" t="b">
        <f t="shared" si="91"/>
        <v>1</v>
      </c>
      <c r="L109" t="b">
        <f t="shared" si="46"/>
        <v>1</v>
      </c>
      <c r="M109" t="b">
        <f t="shared" si="47"/>
        <v>1</v>
      </c>
      <c r="N109">
        <v>1</v>
      </c>
      <c r="O109" t="b">
        <f t="shared" si="48"/>
        <v>0</v>
      </c>
      <c r="P109" t="b">
        <f t="shared" si="49"/>
        <v>1</v>
      </c>
      <c r="Q109" t="b">
        <f t="shared" si="50"/>
        <v>0</v>
      </c>
      <c r="R109" t="b">
        <f t="shared" si="51"/>
        <v>0</v>
      </c>
      <c r="S109" t="b">
        <f t="shared" si="52"/>
        <v>0</v>
      </c>
      <c r="T109" t="b">
        <f t="shared" si="53"/>
        <v>0</v>
      </c>
      <c r="U109" t="b">
        <f t="shared" si="54"/>
        <v>1</v>
      </c>
      <c r="V109" t="b">
        <f t="shared" si="55"/>
        <v>0</v>
      </c>
      <c r="W109" t="b">
        <f t="shared" si="56"/>
        <v>0</v>
      </c>
      <c r="X109" t="b">
        <f t="shared" si="57"/>
        <v>0</v>
      </c>
      <c r="Y109" t="b">
        <f t="shared" si="58"/>
        <v>0</v>
      </c>
      <c r="Z109" t="b">
        <f t="shared" si="59"/>
        <v>0</v>
      </c>
      <c r="AA109" t="b">
        <v>1</v>
      </c>
      <c r="AB109" t="b">
        <f t="shared" si="60"/>
        <v>0</v>
      </c>
      <c r="AC109" t="b">
        <f t="shared" si="61"/>
        <v>0</v>
      </c>
      <c r="AD109" t="b">
        <f t="shared" si="62"/>
        <v>0</v>
      </c>
      <c r="AE109" t="b">
        <f t="shared" si="63"/>
        <v>0</v>
      </c>
      <c r="AF109" t="b">
        <f t="shared" si="64"/>
        <v>0</v>
      </c>
      <c r="AG109" t="b">
        <f t="shared" si="65"/>
        <v>0</v>
      </c>
      <c r="AH109" t="b">
        <f t="shared" si="66"/>
        <v>0</v>
      </c>
      <c r="AI109" t="b">
        <f t="shared" si="67"/>
        <v>0</v>
      </c>
      <c r="AJ109" t="b">
        <f t="shared" si="68"/>
        <v>0</v>
      </c>
      <c r="AK109" t="b">
        <f t="shared" si="69"/>
        <v>0</v>
      </c>
      <c r="AL109" t="b">
        <f t="shared" si="70"/>
        <v>0</v>
      </c>
      <c r="AM109" t="b">
        <f t="shared" si="71"/>
        <v>0</v>
      </c>
      <c r="AN109" t="b">
        <f t="shared" si="72"/>
        <v>0</v>
      </c>
      <c r="AO109" t="b">
        <f t="shared" si="73"/>
        <v>1</v>
      </c>
      <c r="AP109" t="b">
        <f t="shared" si="74"/>
        <v>0</v>
      </c>
      <c r="AQ109" t="b">
        <f t="shared" si="75"/>
        <v>0</v>
      </c>
      <c r="AR109" t="b">
        <f t="shared" si="76"/>
        <v>0</v>
      </c>
      <c r="AS109" t="b">
        <f t="shared" si="77"/>
        <v>0</v>
      </c>
      <c r="AT109" t="b">
        <f t="shared" si="78"/>
        <v>0</v>
      </c>
      <c r="AU109" t="b">
        <f t="shared" si="79"/>
        <v>0</v>
      </c>
      <c r="AV109" t="b">
        <f t="shared" si="80"/>
        <v>0</v>
      </c>
      <c r="AW109" t="b">
        <f t="shared" si="81"/>
        <v>0</v>
      </c>
      <c r="AX109" t="b">
        <f t="shared" si="82"/>
        <v>0</v>
      </c>
      <c r="AY109" t="b">
        <f t="shared" si="83"/>
        <v>0</v>
      </c>
      <c r="AZ109" t="b">
        <f t="shared" si="84"/>
        <v>0</v>
      </c>
      <c r="BA109" t="b">
        <f t="shared" si="85"/>
        <v>0</v>
      </c>
      <c r="BB109" t="b">
        <f t="shared" si="86"/>
        <v>0</v>
      </c>
      <c r="BC109" t="b">
        <f t="shared" si="87"/>
        <v>0</v>
      </c>
      <c r="BD109" t="b">
        <f t="shared" si="88"/>
        <v>0</v>
      </c>
      <c r="BE109" t="b">
        <f t="shared" si="89"/>
        <v>0</v>
      </c>
      <c r="BF109" t="b">
        <f t="shared" si="90"/>
        <v>1</v>
      </c>
    </row>
    <row r="110" spans="1:58" x14ac:dyDescent="0.2">
      <c r="A110" t="s">
        <v>8</v>
      </c>
      <c r="C110">
        <v>67</v>
      </c>
      <c r="D110" t="s">
        <v>13</v>
      </c>
      <c r="F110">
        <v>0</v>
      </c>
      <c r="G110">
        <v>0</v>
      </c>
      <c r="H110">
        <v>0</v>
      </c>
      <c r="I110">
        <v>0</v>
      </c>
      <c r="J110" t="s">
        <v>73</v>
      </c>
      <c r="K110" t="b">
        <f t="shared" si="91"/>
        <v>1</v>
      </c>
      <c r="L110" t="b">
        <f t="shared" si="46"/>
        <v>1</v>
      </c>
      <c r="M110" t="b">
        <f t="shared" si="47"/>
        <v>1</v>
      </c>
      <c r="N110">
        <v>1</v>
      </c>
      <c r="O110" t="b">
        <f t="shared" si="48"/>
        <v>0</v>
      </c>
      <c r="P110" t="b">
        <f t="shared" si="49"/>
        <v>1</v>
      </c>
      <c r="Q110" t="b">
        <f t="shared" si="50"/>
        <v>0</v>
      </c>
      <c r="R110" t="b">
        <f t="shared" si="51"/>
        <v>0</v>
      </c>
      <c r="S110" t="b">
        <f t="shared" si="52"/>
        <v>0</v>
      </c>
      <c r="T110" t="b">
        <f t="shared" si="53"/>
        <v>0</v>
      </c>
      <c r="U110" t="b">
        <f t="shared" si="54"/>
        <v>1</v>
      </c>
      <c r="V110" t="b">
        <f t="shared" si="55"/>
        <v>0</v>
      </c>
      <c r="W110" t="b">
        <f t="shared" si="56"/>
        <v>0</v>
      </c>
      <c r="X110" t="b">
        <f t="shared" si="57"/>
        <v>0</v>
      </c>
      <c r="Y110" t="b">
        <f t="shared" si="58"/>
        <v>0</v>
      </c>
      <c r="Z110" t="b">
        <f t="shared" si="59"/>
        <v>0</v>
      </c>
      <c r="AA110" t="b">
        <v>0</v>
      </c>
      <c r="AB110" t="b">
        <f t="shared" si="60"/>
        <v>1</v>
      </c>
      <c r="AC110" t="b">
        <f t="shared" si="61"/>
        <v>0</v>
      </c>
      <c r="AD110" t="b">
        <f t="shared" si="62"/>
        <v>1</v>
      </c>
      <c r="AE110" t="b">
        <f t="shared" si="63"/>
        <v>0</v>
      </c>
      <c r="AF110" t="b">
        <f t="shared" si="64"/>
        <v>0</v>
      </c>
      <c r="AG110" t="b">
        <f t="shared" si="65"/>
        <v>0</v>
      </c>
      <c r="AH110" t="b">
        <f t="shared" si="66"/>
        <v>0</v>
      </c>
      <c r="AI110" t="b">
        <f t="shared" si="67"/>
        <v>0</v>
      </c>
      <c r="AJ110" t="b">
        <f t="shared" si="68"/>
        <v>0</v>
      </c>
      <c r="AK110" t="b">
        <f t="shared" si="69"/>
        <v>0</v>
      </c>
      <c r="AL110" t="b">
        <f t="shared" si="70"/>
        <v>0</v>
      </c>
      <c r="AM110" t="b">
        <f t="shared" si="71"/>
        <v>0</v>
      </c>
      <c r="AN110" t="b">
        <f t="shared" si="72"/>
        <v>0</v>
      </c>
      <c r="AO110" t="b">
        <f t="shared" si="73"/>
        <v>0</v>
      </c>
      <c r="AP110" t="b">
        <f t="shared" si="74"/>
        <v>0</v>
      </c>
      <c r="AQ110" t="b">
        <f t="shared" si="75"/>
        <v>0</v>
      </c>
      <c r="AR110" t="b">
        <f t="shared" si="76"/>
        <v>0</v>
      </c>
      <c r="AS110" t="b">
        <f t="shared" si="77"/>
        <v>0</v>
      </c>
      <c r="AT110" t="b">
        <f t="shared" si="78"/>
        <v>0</v>
      </c>
      <c r="AU110" t="b">
        <f t="shared" si="79"/>
        <v>0</v>
      </c>
      <c r="AV110" t="b">
        <f t="shared" si="80"/>
        <v>0</v>
      </c>
      <c r="AW110" t="b">
        <f t="shared" si="81"/>
        <v>0</v>
      </c>
      <c r="AX110" t="b">
        <f t="shared" si="82"/>
        <v>0</v>
      </c>
      <c r="AY110" t="b">
        <f t="shared" si="83"/>
        <v>0</v>
      </c>
      <c r="AZ110" t="b">
        <f t="shared" si="84"/>
        <v>0</v>
      </c>
      <c r="BA110" t="b">
        <f t="shared" si="85"/>
        <v>0</v>
      </c>
      <c r="BB110" t="b">
        <f t="shared" si="86"/>
        <v>0</v>
      </c>
      <c r="BC110" t="b">
        <f t="shared" si="87"/>
        <v>0</v>
      </c>
      <c r="BD110" t="b">
        <f t="shared" si="88"/>
        <v>0</v>
      </c>
      <c r="BE110" t="b">
        <f t="shared" si="89"/>
        <v>0</v>
      </c>
      <c r="BF110" t="b">
        <f t="shared" si="90"/>
        <v>0</v>
      </c>
    </row>
    <row r="111" spans="1:58" x14ac:dyDescent="0.2">
      <c r="A111" t="s">
        <v>8</v>
      </c>
      <c r="C111">
        <v>78</v>
      </c>
      <c r="D111" t="s">
        <v>13</v>
      </c>
      <c r="E111" t="s">
        <v>15</v>
      </c>
      <c r="F111">
        <v>0</v>
      </c>
      <c r="G111">
        <v>0</v>
      </c>
      <c r="H111">
        <v>0</v>
      </c>
      <c r="I111">
        <v>0</v>
      </c>
      <c r="J111" t="s">
        <v>73</v>
      </c>
      <c r="K111" t="b">
        <f t="shared" si="91"/>
        <v>1</v>
      </c>
      <c r="L111" t="b">
        <f t="shared" si="46"/>
        <v>1</v>
      </c>
      <c r="M111" t="b">
        <f t="shared" si="47"/>
        <v>1</v>
      </c>
      <c r="N111">
        <v>1</v>
      </c>
      <c r="O111" t="b">
        <f t="shared" si="48"/>
        <v>0</v>
      </c>
      <c r="P111" t="b">
        <f t="shared" si="49"/>
        <v>1</v>
      </c>
      <c r="Q111" t="b">
        <f t="shared" si="50"/>
        <v>0</v>
      </c>
      <c r="R111" t="b">
        <f t="shared" si="51"/>
        <v>0</v>
      </c>
      <c r="S111" t="b">
        <f t="shared" si="52"/>
        <v>0</v>
      </c>
      <c r="T111" t="b">
        <f t="shared" si="53"/>
        <v>0</v>
      </c>
      <c r="U111" t="b">
        <f t="shared" si="54"/>
        <v>1</v>
      </c>
      <c r="V111" t="b">
        <f t="shared" si="55"/>
        <v>0</v>
      </c>
      <c r="W111" t="b">
        <f t="shared" si="56"/>
        <v>0</v>
      </c>
      <c r="X111" t="b">
        <f t="shared" si="57"/>
        <v>0</v>
      </c>
      <c r="Y111" t="b">
        <f t="shared" si="58"/>
        <v>0</v>
      </c>
      <c r="Z111" t="b">
        <f t="shared" si="59"/>
        <v>0</v>
      </c>
      <c r="AA111" t="b">
        <v>1</v>
      </c>
      <c r="AB111" t="b">
        <f t="shared" si="60"/>
        <v>0</v>
      </c>
      <c r="AC111" t="b">
        <f t="shared" si="61"/>
        <v>0</v>
      </c>
      <c r="AD111" t="b">
        <f t="shared" si="62"/>
        <v>0</v>
      </c>
      <c r="AE111" t="b">
        <f t="shared" si="63"/>
        <v>0</v>
      </c>
      <c r="AF111" t="b">
        <f t="shared" si="64"/>
        <v>0</v>
      </c>
      <c r="AG111" t="b">
        <f t="shared" si="65"/>
        <v>0</v>
      </c>
      <c r="AH111" t="b">
        <f t="shared" si="66"/>
        <v>0</v>
      </c>
      <c r="AI111" t="b">
        <f t="shared" si="67"/>
        <v>0</v>
      </c>
      <c r="AJ111" t="b">
        <f t="shared" si="68"/>
        <v>0</v>
      </c>
      <c r="AK111" t="b">
        <f t="shared" si="69"/>
        <v>0</v>
      </c>
      <c r="AL111" t="b">
        <f t="shared" si="70"/>
        <v>0</v>
      </c>
      <c r="AM111" t="b">
        <f t="shared" si="71"/>
        <v>0</v>
      </c>
      <c r="AN111" t="b">
        <f t="shared" si="72"/>
        <v>0</v>
      </c>
      <c r="AO111" t="b">
        <f t="shared" si="73"/>
        <v>1</v>
      </c>
      <c r="AP111" t="b">
        <f t="shared" si="74"/>
        <v>0</v>
      </c>
      <c r="AQ111" t="b">
        <f t="shared" si="75"/>
        <v>0</v>
      </c>
      <c r="AR111" t="b">
        <f t="shared" si="76"/>
        <v>0</v>
      </c>
      <c r="AS111" t="b">
        <f t="shared" si="77"/>
        <v>0</v>
      </c>
      <c r="AT111" t="b">
        <f t="shared" si="78"/>
        <v>0</v>
      </c>
      <c r="AU111" t="b">
        <f t="shared" si="79"/>
        <v>0</v>
      </c>
      <c r="AV111" t="b">
        <f t="shared" si="80"/>
        <v>0</v>
      </c>
      <c r="AW111" t="b">
        <f t="shared" si="81"/>
        <v>0</v>
      </c>
      <c r="AX111" t="b">
        <f t="shared" si="82"/>
        <v>0</v>
      </c>
      <c r="AY111" t="b">
        <f t="shared" si="83"/>
        <v>0</v>
      </c>
      <c r="AZ111" t="b">
        <f t="shared" si="84"/>
        <v>0</v>
      </c>
      <c r="BA111" t="b">
        <f t="shared" si="85"/>
        <v>0</v>
      </c>
      <c r="BB111" t="b">
        <f t="shared" si="86"/>
        <v>0</v>
      </c>
      <c r="BC111" t="b">
        <f t="shared" si="87"/>
        <v>0</v>
      </c>
      <c r="BD111" t="b">
        <f t="shared" si="88"/>
        <v>0</v>
      </c>
      <c r="BE111" t="b">
        <f t="shared" si="89"/>
        <v>0</v>
      </c>
      <c r="BF111" t="b">
        <f t="shared" si="90"/>
        <v>1</v>
      </c>
    </row>
    <row r="112" spans="1:58" x14ac:dyDescent="0.2">
      <c r="A112" t="s">
        <v>8</v>
      </c>
      <c r="B112">
        <v>-5.3426761110000003</v>
      </c>
      <c r="C112">
        <v>68</v>
      </c>
      <c r="D112" t="s">
        <v>9</v>
      </c>
      <c r="E112" t="s">
        <v>15</v>
      </c>
      <c r="F112">
        <v>0</v>
      </c>
      <c r="G112">
        <v>0</v>
      </c>
      <c r="H112">
        <v>0</v>
      </c>
      <c r="I112">
        <v>0</v>
      </c>
      <c r="J112" t="s">
        <v>73</v>
      </c>
      <c r="K112" t="b">
        <f t="shared" si="91"/>
        <v>1</v>
      </c>
      <c r="L112" t="b">
        <f t="shared" si="46"/>
        <v>1</v>
      </c>
      <c r="M112" t="b">
        <f t="shared" si="47"/>
        <v>1</v>
      </c>
      <c r="N112">
        <v>1</v>
      </c>
      <c r="O112" t="b">
        <f t="shared" si="48"/>
        <v>0</v>
      </c>
      <c r="P112" t="b">
        <f t="shared" si="49"/>
        <v>1</v>
      </c>
      <c r="Q112" t="b">
        <f t="shared" si="50"/>
        <v>0</v>
      </c>
      <c r="R112" t="b">
        <f t="shared" si="51"/>
        <v>0</v>
      </c>
      <c r="S112" t="b">
        <f t="shared" si="52"/>
        <v>0</v>
      </c>
      <c r="T112" t="b">
        <f t="shared" si="53"/>
        <v>0</v>
      </c>
      <c r="U112" t="b">
        <f t="shared" si="54"/>
        <v>1</v>
      </c>
      <c r="V112" t="b">
        <f t="shared" si="55"/>
        <v>0</v>
      </c>
      <c r="W112" t="b">
        <f t="shared" si="56"/>
        <v>0</v>
      </c>
      <c r="X112" t="b">
        <f t="shared" si="57"/>
        <v>0</v>
      </c>
      <c r="Y112" t="b">
        <f t="shared" si="58"/>
        <v>0</v>
      </c>
      <c r="Z112" t="b">
        <f t="shared" si="59"/>
        <v>0</v>
      </c>
      <c r="AA112" t="b">
        <v>1</v>
      </c>
      <c r="AB112" t="b">
        <f t="shared" si="60"/>
        <v>0</v>
      </c>
      <c r="AC112" t="b">
        <f t="shared" si="61"/>
        <v>0</v>
      </c>
      <c r="AD112" t="b">
        <f t="shared" si="62"/>
        <v>0</v>
      </c>
      <c r="AE112" t="b">
        <f t="shared" si="63"/>
        <v>0</v>
      </c>
      <c r="AF112" t="b">
        <f t="shared" si="64"/>
        <v>0</v>
      </c>
      <c r="AG112" t="b">
        <f t="shared" si="65"/>
        <v>0</v>
      </c>
      <c r="AH112" t="b">
        <f t="shared" si="66"/>
        <v>0</v>
      </c>
      <c r="AI112" t="b">
        <f t="shared" si="67"/>
        <v>0</v>
      </c>
      <c r="AJ112" t="b">
        <f t="shared" si="68"/>
        <v>0</v>
      </c>
      <c r="AK112" t="b">
        <f t="shared" si="69"/>
        <v>0</v>
      </c>
      <c r="AL112" t="b">
        <f t="shared" si="70"/>
        <v>0</v>
      </c>
      <c r="AM112" t="b">
        <f t="shared" si="71"/>
        <v>0</v>
      </c>
      <c r="AN112" t="b">
        <f t="shared" si="72"/>
        <v>0</v>
      </c>
      <c r="AO112" t="b">
        <f t="shared" si="73"/>
        <v>1</v>
      </c>
      <c r="AP112" t="b">
        <f t="shared" si="74"/>
        <v>0</v>
      </c>
      <c r="AQ112" t="b">
        <f t="shared" si="75"/>
        <v>0</v>
      </c>
      <c r="AR112" t="b">
        <f t="shared" si="76"/>
        <v>0</v>
      </c>
      <c r="AS112" t="b">
        <f t="shared" si="77"/>
        <v>0</v>
      </c>
      <c r="AT112" t="b">
        <f t="shared" si="78"/>
        <v>0</v>
      </c>
      <c r="AU112" t="b">
        <f t="shared" si="79"/>
        <v>0</v>
      </c>
      <c r="AV112" t="b">
        <f t="shared" si="80"/>
        <v>0</v>
      </c>
      <c r="AW112" t="b">
        <f t="shared" si="81"/>
        <v>0</v>
      </c>
      <c r="AX112" t="b">
        <f t="shared" si="82"/>
        <v>0</v>
      </c>
      <c r="AY112" t="b">
        <f t="shared" si="83"/>
        <v>0</v>
      </c>
      <c r="AZ112" t="b">
        <f t="shared" si="84"/>
        <v>0</v>
      </c>
      <c r="BA112" t="b">
        <f t="shared" si="85"/>
        <v>0</v>
      </c>
      <c r="BB112" t="b">
        <f t="shared" si="86"/>
        <v>0</v>
      </c>
      <c r="BC112" t="b">
        <f t="shared" si="87"/>
        <v>0</v>
      </c>
      <c r="BD112" t="b">
        <f t="shared" si="88"/>
        <v>0</v>
      </c>
      <c r="BE112" t="b">
        <f t="shared" si="89"/>
        <v>0</v>
      </c>
      <c r="BF112" t="b">
        <f t="shared" si="90"/>
        <v>1</v>
      </c>
    </row>
    <row r="113" spans="1:58" x14ac:dyDescent="0.2">
      <c r="A113" t="s">
        <v>8</v>
      </c>
      <c r="B113">
        <v>4.1871186180000004</v>
      </c>
      <c r="C113">
        <v>81</v>
      </c>
      <c r="D113" t="s">
        <v>13</v>
      </c>
      <c r="E113" t="s">
        <v>76</v>
      </c>
      <c r="F113">
        <v>0</v>
      </c>
      <c r="G113">
        <v>1</v>
      </c>
      <c r="H113">
        <v>0.5</v>
      </c>
      <c r="I113">
        <v>1</v>
      </c>
      <c r="J113" t="s">
        <v>73</v>
      </c>
      <c r="K113" t="b">
        <f t="shared" si="91"/>
        <v>1</v>
      </c>
      <c r="L113" t="b">
        <f t="shared" si="46"/>
        <v>0</v>
      </c>
      <c r="M113" t="b">
        <f t="shared" si="47"/>
        <v>0</v>
      </c>
      <c r="N113">
        <v>1</v>
      </c>
      <c r="O113" t="b">
        <f t="shared" si="48"/>
        <v>0</v>
      </c>
      <c r="P113" t="b">
        <f t="shared" si="49"/>
        <v>1</v>
      </c>
      <c r="Q113" t="b">
        <f t="shared" si="50"/>
        <v>1</v>
      </c>
      <c r="R113" t="b">
        <f t="shared" si="51"/>
        <v>1</v>
      </c>
      <c r="S113" t="b">
        <f t="shared" si="52"/>
        <v>1</v>
      </c>
      <c r="T113" t="b">
        <f t="shared" si="53"/>
        <v>1</v>
      </c>
      <c r="U113" t="b">
        <f t="shared" si="54"/>
        <v>0</v>
      </c>
      <c r="V113" t="b">
        <f t="shared" si="55"/>
        <v>0</v>
      </c>
      <c r="W113" t="b">
        <f t="shared" si="56"/>
        <v>1</v>
      </c>
      <c r="X113" t="b">
        <f t="shared" si="57"/>
        <v>0</v>
      </c>
      <c r="Y113" t="b">
        <f t="shared" si="58"/>
        <v>1</v>
      </c>
      <c r="Z113" t="b">
        <f t="shared" si="59"/>
        <v>1</v>
      </c>
      <c r="AA113" t="b">
        <v>1</v>
      </c>
      <c r="AB113" t="b">
        <f t="shared" si="60"/>
        <v>0</v>
      </c>
      <c r="AC113" t="b">
        <f t="shared" si="61"/>
        <v>0</v>
      </c>
      <c r="AD113" t="b">
        <f t="shared" si="62"/>
        <v>0</v>
      </c>
      <c r="AE113" t="b">
        <f t="shared" si="63"/>
        <v>0</v>
      </c>
      <c r="AF113" t="b">
        <f t="shared" si="64"/>
        <v>0</v>
      </c>
      <c r="AG113" t="b">
        <f t="shared" si="65"/>
        <v>0</v>
      </c>
      <c r="AH113" t="b">
        <f t="shared" si="66"/>
        <v>0</v>
      </c>
      <c r="AI113" t="b">
        <f t="shared" si="67"/>
        <v>0</v>
      </c>
      <c r="AJ113" t="b">
        <f t="shared" si="68"/>
        <v>1</v>
      </c>
      <c r="AK113" t="b">
        <f t="shared" si="69"/>
        <v>0</v>
      </c>
      <c r="AL113" t="b">
        <f t="shared" si="70"/>
        <v>0</v>
      </c>
      <c r="AM113" t="b">
        <f t="shared" si="71"/>
        <v>0</v>
      </c>
      <c r="AN113" t="b">
        <f t="shared" si="72"/>
        <v>0</v>
      </c>
      <c r="AO113" t="b">
        <f t="shared" si="73"/>
        <v>1</v>
      </c>
      <c r="AP113" t="b">
        <f t="shared" si="74"/>
        <v>1</v>
      </c>
      <c r="AQ113" t="b">
        <f t="shared" si="75"/>
        <v>0</v>
      </c>
      <c r="AR113" t="b">
        <f t="shared" si="76"/>
        <v>0</v>
      </c>
      <c r="AS113" t="b">
        <f t="shared" si="77"/>
        <v>1</v>
      </c>
      <c r="AT113" t="b">
        <f t="shared" si="78"/>
        <v>0</v>
      </c>
      <c r="AU113" t="b">
        <f t="shared" si="79"/>
        <v>0</v>
      </c>
      <c r="AV113" t="b">
        <f t="shared" si="80"/>
        <v>1</v>
      </c>
      <c r="AW113" t="b">
        <f t="shared" si="81"/>
        <v>1</v>
      </c>
      <c r="AX113" t="b">
        <f t="shared" si="82"/>
        <v>0</v>
      </c>
      <c r="AY113" t="b">
        <f t="shared" si="83"/>
        <v>1</v>
      </c>
      <c r="AZ113" t="b">
        <f t="shared" si="84"/>
        <v>0</v>
      </c>
      <c r="BA113" t="b">
        <f t="shared" si="85"/>
        <v>0</v>
      </c>
      <c r="BB113" t="b">
        <f t="shared" si="86"/>
        <v>0</v>
      </c>
      <c r="BC113" t="b">
        <f t="shared" si="87"/>
        <v>0</v>
      </c>
      <c r="BD113" t="b">
        <f t="shared" si="88"/>
        <v>1</v>
      </c>
      <c r="BE113" t="b">
        <f t="shared" si="89"/>
        <v>0</v>
      </c>
      <c r="BF113" t="b">
        <f t="shared" si="90"/>
        <v>1</v>
      </c>
    </row>
    <row r="114" spans="1:58" x14ac:dyDescent="0.2">
      <c r="A114" t="s">
        <v>8</v>
      </c>
      <c r="B114">
        <v>-0.40979335099999997</v>
      </c>
      <c r="C114">
        <v>57</v>
      </c>
      <c r="D114" t="s">
        <v>13</v>
      </c>
      <c r="E114" t="s">
        <v>77</v>
      </c>
      <c r="F114">
        <v>0</v>
      </c>
      <c r="G114">
        <v>0</v>
      </c>
      <c r="H114">
        <v>0.5</v>
      </c>
      <c r="I114">
        <v>0</v>
      </c>
      <c r="J114" t="s">
        <v>73</v>
      </c>
      <c r="K114" t="b">
        <f t="shared" si="91"/>
        <v>1</v>
      </c>
      <c r="L114" t="b">
        <f t="shared" si="46"/>
        <v>0</v>
      </c>
      <c r="M114" t="b">
        <f t="shared" si="47"/>
        <v>0</v>
      </c>
      <c r="N114">
        <v>1</v>
      </c>
      <c r="O114" t="b">
        <f t="shared" si="48"/>
        <v>0</v>
      </c>
      <c r="P114" t="b">
        <f t="shared" si="49"/>
        <v>1</v>
      </c>
      <c r="Q114" t="b">
        <f t="shared" si="50"/>
        <v>0</v>
      </c>
      <c r="R114" t="b">
        <f t="shared" si="51"/>
        <v>0</v>
      </c>
      <c r="S114" t="b">
        <f t="shared" si="52"/>
        <v>0</v>
      </c>
      <c r="T114" t="b">
        <f t="shared" si="53"/>
        <v>0</v>
      </c>
      <c r="U114" t="b">
        <f t="shared" si="54"/>
        <v>0</v>
      </c>
      <c r="V114" t="b">
        <f t="shared" si="55"/>
        <v>0</v>
      </c>
      <c r="W114" t="b">
        <f t="shared" si="56"/>
        <v>0</v>
      </c>
      <c r="X114" t="b">
        <f t="shared" si="57"/>
        <v>0</v>
      </c>
      <c r="Y114" t="b">
        <f t="shared" si="58"/>
        <v>0</v>
      </c>
      <c r="Z114" t="b">
        <f t="shared" si="59"/>
        <v>0</v>
      </c>
      <c r="AA114" t="b">
        <v>1</v>
      </c>
      <c r="AB114" t="b">
        <f t="shared" si="60"/>
        <v>0</v>
      </c>
      <c r="AC114" t="b">
        <f t="shared" si="61"/>
        <v>0</v>
      </c>
      <c r="AD114" t="b">
        <f t="shared" si="62"/>
        <v>0</v>
      </c>
      <c r="AE114" t="b">
        <f t="shared" si="63"/>
        <v>0</v>
      </c>
      <c r="AF114" t="b">
        <f t="shared" si="64"/>
        <v>0</v>
      </c>
      <c r="AG114" t="b">
        <f t="shared" si="65"/>
        <v>0</v>
      </c>
      <c r="AH114" t="b">
        <f t="shared" si="66"/>
        <v>0</v>
      </c>
      <c r="AI114" t="b">
        <f t="shared" si="67"/>
        <v>0</v>
      </c>
      <c r="AJ114" t="b">
        <f t="shared" si="68"/>
        <v>0</v>
      </c>
      <c r="AK114" t="b">
        <f t="shared" si="69"/>
        <v>0</v>
      </c>
      <c r="AL114" t="b">
        <f t="shared" si="70"/>
        <v>0</v>
      </c>
      <c r="AM114" t="b">
        <f t="shared" si="71"/>
        <v>0</v>
      </c>
      <c r="AN114" t="b">
        <f t="shared" si="72"/>
        <v>0</v>
      </c>
      <c r="AO114" t="b">
        <f t="shared" si="73"/>
        <v>1</v>
      </c>
      <c r="AP114" t="b">
        <f t="shared" si="74"/>
        <v>0</v>
      </c>
      <c r="AQ114" t="b">
        <f t="shared" si="75"/>
        <v>0</v>
      </c>
      <c r="AR114" t="b">
        <f t="shared" si="76"/>
        <v>0</v>
      </c>
      <c r="AS114" t="b">
        <f t="shared" si="77"/>
        <v>0</v>
      </c>
      <c r="AT114" t="b">
        <f t="shared" si="78"/>
        <v>0</v>
      </c>
      <c r="AU114" t="b">
        <f t="shared" si="79"/>
        <v>0</v>
      </c>
      <c r="AV114" t="b">
        <f t="shared" si="80"/>
        <v>0</v>
      </c>
      <c r="AW114" t="b">
        <f t="shared" si="81"/>
        <v>0</v>
      </c>
      <c r="AX114" t="b">
        <f t="shared" si="82"/>
        <v>0</v>
      </c>
      <c r="AY114" t="b">
        <f t="shared" si="83"/>
        <v>0</v>
      </c>
      <c r="AZ114" t="b">
        <f t="shared" si="84"/>
        <v>0</v>
      </c>
      <c r="BA114" t="b">
        <f t="shared" si="85"/>
        <v>0</v>
      </c>
      <c r="BB114" t="b">
        <f t="shared" si="86"/>
        <v>0</v>
      </c>
      <c r="BC114" t="b">
        <f t="shared" si="87"/>
        <v>0</v>
      </c>
      <c r="BD114" t="b">
        <f t="shared" si="88"/>
        <v>0</v>
      </c>
      <c r="BE114" t="b">
        <f t="shared" si="89"/>
        <v>0</v>
      </c>
      <c r="BF114" t="b">
        <f t="shared" si="90"/>
        <v>1</v>
      </c>
    </row>
    <row r="115" spans="1:58" x14ac:dyDescent="0.2">
      <c r="A115" t="s">
        <v>8</v>
      </c>
      <c r="C115">
        <v>75</v>
      </c>
      <c r="D115" t="s">
        <v>9</v>
      </c>
      <c r="E115" t="s">
        <v>24</v>
      </c>
      <c r="F115">
        <v>0.5</v>
      </c>
      <c r="G115">
        <v>0</v>
      </c>
      <c r="H115">
        <v>0.5</v>
      </c>
      <c r="I115">
        <v>0</v>
      </c>
      <c r="J115" t="s">
        <v>73</v>
      </c>
      <c r="K115" t="b">
        <f t="shared" si="91"/>
        <v>0</v>
      </c>
      <c r="L115" t="b">
        <f t="shared" si="46"/>
        <v>0</v>
      </c>
      <c r="M115" t="b">
        <f t="shared" si="47"/>
        <v>0</v>
      </c>
      <c r="N115">
        <v>1</v>
      </c>
      <c r="O115" t="b">
        <f t="shared" si="48"/>
        <v>1</v>
      </c>
      <c r="P115" t="b">
        <f t="shared" si="49"/>
        <v>1</v>
      </c>
      <c r="Q115" t="b">
        <f t="shared" si="50"/>
        <v>0</v>
      </c>
      <c r="R115" t="b">
        <f t="shared" si="51"/>
        <v>0</v>
      </c>
      <c r="S115" t="b">
        <f t="shared" si="52"/>
        <v>0</v>
      </c>
      <c r="T115" t="b">
        <f t="shared" si="53"/>
        <v>0</v>
      </c>
      <c r="U115" t="b">
        <f t="shared" si="54"/>
        <v>0</v>
      </c>
      <c r="V115" t="b">
        <f t="shared" si="55"/>
        <v>0</v>
      </c>
      <c r="W115" t="b">
        <f t="shared" si="56"/>
        <v>0</v>
      </c>
      <c r="X115" t="b">
        <f t="shared" si="57"/>
        <v>0</v>
      </c>
      <c r="Y115" t="b">
        <f t="shared" si="58"/>
        <v>0</v>
      </c>
      <c r="Z115" t="b">
        <f t="shared" si="59"/>
        <v>0</v>
      </c>
      <c r="AA115" t="b">
        <v>1</v>
      </c>
      <c r="AB115" t="b">
        <f t="shared" si="60"/>
        <v>0</v>
      </c>
      <c r="AC115" t="b">
        <f t="shared" si="61"/>
        <v>0</v>
      </c>
      <c r="AD115" t="b">
        <f t="shared" si="62"/>
        <v>0</v>
      </c>
      <c r="AE115" t="b">
        <f t="shared" si="63"/>
        <v>0</v>
      </c>
      <c r="AF115" t="b">
        <f t="shared" si="64"/>
        <v>1</v>
      </c>
      <c r="AG115" t="b">
        <f t="shared" si="65"/>
        <v>1</v>
      </c>
      <c r="AH115" t="b">
        <f t="shared" si="66"/>
        <v>0</v>
      </c>
      <c r="AI115" t="b">
        <f t="shared" si="67"/>
        <v>0</v>
      </c>
      <c r="AJ115" t="b">
        <f t="shared" si="68"/>
        <v>0</v>
      </c>
      <c r="AK115" t="b">
        <f t="shared" si="69"/>
        <v>0</v>
      </c>
      <c r="AL115" t="b">
        <f t="shared" si="70"/>
        <v>0</v>
      </c>
      <c r="AM115" t="b">
        <f t="shared" si="71"/>
        <v>0</v>
      </c>
      <c r="AN115" t="b">
        <f t="shared" si="72"/>
        <v>0</v>
      </c>
      <c r="AO115" t="b">
        <f t="shared" si="73"/>
        <v>1</v>
      </c>
      <c r="AP115" t="b">
        <f t="shared" si="74"/>
        <v>0</v>
      </c>
      <c r="AQ115" t="b">
        <f t="shared" si="75"/>
        <v>0</v>
      </c>
      <c r="AR115" t="b">
        <f t="shared" si="76"/>
        <v>0</v>
      </c>
      <c r="AS115" t="b">
        <f t="shared" si="77"/>
        <v>0</v>
      </c>
      <c r="AT115" t="b">
        <f t="shared" si="78"/>
        <v>0</v>
      </c>
      <c r="AU115" t="b">
        <f t="shared" si="79"/>
        <v>0</v>
      </c>
      <c r="AV115" t="b">
        <f t="shared" si="80"/>
        <v>0</v>
      </c>
      <c r="AW115" t="b">
        <f t="shared" si="81"/>
        <v>0</v>
      </c>
      <c r="AX115" t="b">
        <f t="shared" si="82"/>
        <v>0</v>
      </c>
      <c r="AY115" t="b">
        <f t="shared" si="83"/>
        <v>0</v>
      </c>
      <c r="AZ115" t="b">
        <f t="shared" si="84"/>
        <v>0</v>
      </c>
      <c r="BA115" t="b">
        <f t="shared" si="85"/>
        <v>1</v>
      </c>
      <c r="BB115" t="b">
        <f t="shared" si="86"/>
        <v>0</v>
      </c>
      <c r="BC115" t="b">
        <f t="shared" si="87"/>
        <v>1</v>
      </c>
      <c r="BD115" t="b">
        <f t="shared" si="88"/>
        <v>1</v>
      </c>
      <c r="BE115" t="b">
        <f t="shared" si="89"/>
        <v>0</v>
      </c>
      <c r="BF115" t="b">
        <f t="shared" si="90"/>
        <v>0</v>
      </c>
    </row>
    <row r="116" spans="1:58" x14ac:dyDescent="0.2">
      <c r="A116" t="s">
        <v>8</v>
      </c>
      <c r="C116">
        <v>54</v>
      </c>
      <c r="D116" t="s">
        <v>13</v>
      </c>
      <c r="F116">
        <v>0</v>
      </c>
      <c r="G116">
        <v>0</v>
      </c>
      <c r="H116">
        <v>0</v>
      </c>
      <c r="I116">
        <v>0</v>
      </c>
      <c r="J116" t="s">
        <v>73</v>
      </c>
      <c r="K116" t="b">
        <f t="shared" si="91"/>
        <v>1</v>
      </c>
      <c r="L116" t="b">
        <f t="shared" si="46"/>
        <v>1</v>
      </c>
      <c r="M116" t="b">
        <f t="shared" si="47"/>
        <v>1</v>
      </c>
      <c r="N116">
        <v>1</v>
      </c>
      <c r="O116" t="b">
        <f t="shared" si="48"/>
        <v>0</v>
      </c>
      <c r="P116" t="b">
        <f t="shared" si="49"/>
        <v>1</v>
      </c>
      <c r="Q116" t="b">
        <f t="shared" si="50"/>
        <v>0</v>
      </c>
      <c r="R116" t="b">
        <f t="shared" si="51"/>
        <v>0</v>
      </c>
      <c r="S116" t="b">
        <f t="shared" si="52"/>
        <v>0</v>
      </c>
      <c r="T116" t="b">
        <f t="shared" si="53"/>
        <v>0</v>
      </c>
      <c r="U116" t="b">
        <f t="shared" si="54"/>
        <v>1</v>
      </c>
      <c r="V116" t="b">
        <f t="shared" si="55"/>
        <v>0</v>
      </c>
      <c r="W116" t="b">
        <f t="shared" si="56"/>
        <v>0</v>
      </c>
      <c r="X116" t="b">
        <f t="shared" si="57"/>
        <v>0</v>
      </c>
      <c r="Y116" t="b">
        <f t="shared" si="58"/>
        <v>0</v>
      </c>
      <c r="Z116" t="b">
        <f t="shared" si="59"/>
        <v>0</v>
      </c>
      <c r="AA116" t="b">
        <v>0</v>
      </c>
      <c r="AB116" t="b">
        <f t="shared" si="60"/>
        <v>1</v>
      </c>
      <c r="AC116" t="b">
        <f t="shared" si="61"/>
        <v>0</v>
      </c>
      <c r="AD116" t="b">
        <f t="shared" si="62"/>
        <v>1</v>
      </c>
      <c r="AE116" t="b">
        <f t="shared" si="63"/>
        <v>0</v>
      </c>
      <c r="AF116" t="b">
        <f t="shared" si="64"/>
        <v>0</v>
      </c>
      <c r="AG116" t="b">
        <f t="shared" si="65"/>
        <v>0</v>
      </c>
      <c r="AH116" t="b">
        <f t="shared" si="66"/>
        <v>0</v>
      </c>
      <c r="AI116" t="b">
        <f t="shared" si="67"/>
        <v>0</v>
      </c>
      <c r="AJ116" t="b">
        <f t="shared" si="68"/>
        <v>0</v>
      </c>
      <c r="AK116" t="b">
        <f t="shared" si="69"/>
        <v>0</v>
      </c>
      <c r="AL116" t="b">
        <f t="shared" si="70"/>
        <v>0</v>
      </c>
      <c r="AM116" t="b">
        <f t="shared" si="71"/>
        <v>0</v>
      </c>
      <c r="AN116" t="b">
        <f t="shared" si="72"/>
        <v>0</v>
      </c>
      <c r="AO116" t="b">
        <f t="shared" si="73"/>
        <v>0</v>
      </c>
      <c r="AP116" t="b">
        <f t="shared" si="74"/>
        <v>0</v>
      </c>
      <c r="AQ116" t="b">
        <f t="shared" si="75"/>
        <v>0</v>
      </c>
      <c r="AR116" t="b">
        <f t="shared" si="76"/>
        <v>0</v>
      </c>
      <c r="AS116" t="b">
        <f t="shared" si="77"/>
        <v>0</v>
      </c>
      <c r="AT116" t="b">
        <f t="shared" si="78"/>
        <v>0</v>
      </c>
      <c r="AU116" t="b">
        <f t="shared" si="79"/>
        <v>0</v>
      </c>
      <c r="AV116" t="b">
        <f t="shared" si="80"/>
        <v>0</v>
      </c>
      <c r="AW116" t="b">
        <f t="shared" si="81"/>
        <v>0</v>
      </c>
      <c r="AX116" t="b">
        <f t="shared" si="82"/>
        <v>0</v>
      </c>
      <c r="AY116" t="b">
        <f t="shared" si="83"/>
        <v>0</v>
      </c>
      <c r="AZ116" t="b">
        <f t="shared" si="84"/>
        <v>0</v>
      </c>
      <c r="BA116" t="b">
        <f t="shared" si="85"/>
        <v>0</v>
      </c>
      <c r="BB116" t="b">
        <f t="shared" si="86"/>
        <v>0</v>
      </c>
      <c r="BC116" t="b">
        <f t="shared" si="87"/>
        <v>0</v>
      </c>
      <c r="BD116" t="b">
        <f t="shared" si="88"/>
        <v>0</v>
      </c>
      <c r="BE116" t="b">
        <f t="shared" si="89"/>
        <v>0</v>
      </c>
      <c r="BF116" t="b">
        <f t="shared" si="90"/>
        <v>0</v>
      </c>
    </row>
    <row r="117" spans="1:58" x14ac:dyDescent="0.2">
      <c r="A117" t="s">
        <v>8</v>
      </c>
      <c r="B117">
        <v>-1.760162252</v>
      </c>
      <c r="C117">
        <v>82</v>
      </c>
      <c r="D117" t="s">
        <v>13</v>
      </c>
      <c r="E117" t="s">
        <v>12</v>
      </c>
      <c r="F117">
        <v>0</v>
      </c>
      <c r="G117">
        <v>0</v>
      </c>
      <c r="H117">
        <v>0</v>
      </c>
      <c r="I117">
        <v>0</v>
      </c>
      <c r="J117" t="s">
        <v>73</v>
      </c>
      <c r="K117" t="b">
        <f t="shared" si="91"/>
        <v>1</v>
      </c>
      <c r="L117" t="b">
        <f t="shared" si="46"/>
        <v>1</v>
      </c>
      <c r="M117" t="b">
        <f t="shared" si="47"/>
        <v>1</v>
      </c>
      <c r="N117">
        <v>1</v>
      </c>
      <c r="O117" t="b">
        <f t="shared" si="48"/>
        <v>0</v>
      </c>
      <c r="P117" t="b">
        <f t="shared" si="49"/>
        <v>1</v>
      </c>
      <c r="Q117" t="b">
        <f t="shared" si="50"/>
        <v>0</v>
      </c>
      <c r="R117" t="b">
        <f t="shared" si="51"/>
        <v>0</v>
      </c>
      <c r="S117" t="b">
        <f t="shared" si="52"/>
        <v>0</v>
      </c>
      <c r="T117" t="b">
        <f t="shared" si="53"/>
        <v>0</v>
      </c>
      <c r="U117" t="b">
        <f t="shared" si="54"/>
        <v>1</v>
      </c>
      <c r="V117" t="b">
        <f t="shared" si="55"/>
        <v>0</v>
      </c>
      <c r="W117" t="b">
        <f t="shared" si="56"/>
        <v>0</v>
      </c>
      <c r="X117" t="b">
        <f t="shared" si="57"/>
        <v>0</v>
      </c>
      <c r="Y117" t="b">
        <f t="shared" si="58"/>
        <v>0</v>
      </c>
      <c r="Z117" t="b">
        <f t="shared" si="59"/>
        <v>0</v>
      </c>
      <c r="AA117" t="b">
        <v>0</v>
      </c>
      <c r="AB117" t="b">
        <f t="shared" si="60"/>
        <v>1</v>
      </c>
      <c r="AC117" t="b">
        <f t="shared" si="61"/>
        <v>0</v>
      </c>
      <c r="AD117" t="b">
        <f t="shared" si="62"/>
        <v>1</v>
      </c>
      <c r="AE117" t="b">
        <f t="shared" si="63"/>
        <v>0</v>
      </c>
      <c r="AF117" t="b">
        <f t="shared" si="64"/>
        <v>0</v>
      </c>
      <c r="AG117" t="b">
        <f t="shared" si="65"/>
        <v>0</v>
      </c>
      <c r="AH117" t="b">
        <f t="shared" si="66"/>
        <v>0</v>
      </c>
      <c r="AI117" t="b">
        <f t="shared" si="67"/>
        <v>0</v>
      </c>
      <c r="AJ117" t="b">
        <f t="shared" si="68"/>
        <v>0</v>
      </c>
      <c r="AK117" t="b">
        <f t="shared" si="69"/>
        <v>0</v>
      </c>
      <c r="AL117" t="b">
        <f t="shared" si="70"/>
        <v>0</v>
      </c>
      <c r="AM117" t="b">
        <f t="shared" si="71"/>
        <v>0</v>
      </c>
      <c r="AN117" t="b">
        <f t="shared" si="72"/>
        <v>0</v>
      </c>
      <c r="AO117" t="b">
        <f t="shared" si="73"/>
        <v>0</v>
      </c>
      <c r="AP117" t="b">
        <f t="shared" si="74"/>
        <v>0</v>
      </c>
      <c r="AQ117" t="b">
        <f t="shared" si="75"/>
        <v>0</v>
      </c>
      <c r="AR117" t="b">
        <f t="shared" si="76"/>
        <v>0</v>
      </c>
      <c r="AS117" t="b">
        <f t="shared" si="77"/>
        <v>0</v>
      </c>
      <c r="AT117" t="b">
        <f t="shared" si="78"/>
        <v>0</v>
      </c>
      <c r="AU117" t="b">
        <f t="shared" si="79"/>
        <v>0</v>
      </c>
      <c r="AV117" t="b">
        <f t="shared" si="80"/>
        <v>0</v>
      </c>
      <c r="AW117" t="b">
        <f t="shared" si="81"/>
        <v>0</v>
      </c>
      <c r="AX117" t="b">
        <f t="shared" si="82"/>
        <v>0</v>
      </c>
      <c r="AY117" t="b">
        <f t="shared" si="83"/>
        <v>0</v>
      </c>
      <c r="AZ117" t="b">
        <f t="shared" si="84"/>
        <v>0</v>
      </c>
      <c r="BA117" t="b">
        <f t="shared" si="85"/>
        <v>0</v>
      </c>
      <c r="BB117" t="b">
        <f t="shared" si="86"/>
        <v>0</v>
      </c>
      <c r="BC117" t="b">
        <f t="shared" si="87"/>
        <v>0</v>
      </c>
      <c r="BD117" t="b">
        <f t="shared" si="88"/>
        <v>0</v>
      </c>
      <c r="BE117" t="b">
        <f t="shared" si="89"/>
        <v>0</v>
      </c>
      <c r="BF117" t="b">
        <f t="shared" si="90"/>
        <v>0</v>
      </c>
    </row>
    <row r="118" spans="1:58" x14ac:dyDescent="0.2">
      <c r="A118" t="s">
        <v>8</v>
      </c>
      <c r="B118">
        <v>3.7033907999999997E-2</v>
      </c>
      <c r="C118">
        <v>72</v>
      </c>
      <c r="D118" t="s">
        <v>13</v>
      </c>
      <c r="F118">
        <v>0</v>
      </c>
      <c r="G118">
        <v>0</v>
      </c>
      <c r="H118">
        <v>0</v>
      </c>
      <c r="I118">
        <v>0</v>
      </c>
      <c r="J118" t="s">
        <v>73</v>
      </c>
      <c r="K118" t="b">
        <f t="shared" si="91"/>
        <v>1</v>
      </c>
      <c r="L118" t="b">
        <f t="shared" si="46"/>
        <v>1</v>
      </c>
      <c r="M118" t="b">
        <f t="shared" si="47"/>
        <v>1</v>
      </c>
      <c r="N118">
        <v>1</v>
      </c>
      <c r="O118" t="b">
        <f t="shared" si="48"/>
        <v>0</v>
      </c>
      <c r="P118" t="b">
        <f t="shared" si="49"/>
        <v>1</v>
      </c>
      <c r="Q118" t="b">
        <f t="shared" si="50"/>
        <v>0</v>
      </c>
      <c r="R118" t="b">
        <f t="shared" si="51"/>
        <v>0</v>
      </c>
      <c r="S118" t="b">
        <f t="shared" si="52"/>
        <v>0</v>
      </c>
      <c r="T118" t="b">
        <f t="shared" si="53"/>
        <v>0</v>
      </c>
      <c r="U118" t="b">
        <f t="shared" si="54"/>
        <v>1</v>
      </c>
      <c r="V118" t="b">
        <f t="shared" si="55"/>
        <v>0</v>
      </c>
      <c r="W118" t="b">
        <f t="shared" si="56"/>
        <v>0</v>
      </c>
      <c r="X118" t="b">
        <f t="shared" si="57"/>
        <v>0</v>
      </c>
      <c r="Y118" t="b">
        <f t="shared" si="58"/>
        <v>0</v>
      </c>
      <c r="Z118" t="b">
        <f t="shared" si="59"/>
        <v>0</v>
      </c>
      <c r="AA118" t="b">
        <v>0</v>
      </c>
      <c r="AB118" t="b">
        <f t="shared" si="60"/>
        <v>1</v>
      </c>
      <c r="AC118" t="b">
        <f t="shared" si="61"/>
        <v>0</v>
      </c>
      <c r="AD118" t="b">
        <f t="shared" si="62"/>
        <v>1</v>
      </c>
      <c r="AE118" t="b">
        <f t="shared" si="63"/>
        <v>0</v>
      </c>
      <c r="AF118" t="b">
        <f t="shared" si="64"/>
        <v>0</v>
      </c>
      <c r="AG118" t="b">
        <f t="shared" si="65"/>
        <v>0</v>
      </c>
      <c r="AH118" t="b">
        <f t="shared" si="66"/>
        <v>0</v>
      </c>
      <c r="AI118" t="b">
        <f t="shared" si="67"/>
        <v>0</v>
      </c>
      <c r="AJ118" t="b">
        <f t="shared" si="68"/>
        <v>0</v>
      </c>
      <c r="AK118" t="b">
        <f t="shared" si="69"/>
        <v>0</v>
      </c>
      <c r="AL118" t="b">
        <f t="shared" si="70"/>
        <v>0</v>
      </c>
      <c r="AM118" t="b">
        <f t="shared" si="71"/>
        <v>0</v>
      </c>
      <c r="AN118" t="b">
        <f t="shared" si="72"/>
        <v>0</v>
      </c>
      <c r="AO118" t="b">
        <f t="shared" si="73"/>
        <v>0</v>
      </c>
      <c r="AP118" t="b">
        <f t="shared" si="74"/>
        <v>0</v>
      </c>
      <c r="AQ118" t="b">
        <f t="shared" si="75"/>
        <v>0</v>
      </c>
      <c r="AR118" t="b">
        <f t="shared" si="76"/>
        <v>0</v>
      </c>
      <c r="AS118" t="b">
        <f t="shared" si="77"/>
        <v>0</v>
      </c>
      <c r="AT118" t="b">
        <f t="shared" si="78"/>
        <v>0</v>
      </c>
      <c r="AU118" t="b">
        <f t="shared" si="79"/>
        <v>0</v>
      </c>
      <c r="AV118" t="b">
        <f t="shared" si="80"/>
        <v>0</v>
      </c>
      <c r="AW118" t="b">
        <f t="shared" si="81"/>
        <v>0</v>
      </c>
      <c r="AX118" t="b">
        <f t="shared" si="82"/>
        <v>0</v>
      </c>
      <c r="AY118" t="b">
        <f t="shared" si="83"/>
        <v>0</v>
      </c>
      <c r="AZ118" t="b">
        <f t="shared" si="84"/>
        <v>0</v>
      </c>
      <c r="BA118" t="b">
        <f t="shared" si="85"/>
        <v>0</v>
      </c>
      <c r="BB118" t="b">
        <f t="shared" si="86"/>
        <v>0</v>
      </c>
      <c r="BC118" t="b">
        <f t="shared" si="87"/>
        <v>0</v>
      </c>
      <c r="BD118" t="b">
        <f t="shared" si="88"/>
        <v>0</v>
      </c>
      <c r="BE118" t="b">
        <f t="shared" si="89"/>
        <v>0</v>
      </c>
      <c r="BF118" t="b">
        <f t="shared" si="90"/>
        <v>0</v>
      </c>
    </row>
    <row r="119" spans="1:58" x14ac:dyDescent="0.2">
      <c r="A119" t="s">
        <v>8</v>
      </c>
      <c r="C119">
        <v>79</v>
      </c>
      <c r="D119" t="s">
        <v>9</v>
      </c>
      <c r="E119" t="s">
        <v>78</v>
      </c>
      <c r="F119">
        <v>0</v>
      </c>
      <c r="G119">
        <v>0</v>
      </c>
      <c r="H119">
        <v>0</v>
      </c>
      <c r="I119">
        <v>0</v>
      </c>
      <c r="J119" t="s">
        <v>73</v>
      </c>
      <c r="K119" t="b">
        <f t="shared" si="91"/>
        <v>1</v>
      </c>
      <c r="L119" t="b">
        <f t="shared" si="46"/>
        <v>1</v>
      </c>
      <c r="M119" t="b">
        <f t="shared" si="47"/>
        <v>1</v>
      </c>
      <c r="N119">
        <v>1</v>
      </c>
      <c r="O119" t="b">
        <f t="shared" si="48"/>
        <v>0</v>
      </c>
      <c r="P119" t="b">
        <f t="shared" si="49"/>
        <v>1</v>
      </c>
      <c r="Q119" t="b">
        <f t="shared" si="50"/>
        <v>0</v>
      </c>
      <c r="R119" t="b">
        <f t="shared" si="51"/>
        <v>0</v>
      </c>
      <c r="S119" t="b">
        <f t="shared" si="52"/>
        <v>0</v>
      </c>
      <c r="T119" t="b">
        <f t="shared" si="53"/>
        <v>0</v>
      </c>
      <c r="U119" t="b">
        <f t="shared" si="54"/>
        <v>1</v>
      </c>
      <c r="V119" t="b">
        <f t="shared" si="55"/>
        <v>0</v>
      </c>
      <c r="W119" t="b">
        <f t="shared" si="56"/>
        <v>0</v>
      </c>
      <c r="X119" t="b">
        <f t="shared" si="57"/>
        <v>0</v>
      </c>
      <c r="Y119" t="b">
        <f t="shared" si="58"/>
        <v>0</v>
      </c>
      <c r="Z119" t="b">
        <f t="shared" si="59"/>
        <v>0</v>
      </c>
      <c r="AA119" t="b">
        <v>1</v>
      </c>
      <c r="AB119" t="b">
        <f t="shared" si="60"/>
        <v>0</v>
      </c>
      <c r="AC119" t="b">
        <f t="shared" si="61"/>
        <v>0</v>
      </c>
      <c r="AD119" t="b">
        <f t="shared" si="62"/>
        <v>0</v>
      </c>
      <c r="AE119" t="b">
        <f t="shared" si="63"/>
        <v>0</v>
      </c>
      <c r="AF119" t="b">
        <f t="shared" si="64"/>
        <v>0</v>
      </c>
      <c r="AG119" t="b">
        <f t="shared" si="65"/>
        <v>0</v>
      </c>
      <c r="AH119" t="b">
        <f t="shared" si="66"/>
        <v>0</v>
      </c>
      <c r="AI119" t="b">
        <f t="shared" si="67"/>
        <v>0</v>
      </c>
      <c r="AJ119" t="b">
        <f t="shared" si="68"/>
        <v>0</v>
      </c>
      <c r="AK119" t="b">
        <f t="shared" si="69"/>
        <v>0</v>
      </c>
      <c r="AL119" t="b">
        <f t="shared" si="70"/>
        <v>0</v>
      </c>
      <c r="AM119" t="b">
        <f t="shared" si="71"/>
        <v>0</v>
      </c>
      <c r="AN119" t="b">
        <f t="shared" si="72"/>
        <v>0</v>
      </c>
      <c r="AO119" t="b">
        <f t="shared" si="73"/>
        <v>1</v>
      </c>
      <c r="AP119" t="b">
        <f t="shared" si="74"/>
        <v>0</v>
      </c>
      <c r="AQ119" t="b">
        <f t="shared" si="75"/>
        <v>0</v>
      </c>
      <c r="AR119" t="b">
        <f t="shared" si="76"/>
        <v>0</v>
      </c>
      <c r="AS119" t="b">
        <f t="shared" si="77"/>
        <v>0</v>
      </c>
      <c r="AT119" t="b">
        <f t="shared" si="78"/>
        <v>0</v>
      </c>
      <c r="AU119" t="b">
        <f t="shared" si="79"/>
        <v>0</v>
      </c>
      <c r="AV119" t="b">
        <f t="shared" si="80"/>
        <v>0</v>
      </c>
      <c r="AW119" t="b">
        <f t="shared" si="81"/>
        <v>0</v>
      </c>
      <c r="AX119" t="b">
        <f t="shared" si="82"/>
        <v>0</v>
      </c>
      <c r="AY119" t="b">
        <f t="shared" si="83"/>
        <v>0</v>
      </c>
      <c r="AZ119" t="b">
        <f t="shared" si="84"/>
        <v>0</v>
      </c>
      <c r="BA119" t="b">
        <f t="shared" si="85"/>
        <v>0</v>
      </c>
      <c r="BB119" t="b">
        <f t="shared" si="86"/>
        <v>0</v>
      </c>
      <c r="BC119" t="b">
        <f t="shared" si="87"/>
        <v>0</v>
      </c>
      <c r="BD119" t="b">
        <f t="shared" si="88"/>
        <v>0</v>
      </c>
      <c r="BE119" t="b">
        <f t="shared" si="89"/>
        <v>0</v>
      </c>
      <c r="BF119" t="b">
        <f t="shared" si="90"/>
        <v>1</v>
      </c>
    </row>
    <row r="120" spans="1:58" x14ac:dyDescent="0.2">
      <c r="A120" t="s">
        <v>16</v>
      </c>
      <c r="B120">
        <v>-0.90226366999999996</v>
      </c>
      <c r="C120">
        <v>68</v>
      </c>
      <c r="D120" t="s">
        <v>9</v>
      </c>
      <c r="E120" t="s">
        <v>79</v>
      </c>
      <c r="F120">
        <v>0</v>
      </c>
      <c r="G120">
        <v>0</v>
      </c>
      <c r="H120">
        <v>0</v>
      </c>
      <c r="I120">
        <v>0</v>
      </c>
      <c r="J120" t="s">
        <v>73</v>
      </c>
      <c r="K120" t="b">
        <f t="shared" si="91"/>
        <v>1</v>
      </c>
      <c r="L120" t="b">
        <f t="shared" si="46"/>
        <v>1</v>
      </c>
      <c r="M120" t="b">
        <f t="shared" si="47"/>
        <v>1</v>
      </c>
      <c r="N120">
        <v>1</v>
      </c>
      <c r="O120" t="b">
        <f t="shared" si="48"/>
        <v>0</v>
      </c>
      <c r="P120" t="b">
        <f t="shared" si="49"/>
        <v>1</v>
      </c>
      <c r="Q120" t="b">
        <f t="shared" si="50"/>
        <v>0</v>
      </c>
      <c r="R120" t="b">
        <f t="shared" si="51"/>
        <v>0</v>
      </c>
      <c r="S120" t="b">
        <f t="shared" si="52"/>
        <v>0</v>
      </c>
      <c r="T120" t="b">
        <f t="shared" si="53"/>
        <v>0</v>
      </c>
      <c r="U120" t="b">
        <f t="shared" si="54"/>
        <v>1</v>
      </c>
      <c r="V120" t="b">
        <f t="shared" si="55"/>
        <v>0</v>
      </c>
      <c r="W120" t="b">
        <f t="shared" si="56"/>
        <v>0</v>
      </c>
      <c r="X120" t="b">
        <f t="shared" si="57"/>
        <v>0</v>
      </c>
      <c r="Y120" t="b">
        <f t="shared" si="58"/>
        <v>0</v>
      </c>
      <c r="Z120" t="b">
        <f t="shared" si="59"/>
        <v>0</v>
      </c>
      <c r="AA120" t="b">
        <v>1</v>
      </c>
      <c r="AB120" t="b">
        <f t="shared" si="60"/>
        <v>0</v>
      </c>
      <c r="AC120" t="b">
        <f t="shared" si="61"/>
        <v>0</v>
      </c>
      <c r="AD120" t="b">
        <f t="shared" si="62"/>
        <v>0</v>
      </c>
      <c r="AE120" t="b">
        <f t="shared" si="63"/>
        <v>0</v>
      </c>
      <c r="AF120" t="b">
        <f t="shared" si="64"/>
        <v>0</v>
      </c>
      <c r="AG120" t="b">
        <f t="shared" si="65"/>
        <v>0</v>
      </c>
      <c r="AH120" t="b">
        <f t="shared" si="66"/>
        <v>0</v>
      </c>
      <c r="AI120" t="b">
        <f t="shared" si="67"/>
        <v>0</v>
      </c>
      <c r="AJ120" t="b">
        <f t="shared" si="68"/>
        <v>0</v>
      </c>
      <c r="AK120" t="b">
        <f t="shared" si="69"/>
        <v>0</v>
      </c>
      <c r="AL120" t="b">
        <f t="shared" si="70"/>
        <v>0</v>
      </c>
      <c r="AM120" t="b">
        <f t="shared" si="71"/>
        <v>0</v>
      </c>
      <c r="AN120" t="b">
        <f t="shared" si="72"/>
        <v>0</v>
      </c>
      <c r="AO120" t="b">
        <f t="shared" si="73"/>
        <v>1</v>
      </c>
      <c r="AP120" t="b">
        <f t="shared" si="74"/>
        <v>0</v>
      </c>
      <c r="AQ120" t="b">
        <f t="shared" si="75"/>
        <v>0</v>
      </c>
      <c r="AR120" t="b">
        <f t="shared" si="76"/>
        <v>0</v>
      </c>
      <c r="AS120" t="b">
        <f t="shared" si="77"/>
        <v>0</v>
      </c>
      <c r="AT120" t="b">
        <f t="shared" si="78"/>
        <v>0</v>
      </c>
      <c r="AU120" t="b">
        <f t="shared" si="79"/>
        <v>0</v>
      </c>
      <c r="AV120" t="b">
        <f t="shared" si="80"/>
        <v>0</v>
      </c>
      <c r="AW120" t="b">
        <f t="shared" si="81"/>
        <v>0</v>
      </c>
      <c r="AX120" t="b">
        <f t="shared" si="82"/>
        <v>0</v>
      </c>
      <c r="AY120" t="b">
        <f t="shared" si="83"/>
        <v>0</v>
      </c>
      <c r="AZ120" t="b">
        <f t="shared" si="84"/>
        <v>0</v>
      </c>
      <c r="BA120" t="b">
        <f t="shared" si="85"/>
        <v>0</v>
      </c>
      <c r="BB120" t="b">
        <f t="shared" si="86"/>
        <v>0</v>
      </c>
      <c r="BC120" t="b">
        <f t="shared" si="87"/>
        <v>0</v>
      </c>
      <c r="BD120" t="b">
        <f t="shared" si="88"/>
        <v>0</v>
      </c>
      <c r="BE120" t="b">
        <f t="shared" si="89"/>
        <v>0</v>
      </c>
      <c r="BF120" t="b">
        <f t="shared" si="90"/>
        <v>1</v>
      </c>
    </row>
    <row r="121" spans="1:58" x14ac:dyDescent="0.2">
      <c r="A121" t="s">
        <v>16</v>
      </c>
      <c r="C121">
        <v>74</v>
      </c>
      <c r="D121" t="s">
        <v>13</v>
      </c>
      <c r="F121">
        <v>1</v>
      </c>
      <c r="G121">
        <v>0</v>
      </c>
      <c r="H121">
        <v>0</v>
      </c>
      <c r="I121">
        <v>0</v>
      </c>
      <c r="J121" t="s">
        <v>73</v>
      </c>
      <c r="K121" t="b">
        <f t="shared" si="91"/>
        <v>0</v>
      </c>
      <c r="L121" t="b">
        <f t="shared" si="46"/>
        <v>1</v>
      </c>
      <c r="M121" t="b">
        <f t="shared" si="47"/>
        <v>0</v>
      </c>
      <c r="N121">
        <v>1</v>
      </c>
      <c r="O121" t="b">
        <f t="shared" si="48"/>
        <v>0</v>
      </c>
      <c r="P121" t="b">
        <f t="shared" si="49"/>
        <v>0</v>
      </c>
      <c r="Q121" t="b">
        <f t="shared" si="50"/>
        <v>0</v>
      </c>
      <c r="R121" t="b">
        <f t="shared" si="51"/>
        <v>0</v>
      </c>
      <c r="S121" t="b">
        <f t="shared" si="52"/>
        <v>0</v>
      </c>
      <c r="T121" t="b">
        <f t="shared" si="53"/>
        <v>0</v>
      </c>
      <c r="U121" t="b">
        <f t="shared" si="54"/>
        <v>0</v>
      </c>
      <c r="V121" t="b">
        <f t="shared" si="55"/>
        <v>0</v>
      </c>
      <c r="W121" t="b">
        <f t="shared" si="56"/>
        <v>0</v>
      </c>
      <c r="X121" t="b">
        <f t="shared" si="57"/>
        <v>0</v>
      </c>
      <c r="Y121" t="b">
        <f t="shared" si="58"/>
        <v>0</v>
      </c>
      <c r="Z121" t="b">
        <f t="shared" si="59"/>
        <v>0</v>
      </c>
      <c r="AA121" t="b">
        <v>0</v>
      </c>
      <c r="AB121" t="b">
        <f t="shared" si="60"/>
        <v>0</v>
      </c>
      <c r="AC121" t="b">
        <f t="shared" si="61"/>
        <v>0</v>
      </c>
      <c r="AD121" t="b">
        <f t="shared" si="62"/>
        <v>0</v>
      </c>
      <c r="AE121" t="b">
        <f t="shared" si="63"/>
        <v>1</v>
      </c>
      <c r="AF121" t="b">
        <f t="shared" si="64"/>
        <v>0</v>
      </c>
      <c r="AG121" t="b">
        <f t="shared" si="65"/>
        <v>1</v>
      </c>
      <c r="AH121" t="b">
        <f t="shared" si="66"/>
        <v>1</v>
      </c>
      <c r="AI121" t="b">
        <f t="shared" si="67"/>
        <v>0</v>
      </c>
      <c r="AJ121" t="b">
        <f t="shared" si="68"/>
        <v>0</v>
      </c>
      <c r="AK121" t="b">
        <f t="shared" si="69"/>
        <v>0</v>
      </c>
      <c r="AL121" t="b">
        <f t="shared" si="70"/>
        <v>0</v>
      </c>
      <c r="AM121" t="b">
        <f t="shared" si="71"/>
        <v>0</v>
      </c>
      <c r="AN121" t="b">
        <f t="shared" si="72"/>
        <v>0</v>
      </c>
      <c r="AO121" t="b">
        <f t="shared" si="73"/>
        <v>0</v>
      </c>
      <c r="AP121" t="b">
        <f t="shared" si="74"/>
        <v>0</v>
      </c>
      <c r="AQ121" t="b">
        <f t="shared" si="75"/>
        <v>0</v>
      </c>
      <c r="AR121" t="b">
        <f t="shared" si="76"/>
        <v>1</v>
      </c>
      <c r="AS121" t="b">
        <f t="shared" si="77"/>
        <v>0</v>
      </c>
      <c r="AT121" t="b">
        <f t="shared" si="78"/>
        <v>0</v>
      </c>
      <c r="AU121" t="b">
        <f t="shared" si="79"/>
        <v>0</v>
      </c>
      <c r="AV121" t="b">
        <f t="shared" si="80"/>
        <v>0</v>
      </c>
      <c r="AW121" t="b">
        <f t="shared" si="81"/>
        <v>0</v>
      </c>
      <c r="AX121" t="b">
        <f t="shared" si="82"/>
        <v>0</v>
      </c>
      <c r="AY121" t="b">
        <f t="shared" si="83"/>
        <v>1</v>
      </c>
      <c r="AZ121" t="b">
        <f t="shared" si="84"/>
        <v>1</v>
      </c>
      <c r="BA121" t="b">
        <f t="shared" si="85"/>
        <v>0</v>
      </c>
      <c r="BB121" t="b">
        <f t="shared" si="86"/>
        <v>0</v>
      </c>
      <c r="BC121" t="b">
        <f t="shared" si="87"/>
        <v>0</v>
      </c>
      <c r="BD121" t="b">
        <f t="shared" si="88"/>
        <v>1</v>
      </c>
      <c r="BE121" t="b">
        <f t="shared" si="89"/>
        <v>1</v>
      </c>
      <c r="BF121" t="b">
        <f t="shared" si="90"/>
        <v>0</v>
      </c>
    </row>
    <row r="122" spans="1:58" x14ac:dyDescent="0.2">
      <c r="A122" t="s">
        <v>16</v>
      </c>
      <c r="B122">
        <v>1.3878249060000001</v>
      </c>
      <c r="C122">
        <v>80</v>
      </c>
      <c r="D122" t="s">
        <v>9</v>
      </c>
      <c r="F122">
        <v>0</v>
      </c>
      <c r="G122">
        <v>0</v>
      </c>
      <c r="H122">
        <v>0</v>
      </c>
      <c r="I122">
        <v>0</v>
      </c>
      <c r="J122" t="s">
        <v>73</v>
      </c>
      <c r="K122" t="b">
        <f t="shared" si="91"/>
        <v>1</v>
      </c>
      <c r="L122" t="b">
        <f t="shared" si="46"/>
        <v>1</v>
      </c>
      <c r="M122" t="b">
        <f t="shared" si="47"/>
        <v>1</v>
      </c>
      <c r="N122">
        <v>1</v>
      </c>
      <c r="O122" t="b">
        <f t="shared" si="48"/>
        <v>0</v>
      </c>
      <c r="P122" t="b">
        <f t="shared" si="49"/>
        <v>1</v>
      </c>
      <c r="Q122" t="b">
        <f t="shared" si="50"/>
        <v>0</v>
      </c>
      <c r="R122" t="b">
        <f t="shared" si="51"/>
        <v>0</v>
      </c>
      <c r="S122" t="b">
        <f t="shared" si="52"/>
        <v>0</v>
      </c>
      <c r="T122" t="b">
        <f t="shared" si="53"/>
        <v>0</v>
      </c>
      <c r="U122" t="b">
        <f t="shared" si="54"/>
        <v>1</v>
      </c>
      <c r="V122" t="b">
        <f t="shared" si="55"/>
        <v>0</v>
      </c>
      <c r="W122" t="b">
        <f t="shared" si="56"/>
        <v>0</v>
      </c>
      <c r="X122" t="b">
        <f t="shared" si="57"/>
        <v>0</v>
      </c>
      <c r="Y122" t="b">
        <f t="shared" si="58"/>
        <v>0</v>
      </c>
      <c r="Z122" t="b">
        <f t="shared" si="59"/>
        <v>0</v>
      </c>
      <c r="AA122" t="b">
        <v>0</v>
      </c>
      <c r="AB122" t="b">
        <f t="shared" si="60"/>
        <v>1</v>
      </c>
      <c r="AC122" t="b">
        <f t="shared" si="61"/>
        <v>0</v>
      </c>
      <c r="AD122" t="b">
        <f t="shared" si="62"/>
        <v>1</v>
      </c>
      <c r="AE122" t="b">
        <f t="shared" si="63"/>
        <v>0</v>
      </c>
      <c r="AF122" t="b">
        <f t="shared" si="64"/>
        <v>0</v>
      </c>
      <c r="AG122" t="b">
        <f t="shared" si="65"/>
        <v>0</v>
      </c>
      <c r="AH122" t="b">
        <f t="shared" si="66"/>
        <v>0</v>
      </c>
      <c r="AI122" t="b">
        <f t="shared" si="67"/>
        <v>0</v>
      </c>
      <c r="AJ122" t="b">
        <f t="shared" si="68"/>
        <v>0</v>
      </c>
      <c r="AK122" t="b">
        <f t="shared" si="69"/>
        <v>0</v>
      </c>
      <c r="AL122" t="b">
        <f t="shared" si="70"/>
        <v>0</v>
      </c>
      <c r="AM122" t="b">
        <f t="shared" si="71"/>
        <v>0</v>
      </c>
      <c r="AN122" t="b">
        <f t="shared" si="72"/>
        <v>0</v>
      </c>
      <c r="AO122" t="b">
        <f t="shared" si="73"/>
        <v>0</v>
      </c>
      <c r="AP122" t="b">
        <f t="shared" si="74"/>
        <v>0</v>
      </c>
      <c r="AQ122" t="b">
        <f t="shared" si="75"/>
        <v>0</v>
      </c>
      <c r="AR122" t="b">
        <f t="shared" si="76"/>
        <v>0</v>
      </c>
      <c r="AS122" t="b">
        <f t="shared" si="77"/>
        <v>0</v>
      </c>
      <c r="AT122" t="b">
        <f t="shared" si="78"/>
        <v>0</v>
      </c>
      <c r="AU122" t="b">
        <f t="shared" si="79"/>
        <v>0</v>
      </c>
      <c r="AV122" t="b">
        <f t="shared" si="80"/>
        <v>0</v>
      </c>
      <c r="AW122" t="b">
        <f t="shared" si="81"/>
        <v>0</v>
      </c>
      <c r="AX122" t="b">
        <f t="shared" si="82"/>
        <v>0</v>
      </c>
      <c r="AY122" t="b">
        <f t="shared" si="83"/>
        <v>0</v>
      </c>
      <c r="AZ122" t="b">
        <f t="shared" si="84"/>
        <v>0</v>
      </c>
      <c r="BA122" t="b">
        <f t="shared" si="85"/>
        <v>0</v>
      </c>
      <c r="BB122" t="b">
        <f t="shared" si="86"/>
        <v>0</v>
      </c>
      <c r="BC122" t="b">
        <f t="shared" si="87"/>
        <v>0</v>
      </c>
      <c r="BD122" t="b">
        <f t="shared" si="88"/>
        <v>0</v>
      </c>
      <c r="BE122" t="b">
        <f t="shared" si="89"/>
        <v>0</v>
      </c>
      <c r="BF122" t="b">
        <f t="shared" si="90"/>
        <v>0</v>
      </c>
    </row>
    <row r="123" spans="1:58" x14ac:dyDescent="0.2">
      <c r="A123" t="s">
        <v>16</v>
      </c>
      <c r="B123">
        <v>4.5387679140000001</v>
      </c>
      <c r="C123">
        <v>80</v>
      </c>
      <c r="D123" t="s">
        <v>9</v>
      </c>
      <c r="E123" t="s">
        <v>80</v>
      </c>
      <c r="F123">
        <v>1</v>
      </c>
      <c r="G123">
        <v>0</v>
      </c>
      <c r="H123">
        <v>0</v>
      </c>
      <c r="I123">
        <v>0</v>
      </c>
      <c r="J123" t="s">
        <v>73</v>
      </c>
      <c r="K123" t="b">
        <f t="shared" si="91"/>
        <v>0</v>
      </c>
      <c r="L123" t="b">
        <f t="shared" si="46"/>
        <v>1</v>
      </c>
      <c r="M123" t="b">
        <f t="shared" si="47"/>
        <v>0</v>
      </c>
      <c r="N123">
        <v>1</v>
      </c>
      <c r="O123" t="b">
        <f t="shared" si="48"/>
        <v>0</v>
      </c>
      <c r="P123" t="b">
        <f t="shared" si="49"/>
        <v>0</v>
      </c>
      <c r="Q123" t="b">
        <f t="shared" si="50"/>
        <v>0</v>
      </c>
      <c r="R123" t="b">
        <f t="shared" si="51"/>
        <v>0</v>
      </c>
      <c r="S123" t="b">
        <f t="shared" si="52"/>
        <v>0</v>
      </c>
      <c r="T123" t="b">
        <f t="shared" si="53"/>
        <v>0</v>
      </c>
      <c r="U123" t="b">
        <f t="shared" si="54"/>
        <v>0</v>
      </c>
      <c r="V123" t="b">
        <f t="shared" si="55"/>
        <v>0</v>
      </c>
      <c r="W123" t="b">
        <f t="shared" si="56"/>
        <v>0</v>
      </c>
      <c r="X123" t="b">
        <f t="shared" si="57"/>
        <v>0</v>
      </c>
      <c r="Y123" t="b">
        <f t="shared" si="58"/>
        <v>0</v>
      </c>
      <c r="Z123" t="b">
        <f t="shared" si="59"/>
        <v>0</v>
      </c>
      <c r="AA123" t="b">
        <v>1</v>
      </c>
      <c r="AB123" t="b">
        <f t="shared" si="60"/>
        <v>0</v>
      </c>
      <c r="AC123" t="b">
        <f t="shared" si="61"/>
        <v>0</v>
      </c>
      <c r="AD123" t="b">
        <f t="shared" si="62"/>
        <v>0</v>
      </c>
      <c r="AE123" t="b">
        <f t="shared" si="63"/>
        <v>1</v>
      </c>
      <c r="AF123" t="b">
        <f t="shared" si="64"/>
        <v>0</v>
      </c>
      <c r="AG123" t="b">
        <f t="shared" si="65"/>
        <v>1</v>
      </c>
      <c r="AH123" t="b">
        <f t="shared" si="66"/>
        <v>0</v>
      </c>
      <c r="AI123" t="b">
        <f t="shared" si="67"/>
        <v>0</v>
      </c>
      <c r="AJ123" t="b">
        <f t="shared" si="68"/>
        <v>0</v>
      </c>
      <c r="AK123" t="b">
        <f t="shared" si="69"/>
        <v>0</v>
      </c>
      <c r="AL123" t="b">
        <f t="shared" si="70"/>
        <v>0</v>
      </c>
      <c r="AM123" t="b">
        <f t="shared" si="71"/>
        <v>0</v>
      </c>
      <c r="AN123" t="b">
        <f t="shared" si="72"/>
        <v>0</v>
      </c>
      <c r="AO123" t="b">
        <f t="shared" si="73"/>
        <v>0</v>
      </c>
      <c r="AP123" t="b">
        <f t="shared" si="74"/>
        <v>0</v>
      </c>
      <c r="AQ123" t="b">
        <f t="shared" si="75"/>
        <v>0</v>
      </c>
      <c r="AR123" t="b">
        <f t="shared" si="76"/>
        <v>1</v>
      </c>
      <c r="AS123" t="b">
        <f t="shared" si="77"/>
        <v>0</v>
      </c>
      <c r="AT123" t="b">
        <f t="shared" si="78"/>
        <v>0</v>
      </c>
      <c r="AU123" t="b">
        <f t="shared" si="79"/>
        <v>0</v>
      </c>
      <c r="AV123" t="b">
        <f t="shared" si="80"/>
        <v>0</v>
      </c>
      <c r="AW123" t="b">
        <f t="shared" si="81"/>
        <v>0</v>
      </c>
      <c r="AX123" t="b">
        <f t="shared" si="82"/>
        <v>0</v>
      </c>
      <c r="AY123" t="b">
        <f t="shared" si="83"/>
        <v>1</v>
      </c>
      <c r="AZ123" t="b">
        <f t="shared" si="84"/>
        <v>0</v>
      </c>
      <c r="BA123" t="b">
        <f t="shared" si="85"/>
        <v>0</v>
      </c>
      <c r="BB123" t="b">
        <f t="shared" si="86"/>
        <v>0</v>
      </c>
      <c r="BC123" t="b">
        <f t="shared" si="87"/>
        <v>0</v>
      </c>
      <c r="BD123" t="b">
        <f t="shared" si="88"/>
        <v>1</v>
      </c>
      <c r="BE123" t="b">
        <f t="shared" si="89"/>
        <v>0</v>
      </c>
      <c r="BF123" t="b">
        <f t="shared" si="90"/>
        <v>0</v>
      </c>
    </row>
    <row r="124" spans="1:58" x14ac:dyDescent="0.2">
      <c r="A124" t="s">
        <v>16</v>
      </c>
      <c r="B124">
        <v>5.0120282610000002</v>
      </c>
      <c r="C124">
        <v>72</v>
      </c>
      <c r="D124" t="s">
        <v>13</v>
      </c>
      <c r="E124" t="s">
        <v>81</v>
      </c>
      <c r="F124">
        <v>0.5</v>
      </c>
      <c r="G124">
        <v>1</v>
      </c>
      <c r="H124">
        <v>0</v>
      </c>
      <c r="I124">
        <v>0</v>
      </c>
      <c r="J124" t="s">
        <v>73</v>
      </c>
      <c r="K124" t="b">
        <f t="shared" si="91"/>
        <v>0</v>
      </c>
      <c r="L124" t="b">
        <f t="shared" si="46"/>
        <v>0</v>
      </c>
      <c r="M124" t="b">
        <f t="shared" si="47"/>
        <v>0</v>
      </c>
      <c r="N124">
        <v>1</v>
      </c>
      <c r="O124" t="b">
        <f t="shared" si="48"/>
        <v>1</v>
      </c>
      <c r="P124" t="b">
        <f t="shared" si="49"/>
        <v>1</v>
      </c>
      <c r="Q124" t="b">
        <f t="shared" si="50"/>
        <v>1</v>
      </c>
      <c r="R124" t="b">
        <f t="shared" si="51"/>
        <v>1</v>
      </c>
      <c r="S124" t="b">
        <f t="shared" si="52"/>
        <v>0</v>
      </c>
      <c r="T124" t="b">
        <f t="shared" si="53"/>
        <v>0</v>
      </c>
      <c r="U124" t="b">
        <f t="shared" si="54"/>
        <v>0</v>
      </c>
      <c r="V124" t="b">
        <f t="shared" si="55"/>
        <v>0</v>
      </c>
      <c r="W124" t="b">
        <f t="shared" si="56"/>
        <v>0</v>
      </c>
      <c r="X124" t="b">
        <f t="shared" si="57"/>
        <v>0</v>
      </c>
      <c r="Y124" t="b">
        <f t="shared" si="58"/>
        <v>0</v>
      </c>
      <c r="Z124" t="b">
        <f t="shared" si="59"/>
        <v>0</v>
      </c>
      <c r="AA124" t="b">
        <v>1</v>
      </c>
      <c r="AB124" t="b">
        <f t="shared" si="60"/>
        <v>0</v>
      </c>
      <c r="AC124" t="b">
        <f t="shared" si="61"/>
        <v>0</v>
      </c>
      <c r="AD124" t="b">
        <f t="shared" si="62"/>
        <v>0</v>
      </c>
      <c r="AE124" t="b">
        <f t="shared" si="63"/>
        <v>0</v>
      </c>
      <c r="AF124" t="b">
        <f t="shared" si="64"/>
        <v>1</v>
      </c>
      <c r="AG124" t="b">
        <f t="shared" si="65"/>
        <v>1</v>
      </c>
      <c r="AH124" t="b">
        <f t="shared" si="66"/>
        <v>0</v>
      </c>
      <c r="AI124" t="b">
        <f t="shared" si="67"/>
        <v>0</v>
      </c>
      <c r="AJ124" t="b">
        <f t="shared" si="68"/>
        <v>1</v>
      </c>
      <c r="AK124" t="b">
        <f t="shared" si="69"/>
        <v>0</v>
      </c>
      <c r="AL124" t="b">
        <f t="shared" si="70"/>
        <v>0</v>
      </c>
      <c r="AM124" t="b">
        <f t="shared" si="71"/>
        <v>0</v>
      </c>
      <c r="AN124" t="b">
        <f t="shared" si="72"/>
        <v>0</v>
      </c>
      <c r="AO124" t="b">
        <f t="shared" si="73"/>
        <v>1</v>
      </c>
      <c r="AP124" t="b">
        <f t="shared" si="74"/>
        <v>1</v>
      </c>
      <c r="AQ124" t="b">
        <f t="shared" si="75"/>
        <v>0</v>
      </c>
      <c r="AR124" t="b">
        <f t="shared" si="76"/>
        <v>0</v>
      </c>
      <c r="AS124" t="b">
        <f t="shared" si="77"/>
        <v>1</v>
      </c>
      <c r="AT124" t="b">
        <f t="shared" si="78"/>
        <v>0</v>
      </c>
      <c r="AU124" t="b">
        <f t="shared" si="79"/>
        <v>0</v>
      </c>
      <c r="AV124" t="b">
        <f t="shared" si="80"/>
        <v>0</v>
      </c>
      <c r="AW124" t="b">
        <f t="shared" si="81"/>
        <v>0</v>
      </c>
      <c r="AX124" t="b">
        <f t="shared" si="82"/>
        <v>0</v>
      </c>
      <c r="AY124" t="b">
        <f t="shared" si="83"/>
        <v>1</v>
      </c>
      <c r="AZ124" t="b">
        <f t="shared" si="84"/>
        <v>0</v>
      </c>
      <c r="BA124" t="b">
        <f t="shared" si="85"/>
        <v>1</v>
      </c>
      <c r="BB124" t="b">
        <f t="shared" si="86"/>
        <v>0</v>
      </c>
      <c r="BC124" t="b">
        <f t="shared" si="87"/>
        <v>1</v>
      </c>
      <c r="BD124" t="b">
        <f t="shared" si="88"/>
        <v>1</v>
      </c>
      <c r="BE124" t="b">
        <f t="shared" si="89"/>
        <v>0</v>
      </c>
      <c r="BF124" t="b">
        <f t="shared" si="90"/>
        <v>0</v>
      </c>
    </row>
    <row r="125" spans="1:58" x14ac:dyDescent="0.2">
      <c r="A125" t="s">
        <v>16</v>
      </c>
      <c r="B125">
        <v>-3.407220857</v>
      </c>
      <c r="C125">
        <v>67</v>
      </c>
      <c r="D125" t="s">
        <v>13</v>
      </c>
      <c r="F125">
        <v>0</v>
      </c>
      <c r="G125">
        <v>0</v>
      </c>
      <c r="H125">
        <v>0</v>
      </c>
      <c r="I125">
        <v>0</v>
      </c>
      <c r="J125" t="s">
        <v>73</v>
      </c>
      <c r="K125" t="b">
        <f t="shared" si="91"/>
        <v>1</v>
      </c>
      <c r="L125" t="b">
        <f t="shared" si="46"/>
        <v>1</v>
      </c>
      <c r="M125" t="b">
        <f t="shared" si="47"/>
        <v>1</v>
      </c>
      <c r="N125">
        <v>1</v>
      </c>
      <c r="O125" t="b">
        <f t="shared" si="48"/>
        <v>0</v>
      </c>
      <c r="P125" t="b">
        <f t="shared" si="49"/>
        <v>1</v>
      </c>
      <c r="Q125" t="b">
        <f t="shared" si="50"/>
        <v>0</v>
      </c>
      <c r="R125" t="b">
        <f t="shared" si="51"/>
        <v>0</v>
      </c>
      <c r="S125" t="b">
        <f t="shared" si="52"/>
        <v>0</v>
      </c>
      <c r="T125" t="b">
        <f t="shared" si="53"/>
        <v>0</v>
      </c>
      <c r="U125" t="b">
        <f t="shared" si="54"/>
        <v>1</v>
      </c>
      <c r="V125" t="b">
        <f t="shared" si="55"/>
        <v>0</v>
      </c>
      <c r="W125" t="b">
        <f t="shared" si="56"/>
        <v>0</v>
      </c>
      <c r="X125" t="b">
        <f t="shared" si="57"/>
        <v>0</v>
      </c>
      <c r="Y125" t="b">
        <f t="shared" si="58"/>
        <v>0</v>
      </c>
      <c r="Z125" t="b">
        <f t="shared" si="59"/>
        <v>0</v>
      </c>
      <c r="AA125" t="b">
        <v>0</v>
      </c>
      <c r="AB125" t="b">
        <f t="shared" si="60"/>
        <v>1</v>
      </c>
      <c r="AC125" t="b">
        <f t="shared" si="61"/>
        <v>0</v>
      </c>
      <c r="AD125" t="b">
        <f t="shared" si="62"/>
        <v>1</v>
      </c>
      <c r="AE125" t="b">
        <f t="shared" si="63"/>
        <v>0</v>
      </c>
      <c r="AF125" t="b">
        <f t="shared" si="64"/>
        <v>0</v>
      </c>
      <c r="AG125" t="b">
        <f t="shared" si="65"/>
        <v>0</v>
      </c>
      <c r="AH125" t="b">
        <f t="shared" si="66"/>
        <v>0</v>
      </c>
      <c r="AI125" t="b">
        <f t="shared" si="67"/>
        <v>0</v>
      </c>
      <c r="AJ125" t="b">
        <f t="shared" si="68"/>
        <v>0</v>
      </c>
      <c r="AK125" t="b">
        <f t="shared" si="69"/>
        <v>0</v>
      </c>
      <c r="AL125" t="b">
        <f t="shared" si="70"/>
        <v>0</v>
      </c>
      <c r="AM125" t="b">
        <f t="shared" si="71"/>
        <v>0</v>
      </c>
      <c r="AN125" t="b">
        <f t="shared" si="72"/>
        <v>0</v>
      </c>
      <c r="AO125" t="b">
        <f t="shared" si="73"/>
        <v>0</v>
      </c>
      <c r="AP125" t="b">
        <f t="shared" si="74"/>
        <v>0</v>
      </c>
      <c r="AQ125" t="b">
        <f t="shared" si="75"/>
        <v>0</v>
      </c>
      <c r="AR125" t="b">
        <f t="shared" si="76"/>
        <v>0</v>
      </c>
      <c r="AS125" t="b">
        <f t="shared" si="77"/>
        <v>0</v>
      </c>
      <c r="AT125" t="b">
        <f t="shared" si="78"/>
        <v>0</v>
      </c>
      <c r="AU125" t="b">
        <f t="shared" si="79"/>
        <v>0</v>
      </c>
      <c r="AV125" t="b">
        <f t="shared" si="80"/>
        <v>0</v>
      </c>
      <c r="AW125" t="b">
        <f t="shared" si="81"/>
        <v>0</v>
      </c>
      <c r="AX125" t="b">
        <f t="shared" si="82"/>
        <v>0</v>
      </c>
      <c r="AY125" t="b">
        <f t="shared" si="83"/>
        <v>0</v>
      </c>
      <c r="AZ125" t="b">
        <f t="shared" si="84"/>
        <v>0</v>
      </c>
      <c r="BA125" t="b">
        <f t="shared" si="85"/>
        <v>0</v>
      </c>
      <c r="BB125" t="b">
        <f t="shared" si="86"/>
        <v>0</v>
      </c>
      <c r="BC125" t="b">
        <f t="shared" si="87"/>
        <v>0</v>
      </c>
      <c r="BD125" t="b">
        <f t="shared" si="88"/>
        <v>0</v>
      </c>
      <c r="BE125" t="b">
        <f t="shared" si="89"/>
        <v>0</v>
      </c>
      <c r="BF125" t="b">
        <f t="shared" si="90"/>
        <v>0</v>
      </c>
    </row>
    <row r="126" spans="1:58" x14ac:dyDescent="0.2">
      <c r="A126" s="7" t="s">
        <v>16</v>
      </c>
      <c r="B126" s="7">
        <v>5.694318312</v>
      </c>
      <c r="C126" s="7">
        <v>70</v>
      </c>
      <c r="D126" s="7" t="s">
        <v>9</v>
      </c>
      <c r="E126" s="7"/>
      <c r="F126" s="7">
        <v>1</v>
      </c>
      <c r="G126" s="7">
        <v>1</v>
      </c>
      <c r="H126" s="7">
        <v>0</v>
      </c>
      <c r="I126" s="7">
        <v>0</v>
      </c>
      <c r="J126" s="7" t="s">
        <v>73</v>
      </c>
      <c r="K126" t="b">
        <f t="shared" si="91"/>
        <v>0</v>
      </c>
      <c r="L126" t="b">
        <f t="shared" si="46"/>
        <v>0</v>
      </c>
      <c r="M126" t="b">
        <f t="shared" si="47"/>
        <v>0</v>
      </c>
      <c r="N126">
        <v>1</v>
      </c>
      <c r="O126" t="b">
        <f t="shared" si="48"/>
        <v>0</v>
      </c>
      <c r="P126" t="b">
        <f t="shared" si="49"/>
        <v>0</v>
      </c>
      <c r="Q126" t="b">
        <f t="shared" si="50"/>
        <v>1</v>
      </c>
      <c r="R126" t="b">
        <f t="shared" si="51"/>
        <v>0</v>
      </c>
      <c r="S126" t="b">
        <f t="shared" si="52"/>
        <v>0</v>
      </c>
      <c r="T126" t="b">
        <f t="shared" si="53"/>
        <v>0</v>
      </c>
      <c r="U126" t="b">
        <f t="shared" si="54"/>
        <v>0</v>
      </c>
      <c r="V126" t="b">
        <f t="shared" si="55"/>
        <v>0</v>
      </c>
      <c r="W126" t="b">
        <f t="shared" si="56"/>
        <v>0</v>
      </c>
      <c r="X126" t="b">
        <f t="shared" si="57"/>
        <v>0</v>
      </c>
      <c r="Y126" t="b">
        <f t="shared" si="58"/>
        <v>0</v>
      </c>
      <c r="Z126" t="b">
        <f t="shared" si="59"/>
        <v>0</v>
      </c>
      <c r="AA126" t="b">
        <v>0</v>
      </c>
      <c r="AB126" t="b">
        <f t="shared" si="60"/>
        <v>0</v>
      </c>
      <c r="AC126" t="b">
        <f t="shared" si="61"/>
        <v>0</v>
      </c>
      <c r="AD126" t="b">
        <f t="shared" si="62"/>
        <v>0</v>
      </c>
      <c r="AE126" t="b">
        <f t="shared" si="63"/>
        <v>1</v>
      </c>
      <c r="AF126" t="b">
        <f t="shared" si="64"/>
        <v>0</v>
      </c>
      <c r="AG126" t="b">
        <f t="shared" si="65"/>
        <v>1</v>
      </c>
      <c r="AH126" t="b">
        <f t="shared" si="66"/>
        <v>1</v>
      </c>
      <c r="AI126" t="b">
        <f t="shared" si="67"/>
        <v>1</v>
      </c>
      <c r="AJ126" t="b">
        <f t="shared" si="68"/>
        <v>1</v>
      </c>
      <c r="AK126" t="b">
        <f t="shared" si="69"/>
        <v>0</v>
      </c>
      <c r="AL126" t="b">
        <f t="shared" si="70"/>
        <v>0</v>
      </c>
      <c r="AM126" t="b">
        <f t="shared" si="71"/>
        <v>0</v>
      </c>
      <c r="AN126" t="b">
        <f t="shared" si="72"/>
        <v>0</v>
      </c>
      <c r="AO126" t="b">
        <f t="shared" si="73"/>
        <v>0</v>
      </c>
      <c r="AP126" t="b">
        <f t="shared" si="74"/>
        <v>0</v>
      </c>
      <c r="AQ126" t="b">
        <f t="shared" si="75"/>
        <v>0</v>
      </c>
      <c r="AR126" t="b">
        <f t="shared" si="76"/>
        <v>1</v>
      </c>
      <c r="AS126" t="b">
        <f t="shared" si="77"/>
        <v>1</v>
      </c>
      <c r="AT126" t="b">
        <f t="shared" si="78"/>
        <v>1</v>
      </c>
      <c r="AU126" t="b">
        <f t="shared" si="79"/>
        <v>0</v>
      </c>
      <c r="AV126" t="b">
        <f t="shared" si="80"/>
        <v>0</v>
      </c>
      <c r="AW126" t="b">
        <f t="shared" si="81"/>
        <v>0</v>
      </c>
      <c r="AX126" t="b">
        <f t="shared" si="82"/>
        <v>0</v>
      </c>
      <c r="AY126" t="b">
        <f t="shared" si="83"/>
        <v>1</v>
      </c>
      <c r="AZ126" t="b">
        <f t="shared" si="84"/>
        <v>1</v>
      </c>
      <c r="BA126" t="b">
        <f t="shared" si="85"/>
        <v>0</v>
      </c>
      <c r="BB126" t="b">
        <f t="shared" si="86"/>
        <v>0</v>
      </c>
      <c r="BC126" t="b">
        <f t="shared" si="87"/>
        <v>0</v>
      </c>
      <c r="BD126" t="b">
        <f t="shared" si="88"/>
        <v>1</v>
      </c>
      <c r="BE126" t="b">
        <f t="shared" si="89"/>
        <v>1</v>
      </c>
      <c r="BF126" t="b">
        <f t="shared" si="90"/>
        <v>0</v>
      </c>
    </row>
    <row r="127" spans="1:58" x14ac:dyDescent="0.2">
      <c r="A127" t="s">
        <v>16</v>
      </c>
      <c r="C127">
        <v>67</v>
      </c>
      <c r="D127" t="s">
        <v>9</v>
      </c>
      <c r="E127" t="s">
        <v>82</v>
      </c>
      <c r="F127">
        <v>1</v>
      </c>
      <c r="G127">
        <v>0</v>
      </c>
      <c r="H127">
        <v>0</v>
      </c>
      <c r="I127">
        <v>0</v>
      </c>
      <c r="J127" t="s">
        <v>73</v>
      </c>
      <c r="K127" t="b">
        <f t="shared" si="91"/>
        <v>0</v>
      </c>
      <c r="L127" t="b">
        <f t="shared" si="46"/>
        <v>1</v>
      </c>
      <c r="M127" t="b">
        <f t="shared" si="47"/>
        <v>0</v>
      </c>
      <c r="N127">
        <v>1</v>
      </c>
      <c r="O127" t="b">
        <f t="shared" si="48"/>
        <v>0</v>
      </c>
      <c r="P127" t="b">
        <f t="shared" si="49"/>
        <v>0</v>
      </c>
      <c r="Q127" t="b">
        <f t="shared" si="50"/>
        <v>0</v>
      </c>
      <c r="R127" t="b">
        <f t="shared" si="51"/>
        <v>0</v>
      </c>
      <c r="S127" t="b">
        <f t="shared" si="52"/>
        <v>0</v>
      </c>
      <c r="T127" t="b">
        <f t="shared" si="53"/>
        <v>0</v>
      </c>
      <c r="U127" t="b">
        <f t="shared" si="54"/>
        <v>0</v>
      </c>
      <c r="V127" t="b">
        <f t="shared" si="55"/>
        <v>0</v>
      </c>
      <c r="W127" t="b">
        <f t="shared" si="56"/>
        <v>0</v>
      </c>
      <c r="X127" t="b">
        <f t="shared" si="57"/>
        <v>0</v>
      </c>
      <c r="Y127" t="b">
        <f t="shared" si="58"/>
        <v>0</v>
      </c>
      <c r="Z127" t="b">
        <f t="shared" si="59"/>
        <v>0</v>
      </c>
      <c r="AA127" t="b">
        <v>1</v>
      </c>
      <c r="AB127" t="b">
        <f t="shared" si="60"/>
        <v>0</v>
      </c>
      <c r="AC127" t="b">
        <f t="shared" si="61"/>
        <v>0</v>
      </c>
      <c r="AD127" t="b">
        <f t="shared" si="62"/>
        <v>0</v>
      </c>
      <c r="AE127" t="b">
        <f t="shared" si="63"/>
        <v>1</v>
      </c>
      <c r="AF127" t="b">
        <f t="shared" si="64"/>
        <v>0</v>
      </c>
      <c r="AG127" t="b">
        <f t="shared" si="65"/>
        <v>1</v>
      </c>
      <c r="AH127" t="b">
        <f t="shared" si="66"/>
        <v>0</v>
      </c>
      <c r="AI127" t="b">
        <f t="shared" si="67"/>
        <v>0</v>
      </c>
      <c r="AJ127" t="b">
        <f t="shared" si="68"/>
        <v>0</v>
      </c>
      <c r="AK127" t="b">
        <f t="shared" si="69"/>
        <v>0</v>
      </c>
      <c r="AL127" t="b">
        <f t="shared" si="70"/>
        <v>0</v>
      </c>
      <c r="AM127" t="b">
        <f t="shared" si="71"/>
        <v>0</v>
      </c>
      <c r="AN127" t="b">
        <f t="shared" si="72"/>
        <v>0</v>
      </c>
      <c r="AO127" t="b">
        <f t="shared" si="73"/>
        <v>0</v>
      </c>
      <c r="AP127" t="b">
        <f t="shared" si="74"/>
        <v>0</v>
      </c>
      <c r="AQ127" t="b">
        <f t="shared" si="75"/>
        <v>0</v>
      </c>
      <c r="AR127" t="b">
        <f t="shared" si="76"/>
        <v>1</v>
      </c>
      <c r="AS127" t="b">
        <f t="shared" si="77"/>
        <v>0</v>
      </c>
      <c r="AT127" t="b">
        <f t="shared" si="78"/>
        <v>0</v>
      </c>
      <c r="AU127" t="b">
        <f t="shared" si="79"/>
        <v>0</v>
      </c>
      <c r="AV127" t="b">
        <f t="shared" si="80"/>
        <v>0</v>
      </c>
      <c r="AW127" t="b">
        <f t="shared" si="81"/>
        <v>0</v>
      </c>
      <c r="AX127" t="b">
        <f t="shared" si="82"/>
        <v>0</v>
      </c>
      <c r="AY127" t="b">
        <f t="shared" si="83"/>
        <v>1</v>
      </c>
      <c r="AZ127" t="b">
        <f t="shared" si="84"/>
        <v>0</v>
      </c>
      <c r="BA127" t="b">
        <f t="shared" si="85"/>
        <v>0</v>
      </c>
      <c r="BB127" t="b">
        <f t="shared" si="86"/>
        <v>0</v>
      </c>
      <c r="BC127" t="b">
        <f t="shared" si="87"/>
        <v>0</v>
      </c>
      <c r="BD127" t="b">
        <f t="shared" si="88"/>
        <v>1</v>
      </c>
      <c r="BE127" t="b">
        <f t="shared" si="89"/>
        <v>0</v>
      </c>
      <c r="BF127" t="b">
        <f t="shared" si="90"/>
        <v>0</v>
      </c>
    </row>
    <row r="128" spans="1:58" x14ac:dyDescent="0.2">
      <c r="A128" s="7" t="s">
        <v>16</v>
      </c>
      <c r="B128" s="7"/>
      <c r="C128" s="7">
        <v>67</v>
      </c>
      <c r="D128" s="7" t="s">
        <v>9</v>
      </c>
      <c r="E128" s="7"/>
      <c r="F128" s="7">
        <v>1</v>
      </c>
      <c r="G128" s="7">
        <v>1</v>
      </c>
      <c r="H128" s="7">
        <v>0</v>
      </c>
      <c r="I128" s="7">
        <v>1</v>
      </c>
      <c r="J128" s="7" t="s">
        <v>73</v>
      </c>
      <c r="K128" t="b">
        <f t="shared" si="91"/>
        <v>0</v>
      </c>
      <c r="L128" t="b">
        <f t="shared" si="46"/>
        <v>0</v>
      </c>
      <c r="M128" t="b">
        <f t="shared" si="47"/>
        <v>0</v>
      </c>
      <c r="N128">
        <v>1</v>
      </c>
      <c r="O128" t="b">
        <f t="shared" si="48"/>
        <v>0</v>
      </c>
      <c r="P128" t="b">
        <f t="shared" si="49"/>
        <v>0</v>
      </c>
      <c r="Q128" t="b">
        <f t="shared" si="50"/>
        <v>1</v>
      </c>
      <c r="R128" t="b">
        <f t="shared" si="51"/>
        <v>0</v>
      </c>
      <c r="S128" t="b">
        <f t="shared" si="52"/>
        <v>1</v>
      </c>
      <c r="T128" t="b">
        <f t="shared" si="53"/>
        <v>0</v>
      </c>
      <c r="U128" t="b">
        <f t="shared" si="54"/>
        <v>0</v>
      </c>
      <c r="V128" t="b">
        <f t="shared" si="55"/>
        <v>0</v>
      </c>
      <c r="W128" t="b">
        <f t="shared" si="56"/>
        <v>1</v>
      </c>
      <c r="X128" t="b">
        <f t="shared" si="57"/>
        <v>0</v>
      </c>
      <c r="Y128" t="b">
        <f t="shared" si="58"/>
        <v>1</v>
      </c>
      <c r="Z128" t="b">
        <f t="shared" si="59"/>
        <v>0</v>
      </c>
      <c r="AA128" t="b">
        <v>0</v>
      </c>
      <c r="AB128" t="b">
        <f t="shared" si="60"/>
        <v>0</v>
      </c>
      <c r="AC128" t="b">
        <f t="shared" si="61"/>
        <v>0</v>
      </c>
      <c r="AD128" t="b">
        <f t="shared" si="62"/>
        <v>0</v>
      </c>
      <c r="AE128" t="b">
        <f t="shared" si="63"/>
        <v>1</v>
      </c>
      <c r="AF128" t="b">
        <f t="shared" si="64"/>
        <v>0</v>
      </c>
      <c r="AG128" t="b">
        <f t="shared" si="65"/>
        <v>1</v>
      </c>
      <c r="AH128" t="b">
        <f t="shared" si="66"/>
        <v>1</v>
      </c>
      <c r="AI128" t="b">
        <f t="shared" si="67"/>
        <v>1</v>
      </c>
      <c r="AJ128" t="b">
        <f t="shared" si="68"/>
        <v>1</v>
      </c>
      <c r="AK128" t="b">
        <f t="shared" si="69"/>
        <v>0</v>
      </c>
      <c r="AL128" t="b">
        <f t="shared" si="70"/>
        <v>0</v>
      </c>
      <c r="AM128" t="b">
        <f t="shared" si="71"/>
        <v>0</v>
      </c>
      <c r="AN128" t="b">
        <f t="shared" si="72"/>
        <v>1</v>
      </c>
      <c r="AO128" t="b">
        <f t="shared" si="73"/>
        <v>0</v>
      </c>
      <c r="AP128" t="b">
        <f t="shared" si="74"/>
        <v>0</v>
      </c>
      <c r="AQ128" t="b">
        <f t="shared" si="75"/>
        <v>1</v>
      </c>
      <c r="AR128" t="b">
        <f t="shared" si="76"/>
        <v>1</v>
      </c>
      <c r="AS128" t="b">
        <f t="shared" si="77"/>
        <v>1</v>
      </c>
      <c r="AT128" t="b">
        <f t="shared" si="78"/>
        <v>1</v>
      </c>
      <c r="AU128" t="b">
        <f t="shared" si="79"/>
        <v>0</v>
      </c>
      <c r="AV128" t="b">
        <f t="shared" si="80"/>
        <v>1</v>
      </c>
      <c r="AW128" t="b">
        <f t="shared" si="81"/>
        <v>1</v>
      </c>
      <c r="AX128" t="b">
        <f t="shared" si="82"/>
        <v>1</v>
      </c>
      <c r="AY128" t="b">
        <f t="shared" si="83"/>
        <v>1</v>
      </c>
      <c r="AZ128" t="b">
        <f t="shared" si="84"/>
        <v>1</v>
      </c>
      <c r="BA128" t="b">
        <f t="shared" si="85"/>
        <v>0</v>
      </c>
      <c r="BB128" t="b">
        <f t="shared" si="86"/>
        <v>0</v>
      </c>
      <c r="BC128" t="b">
        <f t="shared" si="87"/>
        <v>0</v>
      </c>
      <c r="BD128" t="b">
        <f t="shared" si="88"/>
        <v>1</v>
      </c>
      <c r="BE128" t="b">
        <f t="shared" si="89"/>
        <v>1</v>
      </c>
      <c r="BF128" t="b">
        <f t="shared" si="90"/>
        <v>0</v>
      </c>
    </row>
    <row r="129" spans="1:58" x14ac:dyDescent="0.2">
      <c r="A129" t="s">
        <v>16</v>
      </c>
      <c r="B129">
        <v>5.5261576589999999</v>
      </c>
      <c r="C129">
        <v>70</v>
      </c>
      <c r="D129" t="s">
        <v>9</v>
      </c>
      <c r="E129" t="s">
        <v>83</v>
      </c>
      <c r="F129">
        <v>0</v>
      </c>
      <c r="G129">
        <v>0.5</v>
      </c>
      <c r="H129">
        <v>0</v>
      </c>
      <c r="I129">
        <v>1</v>
      </c>
      <c r="J129" t="s">
        <v>73</v>
      </c>
      <c r="K129" t="b">
        <f t="shared" si="91"/>
        <v>1</v>
      </c>
      <c r="L129" t="b">
        <f t="shared" si="46"/>
        <v>0</v>
      </c>
      <c r="M129" t="b">
        <f t="shared" si="47"/>
        <v>0</v>
      </c>
      <c r="N129">
        <v>1</v>
      </c>
      <c r="O129" t="b">
        <f t="shared" si="48"/>
        <v>0</v>
      </c>
      <c r="P129" t="b">
        <f t="shared" si="49"/>
        <v>1</v>
      </c>
      <c r="Q129" t="b">
        <f t="shared" si="50"/>
        <v>1</v>
      </c>
      <c r="R129" t="b">
        <f t="shared" si="51"/>
        <v>1</v>
      </c>
      <c r="S129" t="b">
        <f t="shared" si="52"/>
        <v>1</v>
      </c>
      <c r="T129" t="b">
        <f t="shared" si="53"/>
        <v>1</v>
      </c>
      <c r="U129" t="b">
        <f t="shared" si="54"/>
        <v>0</v>
      </c>
      <c r="V129" t="b">
        <f t="shared" si="55"/>
        <v>0</v>
      </c>
      <c r="W129" t="b">
        <f t="shared" si="56"/>
        <v>0</v>
      </c>
      <c r="X129" t="b">
        <f t="shared" si="57"/>
        <v>0</v>
      </c>
      <c r="Y129" t="b">
        <f t="shared" si="58"/>
        <v>0</v>
      </c>
      <c r="Z129" t="b">
        <f t="shared" si="59"/>
        <v>0</v>
      </c>
      <c r="AA129" t="b">
        <v>1</v>
      </c>
      <c r="AB129" t="b">
        <f t="shared" si="60"/>
        <v>0</v>
      </c>
      <c r="AC129" t="b">
        <f t="shared" si="61"/>
        <v>0</v>
      </c>
      <c r="AD129" t="b">
        <f t="shared" si="62"/>
        <v>0</v>
      </c>
      <c r="AE129" t="b">
        <f t="shared" si="63"/>
        <v>0</v>
      </c>
      <c r="AF129" t="b">
        <f t="shared" si="64"/>
        <v>0</v>
      </c>
      <c r="AG129" t="b">
        <f t="shared" si="65"/>
        <v>0</v>
      </c>
      <c r="AH129" t="b">
        <f t="shared" si="66"/>
        <v>0</v>
      </c>
      <c r="AI129" t="b">
        <f t="shared" si="67"/>
        <v>0</v>
      </c>
      <c r="AJ129" t="b">
        <f t="shared" si="68"/>
        <v>0</v>
      </c>
      <c r="AK129" t="b">
        <f t="shared" si="69"/>
        <v>0</v>
      </c>
      <c r="AL129" t="b">
        <f t="shared" si="70"/>
        <v>0</v>
      </c>
      <c r="AM129" t="b">
        <f t="shared" si="71"/>
        <v>0</v>
      </c>
      <c r="AN129" t="b">
        <f t="shared" si="72"/>
        <v>0</v>
      </c>
      <c r="AO129" t="b">
        <f t="shared" si="73"/>
        <v>1</v>
      </c>
      <c r="AP129" t="b">
        <f t="shared" si="74"/>
        <v>1</v>
      </c>
      <c r="AQ129" t="b">
        <f t="shared" si="75"/>
        <v>0</v>
      </c>
      <c r="AR129" t="b">
        <f t="shared" si="76"/>
        <v>0</v>
      </c>
      <c r="AS129" t="b">
        <f t="shared" si="77"/>
        <v>0</v>
      </c>
      <c r="AT129" t="b">
        <f t="shared" si="78"/>
        <v>0</v>
      </c>
      <c r="AU129" t="b">
        <f t="shared" si="79"/>
        <v>0</v>
      </c>
      <c r="AV129" t="b">
        <f t="shared" si="80"/>
        <v>1</v>
      </c>
      <c r="AW129" t="b">
        <f t="shared" si="81"/>
        <v>1</v>
      </c>
      <c r="AX129" t="b">
        <f t="shared" si="82"/>
        <v>0</v>
      </c>
      <c r="AY129" t="b">
        <f t="shared" si="83"/>
        <v>0</v>
      </c>
      <c r="AZ129" t="b">
        <f t="shared" si="84"/>
        <v>0</v>
      </c>
      <c r="BA129" t="b">
        <f t="shared" si="85"/>
        <v>0</v>
      </c>
      <c r="BB129" t="b">
        <f t="shared" si="86"/>
        <v>1</v>
      </c>
      <c r="BC129" t="b">
        <f t="shared" si="87"/>
        <v>1</v>
      </c>
      <c r="BD129" t="b">
        <f t="shared" si="88"/>
        <v>1</v>
      </c>
      <c r="BE129" t="b">
        <f t="shared" si="89"/>
        <v>0</v>
      </c>
      <c r="BF129" t="b">
        <f t="shared" si="90"/>
        <v>1</v>
      </c>
    </row>
    <row r="130" spans="1:58" x14ac:dyDescent="0.2">
      <c r="A130" t="s">
        <v>16</v>
      </c>
      <c r="C130">
        <v>81</v>
      </c>
      <c r="D130" t="s">
        <v>13</v>
      </c>
      <c r="E130" t="s">
        <v>84</v>
      </c>
      <c r="F130">
        <v>0</v>
      </c>
      <c r="G130">
        <v>1</v>
      </c>
      <c r="H130">
        <v>0.5</v>
      </c>
      <c r="I130">
        <v>1</v>
      </c>
      <c r="J130" t="s">
        <v>73</v>
      </c>
      <c r="K130" t="b">
        <f t="shared" si="91"/>
        <v>1</v>
      </c>
      <c r="L130" t="b">
        <f t="shared" si="46"/>
        <v>0</v>
      </c>
      <c r="M130" t="b">
        <f t="shared" si="47"/>
        <v>0</v>
      </c>
      <c r="N130">
        <v>1</v>
      </c>
      <c r="O130" t="b">
        <f t="shared" si="48"/>
        <v>0</v>
      </c>
      <c r="P130" t="b">
        <f t="shared" si="49"/>
        <v>1</v>
      </c>
      <c r="Q130" t="b">
        <f t="shared" si="50"/>
        <v>1</v>
      </c>
      <c r="R130" t="b">
        <f t="shared" si="51"/>
        <v>1</v>
      </c>
      <c r="S130" t="b">
        <f t="shared" si="52"/>
        <v>1</v>
      </c>
      <c r="T130" t="b">
        <f t="shared" si="53"/>
        <v>1</v>
      </c>
      <c r="U130" t="b">
        <f t="shared" si="54"/>
        <v>0</v>
      </c>
      <c r="V130" t="b">
        <f t="shared" si="55"/>
        <v>0</v>
      </c>
      <c r="W130" t="b">
        <f t="shared" si="56"/>
        <v>1</v>
      </c>
      <c r="X130" t="b">
        <f t="shared" si="57"/>
        <v>0</v>
      </c>
      <c r="Y130" t="b">
        <f t="shared" si="58"/>
        <v>1</v>
      </c>
      <c r="Z130" t="b">
        <f t="shared" si="59"/>
        <v>1</v>
      </c>
      <c r="AA130" t="b">
        <v>0</v>
      </c>
      <c r="AB130" t="b">
        <f t="shared" si="60"/>
        <v>1</v>
      </c>
      <c r="AC130" t="b">
        <f t="shared" si="61"/>
        <v>1</v>
      </c>
      <c r="AD130" t="b">
        <f t="shared" si="62"/>
        <v>0</v>
      </c>
      <c r="AE130" t="b">
        <f t="shared" si="63"/>
        <v>0</v>
      </c>
      <c r="AF130" t="b">
        <f t="shared" si="64"/>
        <v>0</v>
      </c>
      <c r="AG130" t="b">
        <f t="shared" si="65"/>
        <v>0</v>
      </c>
      <c r="AH130" t="b">
        <f t="shared" si="66"/>
        <v>0</v>
      </c>
      <c r="AI130" t="b">
        <f t="shared" si="67"/>
        <v>0</v>
      </c>
      <c r="AJ130" t="b">
        <f t="shared" si="68"/>
        <v>1</v>
      </c>
      <c r="AK130" t="b">
        <f t="shared" si="69"/>
        <v>0</v>
      </c>
      <c r="AL130" t="b">
        <f t="shared" si="70"/>
        <v>0</v>
      </c>
      <c r="AM130" t="b">
        <f t="shared" si="71"/>
        <v>0</v>
      </c>
      <c r="AN130" t="b">
        <f t="shared" si="72"/>
        <v>0</v>
      </c>
      <c r="AO130" t="b">
        <f t="shared" si="73"/>
        <v>0</v>
      </c>
      <c r="AP130" t="b">
        <f t="shared" si="74"/>
        <v>0</v>
      </c>
      <c r="AQ130" t="b">
        <f t="shared" si="75"/>
        <v>0</v>
      </c>
      <c r="AR130" t="b">
        <f t="shared" si="76"/>
        <v>0</v>
      </c>
      <c r="AS130" t="b">
        <f t="shared" si="77"/>
        <v>1</v>
      </c>
      <c r="AT130" t="b">
        <f t="shared" si="78"/>
        <v>0</v>
      </c>
      <c r="AU130" t="b">
        <f t="shared" si="79"/>
        <v>0</v>
      </c>
      <c r="AV130" t="b">
        <f t="shared" si="80"/>
        <v>1</v>
      </c>
      <c r="AW130" t="b">
        <f t="shared" si="81"/>
        <v>1</v>
      </c>
      <c r="AX130" t="b">
        <f t="shared" si="82"/>
        <v>0</v>
      </c>
      <c r="AY130" t="b">
        <f t="shared" si="83"/>
        <v>1</v>
      </c>
      <c r="AZ130" t="b">
        <f t="shared" si="84"/>
        <v>1</v>
      </c>
      <c r="BA130" t="b">
        <f t="shared" si="85"/>
        <v>0</v>
      </c>
      <c r="BB130" t="b">
        <f t="shared" si="86"/>
        <v>0</v>
      </c>
      <c r="BC130" t="b">
        <f t="shared" si="87"/>
        <v>0</v>
      </c>
      <c r="BD130" t="b">
        <f t="shared" si="88"/>
        <v>1</v>
      </c>
      <c r="BE130" t="b">
        <f t="shared" si="89"/>
        <v>1</v>
      </c>
      <c r="BF130" t="b">
        <f t="shared" si="90"/>
        <v>0</v>
      </c>
    </row>
    <row r="131" spans="1:58" x14ac:dyDescent="0.2">
      <c r="A131" s="7" t="s">
        <v>16</v>
      </c>
      <c r="B131" s="7">
        <v>4.3556225550000001</v>
      </c>
      <c r="C131" s="7">
        <v>72</v>
      </c>
      <c r="D131" s="7" t="s">
        <v>13</v>
      </c>
      <c r="E131" s="7"/>
      <c r="F131" s="7">
        <v>1</v>
      </c>
      <c r="G131" s="7">
        <v>0</v>
      </c>
      <c r="H131" s="7">
        <v>1</v>
      </c>
      <c r="I131" s="7">
        <v>0</v>
      </c>
      <c r="J131" s="7" t="s">
        <v>73</v>
      </c>
      <c r="K131" t="b">
        <f t="shared" si="91"/>
        <v>0</v>
      </c>
      <c r="L131" t="b">
        <f t="shared" ref="L131:L194" si="92">AND(G131=0,H131=0,I131=0)</f>
        <v>0</v>
      </c>
      <c r="M131" t="b">
        <f t="shared" ref="M131:M194" si="93">AND(K131=TRUE,L131=TRUE)</f>
        <v>0</v>
      </c>
      <c r="N131">
        <v>1</v>
      </c>
      <c r="O131" t="b">
        <f t="shared" ref="O131:O194" si="94">IF(F131=0.5,TRUE)</f>
        <v>0</v>
      </c>
      <c r="P131" t="b">
        <f t="shared" ref="P131:P194" si="95">OR(K131=TRUE,O131=TRUE)</f>
        <v>0</v>
      </c>
      <c r="Q131" t="b">
        <f t="shared" ref="Q131:Q194" si="96">OR(G131=1,H131=1,I131=1)</f>
        <v>1</v>
      </c>
      <c r="R131" t="b">
        <f t="shared" ref="R131:R194" si="97">AND(P131=TRUE,Q131=TRUE)</f>
        <v>0</v>
      </c>
      <c r="S131" t="b">
        <f t="shared" ref="S131:S194" si="98">IF(I131=1,TRUE)</f>
        <v>0</v>
      </c>
      <c r="T131" t="b">
        <f t="shared" ref="T131:T194" si="99">AND(P131=TRUE,S131=TRUE)</f>
        <v>0</v>
      </c>
      <c r="U131" t="b">
        <f t="shared" ref="U131:U194" si="100">AND(P131=TRUE,L131=TRUE)</f>
        <v>0</v>
      </c>
      <c r="V131" t="b">
        <f t="shared" ref="V131:V194" si="101">AND(G131=1,H131=1)</f>
        <v>0</v>
      </c>
      <c r="W131" t="b">
        <f t="shared" ref="W131:W194" si="102">AND(G131=1,I131=1)</f>
        <v>0</v>
      </c>
      <c r="X131" t="b">
        <f t="shared" ref="X131:X194" si="103">AND(H131=1,I131=1)</f>
        <v>0</v>
      </c>
      <c r="Y131" t="b">
        <f t="shared" ref="Y131:Y194" si="104">OR(V131=TRUE,W131=TRUE,X131=TRUE)</f>
        <v>0</v>
      </c>
      <c r="Z131" t="b">
        <f t="shared" ref="Z131:Z194" si="105">AND(P131=TRUE,Y131=TRUE)</f>
        <v>0</v>
      </c>
      <c r="AA131" t="b">
        <v>0</v>
      </c>
      <c r="AB131" t="b">
        <f t="shared" ref="AB131:AB194" si="106">AND(P131=TRUE,AA131=FALSE)</f>
        <v>0</v>
      </c>
      <c r="AC131" t="b">
        <f t="shared" ref="AC131:AC194" si="107">AND(AB131=TRUE,Q131=TRUE)</f>
        <v>0</v>
      </c>
      <c r="AD131" t="b">
        <f t="shared" ref="AD131:AD194" si="108">AND(AB131=TRUE,L131=TRUE)</f>
        <v>0</v>
      </c>
      <c r="AE131" t="b">
        <f t="shared" ref="AE131:AE194" si="109">F131=1</f>
        <v>1</v>
      </c>
      <c r="AF131" t="b">
        <f t="shared" ref="AF131:AF194" si="110">F131=0.5</f>
        <v>0</v>
      </c>
      <c r="AG131" t="b">
        <f t="shared" ref="AG131:AG194" si="111">OR(AE131=TRUE,AF131=TRUE)</f>
        <v>1</v>
      </c>
      <c r="AH131" t="b">
        <f t="shared" ref="AH131:AH194" si="112">AND(AG131=TRUE,AA131=FALSE)</f>
        <v>1</v>
      </c>
      <c r="AI131" t="b">
        <f t="shared" ref="AI131:AI194" si="113">AND(AH131=TRUE,Q131=TRUE)</f>
        <v>1</v>
      </c>
      <c r="AJ131" t="b">
        <f t="shared" ref="AJ131:AJ194" si="114">G131=1</f>
        <v>0</v>
      </c>
      <c r="AK131" t="b">
        <f t="shared" ref="AK131:AK194" si="115">H131=1</f>
        <v>1</v>
      </c>
      <c r="AL131" t="b">
        <f t="shared" ref="AL131:AL194" si="116">AND(AJ131=TRUE,AK131=TRUE)</f>
        <v>0</v>
      </c>
      <c r="AM131" t="b">
        <f t="shared" ref="AM131:AM194" si="117">AND(AI131=TRUE,AL131=TRUE)</f>
        <v>0</v>
      </c>
      <c r="AN131" t="b">
        <f t="shared" ref="AN131:AN194" si="118">AND(AH131=TRUE,Y131=TRUE)</f>
        <v>0</v>
      </c>
      <c r="AO131" t="b">
        <f t="shared" ref="AO131:AO194" si="119">AND(P131=TRUE,AA131=TRUE)</f>
        <v>0</v>
      </c>
      <c r="AP131" t="b">
        <f t="shared" ref="AP131:AP194" si="120">AND(AO131=TRUE,Q131=TRUE)</f>
        <v>0</v>
      </c>
      <c r="AQ131" t="b">
        <f t="shared" ref="AQ131:AQ194" si="121">AND(AH131=TRUE,Y131=TRUE)</f>
        <v>0</v>
      </c>
      <c r="AR131" t="b">
        <f t="shared" ref="AR131:AR194" si="122">F131=1</f>
        <v>1</v>
      </c>
      <c r="AS131" t="b">
        <f t="shared" ref="AS131:AS194" si="123">G131=1</f>
        <v>0</v>
      </c>
      <c r="AT131" t="b">
        <f t="shared" ref="AT131:AT194" si="124">AND(AR131=TRUE,AS131=TRUE)</f>
        <v>0</v>
      </c>
      <c r="AU131" t="b">
        <f t="shared" ref="AU131:AU194" si="125">H131=1</f>
        <v>1</v>
      </c>
      <c r="AV131" t="b">
        <f t="shared" ref="AV131:AV194" si="126">I131=1</f>
        <v>0</v>
      </c>
      <c r="AW131" t="b">
        <f t="shared" ref="AW131:AW194" si="127">OR(AU131=TRUE,AV131=TRUE)</f>
        <v>1</v>
      </c>
      <c r="AX131" t="b">
        <f t="shared" ref="AX131:AX194" si="128">AND(AT131=TRUE,AW131=TRUE)</f>
        <v>0</v>
      </c>
      <c r="AY131" t="b">
        <f t="shared" ref="AY131:AY194" si="129">OR(AR131=TRUE,AS131=TRUE)</f>
        <v>1</v>
      </c>
      <c r="AZ131" t="b">
        <f t="shared" ref="AZ131:AZ194" si="130">AND(AY131=TRUE,AA131=FALSE)</f>
        <v>1</v>
      </c>
      <c r="BA131" t="b">
        <f t="shared" ref="BA131:BA194" si="131">F131=0.5</f>
        <v>0</v>
      </c>
      <c r="BB131" t="b">
        <f t="shared" ref="BB131:BB194" si="132">G131=0.5</f>
        <v>0</v>
      </c>
      <c r="BC131" t="b">
        <f t="shared" ref="BC131:BC194" si="133">OR(BA131=TRUE,BB131=TRUE)</f>
        <v>0</v>
      </c>
      <c r="BD131" t="b">
        <f t="shared" ref="BD131:BD194" si="134">OR(AY131=TRUE,BC131=TRUE)</f>
        <v>1</v>
      </c>
      <c r="BE131" t="b">
        <f t="shared" ref="BE131:BE194" si="135">AND(BD131=TRUE,AA131=FALSE)</f>
        <v>1</v>
      </c>
      <c r="BF131" t="b">
        <f t="shared" ref="BF131:BF194" si="136">AND(K131=TRUE,AA131=TRUE)</f>
        <v>0</v>
      </c>
    </row>
    <row r="132" spans="1:58" x14ac:dyDescent="0.2">
      <c r="A132" s="7" t="s">
        <v>16</v>
      </c>
      <c r="B132" s="7">
        <v>5.2547727159999997</v>
      </c>
      <c r="C132" s="7">
        <v>67</v>
      </c>
      <c r="D132" s="7" t="s">
        <v>9</v>
      </c>
      <c r="E132" s="7" t="s">
        <v>85</v>
      </c>
      <c r="F132" s="7">
        <v>1</v>
      </c>
      <c r="G132" s="7">
        <v>1</v>
      </c>
      <c r="H132" s="7">
        <v>1</v>
      </c>
      <c r="I132" s="7">
        <v>0</v>
      </c>
      <c r="J132" s="7" t="s">
        <v>73</v>
      </c>
      <c r="K132" t="b">
        <f t="shared" si="91"/>
        <v>0</v>
      </c>
      <c r="L132" t="b">
        <f t="shared" si="92"/>
        <v>0</v>
      </c>
      <c r="M132" t="b">
        <f t="shared" si="93"/>
        <v>0</v>
      </c>
      <c r="N132">
        <v>1</v>
      </c>
      <c r="O132" t="b">
        <f t="shared" si="94"/>
        <v>0</v>
      </c>
      <c r="P132" t="b">
        <f t="shared" si="95"/>
        <v>0</v>
      </c>
      <c r="Q132" t="b">
        <f t="shared" si="96"/>
        <v>1</v>
      </c>
      <c r="R132" t="b">
        <f t="shared" si="97"/>
        <v>0</v>
      </c>
      <c r="S132" t="b">
        <f t="shared" si="98"/>
        <v>0</v>
      </c>
      <c r="T132" t="b">
        <f t="shared" si="99"/>
        <v>0</v>
      </c>
      <c r="U132" t="b">
        <f t="shared" si="100"/>
        <v>0</v>
      </c>
      <c r="V132" t="b">
        <f t="shared" si="101"/>
        <v>1</v>
      </c>
      <c r="W132" t="b">
        <f t="shared" si="102"/>
        <v>0</v>
      </c>
      <c r="X132" t="b">
        <f t="shared" si="103"/>
        <v>0</v>
      </c>
      <c r="Y132" t="b">
        <f t="shared" si="104"/>
        <v>1</v>
      </c>
      <c r="Z132" t="b">
        <f t="shared" si="105"/>
        <v>0</v>
      </c>
      <c r="AA132" t="b">
        <v>0</v>
      </c>
      <c r="AB132" t="b">
        <f t="shared" si="106"/>
        <v>0</v>
      </c>
      <c r="AC132" t="b">
        <f t="shared" si="107"/>
        <v>0</v>
      </c>
      <c r="AD132" t="b">
        <f t="shared" si="108"/>
        <v>0</v>
      </c>
      <c r="AE132" t="b">
        <f t="shared" si="109"/>
        <v>1</v>
      </c>
      <c r="AF132" t="b">
        <f t="shared" si="110"/>
        <v>0</v>
      </c>
      <c r="AG132" t="b">
        <f t="shared" si="111"/>
        <v>1</v>
      </c>
      <c r="AH132" t="b">
        <f t="shared" si="112"/>
        <v>1</v>
      </c>
      <c r="AI132" t="b">
        <f t="shared" si="113"/>
        <v>1</v>
      </c>
      <c r="AJ132" t="b">
        <f t="shared" si="114"/>
        <v>1</v>
      </c>
      <c r="AK132" t="b">
        <f t="shared" si="115"/>
        <v>1</v>
      </c>
      <c r="AL132" t="b">
        <f t="shared" si="116"/>
        <v>1</v>
      </c>
      <c r="AM132" t="b">
        <f t="shared" si="117"/>
        <v>1</v>
      </c>
      <c r="AN132" t="b">
        <f t="shared" si="118"/>
        <v>1</v>
      </c>
      <c r="AO132" t="b">
        <f t="shared" si="119"/>
        <v>0</v>
      </c>
      <c r="AP132" t="b">
        <f t="shared" si="120"/>
        <v>0</v>
      </c>
      <c r="AQ132" t="b">
        <f t="shared" si="121"/>
        <v>1</v>
      </c>
      <c r="AR132" t="b">
        <f t="shared" si="122"/>
        <v>1</v>
      </c>
      <c r="AS132" t="b">
        <f t="shared" si="123"/>
        <v>1</v>
      </c>
      <c r="AT132" t="b">
        <f t="shared" si="124"/>
        <v>1</v>
      </c>
      <c r="AU132" t="b">
        <f t="shared" si="125"/>
        <v>1</v>
      </c>
      <c r="AV132" t="b">
        <f t="shared" si="126"/>
        <v>0</v>
      </c>
      <c r="AW132" t="b">
        <f t="shared" si="127"/>
        <v>1</v>
      </c>
      <c r="AX132" t="b">
        <f t="shared" si="128"/>
        <v>1</v>
      </c>
      <c r="AY132" t="b">
        <f t="shared" si="129"/>
        <v>1</v>
      </c>
      <c r="AZ132" t="b">
        <f t="shared" si="130"/>
        <v>1</v>
      </c>
      <c r="BA132" t="b">
        <f t="shared" si="131"/>
        <v>0</v>
      </c>
      <c r="BB132" t="b">
        <f t="shared" si="132"/>
        <v>0</v>
      </c>
      <c r="BC132" t="b">
        <f t="shared" si="133"/>
        <v>0</v>
      </c>
      <c r="BD132" t="b">
        <f t="shared" si="134"/>
        <v>1</v>
      </c>
      <c r="BE132" t="b">
        <f t="shared" si="135"/>
        <v>1</v>
      </c>
      <c r="BF132" t="b">
        <f t="shared" si="136"/>
        <v>0</v>
      </c>
    </row>
    <row r="133" spans="1:58" x14ac:dyDescent="0.2">
      <c r="A133" s="7" t="s">
        <v>16</v>
      </c>
      <c r="B133" s="7">
        <v>5.8859385939999997</v>
      </c>
      <c r="C133" s="7">
        <v>69</v>
      </c>
      <c r="D133" s="7" t="s">
        <v>9</v>
      </c>
      <c r="E133" s="7"/>
      <c r="F133" s="7">
        <v>1</v>
      </c>
      <c r="G133" s="7">
        <v>1</v>
      </c>
      <c r="H133" s="7">
        <v>0.5</v>
      </c>
      <c r="I133" s="7">
        <v>0</v>
      </c>
      <c r="J133" s="7" t="s">
        <v>73</v>
      </c>
      <c r="K133" t="b">
        <f t="shared" ref="K133:K196" si="137">IF(F133=0,TRUE)</f>
        <v>0</v>
      </c>
      <c r="L133" t="b">
        <f t="shared" si="92"/>
        <v>0</v>
      </c>
      <c r="M133" t="b">
        <f t="shared" si="93"/>
        <v>0</v>
      </c>
      <c r="N133">
        <v>1</v>
      </c>
      <c r="O133" t="b">
        <f t="shared" si="94"/>
        <v>0</v>
      </c>
      <c r="P133" t="b">
        <f t="shared" si="95"/>
        <v>0</v>
      </c>
      <c r="Q133" t="b">
        <f t="shared" si="96"/>
        <v>1</v>
      </c>
      <c r="R133" t="b">
        <f t="shared" si="97"/>
        <v>0</v>
      </c>
      <c r="S133" t="b">
        <f t="shared" si="98"/>
        <v>0</v>
      </c>
      <c r="T133" t="b">
        <f t="shared" si="99"/>
        <v>0</v>
      </c>
      <c r="U133" t="b">
        <f t="shared" si="100"/>
        <v>0</v>
      </c>
      <c r="V133" t="b">
        <f t="shared" si="101"/>
        <v>0</v>
      </c>
      <c r="W133" t="b">
        <f t="shared" si="102"/>
        <v>0</v>
      </c>
      <c r="X133" t="b">
        <f t="shared" si="103"/>
        <v>0</v>
      </c>
      <c r="Y133" t="b">
        <f t="shared" si="104"/>
        <v>0</v>
      </c>
      <c r="Z133" t="b">
        <f t="shared" si="105"/>
        <v>0</v>
      </c>
      <c r="AA133" t="b">
        <v>0</v>
      </c>
      <c r="AB133" t="b">
        <f t="shared" si="106"/>
        <v>0</v>
      </c>
      <c r="AC133" t="b">
        <f t="shared" si="107"/>
        <v>0</v>
      </c>
      <c r="AD133" t="b">
        <f t="shared" si="108"/>
        <v>0</v>
      </c>
      <c r="AE133" t="b">
        <f t="shared" si="109"/>
        <v>1</v>
      </c>
      <c r="AF133" t="b">
        <f t="shared" si="110"/>
        <v>0</v>
      </c>
      <c r="AG133" t="b">
        <f t="shared" si="111"/>
        <v>1</v>
      </c>
      <c r="AH133" t="b">
        <f t="shared" si="112"/>
        <v>1</v>
      </c>
      <c r="AI133" t="b">
        <f t="shared" si="113"/>
        <v>1</v>
      </c>
      <c r="AJ133" t="b">
        <f t="shared" si="114"/>
        <v>1</v>
      </c>
      <c r="AK133" t="b">
        <f t="shared" si="115"/>
        <v>0</v>
      </c>
      <c r="AL133" t="b">
        <f t="shared" si="116"/>
        <v>0</v>
      </c>
      <c r="AM133" t="b">
        <f t="shared" si="117"/>
        <v>0</v>
      </c>
      <c r="AN133" t="b">
        <f t="shared" si="118"/>
        <v>0</v>
      </c>
      <c r="AO133" t="b">
        <f t="shared" si="119"/>
        <v>0</v>
      </c>
      <c r="AP133" t="b">
        <f t="shared" si="120"/>
        <v>0</v>
      </c>
      <c r="AQ133" t="b">
        <f t="shared" si="121"/>
        <v>0</v>
      </c>
      <c r="AR133" t="b">
        <f t="shared" si="122"/>
        <v>1</v>
      </c>
      <c r="AS133" t="b">
        <f t="shared" si="123"/>
        <v>1</v>
      </c>
      <c r="AT133" t="b">
        <f t="shared" si="124"/>
        <v>1</v>
      </c>
      <c r="AU133" t="b">
        <f t="shared" si="125"/>
        <v>0</v>
      </c>
      <c r="AV133" t="b">
        <f t="shared" si="126"/>
        <v>0</v>
      </c>
      <c r="AW133" t="b">
        <f t="shared" si="127"/>
        <v>0</v>
      </c>
      <c r="AX133" t="b">
        <f t="shared" si="128"/>
        <v>0</v>
      </c>
      <c r="AY133" t="b">
        <f t="shared" si="129"/>
        <v>1</v>
      </c>
      <c r="AZ133" t="b">
        <f t="shared" si="130"/>
        <v>1</v>
      </c>
      <c r="BA133" t="b">
        <f t="shared" si="131"/>
        <v>0</v>
      </c>
      <c r="BB133" t="b">
        <f t="shared" si="132"/>
        <v>0</v>
      </c>
      <c r="BC133" t="b">
        <f t="shared" si="133"/>
        <v>0</v>
      </c>
      <c r="BD133" t="b">
        <f t="shared" si="134"/>
        <v>1</v>
      </c>
      <c r="BE133" t="b">
        <f t="shared" si="135"/>
        <v>1</v>
      </c>
      <c r="BF133" t="b">
        <f t="shared" si="136"/>
        <v>0</v>
      </c>
    </row>
    <row r="134" spans="1:58" x14ac:dyDescent="0.2">
      <c r="A134" s="7" t="s">
        <v>16</v>
      </c>
      <c r="B134" s="7">
        <v>4.1546924509999998</v>
      </c>
      <c r="C134" s="7">
        <v>72</v>
      </c>
      <c r="D134" s="7" t="s">
        <v>9</v>
      </c>
      <c r="E134" s="7" t="s">
        <v>86</v>
      </c>
      <c r="F134" s="7">
        <v>1</v>
      </c>
      <c r="G134" s="7">
        <v>0</v>
      </c>
      <c r="H134" s="7">
        <v>0.5</v>
      </c>
      <c r="I134" s="7">
        <v>1</v>
      </c>
      <c r="J134" s="7" t="s">
        <v>73</v>
      </c>
      <c r="K134" t="b">
        <f t="shared" si="137"/>
        <v>0</v>
      </c>
      <c r="L134" t="b">
        <f t="shared" si="92"/>
        <v>0</v>
      </c>
      <c r="M134" t="b">
        <f t="shared" si="93"/>
        <v>0</v>
      </c>
      <c r="N134">
        <v>1</v>
      </c>
      <c r="O134" t="b">
        <f t="shared" si="94"/>
        <v>0</v>
      </c>
      <c r="P134" t="b">
        <f t="shared" si="95"/>
        <v>0</v>
      </c>
      <c r="Q134" t="b">
        <f t="shared" si="96"/>
        <v>1</v>
      </c>
      <c r="R134" t="b">
        <f t="shared" si="97"/>
        <v>0</v>
      </c>
      <c r="S134" t="b">
        <f t="shared" si="98"/>
        <v>1</v>
      </c>
      <c r="T134" t="b">
        <f t="shared" si="99"/>
        <v>0</v>
      </c>
      <c r="U134" t="b">
        <f t="shared" si="100"/>
        <v>0</v>
      </c>
      <c r="V134" t="b">
        <f t="shared" si="101"/>
        <v>0</v>
      </c>
      <c r="W134" t="b">
        <f t="shared" si="102"/>
        <v>0</v>
      </c>
      <c r="X134" t="b">
        <f t="shared" si="103"/>
        <v>0</v>
      </c>
      <c r="Y134" t="b">
        <f t="shared" si="104"/>
        <v>0</v>
      </c>
      <c r="Z134" t="b">
        <f t="shared" si="105"/>
        <v>0</v>
      </c>
      <c r="AA134" t="b">
        <v>1</v>
      </c>
      <c r="AB134" t="b">
        <f t="shared" si="106"/>
        <v>0</v>
      </c>
      <c r="AC134" t="b">
        <f t="shared" si="107"/>
        <v>0</v>
      </c>
      <c r="AD134" t="b">
        <f t="shared" si="108"/>
        <v>0</v>
      </c>
      <c r="AE134" t="b">
        <f t="shared" si="109"/>
        <v>1</v>
      </c>
      <c r="AF134" t="b">
        <f t="shared" si="110"/>
        <v>0</v>
      </c>
      <c r="AG134" t="b">
        <f t="shared" si="111"/>
        <v>1</v>
      </c>
      <c r="AH134" t="b">
        <f t="shared" si="112"/>
        <v>0</v>
      </c>
      <c r="AI134" t="b">
        <f t="shared" si="113"/>
        <v>0</v>
      </c>
      <c r="AJ134" t="b">
        <f t="shared" si="114"/>
        <v>0</v>
      </c>
      <c r="AK134" t="b">
        <f t="shared" si="115"/>
        <v>0</v>
      </c>
      <c r="AL134" t="b">
        <f t="shared" si="116"/>
        <v>0</v>
      </c>
      <c r="AM134" t="b">
        <f t="shared" si="117"/>
        <v>0</v>
      </c>
      <c r="AN134" t="b">
        <f t="shared" si="118"/>
        <v>0</v>
      </c>
      <c r="AO134" t="b">
        <f t="shared" si="119"/>
        <v>0</v>
      </c>
      <c r="AP134" t="b">
        <f t="shared" si="120"/>
        <v>0</v>
      </c>
      <c r="AQ134" t="b">
        <f t="shared" si="121"/>
        <v>0</v>
      </c>
      <c r="AR134" t="b">
        <f t="shared" si="122"/>
        <v>1</v>
      </c>
      <c r="AS134" t="b">
        <f t="shared" si="123"/>
        <v>0</v>
      </c>
      <c r="AT134" t="b">
        <f t="shared" si="124"/>
        <v>0</v>
      </c>
      <c r="AU134" t="b">
        <f t="shared" si="125"/>
        <v>0</v>
      </c>
      <c r="AV134" t="b">
        <f t="shared" si="126"/>
        <v>1</v>
      </c>
      <c r="AW134" t="b">
        <f t="shared" si="127"/>
        <v>1</v>
      </c>
      <c r="AX134" t="b">
        <f t="shared" si="128"/>
        <v>0</v>
      </c>
      <c r="AY134" t="b">
        <f t="shared" si="129"/>
        <v>1</v>
      </c>
      <c r="AZ134" t="b">
        <f t="shared" si="130"/>
        <v>0</v>
      </c>
      <c r="BA134" t="b">
        <f t="shared" si="131"/>
        <v>0</v>
      </c>
      <c r="BB134" t="b">
        <f t="shared" si="132"/>
        <v>0</v>
      </c>
      <c r="BC134" t="b">
        <f t="shared" si="133"/>
        <v>0</v>
      </c>
      <c r="BD134" t="b">
        <f t="shared" si="134"/>
        <v>1</v>
      </c>
      <c r="BE134" t="b">
        <f t="shared" si="135"/>
        <v>0</v>
      </c>
      <c r="BF134" t="b">
        <f t="shared" si="136"/>
        <v>0</v>
      </c>
    </row>
    <row r="135" spans="1:58" x14ac:dyDescent="0.2">
      <c r="A135" s="7" t="s">
        <v>16</v>
      </c>
      <c r="B135" s="7">
        <v>-3.9642169869999999</v>
      </c>
      <c r="C135" s="7">
        <v>61</v>
      </c>
      <c r="D135" s="7" t="s">
        <v>13</v>
      </c>
      <c r="E135" s="7" t="s">
        <v>87</v>
      </c>
      <c r="F135" s="7">
        <v>1</v>
      </c>
      <c r="G135" s="7">
        <v>0.5</v>
      </c>
      <c r="H135" s="7">
        <v>1</v>
      </c>
      <c r="I135" s="7">
        <v>0</v>
      </c>
      <c r="J135" s="7" t="s">
        <v>73</v>
      </c>
      <c r="K135" t="b">
        <f t="shared" si="137"/>
        <v>0</v>
      </c>
      <c r="L135" t="b">
        <f t="shared" si="92"/>
        <v>0</v>
      </c>
      <c r="M135" t="b">
        <f t="shared" si="93"/>
        <v>0</v>
      </c>
      <c r="N135">
        <v>1</v>
      </c>
      <c r="O135" t="b">
        <f t="shared" si="94"/>
        <v>0</v>
      </c>
      <c r="P135" t="b">
        <f t="shared" si="95"/>
        <v>0</v>
      </c>
      <c r="Q135" t="b">
        <f t="shared" si="96"/>
        <v>1</v>
      </c>
      <c r="R135" t="b">
        <f t="shared" si="97"/>
        <v>0</v>
      </c>
      <c r="S135" t="b">
        <f t="shared" si="98"/>
        <v>0</v>
      </c>
      <c r="T135" t="b">
        <f t="shared" si="99"/>
        <v>0</v>
      </c>
      <c r="U135" t="b">
        <f t="shared" si="100"/>
        <v>0</v>
      </c>
      <c r="V135" t="b">
        <f t="shared" si="101"/>
        <v>0</v>
      </c>
      <c r="W135" t="b">
        <f t="shared" si="102"/>
        <v>0</v>
      </c>
      <c r="X135" t="b">
        <f t="shared" si="103"/>
        <v>0</v>
      </c>
      <c r="Y135" t="b">
        <f t="shared" si="104"/>
        <v>0</v>
      </c>
      <c r="Z135" t="b">
        <f t="shared" si="105"/>
        <v>0</v>
      </c>
      <c r="AA135" t="b">
        <v>0</v>
      </c>
      <c r="AB135" t="b">
        <f t="shared" si="106"/>
        <v>0</v>
      </c>
      <c r="AC135" t="b">
        <f t="shared" si="107"/>
        <v>0</v>
      </c>
      <c r="AD135" t="b">
        <f t="shared" si="108"/>
        <v>0</v>
      </c>
      <c r="AE135" t="b">
        <f t="shared" si="109"/>
        <v>1</v>
      </c>
      <c r="AF135" t="b">
        <f t="shared" si="110"/>
        <v>0</v>
      </c>
      <c r="AG135" t="b">
        <f t="shared" si="111"/>
        <v>1</v>
      </c>
      <c r="AH135" t="b">
        <f t="shared" si="112"/>
        <v>1</v>
      </c>
      <c r="AI135" t="b">
        <f t="shared" si="113"/>
        <v>1</v>
      </c>
      <c r="AJ135" t="b">
        <f t="shared" si="114"/>
        <v>0</v>
      </c>
      <c r="AK135" t="b">
        <f t="shared" si="115"/>
        <v>1</v>
      </c>
      <c r="AL135" t="b">
        <f t="shared" si="116"/>
        <v>0</v>
      </c>
      <c r="AM135" t="b">
        <f t="shared" si="117"/>
        <v>0</v>
      </c>
      <c r="AN135" t="b">
        <f t="shared" si="118"/>
        <v>0</v>
      </c>
      <c r="AO135" t="b">
        <f t="shared" si="119"/>
        <v>0</v>
      </c>
      <c r="AP135" t="b">
        <f t="shared" si="120"/>
        <v>0</v>
      </c>
      <c r="AQ135" t="b">
        <f t="shared" si="121"/>
        <v>0</v>
      </c>
      <c r="AR135" t="b">
        <f t="shared" si="122"/>
        <v>1</v>
      </c>
      <c r="AS135" t="b">
        <f t="shared" si="123"/>
        <v>0</v>
      </c>
      <c r="AT135" t="b">
        <f t="shared" si="124"/>
        <v>0</v>
      </c>
      <c r="AU135" t="b">
        <f t="shared" si="125"/>
        <v>1</v>
      </c>
      <c r="AV135" t="b">
        <f t="shared" si="126"/>
        <v>0</v>
      </c>
      <c r="AW135" t="b">
        <f t="shared" si="127"/>
        <v>1</v>
      </c>
      <c r="AX135" t="b">
        <f t="shared" si="128"/>
        <v>0</v>
      </c>
      <c r="AY135" t="b">
        <f t="shared" si="129"/>
        <v>1</v>
      </c>
      <c r="AZ135" t="b">
        <f t="shared" si="130"/>
        <v>1</v>
      </c>
      <c r="BA135" t="b">
        <f t="shared" si="131"/>
        <v>0</v>
      </c>
      <c r="BB135" t="b">
        <f t="shared" si="132"/>
        <v>1</v>
      </c>
      <c r="BC135" t="b">
        <f t="shared" si="133"/>
        <v>1</v>
      </c>
      <c r="BD135" t="b">
        <f t="shared" si="134"/>
        <v>1</v>
      </c>
      <c r="BE135" t="b">
        <f t="shared" si="135"/>
        <v>1</v>
      </c>
      <c r="BF135" t="b">
        <f t="shared" si="136"/>
        <v>0</v>
      </c>
    </row>
    <row r="136" spans="1:58" x14ac:dyDescent="0.2">
      <c r="A136" s="7" t="s">
        <v>16</v>
      </c>
      <c r="B136" s="7">
        <v>5.3135809820000004</v>
      </c>
      <c r="C136" s="7">
        <v>76</v>
      </c>
      <c r="D136" s="7" t="s">
        <v>13</v>
      </c>
      <c r="E136" s="7" t="s">
        <v>88</v>
      </c>
      <c r="F136" s="7">
        <v>1</v>
      </c>
      <c r="G136" s="7">
        <v>1</v>
      </c>
      <c r="H136" s="7">
        <v>1</v>
      </c>
      <c r="I136" s="7">
        <v>1</v>
      </c>
      <c r="J136" s="7" t="s">
        <v>73</v>
      </c>
      <c r="K136" t="b">
        <f t="shared" si="137"/>
        <v>0</v>
      </c>
      <c r="L136" t="b">
        <f t="shared" si="92"/>
        <v>0</v>
      </c>
      <c r="M136" t="b">
        <f t="shared" si="93"/>
        <v>0</v>
      </c>
      <c r="N136">
        <v>1</v>
      </c>
      <c r="O136" t="b">
        <f t="shared" si="94"/>
        <v>0</v>
      </c>
      <c r="P136" t="b">
        <f t="shared" si="95"/>
        <v>0</v>
      </c>
      <c r="Q136" t="b">
        <f t="shared" si="96"/>
        <v>1</v>
      </c>
      <c r="R136" t="b">
        <f t="shared" si="97"/>
        <v>0</v>
      </c>
      <c r="S136" t="b">
        <f t="shared" si="98"/>
        <v>1</v>
      </c>
      <c r="T136" t="b">
        <f t="shared" si="99"/>
        <v>0</v>
      </c>
      <c r="U136" t="b">
        <f t="shared" si="100"/>
        <v>0</v>
      </c>
      <c r="V136" t="b">
        <f t="shared" si="101"/>
        <v>1</v>
      </c>
      <c r="W136" t="b">
        <f t="shared" si="102"/>
        <v>1</v>
      </c>
      <c r="X136" t="b">
        <f t="shared" si="103"/>
        <v>1</v>
      </c>
      <c r="Y136" t="b">
        <f t="shared" si="104"/>
        <v>1</v>
      </c>
      <c r="Z136" t="b">
        <f t="shared" si="105"/>
        <v>0</v>
      </c>
      <c r="AA136" t="b">
        <v>0</v>
      </c>
      <c r="AB136" t="b">
        <f t="shared" si="106"/>
        <v>0</v>
      </c>
      <c r="AC136" t="b">
        <f t="shared" si="107"/>
        <v>0</v>
      </c>
      <c r="AD136" t="b">
        <f t="shared" si="108"/>
        <v>0</v>
      </c>
      <c r="AE136" t="b">
        <f t="shared" si="109"/>
        <v>1</v>
      </c>
      <c r="AF136" t="b">
        <f t="shared" si="110"/>
        <v>0</v>
      </c>
      <c r="AG136" t="b">
        <f t="shared" si="111"/>
        <v>1</v>
      </c>
      <c r="AH136" t="b">
        <f t="shared" si="112"/>
        <v>1</v>
      </c>
      <c r="AI136" t="b">
        <f t="shared" si="113"/>
        <v>1</v>
      </c>
      <c r="AJ136" t="b">
        <f t="shared" si="114"/>
        <v>1</v>
      </c>
      <c r="AK136" t="b">
        <f t="shared" si="115"/>
        <v>1</v>
      </c>
      <c r="AL136" t="b">
        <f t="shared" si="116"/>
        <v>1</v>
      </c>
      <c r="AM136" t="b">
        <f t="shared" si="117"/>
        <v>1</v>
      </c>
      <c r="AN136" t="b">
        <f t="shared" si="118"/>
        <v>1</v>
      </c>
      <c r="AO136" t="b">
        <f t="shared" si="119"/>
        <v>0</v>
      </c>
      <c r="AP136" t="b">
        <f t="shared" si="120"/>
        <v>0</v>
      </c>
      <c r="AQ136" t="b">
        <f t="shared" si="121"/>
        <v>1</v>
      </c>
      <c r="AR136" t="b">
        <f t="shared" si="122"/>
        <v>1</v>
      </c>
      <c r="AS136" t="b">
        <f t="shared" si="123"/>
        <v>1</v>
      </c>
      <c r="AT136" t="b">
        <f t="shared" si="124"/>
        <v>1</v>
      </c>
      <c r="AU136" t="b">
        <f t="shared" si="125"/>
        <v>1</v>
      </c>
      <c r="AV136" t="b">
        <f t="shared" si="126"/>
        <v>1</v>
      </c>
      <c r="AW136" t="b">
        <f t="shared" si="127"/>
        <v>1</v>
      </c>
      <c r="AX136" t="b">
        <f t="shared" si="128"/>
        <v>1</v>
      </c>
      <c r="AY136" t="b">
        <f t="shared" si="129"/>
        <v>1</v>
      </c>
      <c r="AZ136" t="b">
        <f t="shared" si="130"/>
        <v>1</v>
      </c>
      <c r="BA136" t="b">
        <f t="shared" si="131"/>
        <v>0</v>
      </c>
      <c r="BB136" t="b">
        <f t="shared" si="132"/>
        <v>0</v>
      </c>
      <c r="BC136" t="b">
        <f t="shared" si="133"/>
        <v>0</v>
      </c>
      <c r="BD136" t="b">
        <f t="shared" si="134"/>
        <v>1</v>
      </c>
      <c r="BE136" t="b">
        <f t="shared" si="135"/>
        <v>1</v>
      </c>
      <c r="BF136" t="b">
        <f t="shared" si="136"/>
        <v>0</v>
      </c>
    </row>
    <row r="137" spans="1:58" x14ac:dyDescent="0.2">
      <c r="A137" t="s">
        <v>16</v>
      </c>
      <c r="B137">
        <v>-1.274989098</v>
      </c>
      <c r="C137">
        <v>65</v>
      </c>
      <c r="D137" t="s">
        <v>13</v>
      </c>
      <c r="E137" t="s">
        <v>45</v>
      </c>
      <c r="F137">
        <v>0</v>
      </c>
      <c r="G137">
        <v>0</v>
      </c>
      <c r="H137">
        <v>0</v>
      </c>
      <c r="I137">
        <v>0</v>
      </c>
      <c r="J137" t="s">
        <v>73</v>
      </c>
      <c r="K137" t="b">
        <f t="shared" si="137"/>
        <v>1</v>
      </c>
      <c r="L137" t="b">
        <f t="shared" si="92"/>
        <v>1</v>
      </c>
      <c r="M137" t="b">
        <f t="shared" si="93"/>
        <v>1</v>
      </c>
      <c r="N137">
        <v>1</v>
      </c>
      <c r="O137" t="b">
        <f t="shared" si="94"/>
        <v>0</v>
      </c>
      <c r="P137" t="b">
        <f t="shared" si="95"/>
        <v>1</v>
      </c>
      <c r="Q137" t="b">
        <f t="shared" si="96"/>
        <v>0</v>
      </c>
      <c r="R137" t="b">
        <f t="shared" si="97"/>
        <v>0</v>
      </c>
      <c r="S137" t="b">
        <f t="shared" si="98"/>
        <v>0</v>
      </c>
      <c r="T137" t="b">
        <f t="shared" si="99"/>
        <v>0</v>
      </c>
      <c r="U137" t="b">
        <f t="shared" si="100"/>
        <v>1</v>
      </c>
      <c r="V137" t="b">
        <f t="shared" si="101"/>
        <v>0</v>
      </c>
      <c r="W137" t="b">
        <f t="shared" si="102"/>
        <v>0</v>
      </c>
      <c r="X137" t="b">
        <f t="shared" si="103"/>
        <v>0</v>
      </c>
      <c r="Y137" t="b">
        <f t="shared" si="104"/>
        <v>0</v>
      </c>
      <c r="Z137" t="b">
        <f t="shared" si="105"/>
        <v>0</v>
      </c>
      <c r="AA137" t="b">
        <v>0</v>
      </c>
      <c r="AB137" t="b">
        <f t="shared" si="106"/>
        <v>1</v>
      </c>
      <c r="AC137" t="b">
        <f t="shared" si="107"/>
        <v>0</v>
      </c>
      <c r="AD137" t="b">
        <f t="shared" si="108"/>
        <v>1</v>
      </c>
      <c r="AE137" t="b">
        <f t="shared" si="109"/>
        <v>0</v>
      </c>
      <c r="AF137" t="b">
        <f t="shared" si="110"/>
        <v>0</v>
      </c>
      <c r="AG137" t="b">
        <f t="shared" si="111"/>
        <v>0</v>
      </c>
      <c r="AH137" t="b">
        <f t="shared" si="112"/>
        <v>0</v>
      </c>
      <c r="AI137" t="b">
        <f t="shared" si="113"/>
        <v>0</v>
      </c>
      <c r="AJ137" t="b">
        <f t="shared" si="114"/>
        <v>0</v>
      </c>
      <c r="AK137" t="b">
        <f t="shared" si="115"/>
        <v>0</v>
      </c>
      <c r="AL137" t="b">
        <f t="shared" si="116"/>
        <v>0</v>
      </c>
      <c r="AM137" t="b">
        <f t="shared" si="117"/>
        <v>0</v>
      </c>
      <c r="AN137" t="b">
        <f t="shared" si="118"/>
        <v>0</v>
      </c>
      <c r="AO137" t="b">
        <f t="shared" si="119"/>
        <v>0</v>
      </c>
      <c r="AP137" t="b">
        <f t="shared" si="120"/>
        <v>0</v>
      </c>
      <c r="AQ137" t="b">
        <f t="shared" si="121"/>
        <v>0</v>
      </c>
      <c r="AR137" t="b">
        <f t="shared" si="122"/>
        <v>0</v>
      </c>
      <c r="AS137" t="b">
        <f t="shared" si="123"/>
        <v>0</v>
      </c>
      <c r="AT137" t="b">
        <f t="shared" si="124"/>
        <v>0</v>
      </c>
      <c r="AU137" t="b">
        <f t="shared" si="125"/>
        <v>0</v>
      </c>
      <c r="AV137" t="b">
        <f t="shared" si="126"/>
        <v>0</v>
      </c>
      <c r="AW137" t="b">
        <f t="shared" si="127"/>
        <v>0</v>
      </c>
      <c r="AX137" t="b">
        <f t="shared" si="128"/>
        <v>0</v>
      </c>
      <c r="AY137" t="b">
        <f t="shared" si="129"/>
        <v>0</v>
      </c>
      <c r="AZ137" t="b">
        <f t="shared" si="130"/>
        <v>0</v>
      </c>
      <c r="BA137" t="b">
        <f t="shared" si="131"/>
        <v>0</v>
      </c>
      <c r="BB137" t="b">
        <f t="shared" si="132"/>
        <v>0</v>
      </c>
      <c r="BC137" t="b">
        <f t="shared" si="133"/>
        <v>0</v>
      </c>
      <c r="BD137" t="b">
        <f t="shared" si="134"/>
        <v>0</v>
      </c>
      <c r="BE137" t="b">
        <f t="shared" si="135"/>
        <v>0</v>
      </c>
      <c r="BF137" t="b">
        <f t="shared" si="136"/>
        <v>0</v>
      </c>
    </row>
    <row r="138" spans="1:58" x14ac:dyDescent="0.2">
      <c r="A138" t="s">
        <v>16</v>
      </c>
      <c r="B138">
        <v>6.8392871980000001</v>
      </c>
      <c r="C138">
        <v>73</v>
      </c>
      <c r="D138" t="s">
        <v>13</v>
      </c>
      <c r="E138" t="s">
        <v>89</v>
      </c>
      <c r="F138">
        <v>0</v>
      </c>
      <c r="G138">
        <v>0</v>
      </c>
      <c r="H138">
        <v>0</v>
      </c>
      <c r="I138">
        <v>0</v>
      </c>
      <c r="J138" t="s">
        <v>73</v>
      </c>
      <c r="K138" t="b">
        <f t="shared" si="137"/>
        <v>1</v>
      </c>
      <c r="L138" t="b">
        <f t="shared" si="92"/>
        <v>1</v>
      </c>
      <c r="M138" t="b">
        <f t="shared" si="93"/>
        <v>1</v>
      </c>
      <c r="N138">
        <v>1</v>
      </c>
      <c r="O138" t="b">
        <f t="shared" si="94"/>
        <v>0</v>
      </c>
      <c r="P138" t="b">
        <f t="shared" si="95"/>
        <v>1</v>
      </c>
      <c r="Q138" t="b">
        <f t="shared" si="96"/>
        <v>0</v>
      </c>
      <c r="R138" t="b">
        <f t="shared" si="97"/>
        <v>0</v>
      </c>
      <c r="S138" t="b">
        <f t="shared" si="98"/>
        <v>0</v>
      </c>
      <c r="T138" t="b">
        <f t="shared" si="99"/>
        <v>0</v>
      </c>
      <c r="U138" t="b">
        <f t="shared" si="100"/>
        <v>1</v>
      </c>
      <c r="V138" t="b">
        <f t="shared" si="101"/>
        <v>0</v>
      </c>
      <c r="W138" t="b">
        <f t="shared" si="102"/>
        <v>0</v>
      </c>
      <c r="X138" t="b">
        <f t="shared" si="103"/>
        <v>0</v>
      </c>
      <c r="Y138" t="b">
        <f t="shared" si="104"/>
        <v>0</v>
      </c>
      <c r="Z138" t="b">
        <f t="shared" si="105"/>
        <v>0</v>
      </c>
      <c r="AA138" t="b">
        <v>1</v>
      </c>
      <c r="AB138" t="b">
        <f t="shared" si="106"/>
        <v>0</v>
      </c>
      <c r="AC138" t="b">
        <f t="shared" si="107"/>
        <v>0</v>
      </c>
      <c r="AD138" t="b">
        <f t="shared" si="108"/>
        <v>0</v>
      </c>
      <c r="AE138" t="b">
        <f t="shared" si="109"/>
        <v>0</v>
      </c>
      <c r="AF138" t="b">
        <f t="shared" si="110"/>
        <v>0</v>
      </c>
      <c r="AG138" t="b">
        <f t="shared" si="111"/>
        <v>0</v>
      </c>
      <c r="AH138" t="b">
        <f t="shared" si="112"/>
        <v>0</v>
      </c>
      <c r="AI138" t="b">
        <f t="shared" si="113"/>
        <v>0</v>
      </c>
      <c r="AJ138" t="b">
        <f t="shared" si="114"/>
        <v>0</v>
      </c>
      <c r="AK138" t="b">
        <f t="shared" si="115"/>
        <v>0</v>
      </c>
      <c r="AL138" t="b">
        <f t="shared" si="116"/>
        <v>0</v>
      </c>
      <c r="AM138" t="b">
        <f t="shared" si="117"/>
        <v>0</v>
      </c>
      <c r="AN138" t="b">
        <f t="shared" si="118"/>
        <v>0</v>
      </c>
      <c r="AO138" t="b">
        <f t="shared" si="119"/>
        <v>1</v>
      </c>
      <c r="AP138" t="b">
        <f t="shared" si="120"/>
        <v>0</v>
      </c>
      <c r="AQ138" t="b">
        <f t="shared" si="121"/>
        <v>0</v>
      </c>
      <c r="AR138" t="b">
        <f t="shared" si="122"/>
        <v>0</v>
      </c>
      <c r="AS138" t="b">
        <f t="shared" si="123"/>
        <v>0</v>
      </c>
      <c r="AT138" t="b">
        <f t="shared" si="124"/>
        <v>0</v>
      </c>
      <c r="AU138" t="b">
        <f t="shared" si="125"/>
        <v>0</v>
      </c>
      <c r="AV138" t="b">
        <f t="shared" si="126"/>
        <v>0</v>
      </c>
      <c r="AW138" t="b">
        <f t="shared" si="127"/>
        <v>0</v>
      </c>
      <c r="AX138" t="b">
        <f t="shared" si="128"/>
        <v>0</v>
      </c>
      <c r="AY138" t="b">
        <f t="shared" si="129"/>
        <v>0</v>
      </c>
      <c r="AZ138" t="b">
        <f t="shared" si="130"/>
        <v>0</v>
      </c>
      <c r="BA138" t="b">
        <f t="shared" si="131"/>
        <v>0</v>
      </c>
      <c r="BB138" t="b">
        <f t="shared" si="132"/>
        <v>0</v>
      </c>
      <c r="BC138" t="b">
        <f t="shared" si="133"/>
        <v>0</v>
      </c>
      <c r="BD138" t="b">
        <f t="shared" si="134"/>
        <v>0</v>
      </c>
      <c r="BE138" t="b">
        <f t="shared" si="135"/>
        <v>0</v>
      </c>
      <c r="BF138" t="b">
        <f t="shared" si="136"/>
        <v>1</v>
      </c>
    </row>
    <row r="139" spans="1:58" x14ac:dyDescent="0.2">
      <c r="A139" s="7" t="s">
        <v>16</v>
      </c>
      <c r="B139" s="7">
        <v>1.0274295120000001</v>
      </c>
      <c r="C139" s="7">
        <v>53</v>
      </c>
      <c r="D139" s="7" t="s">
        <v>9</v>
      </c>
      <c r="E139" s="7" t="s">
        <v>15</v>
      </c>
      <c r="F139" s="7">
        <v>1</v>
      </c>
      <c r="G139" s="7">
        <v>0.5</v>
      </c>
      <c r="H139" s="7">
        <v>0.5</v>
      </c>
      <c r="I139" s="7">
        <v>1</v>
      </c>
      <c r="J139" s="7" t="s">
        <v>73</v>
      </c>
      <c r="K139" t="b">
        <f t="shared" si="137"/>
        <v>0</v>
      </c>
      <c r="L139" t="b">
        <f t="shared" si="92"/>
        <v>0</v>
      </c>
      <c r="M139" t="b">
        <f t="shared" si="93"/>
        <v>0</v>
      </c>
      <c r="N139">
        <v>1</v>
      </c>
      <c r="O139" t="b">
        <f t="shared" si="94"/>
        <v>0</v>
      </c>
      <c r="P139" t="b">
        <f t="shared" si="95"/>
        <v>0</v>
      </c>
      <c r="Q139" t="b">
        <f t="shared" si="96"/>
        <v>1</v>
      </c>
      <c r="R139" t="b">
        <f t="shared" si="97"/>
        <v>0</v>
      </c>
      <c r="S139" t="b">
        <f t="shared" si="98"/>
        <v>1</v>
      </c>
      <c r="T139" t="b">
        <f t="shared" si="99"/>
        <v>0</v>
      </c>
      <c r="U139" t="b">
        <f t="shared" si="100"/>
        <v>0</v>
      </c>
      <c r="V139" t="b">
        <f t="shared" si="101"/>
        <v>0</v>
      </c>
      <c r="W139" t="b">
        <f t="shared" si="102"/>
        <v>0</v>
      </c>
      <c r="X139" t="b">
        <f t="shared" si="103"/>
        <v>0</v>
      </c>
      <c r="Y139" t="b">
        <f t="shared" si="104"/>
        <v>0</v>
      </c>
      <c r="Z139" t="b">
        <f t="shared" si="105"/>
        <v>0</v>
      </c>
      <c r="AA139" t="b">
        <v>1</v>
      </c>
      <c r="AB139" t="b">
        <f t="shared" si="106"/>
        <v>0</v>
      </c>
      <c r="AC139" t="b">
        <f t="shared" si="107"/>
        <v>0</v>
      </c>
      <c r="AD139" t="b">
        <f t="shared" si="108"/>
        <v>0</v>
      </c>
      <c r="AE139" t="b">
        <f t="shared" si="109"/>
        <v>1</v>
      </c>
      <c r="AF139" t="b">
        <f t="shared" si="110"/>
        <v>0</v>
      </c>
      <c r="AG139" t="b">
        <f t="shared" si="111"/>
        <v>1</v>
      </c>
      <c r="AH139" t="b">
        <f t="shared" si="112"/>
        <v>0</v>
      </c>
      <c r="AI139" t="b">
        <f t="shared" si="113"/>
        <v>0</v>
      </c>
      <c r="AJ139" t="b">
        <f t="shared" si="114"/>
        <v>0</v>
      </c>
      <c r="AK139" t="b">
        <f t="shared" si="115"/>
        <v>0</v>
      </c>
      <c r="AL139" t="b">
        <f t="shared" si="116"/>
        <v>0</v>
      </c>
      <c r="AM139" t="b">
        <f t="shared" si="117"/>
        <v>0</v>
      </c>
      <c r="AN139" t="b">
        <f t="shared" si="118"/>
        <v>0</v>
      </c>
      <c r="AO139" t="b">
        <f t="shared" si="119"/>
        <v>0</v>
      </c>
      <c r="AP139" t="b">
        <f t="shared" si="120"/>
        <v>0</v>
      </c>
      <c r="AQ139" t="b">
        <f t="shared" si="121"/>
        <v>0</v>
      </c>
      <c r="AR139" t="b">
        <f t="shared" si="122"/>
        <v>1</v>
      </c>
      <c r="AS139" t="b">
        <f t="shared" si="123"/>
        <v>0</v>
      </c>
      <c r="AT139" t="b">
        <f t="shared" si="124"/>
        <v>0</v>
      </c>
      <c r="AU139" t="b">
        <f t="shared" si="125"/>
        <v>0</v>
      </c>
      <c r="AV139" t="b">
        <f t="shared" si="126"/>
        <v>1</v>
      </c>
      <c r="AW139" t="b">
        <f t="shared" si="127"/>
        <v>1</v>
      </c>
      <c r="AX139" t="b">
        <f t="shared" si="128"/>
        <v>0</v>
      </c>
      <c r="AY139" t="b">
        <f t="shared" si="129"/>
        <v>1</v>
      </c>
      <c r="AZ139" t="b">
        <f t="shared" si="130"/>
        <v>0</v>
      </c>
      <c r="BA139" t="b">
        <f t="shared" si="131"/>
        <v>0</v>
      </c>
      <c r="BB139" t="b">
        <f t="shared" si="132"/>
        <v>1</v>
      </c>
      <c r="BC139" t="b">
        <f t="shared" si="133"/>
        <v>1</v>
      </c>
      <c r="BD139" t="b">
        <f t="shared" si="134"/>
        <v>1</v>
      </c>
      <c r="BE139" t="b">
        <f t="shared" si="135"/>
        <v>0</v>
      </c>
      <c r="BF139" t="b">
        <f t="shared" si="136"/>
        <v>0</v>
      </c>
    </row>
    <row r="140" spans="1:58" x14ac:dyDescent="0.2">
      <c r="A140" t="s">
        <v>16</v>
      </c>
      <c r="B140">
        <v>0.45891792199999998</v>
      </c>
      <c r="C140">
        <v>68</v>
      </c>
      <c r="D140" t="s">
        <v>9</v>
      </c>
      <c r="E140" t="s">
        <v>90</v>
      </c>
      <c r="F140">
        <v>0.5</v>
      </c>
      <c r="G140">
        <v>1</v>
      </c>
      <c r="H140">
        <v>0.5</v>
      </c>
      <c r="I140">
        <v>1</v>
      </c>
      <c r="J140" t="s">
        <v>73</v>
      </c>
      <c r="K140" t="b">
        <f t="shared" si="137"/>
        <v>0</v>
      </c>
      <c r="L140" t="b">
        <f t="shared" si="92"/>
        <v>0</v>
      </c>
      <c r="M140" t="b">
        <f t="shared" si="93"/>
        <v>0</v>
      </c>
      <c r="N140">
        <v>1</v>
      </c>
      <c r="O140" t="b">
        <f t="shared" si="94"/>
        <v>1</v>
      </c>
      <c r="P140" t="b">
        <f t="shared" si="95"/>
        <v>1</v>
      </c>
      <c r="Q140" t="b">
        <f t="shared" si="96"/>
        <v>1</v>
      </c>
      <c r="R140" t="b">
        <f t="shared" si="97"/>
        <v>1</v>
      </c>
      <c r="S140" t="b">
        <f t="shared" si="98"/>
        <v>1</v>
      </c>
      <c r="T140" t="b">
        <f t="shared" si="99"/>
        <v>1</v>
      </c>
      <c r="U140" t="b">
        <f t="shared" si="100"/>
        <v>0</v>
      </c>
      <c r="V140" t="b">
        <f t="shared" si="101"/>
        <v>0</v>
      </c>
      <c r="W140" t="b">
        <f t="shared" si="102"/>
        <v>1</v>
      </c>
      <c r="X140" t="b">
        <f t="shared" si="103"/>
        <v>0</v>
      </c>
      <c r="Y140" t="b">
        <f t="shared" si="104"/>
        <v>1</v>
      </c>
      <c r="Z140" t="b">
        <f t="shared" si="105"/>
        <v>1</v>
      </c>
      <c r="AA140" t="b">
        <v>1</v>
      </c>
      <c r="AB140" t="b">
        <f t="shared" si="106"/>
        <v>0</v>
      </c>
      <c r="AC140" t="b">
        <f t="shared" si="107"/>
        <v>0</v>
      </c>
      <c r="AD140" t="b">
        <f t="shared" si="108"/>
        <v>0</v>
      </c>
      <c r="AE140" t="b">
        <f t="shared" si="109"/>
        <v>0</v>
      </c>
      <c r="AF140" t="b">
        <f t="shared" si="110"/>
        <v>1</v>
      </c>
      <c r="AG140" t="b">
        <f t="shared" si="111"/>
        <v>1</v>
      </c>
      <c r="AH140" t="b">
        <f t="shared" si="112"/>
        <v>0</v>
      </c>
      <c r="AI140" t="b">
        <f t="shared" si="113"/>
        <v>0</v>
      </c>
      <c r="AJ140" t="b">
        <f t="shared" si="114"/>
        <v>1</v>
      </c>
      <c r="AK140" t="b">
        <f t="shared" si="115"/>
        <v>0</v>
      </c>
      <c r="AL140" t="b">
        <f t="shared" si="116"/>
        <v>0</v>
      </c>
      <c r="AM140" t="b">
        <f t="shared" si="117"/>
        <v>0</v>
      </c>
      <c r="AN140" t="b">
        <f t="shared" si="118"/>
        <v>0</v>
      </c>
      <c r="AO140" t="b">
        <f t="shared" si="119"/>
        <v>1</v>
      </c>
      <c r="AP140" t="b">
        <f t="shared" si="120"/>
        <v>1</v>
      </c>
      <c r="AQ140" t="b">
        <f t="shared" si="121"/>
        <v>0</v>
      </c>
      <c r="AR140" t="b">
        <f t="shared" si="122"/>
        <v>0</v>
      </c>
      <c r="AS140" t="b">
        <f t="shared" si="123"/>
        <v>1</v>
      </c>
      <c r="AT140" t="b">
        <f t="shared" si="124"/>
        <v>0</v>
      </c>
      <c r="AU140" t="b">
        <f t="shared" si="125"/>
        <v>0</v>
      </c>
      <c r="AV140" t="b">
        <f t="shared" si="126"/>
        <v>1</v>
      </c>
      <c r="AW140" t="b">
        <f t="shared" si="127"/>
        <v>1</v>
      </c>
      <c r="AX140" t="b">
        <f t="shared" si="128"/>
        <v>0</v>
      </c>
      <c r="AY140" t="b">
        <f t="shared" si="129"/>
        <v>1</v>
      </c>
      <c r="AZ140" t="b">
        <f t="shared" si="130"/>
        <v>0</v>
      </c>
      <c r="BA140" t="b">
        <f t="shared" si="131"/>
        <v>1</v>
      </c>
      <c r="BB140" t="b">
        <f t="shared" si="132"/>
        <v>0</v>
      </c>
      <c r="BC140" t="b">
        <f t="shared" si="133"/>
        <v>1</v>
      </c>
      <c r="BD140" t="b">
        <f t="shared" si="134"/>
        <v>1</v>
      </c>
      <c r="BE140" t="b">
        <f t="shared" si="135"/>
        <v>0</v>
      </c>
      <c r="BF140" t="b">
        <f t="shared" si="136"/>
        <v>0</v>
      </c>
    </row>
    <row r="141" spans="1:58" x14ac:dyDescent="0.2">
      <c r="A141" s="7" t="s">
        <v>16</v>
      </c>
      <c r="B141" s="7"/>
      <c r="C141" s="7">
        <v>70</v>
      </c>
      <c r="D141" s="7" t="s">
        <v>13</v>
      </c>
      <c r="E141" s="7"/>
      <c r="F141" s="7">
        <v>1</v>
      </c>
      <c r="G141" s="7">
        <v>1</v>
      </c>
      <c r="H141" s="7">
        <v>1</v>
      </c>
      <c r="I141" s="7">
        <v>0</v>
      </c>
      <c r="J141" s="7" t="s">
        <v>73</v>
      </c>
      <c r="K141" t="b">
        <f t="shared" si="137"/>
        <v>0</v>
      </c>
      <c r="L141" t="b">
        <f t="shared" si="92"/>
        <v>0</v>
      </c>
      <c r="M141" t="b">
        <f t="shared" si="93"/>
        <v>0</v>
      </c>
      <c r="N141">
        <v>1</v>
      </c>
      <c r="O141" t="b">
        <f t="shared" si="94"/>
        <v>0</v>
      </c>
      <c r="P141" t="b">
        <f t="shared" si="95"/>
        <v>0</v>
      </c>
      <c r="Q141" t="b">
        <f t="shared" si="96"/>
        <v>1</v>
      </c>
      <c r="R141" t="b">
        <f t="shared" si="97"/>
        <v>0</v>
      </c>
      <c r="S141" t="b">
        <f t="shared" si="98"/>
        <v>0</v>
      </c>
      <c r="T141" t="b">
        <f t="shared" si="99"/>
        <v>0</v>
      </c>
      <c r="U141" t="b">
        <f t="shared" si="100"/>
        <v>0</v>
      </c>
      <c r="V141" t="b">
        <f t="shared" si="101"/>
        <v>1</v>
      </c>
      <c r="W141" t="b">
        <f t="shared" si="102"/>
        <v>0</v>
      </c>
      <c r="X141" t="b">
        <f t="shared" si="103"/>
        <v>0</v>
      </c>
      <c r="Y141" t="b">
        <f t="shared" si="104"/>
        <v>1</v>
      </c>
      <c r="Z141" t="b">
        <f t="shared" si="105"/>
        <v>0</v>
      </c>
      <c r="AA141" t="b">
        <v>0</v>
      </c>
      <c r="AB141" t="b">
        <f t="shared" si="106"/>
        <v>0</v>
      </c>
      <c r="AC141" t="b">
        <f t="shared" si="107"/>
        <v>0</v>
      </c>
      <c r="AD141" t="b">
        <f t="shared" si="108"/>
        <v>0</v>
      </c>
      <c r="AE141" t="b">
        <f t="shared" si="109"/>
        <v>1</v>
      </c>
      <c r="AF141" t="b">
        <f t="shared" si="110"/>
        <v>0</v>
      </c>
      <c r="AG141" t="b">
        <f t="shared" si="111"/>
        <v>1</v>
      </c>
      <c r="AH141" t="b">
        <f t="shared" si="112"/>
        <v>1</v>
      </c>
      <c r="AI141" t="b">
        <f t="shared" si="113"/>
        <v>1</v>
      </c>
      <c r="AJ141" t="b">
        <f t="shared" si="114"/>
        <v>1</v>
      </c>
      <c r="AK141" t="b">
        <f t="shared" si="115"/>
        <v>1</v>
      </c>
      <c r="AL141" t="b">
        <f t="shared" si="116"/>
        <v>1</v>
      </c>
      <c r="AM141" t="b">
        <f t="shared" si="117"/>
        <v>1</v>
      </c>
      <c r="AN141" t="b">
        <f t="shared" si="118"/>
        <v>1</v>
      </c>
      <c r="AO141" t="b">
        <f t="shared" si="119"/>
        <v>0</v>
      </c>
      <c r="AP141" t="b">
        <f t="shared" si="120"/>
        <v>0</v>
      </c>
      <c r="AQ141" t="b">
        <f t="shared" si="121"/>
        <v>1</v>
      </c>
      <c r="AR141" t="b">
        <f t="shared" si="122"/>
        <v>1</v>
      </c>
      <c r="AS141" t="b">
        <f t="shared" si="123"/>
        <v>1</v>
      </c>
      <c r="AT141" t="b">
        <f t="shared" si="124"/>
        <v>1</v>
      </c>
      <c r="AU141" t="b">
        <f t="shared" si="125"/>
        <v>1</v>
      </c>
      <c r="AV141" t="b">
        <f t="shared" si="126"/>
        <v>0</v>
      </c>
      <c r="AW141" t="b">
        <f t="shared" si="127"/>
        <v>1</v>
      </c>
      <c r="AX141" t="b">
        <f t="shared" si="128"/>
        <v>1</v>
      </c>
      <c r="AY141" t="b">
        <f t="shared" si="129"/>
        <v>1</v>
      </c>
      <c r="AZ141" t="b">
        <f t="shared" si="130"/>
        <v>1</v>
      </c>
      <c r="BA141" t="b">
        <f t="shared" si="131"/>
        <v>0</v>
      </c>
      <c r="BB141" t="b">
        <f t="shared" si="132"/>
        <v>0</v>
      </c>
      <c r="BC141" t="b">
        <f t="shared" si="133"/>
        <v>0</v>
      </c>
      <c r="BD141" t="b">
        <f t="shared" si="134"/>
        <v>1</v>
      </c>
      <c r="BE141" t="b">
        <f t="shared" si="135"/>
        <v>1</v>
      </c>
      <c r="BF141" t="b">
        <f t="shared" si="136"/>
        <v>0</v>
      </c>
    </row>
    <row r="142" spans="1:58" x14ac:dyDescent="0.2">
      <c r="A142" s="7" t="s">
        <v>16</v>
      </c>
      <c r="B142" s="7">
        <v>0.66475001899999997</v>
      </c>
      <c r="C142" s="7">
        <v>79</v>
      </c>
      <c r="D142" s="7" t="s">
        <v>9</v>
      </c>
      <c r="E142" s="7" t="s">
        <v>15</v>
      </c>
      <c r="F142" s="7">
        <v>1</v>
      </c>
      <c r="G142" s="7">
        <v>0</v>
      </c>
      <c r="H142" s="7">
        <v>1</v>
      </c>
      <c r="I142" s="7">
        <v>0</v>
      </c>
      <c r="J142" s="7" t="s">
        <v>73</v>
      </c>
      <c r="K142" t="b">
        <f t="shared" si="137"/>
        <v>0</v>
      </c>
      <c r="L142" t="b">
        <f t="shared" si="92"/>
        <v>0</v>
      </c>
      <c r="M142" t="b">
        <f t="shared" si="93"/>
        <v>0</v>
      </c>
      <c r="N142">
        <v>1</v>
      </c>
      <c r="O142" t="b">
        <f t="shared" si="94"/>
        <v>0</v>
      </c>
      <c r="P142" t="b">
        <f t="shared" si="95"/>
        <v>0</v>
      </c>
      <c r="Q142" t="b">
        <f t="shared" si="96"/>
        <v>1</v>
      </c>
      <c r="R142" t="b">
        <f t="shared" si="97"/>
        <v>0</v>
      </c>
      <c r="S142" t="b">
        <f t="shared" si="98"/>
        <v>0</v>
      </c>
      <c r="T142" t="b">
        <f t="shared" si="99"/>
        <v>0</v>
      </c>
      <c r="U142" t="b">
        <f t="shared" si="100"/>
        <v>0</v>
      </c>
      <c r="V142" t="b">
        <f t="shared" si="101"/>
        <v>0</v>
      </c>
      <c r="W142" t="b">
        <f t="shared" si="102"/>
        <v>0</v>
      </c>
      <c r="X142" t="b">
        <f t="shared" si="103"/>
        <v>0</v>
      </c>
      <c r="Y142" t="b">
        <f t="shared" si="104"/>
        <v>0</v>
      </c>
      <c r="Z142" t="b">
        <f t="shared" si="105"/>
        <v>0</v>
      </c>
      <c r="AA142" t="b">
        <v>1</v>
      </c>
      <c r="AB142" t="b">
        <f t="shared" si="106"/>
        <v>0</v>
      </c>
      <c r="AC142" t="b">
        <f t="shared" si="107"/>
        <v>0</v>
      </c>
      <c r="AD142" t="b">
        <f t="shared" si="108"/>
        <v>0</v>
      </c>
      <c r="AE142" t="b">
        <f t="shared" si="109"/>
        <v>1</v>
      </c>
      <c r="AF142" t="b">
        <f t="shared" si="110"/>
        <v>0</v>
      </c>
      <c r="AG142" t="b">
        <f t="shared" si="111"/>
        <v>1</v>
      </c>
      <c r="AH142" t="b">
        <f t="shared" si="112"/>
        <v>0</v>
      </c>
      <c r="AI142" t="b">
        <f t="shared" si="113"/>
        <v>0</v>
      </c>
      <c r="AJ142" t="b">
        <f t="shared" si="114"/>
        <v>0</v>
      </c>
      <c r="AK142" t="b">
        <f t="shared" si="115"/>
        <v>1</v>
      </c>
      <c r="AL142" t="b">
        <f t="shared" si="116"/>
        <v>0</v>
      </c>
      <c r="AM142" t="b">
        <f t="shared" si="117"/>
        <v>0</v>
      </c>
      <c r="AN142" t="b">
        <f t="shared" si="118"/>
        <v>0</v>
      </c>
      <c r="AO142" t="b">
        <f t="shared" si="119"/>
        <v>0</v>
      </c>
      <c r="AP142" t="b">
        <f t="shared" si="120"/>
        <v>0</v>
      </c>
      <c r="AQ142" t="b">
        <f t="shared" si="121"/>
        <v>0</v>
      </c>
      <c r="AR142" t="b">
        <f t="shared" si="122"/>
        <v>1</v>
      </c>
      <c r="AS142" t="b">
        <f t="shared" si="123"/>
        <v>0</v>
      </c>
      <c r="AT142" t="b">
        <f t="shared" si="124"/>
        <v>0</v>
      </c>
      <c r="AU142" t="b">
        <f t="shared" si="125"/>
        <v>1</v>
      </c>
      <c r="AV142" t="b">
        <f t="shared" si="126"/>
        <v>0</v>
      </c>
      <c r="AW142" t="b">
        <f t="shared" si="127"/>
        <v>1</v>
      </c>
      <c r="AX142" t="b">
        <f t="shared" si="128"/>
        <v>0</v>
      </c>
      <c r="AY142" t="b">
        <f t="shared" si="129"/>
        <v>1</v>
      </c>
      <c r="AZ142" t="b">
        <f t="shared" si="130"/>
        <v>0</v>
      </c>
      <c r="BA142" t="b">
        <f t="shared" si="131"/>
        <v>0</v>
      </c>
      <c r="BB142" t="b">
        <f t="shared" si="132"/>
        <v>0</v>
      </c>
      <c r="BC142" t="b">
        <f t="shared" si="133"/>
        <v>0</v>
      </c>
      <c r="BD142" t="b">
        <f t="shared" si="134"/>
        <v>1</v>
      </c>
      <c r="BE142" t="b">
        <f t="shared" si="135"/>
        <v>0</v>
      </c>
      <c r="BF142" t="b">
        <f t="shared" si="136"/>
        <v>0</v>
      </c>
    </row>
    <row r="143" spans="1:58" x14ac:dyDescent="0.2">
      <c r="A143" s="7" t="s">
        <v>16</v>
      </c>
      <c r="B143" s="7">
        <v>6.3362845170000002</v>
      </c>
      <c r="C143" s="7">
        <v>64</v>
      </c>
      <c r="D143" s="7" t="s">
        <v>9</v>
      </c>
      <c r="E143" s="7"/>
      <c r="F143" s="7">
        <v>1</v>
      </c>
      <c r="G143" s="7">
        <v>0.5</v>
      </c>
      <c r="H143" s="7">
        <v>1</v>
      </c>
      <c r="I143" s="7">
        <v>0</v>
      </c>
      <c r="J143" s="7" t="s">
        <v>73</v>
      </c>
      <c r="K143" t="b">
        <f t="shared" si="137"/>
        <v>0</v>
      </c>
      <c r="L143" t="b">
        <f t="shared" si="92"/>
        <v>0</v>
      </c>
      <c r="M143" t="b">
        <f t="shared" si="93"/>
        <v>0</v>
      </c>
      <c r="N143">
        <v>1</v>
      </c>
      <c r="O143" t="b">
        <f t="shared" si="94"/>
        <v>0</v>
      </c>
      <c r="P143" t="b">
        <f t="shared" si="95"/>
        <v>0</v>
      </c>
      <c r="Q143" t="b">
        <f t="shared" si="96"/>
        <v>1</v>
      </c>
      <c r="R143" t="b">
        <f t="shared" si="97"/>
        <v>0</v>
      </c>
      <c r="S143" t="b">
        <f t="shared" si="98"/>
        <v>0</v>
      </c>
      <c r="T143" t="b">
        <f t="shared" si="99"/>
        <v>0</v>
      </c>
      <c r="U143" t="b">
        <f t="shared" si="100"/>
        <v>0</v>
      </c>
      <c r="V143" t="b">
        <f t="shared" si="101"/>
        <v>0</v>
      </c>
      <c r="W143" t="b">
        <f t="shared" si="102"/>
        <v>0</v>
      </c>
      <c r="X143" t="b">
        <f t="shared" si="103"/>
        <v>0</v>
      </c>
      <c r="Y143" t="b">
        <f t="shared" si="104"/>
        <v>0</v>
      </c>
      <c r="Z143" t="b">
        <f t="shared" si="105"/>
        <v>0</v>
      </c>
      <c r="AA143" t="b">
        <v>0</v>
      </c>
      <c r="AB143" t="b">
        <f t="shared" si="106"/>
        <v>0</v>
      </c>
      <c r="AC143" t="b">
        <f t="shared" si="107"/>
        <v>0</v>
      </c>
      <c r="AD143" t="b">
        <f t="shared" si="108"/>
        <v>0</v>
      </c>
      <c r="AE143" t="b">
        <f t="shared" si="109"/>
        <v>1</v>
      </c>
      <c r="AF143" t="b">
        <f t="shared" si="110"/>
        <v>0</v>
      </c>
      <c r="AG143" t="b">
        <f t="shared" si="111"/>
        <v>1</v>
      </c>
      <c r="AH143" t="b">
        <f t="shared" si="112"/>
        <v>1</v>
      </c>
      <c r="AI143" t="b">
        <f t="shared" si="113"/>
        <v>1</v>
      </c>
      <c r="AJ143" t="b">
        <f t="shared" si="114"/>
        <v>0</v>
      </c>
      <c r="AK143" t="b">
        <f t="shared" si="115"/>
        <v>1</v>
      </c>
      <c r="AL143" t="b">
        <f t="shared" si="116"/>
        <v>0</v>
      </c>
      <c r="AM143" t="b">
        <f t="shared" si="117"/>
        <v>0</v>
      </c>
      <c r="AN143" t="b">
        <f t="shared" si="118"/>
        <v>0</v>
      </c>
      <c r="AO143" t="b">
        <f t="shared" si="119"/>
        <v>0</v>
      </c>
      <c r="AP143" t="b">
        <f t="shared" si="120"/>
        <v>0</v>
      </c>
      <c r="AQ143" t="b">
        <f t="shared" si="121"/>
        <v>0</v>
      </c>
      <c r="AR143" t="b">
        <f t="shared" si="122"/>
        <v>1</v>
      </c>
      <c r="AS143" t="b">
        <f t="shared" si="123"/>
        <v>0</v>
      </c>
      <c r="AT143" t="b">
        <f t="shared" si="124"/>
        <v>0</v>
      </c>
      <c r="AU143" t="b">
        <f t="shared" si="125"/>
        <v>1</v>
      </c>
      <c r="AV143" t="b">
        <f t="shared" si="126"/>
        <v>0</v>
      </c>
      <c r="AW143" t="b">
        <f t="shared" si="127"/>
        <v>1</v>
      </c>
      <c r="AX143" t="b">
        <f t="shared" si="128"/>
        <v>0</v>
      </c>
      <c r="AY143" t="b">
        <f t="shared" si="129"/>
        <v>1</v>
      </c>
      <c r="AZ143" t="b">
        <f t="shared" si="130"/>
        <v>1</v>
      </c>
      <c r="BA143" t="b">
        <f t="shared" si="131"/>
        <v>0</v>
      </c>
      <c r="BB143" t="b">
        <f t="shared" si="132"/>
        <v>1</v>
      </c>
      <c r="BC143" t="b">
        <f t="shared" si="133"/>
        <v>1</v>
      </c>
      <c r="BD143" t="b">
        <f t="shared" si="134"/>
        <v>1</v>
      </c>
      <c r="BE143" t="b">
        <f t="shared" si="135"/>
        <v>1</v>
      </c>
      <c r="BF143" t="b">
        <f t="shared" si="136"/>
        <v>0</v>
      </c>
    </row>
    <row r="144" spans="1:58" x14ac:dyDescent="0.2">
      <c r="A144" s="8" t="s">
        <v>16</v>
      </c>
      <c r="B144" s="8"/>
      <c r="C144" s="8">
        <v>55</v>
      </c>
      <c r="D144" s="8" t="s">
        <v>9</v>
      </c>
      <c r="E144" s="8"/>
      <c r="F144" s="8">
        <v>1</v>
      </c>
      <c r="G144" s="8">
        <v>1</v>
      </c>
      <c r="H144" s="8">
        <v>0</v>
      </c>
      <c r="I144" s="8">
        <v>0</v>
      </c>
      <c r="J144" s="8" t="s">
        <v>73</v>
      </c>
      <c r="K144" t="b">
        <f t="shared" si="137"/>
        <v>0</v>
      </c>
      <c r="L144" t="b">
        <f t="shared" si="92"/>
        <v>0</v>
      </c>
      <c r="M144" t="b">
        <f t="shared" si="93"/>
        <v>0</v>
      </c>
      <c r="N144">
        <v>1</v>
      </c>
      <c r="O144" t="b">
        <f t="shared" si="94"/>
        <v>0</v>
      </c>
      <c r="P144" t="b">
        <f t="shared" si="95"/>
        <v>0</v>
      </c>
      <c r="Q144" t="b">
        <f t="shared" si="96"/>
        <v>1</v>
      </c>
      <c r="R144" t="b">
        <f t="shared" si="97"/>
        <v>0</v>
      </c>
      <c r="S144" t="b">
        <f t="shared" si="98"/>
        <v>0</v>
      </c>
      <c r="T144" t="b">
        <f t="shared" si="99"/>
        <v>0</v>
      </c>
      <c r="U144" t="b">
        <f t="shared" si="100"/>
        <v>0</v>
      </c>
      <c r="V144" t="b">
        <f t="shared" si="101"/>
        <v>0</v>
      </c>
      <c r="W144" t="b">
        <f t="shared" si="102"/>
        <v>0</v>
      </c>
      <c r="X144" t="b">
        <f t="shared" si="103"/>
        <v>0</v>
      </c>
      <c r="Y144" t="b">
        <f t="shared" si="104"/>
        <v>0</v>
      </c>
      <c r="Z144" t="b">
        <f t="shared" si="105"/>
        <v>0</v>
      </c>
      <c r="AA144" t="b">
        <v>0</v>
      </c>
      <c r="AB144" t="b">
        <f t="shared" si="106"/>
        <v>0</v>
      </c>
      <c r="AC144" t="b">
        <f t="shared" si="107"/>
        <v>0</v>
      </c>
      <c r="AD144" t="b">
        <f t="shared" si="108"/>
        <v>0</v>
      </c>
      <c r="AE144" t="b">
        <f t="shared" si="109"/>
        <v>1</v>
      </c>
      <c r="AF144" t="b">
        <f t="shared" si="110"/>
        <v>0</v>
      </c>
      <c r="AG144" t="b">
        <f t="shared" si="111"/>
        <v>1</v>
      </c>
      <c r="AH144" t="b">
        <f t="shared" si="112"/>
        <v>1</v>
      </c>
      <c r="AI144" t="b">
        <f t="shared" si="113"/>
        <v>1</v>
      </c>
      <c r="AJ144" t="b">
        <f t="shared" si="114"/>
        <v>1</v>
      </c>
      <c r="AK144" t="b">
        <f t="shared" si="115"/>
        <v>0</v>
      </c>
      <c r="AL144" t="b">
        <f t="shared" si="116"/>
        <v>0</v>
      </c>
      <c r="AM144" t="b">
        <f t="shared" si="117"/>
        <v>0</v>
      </c>
      <c r="AN144" t="b">
        <f t="shared" si="118"/>
        <v>0</v>
      </c>
      <c r="AO144" t="b">
        <f t="shared" si="119"/>
        <v>0</v>
      </c>
      <c r="AP144" t="b">
        <f t="shared" si="120"/>
        <v>0</v>
      </c>
      <c r="AQ144" t="b">
        <f t="shared" si="121"/>
        <v>0</v>
      </c>
      <c r="AR144" t="b">
        <f t="shared" si="122"/>
        <v>1</v>
      </c>
      <c r="AS144" t="b">
        <f t="shared" si="123"/>
        <v>1</v>
      </c>
      <c r="AT144" t="b">
        <f t="shared" si="124"/>
        <v>1</v>
      </c>
      <c r="AU144" t="b">
        <f t="shared" si="125"/>
        <v>0</v>
      </c>
      <c r="AV144" t="b">
        <f t="shared" si="126"/>
        <v>0</v>
      </c>
      <c r="AW144" t="b">
        <f t="shared" si="127"/>
        <v>0</v>
      </c>
      <c r="AX144" t="b">
        <f t="shared" si="128"/>
        <v>0</v>
      </c>
      <c r="AY144" t="b">
        <f t="shared" si="129"/>
        <v>1</v>
      </c>
      <c r="AZ144" t="b">
        <f t="shared" si="130"/>
        <v>1</v>
      </c>
      <c r="BA144" t="b">
        <f t="shared" si="131"/>
        <v>0</v>
      </c>
      <c r="BB144" t="b">
        <f t="shared" si="132"/>
        <v>0</v>
      </c>
      <c r="BC144" t="b">
        <f t="shared" si="133"/>
        <v>0</v>
      </c>
      <c r="BD144" t="b">
        <f t="shared" si="134"/>
        <v>1</v>
      </c>
      <c r="BE144" t="b">
        <f t="shared" si="135"/>
        <v>1</v>
      </c>
      <c r="BF144" t="b">
        <f t="shared" si="136"/>
        <v>0</v>
      </c>
    </row>
    <row r="145" spans="1:58" x14ac:dyDescent="0.2">
      <c r="A145" s="7" t="s">
        <v>16</v>
      </c>
      <c r="B145" s="8">
        <v>2.0803639129999998</v>
      </c>
      <c r="C145" s="7">
        <v>76</v>
      </c>
      <c r="D145" s="7" t="s">
        <v>13</v>
      </c>
      <c r="E145" s="7"/>
      <c r="F145" s="7">
        <v>1</v>
      </c>
      <c r="G145" s="7">
        <v>1</v>
      </c>
      <c r="H145" s="7">
        <v>1</v>
      </c>
      <c r="I145" s="7">
        <v>0</v>
      </c>
      <c r="J145" s="7" t="s">
        <v>91</v>
      </c>
      <c r="K145" t="b">
        <f t="shared" si="137"/>
        <v>0</v>
      </c>
      <c r="L145" t="b">
        <f t="shared" si="92"/>
        <v>0</v>
      </c>
      <c r="M145" t="b">
        <f t="shared" si="93"/>
        <v>0</v>
      </c>
      <c r="N145">
        <v>1</v>
      </c>
      <c r="O145" t="b">
        <f t="shared" si="94"/>
        <v>0</v>
      </c>
      <c r="P145" t="b">
        <f t="shared" si="95"/>
        <v>0</v>
      </c>
      <c r="Q145" t="b">
        <f t="shared" si="96"/>
        <v>1</v>
      </c>
      <c r="R145" t="b">
        <f t="shared" si="97"/>
        <v>0</v>
      </c>
      <c r="S145" t="b">
        <f t="shared" si="98"/>
        <v>0</v>
      </c>
      <c r="T145" t="b">
        <f t="shared" si="99"/>
        <v>0</v>
      </c>
      <c r="U145" t="b">
        <f t="shared" si="100"/>
        <v>0</v>
      </c>
      <c r="V145" t="b">
        <f t="shared" si="101"/>
        <v>1</v>
      </c>
      <c r="W145" t="b">
        <f t="shared" si="102"/>
        <v>0</v>
      </c>
      <c r="X145" t="b">
        <f t="shared" si="103"/>
        <v>0</v>
      </c>
      <c r="Y145" t="b">
        <f t="shared" si="104"/>
        <v>1</v>
      </c>
      <c r="Z145" t="b">
        <f t="shared" si="105"/>
        <v>0</v>
      </c>
      <c r="AA145" t="b">
        <v>0</v>
      </c>
      <c r="AB145" t="b">
        <f t="shared" si="106"/>
        <v>0</v>
      </c>
      <c r="AC145" t="b">
        <f t="shared" si="107"/>
        <v>0</v>
      </c>
      <c r="AD145" t="b">
        <f t="shared" si="108"/>
        <v>0</v>
      </c>
      <c r="AE145" t="b">
        <f t="shared" si="109"/>
        <v>1</v>
      </c>
      <c r="AF145" t="b">
        <f t="shared" si="110"/>
        <v>0</v>
      </c>
      <c r="AG145" t="b">
        <f t="shared" si="111"/>
        <v>1</v>
      </c>
      <c r="AH145" t="b">
        <f t="shared" si="112"/>
        <v>1</v>
      </c>
      <c r="AI145" t="b">
        <f t="shared" si="113"/>
        <v>1</v>
      </c>
      <c r="AJ145" t="b">
        <f t="shared" si="114"/>
        <v>1</v>
      </c>
      <c r="AK145" t="b">
        <f t="shared" si="115"/>
        <v>1</v>
      </c>
      <c r="AL145" t="b">
        <f t="shared" si="116"/>
        <v>1</v>
      </c>
      <c r="AM145" t="b">
        <f t="shared" si="117"/>
        <v>1</v>
      </c>
      <c r="AN145" t="b">
        <f t="shared" si="118"/>
        <v>1</v>
      </c>
      <c r="AO145" t="b">
        <f t="shared" si="119"/>
        <v>0</v>
      </c>
      <c r="AP145" t="b">
        <f t="shared" si="120"/>
        <v>0</v>
      </c>
      <c r="AQ145" t="b">
        <f t="shared" si="121"/>
        <v>1</v>
      </c>
      <c r="AR145" t="b">
        <f t="shared" si="122"/>
        <v>1</v>
      </c>
      <c r="AS145" t="b">
        <f t="shared" si="123"/>
        <v>1</v>
      </c>
      <c r="AT145" t="b">
        <f t="shared" si="124"/>
        <v>1</v>
      </c>
      <c r="AU145" t="b">
        <f t="shared" si="125"/>
        <v>1</v>
      </c>
      <c r="AV145" t="b">
        <f t="shared" si="126"/>
        <v>0</v>
      </c>
      <c r="AW145" t="b">
        <f t="shared" si="127"/>
        <v>1</v>
      </c>
      <c r="AX145" t="b">
        <f t="shared" si="128"/>
        <v>1</v>
      </c>
      <c r="AY145" t="b">
        <f t="shared" si="129"/>
        <v>1</v>
      </c>
      <c r="AZ145" t="b">
        <f t="shared" si="130"/>
        <v>1</v>
      </c>
      <c r="BA145" t="b">
        <f t="shared" si="131"/>
        <v>0</v>
      </c>
      <c r="BB145" t="b">
        <f t="shared" si="132"/>
        <v>0</v>
      </c>
      <c r="BC145" t="b">
        <f t="shared" si="133"/>
        <v>0</v>
      </c>
      <c r="BD145" t="b">
        <f t="shared" si="134"/>
        <v>1</v>
      </c>
      <c r="BE145" t="b">
        <f t="shared" si="135"/>
        <v>1</v>
      </c>
      <c r="BF145" t="b">
        <f t="shared" si="136"/>
        <v>0</v>
      </c>
    </row>
    <row r="146" spans="1:58" x14ac:dyDescent="0.2">
      <c r="A146" t="s">
        <v>16</v>
      </c>
      <c r="B146" s="5">
        <v>0.737372896</v>
      </c>
      <c r="C146">
        <v>63</v>
      </c>
      <c r="D146" t="s">
        <v>9</v>
      </c>
      <c r="F146">
        <v>1</v>
      </c>
      <c r="G146">
        <v>0</v>
      </c>
      <c r="H146">
        <v>0</v>
      </c>
      <c r="I146">
        <v>0</v>
      </c>
      <c r="J146" t="s">
        <v>91</v>
      </c>
      <c r="K146" t="b">
        <f t="shared" si="137"/>
        <v>0</v>
      </c>
      <c r="L146" t="b">
        <f t="shared" si="92"/>
        <v>1</v>
      </c>
      <c r="M146" t="b">
        <f t="shared" si="93"/>
        <v>0</v>
      </c>
      <c r="N146">
        <v>1</v>
      </c>
      <c r="O146" t="b">
        <f t="shared" si="94"/>
        <v>0</v>
      </c>
      <c r="P146" t="b">
        <f t="shared" si="95"/>
        <v>0</v>
      </c>
      <c r="Q146" t="b">
        <f t="shared" si="96"/>
        <v>0</v>
      </c>
      <c r="R146" t="b">
        <f t="shared" si="97"/>
        <v>0</v>
      </c>
      <c r="S146" t="b">
        <f t="shared" si="98"/>
        <v>0</v>
      </c>
      <c r="T146" t="b">
        <f t="shared" si="99"/>
        <v>0</v>
      </c>
      <c r="U146" t="b">
        <f t="shared" si="100"/>
        <v>0</v>
      </c>
      <c r="V146" t="b">
        <f t="shared" si="101"/>
        <v>0</v>
      </c>
      <c r="W146" t="b">
        <f t="shared" si="102"/>
        <v>0</v>
      </c>
      <c r="X146" t="b">
        <f t="shared" si="103"/>
        <v>0</v>
      </c>
      <c r="Y146" t="b">
        <f t="shared" si="104"/>
        <v>0</v>
      </c>
      <c r="Z146" t="b">
        <f t="shared" si="105"/>
        <v>0</v>
      </c>
      <c r="AA146" t="b">
        <v>0</v>
      </c>
      <c r="AB146" t="b">
        <f t="shared" si="106"/>
        <v>0</v>
      </c>
      <c r="AC146" t="b">
        <f t="shared" si="107"/>
        <v>0</v>
      </c>
      <c r="AD146" t="b">
        <f t="shared" si="108"/>
        <v>0</v>
      </c>
      <c r="AE146" t="b">
        <f t="shared" si="109"/>
        <v>1</v>
      </c>
      <c r="AF146" t="b">
        <f t="shared" si="110"/>
        <v>0</v>
      </c>
      <c r="AG146" t="b">
        <f t="shared" si="111"/>
        <v>1</v>
      </c>
      <c r="AH146" t="b">
        <f t="shared" si="112"/>
        <v>1</v>
      </c>
      <c r="AI146" t="b">
        <f t="shared" si="113"/>
        <v>0</v>
      </c>
      <c r="AJ146" t="b">
        <f t="shared" si="114"/>
        <v>0</v>
      </c>
      <c r="AK146" t="b">
        <f t="shared" si="115"/>
        <v>0</v>
      </c>
      <c r="AL146" t="b">
        <f t="shared" si="116"/>
        <v>0</v>
      </c>
      <c r="AM146" t="b">
        <f t="shared" si="117"/>
        <v>0</v>
      </c>
      <c r="AN146" t="b">
        <f t="shared" si="118"/>
        <v>0</v>
      </c>
      <c r="AO146" t="b">
        <f t="shared" si="119"/>
        <v>0</v>
      </c>
      <c r="AP146" t="b">
        <f t="shared" si="120"/>
        <v>0</v>
      </c>
      <c r="AQ146" t="b">
        <f t="shared" si="121"/>
        <v>0</v>
      </c>
      <c r="AR146" t="b">
        <f t="shared" si="122"/>
        <v>1</v>
      </c>
      <c r="AS146" t="b">
        <f t="shared" si="123"/>
        <v>0</v>
      </c>
      <c r="AT146" t="b">
        <f t="shared" si="124"/>
        <v>0</v>
      </c>
      <c r="AU146" t="b">
        <f t="shared" si="125"/>
        <v>0</v>
      </c>
      <c r="AV146" t="b">
        <f t="shared" si="126"/>
        <v>0</v>
      </c>
      <c r="AW146" t="b">
        <f t="shared" si="127"/>
        <v>0</v>
      </c>
      <c r="AX146" t="b">
        <f t="shared" si="128"/>
        <v>0</v>
      </c>
      <c r="AY146" t="b">
        <f t="shared" si="129"/>
        <v>1</v>
      </c>
      <c r="AZ146" t="b">
        <f t="shared" si="130"/>
        <v>1</v>
      </c>
      <c r="BA146" t="b">
        <f t="shared" si="131"/>
        <v>0</v>
      </c>
      <c r="BB146" t="b">
        <f t="shared" si="132"/>
        <v>0</v>
      </c>
      <c r="BC146" t="b">
        <f t="shared" si="133"/>
        <v>0</v>
      </c>
      <c r="BD146" t="b">
        <f t="shared" si="134"/>
        <v>1</v>
      </c>
      <c r="BE146" t="b">
        <f t="shared" si="135"/>
        <v>1</v>
      </c>
      <c r="BF146" t="b">
        <f t="shared" si="136"/>
        <v>0</v>
      </c>
    </row>
    <row r="147" spans="1:58" x14ac:dyDescent="0.2">
      <c r="A147" s="7" t="s">
        <v>16</v>
      </c>
      <c r="B147" s="8">
        <v>4.5332755569999996</v>
      </c>
      <c r="C147" s="7">
        <v>59</v>
      </c>
      <c r="D147" s="7" t="s">
        <v>9</v>
      </c>
      <c r="E147" s="7"/>
      <c r="F147" s="7">
        <v>1</v>
      </c>
      <c r="G147" s="7">
        <v>0</v>
      </c>
      <c r="H147" s="7">
        <v>1</v>
      </c>
      <c r="I147" s="7">
        <v>1</v>
      </c>
      <c r="J147" s="7" t="s">
        <v>91</v>
      </c>
      <c r="K147" t="b">
        <f t="shared" si="137"/>
        <v>0</v>
      </c>
      <c r="L147" t="b">
        <f t="shared" si="92"/>
        <v>0</v>
      </c>
      <c r="M147" t="b">
        <f t="shared" si="93"/>
        <v>0</v>
      </c>
      <c r="N147">
        <v>1</v>
      </c>
      <c r="O147" t="b">
        <f t="shared" si="94"/>
        <v>0</v>
      </c>
      <c r="P147" t="b">
        <f t="shared" si="95"/>
        <v>0</v>
      </c>
      <c r="Q147" t="b">
        <f t="shared" si="96"/>
        <v>1</v>
      </c>
      <c r="R147" t="b">
        <f t="shared" si="97"/>
        <v>0</v>
      </c>
      <c r="S147" t="b">
        <f t="shared" si="98"/>
        <v>1</v>
      </c>
      <c r="T147" t="b">
        <f t="shared" si="99"/>
        <v>0</v>
      </c>
      <c r="U147" t="b">
        <f t="shared" si="100"/>
        <v>0</v>
      </c>
      <c r="V147" t="b">
        <f t="shared" si="101"/>
        <v>0</v>
      </c>
      <c r="W147" t="b">
        <f t="shared" si="102"/>
        <v>0</v>
      </c>
      <c r="X147" t="b">
        <f t="shared" si="103"/>
        <v>1</v>
      </c>
      <c r="Y147" t="b">
        <f t="shared" si="104"/>
        <v>1</v>
      </c>
      <c r="Z147" t="b">
        <f t="shared" si="105"/>
        <v>0</v>
      </c>
      <c r="AA147" t="b">
        <v>0</v>
      </c>
      <c r="AB147" t="b">
        <f t="shared" si="106"/>
        <v>0</v>
      </c>
      <c r="AC147" t="b">
        <f t="shared" si="107"/>
        <v>0</v>
      </c>
      <c r="AD147" t="b">
        <f t="shared" si="108"/>
        <v>0</v>
      </c>
      <c r="AE147" t="b">
        <f t="shared" si="109"/>
        <v>1</v>
      </c>
      <c r="AF147" t="b">
        <f t="shared" si="110"/>
        <v>0</v>
      </c>
      <c r="AG147" t="b">
        <f t="shared" si="111"/>
        <v>1</v>
      </c>
      <c r="AH147" t="b">
        <f t="shared" si="112"/>
        <v>1</v>
      </c>
      <c r="AI147" t="b">
        <f t="shared" si="113"/>
        <v>1</v>
      </c>
      <c r="AJ147" t="b">
        <f t="shared" si="114"/>
        <v>0</v>
      </c>
      <c r="AK147" t="b">
        <f t="shared" si="115"/>
        <v>1</v>
      </c>
      <c r="AL147" t="b">
        <f t="shared" si="116"/>
        <v>0</v>
      </c>
      <c r="AM147" t="b">
        <f t="shared" si="117"/>
        <v>0</v>
      </c>
      <c r="AN147" t="b">
        <f t="shared" si="118"/>
        <v>1</v>
      </c>
      <c r="AO147" t="b">
        <f t="shared" si="119"/>
        <v>0</v>
      </c>
      <c r="AP147" t="b">
        <f t="shared" si="120"/>
        <v>0</v>
      </c>
      <c r="AQ147" t="b">
        <f t="shared" si="121"/>
        <v>1</v>
      </c>
      <c r="AR147" t="b">
        <f t="shared" si="122"/>
        <v>1</v>
      </c>
      <c r="AS147" t="b">
        <f t="shared" si="123"/>
        <v>0</v>
      </c>
      <c r="AT147" t="b">
        <f t="shared" si="124"/>
        <v>0</v>
      </c>
      <c r="AU147" t="b">
        <f t="shared" si="125"/>
        <v>1</v>
      </c>
      <c r="AV147" t="b">
        <f t="shared" si="126"/>
        <v>1</v>
      </c>
      <c r="AW147" t="b">
        <f t="shared" si="127"/>
        <v>1</v>
      </c>
      <c r="AX147" t="b">
        <f t="shared" si="128"/>
        <v>0</v>
      </c>
      <c r="AY147" t="b">
        <f t="shared" si="129"/>
        <v>1</v>
      </c>
      <c r="AZ147" t="b">
        <f t="shared" si="130"/>
        <v>1</v>
      </c>
      <c r="BA147" t="b">
        <f t="shared" si="131"/>
        <v>0</v>
      </c>
      <c r="BB147" t="b">
        <f t="shared" si="132"/>
        <v>0</v>
      </c>
      <c r="BC147" t="b">
        <f t="shared" si="133"/>
        <v>0</v>
      </c>
      <c r="BD147" t="b">
        <f t="shared" si="134"/>
        <v>1</v>
      </c>
      <c r="BE147" t="b">
        <f t="shared" si="135"/>
        <v>1</v>
      </c>
      <c r="BF147" t="b">
        <f t="shared" si="136"/>
        <v>0</v>
      </c>
    </row>
    <row r="148" spans="1:58" x14ac:dyDescent="0.2">
      <c r="A148" t="s">
        <v>16</v>
      </c>
      <c r="B148" s="5">
        <v>-4.9148882719999998</v>
      </c>
      <c r="C148">
        <v>65</v>
      </c>
      <c r="D148" t="s">
        <v>13</v>
      </c>
      <c r="F148">
        <v>1</v>
      </c>
      <c r="G148">
        <v>0</v>
      </c>
      <c r="H148">
        <v>0</v>
      </c>
      <c r="I148">
        <v>0</v>
      </c>
      <c r="J148" t="s">
        <v>91</v>
      </c>
      <c r="K148" t="b">
        <f t="shared" si="137"/>
        <v>0</v>
      </c>
      <c r="L148" t="b">
        <f t="shared" si="92"/>
        <v>1</v>
      </c>
      <c r="M148" t="b">
        <f t="shared" si="93"/>
        <v>0</v>
      </c>
      <c r="N148">
        <v>1</v>
      </c>
      <c r="O148" t="b">
        <f t="shared" si="94"/>
        <v>0</v>
      </c>
      <c r="P148" t="b">
        <f t="shared" si="95"/>
        <v>0</v>
      </c>
      <c r="Q148" t="b">
        <f t="shared" si="96"/>
        <v>0</v>
      </c>
      <c r="R148" t="b">
        <f t="shared" si="97"/>
        <v>0</v>
      </c>
      <c r="S148" t="b">
        <f t="shared" si="98"/>
        <v>0</v>
      </c>
      <c r="T148" t="b">
        <f t="shared" si="99"/>
        <v>0</v>
      </c>
      <c r="U148" t="b">
        <f t="shared" si="100"/>
        <v>0</v>
      </c>
      <c r="V148" t="b">
        <f t="shared" si="101"/>
        <v>0</v>
      </c>
      <c r="W148" t="b">
        <f t="shared" si="102"/>
        <v>0</v>
      </c>
      <c r="X148" t="b">
        <f t="shared" si="103"/>
        <v>0</v>
      </c>
      <c r="Y148" t="b">
        <f t="shared" si="104"/>
        <v>0</v>
      </c>
      <c r="Z148" t="b">
        <f t="shared" si="105"/>
        <v>0</v>
      </c>
      <c r="AA148" t="b">
        <v>0</v>
      </c>
      <c r="AB148" t="b">
        <f t="shared" si="106"/>
        <v>0</v>
      </c>
      <c r="AC148" t="b">
        <f t="shared" si="107"/>
        <v>0</v>
      </c>
      <c r="AD148" t="b">
        <f t="shared" si="108"/>
        <v>0</v>
      </c>
      <c r="AE148" t="b">
        <f t="shared" si="109"/>
        <v>1</v>
      </c>
      <c r="AF148" t="b">
        <f t="shared" si="110"/>
        <v>0</v>
      </c>
      <c r="AG148" t="b">
        <f t="shared" si="111"/>
        <v>1</v>
      </c>
      <c r="AH148" t="b">
        <f t="shared" si="112"/>
        <v>1</v>
      </c>
      <c r="AI148" t="b">
        <f t="shared" si="113"/>
        <v>0</v>
      </c>
      <c r="AJ148" t="b">
        <f t="shared" si="114"/>
        <v>0</v>
      </c>
      <c r="AK148" t="b">
        <f t="shared" si="115"/>
        <v>0</v>
      </c>
      <c r="AL148" t="b">
        <f t="shared" si="116"/>
        <v>0</v>
      </c>
      <c r="AM148" t="b">
        <f t="shared" si="117"/>
        <v>0</v>
      </c>
      <c r="AN148" t="b">
        <f t="shared" si="118"/>
        <v>0</v>
      </c>
      <c r="AO148" t="b">
        <f t="shared" si="119"/>
        <v>0</v>
      </c>
      <c r="AP148" t="b">
        <f t="shared" si="120"/>
        <v>0</v>
      </c>
      <c r="AQ148" t="b">
        <f t="shared" si="121"/>
        <v>0</v>
      </c>
      <c r="AR148" t="b">
        <f t="shared" si="122"/>
        <v>1</v>
      </c>
      <c r="AS148" t="b">
        <f t="shared" si="123"/>
        <v>0</v>
      </c>
      <c r="AT148" t="b">
        <f t="shared" si="124"/>
        <v>0</v>
      </c>
      <c r="AU148" t="b">
        <f t="shared" si="125"/>
        <v>0</v>
      </c>
      <c r="AV148" t="b">
        <f t="shared" si="126"/>
        <v>0</v>
      </c>
      <c r="AW148" t="b">
        <f t="shared" si="127"/>
        <v>0</v>
      </c>
      <c r="AX148" t="b">
        <f t="shared" si="128"/>
        <v>0</v>
      </c>
      <c r="AY148" t="b">
        <f t="shared" si="129"/>
        <v>1</v>
      </c>
      <c r="AZ148" t="b">
        <f t="shared" si="130"/>
        <v>1</v>
      </c>
      <c r="BA148" t="b">
        <f t="shared" si="131"/>
        <v>0</v>
      </c>
      <c r="BB148" t="b">
        <f t="shared" si="132"/>
        <v>0</v>
      </c>
      <c r="BC148" t="b">
        <f t="shared" si="133"/>
        <v>0</v>
      </c>
      <c r="BD148" t="b">
        <f t="shared" si="134"/>
        <v>1</v>
      </c>
      <c r="BE148" t="b">
        <f t="shared" si="135"/>
        <v>1</v>
      </c>
      <c r="BF148" t="b">
        <f t="shared" si="136"/>
        <v>0</v>
      </c>
    </row>
    <row r="149" spans="1:58" x14ac:dyDescent="0.2">
      <c r="A149" t="s">
        <v>16</v>
      </c>
      <c r="B149" s="5">
        <v>6.1564291280000001</v>
      </c>
      <c r="C149">
        <v>63</v>
      </c>
      <c r="D149" t="s">
        <v>9</v>
      </c>
      <c r="F149">
        <v>1</v>
      </c>
      <c r="G149">
        <v>0</v>
      </c>
      <c r="H149">
        <v>0</v>
      </c>
      <c r="I149">
        <v>0</v>
      </c>
      <c r="J149" t="s">
        <v>91</v>
      </c>
      <c r="K149" t="b">
        <f t="shared" si="137"/>
        <v>0</v>
      </c>
      <c r="L149" t="b">
        <f t="shared" si="92"/>
        <v>1</v>
      </c>
      <c r="M149" t="b">
        <f t="shared" si="93"/>
        <v>0</v>
      </c>
      <c r="N149">
        <v>1</v>
      </c>
      <c r="O149" t="b">
        <f t="shared" si="94"/>
        <v>0</v>
      </c>
      <c r="P149" t="b">
        <f t="shared" si="95"/>
        <v>0</v>
      </c>
      <c r="Q149" t="b">
        <f t="shared" si="96"/>
        <v>0</v>
      </c>
      <c r="R149" t="b">
        <f t="shared" si="97"/>
        <v>0</v>
      </c>
      <c r="S149" t="b">
        <f t="shared" si="98"/>
        <v>0</v>
      </c>
      <c r="T149" t="b">
        <f t="shared" si="99"/>
        <v>0</v>
      </c>
      <c r="U149" t="b">
        <f t="shared" si="100"/>
        <v>0</v>
      </c>
      <c r="V149" t="b">
        <f t="shared" si="101"/>
        <v>0</v>
      </c>
      <c r="W149" t="b">
        <f t="shared" si="102"/>
        <v>0</v>
      </c>
      <c r="X149" t="b">
        <f t="shared" si="103"/>
        <v>0</v>
      </c>
      <c r="Y149" t="b">
        <f t="shared" si="104"/>
        <v>0</v>
      </c>
      <c r="Z149" t="b">
        <f t="shared" si="105"/>
        <v>0</v>
      </c>
      <c r="AA149" t="b">
        <v>0</v>
      </c>
      <c r="AB149" t="b">
        <f t="shared" si="106"/>
        <v>0</v>
      </c>
      <c r="AC149" t="b">
        <f t="shared" si="107"/>
        <v>0</v>
      </c>
      <c r="AD149" t="b">
        <f t="shared" si="108"/>
        <v>0</v>
      </c>
      <c r="AE149" t="b">
        <f t="shared" si="109"/>
        <v>1</v>
      </c>
      <c r="AF149" t="b">
        <f t="shared" si="110"/>
        <v>0</v>
      </c>
      <c r="AG149" t="b">
        <f t="shared" si="111"/>
        <v>1</v>
      </c>
      <c r="AH149" t="b">
        <f t="shared" si="112"/>
        <v>1</v>
      </c>
      <c r="AI149" t="b">
        <f t="shared" si="113"/>
        <v>0</v>
      </c>
      <c r="AJ149" t="b">
        <f t="shared" si="114"/>
        <v>0</v>
      </c>
      <c r="AK149" t="b">
        <f t="shared" si="115"/>
        <v>0</v>
      </c>
      <c r="AL149" t="b">
        <f t="shared" si="116"/>
        <v>0</v>
      </c>
      <c r="AM149" t="b">
        <f t="shared" si="117"/>
        <v>0</v>
      </c>
      <c r="AN149" t="b">
        <f t="shared" si="118"/>
        <v>0</v>
      </c>
      <c r="AO149" t="b">
        <f t="shared" si="119"/>
        <v>0</v>
      </c>
      <c r="AP149" t="b">
        <f t="shared" si="120"/>
        <v>0</v>
      </c>
      <c r="AQ149" t="b">
        <f t="shared" si="121"/>
        <v>0</v>
      </c>
      <c r="AR149" t="b">
        <f t="shared" si="122"/>
        <v>1</v>
      </c>
      <c r="AS149" t="b">
        <f t="shared" si="123"/>
        <v>0</v>
      </c>
      <c r="AT149" t="b">
        <f t="shared" si="124"/>
        <v>0</v>
      </c>
      <c r="AU149" t="b">
        <f t="shared" si="125"/>
        <v>0</v>
      </c>
      <c r="AV149" t="b">
        <f t="shared" si="126"/>
        <v>0</v>
      </c>
      <c r="AW149" t="b">
        <f t="shared" si="127"/>
        <v>0</v>
      </c>
      <c r="AX149" t="b">
        <f t="shared" si="128"/>
        <v>0</v>
      </c>
      <c r="AY149" t="b">
        <f t="shared" si="129"/>
        <v>1</v>
      </c>
      <c r="AZ149" t="b">
        <f t="shared" si="130"/>
        <v>1</v>
      </c>
      <c r="BA149" t="b">
        <f t="shared" si="131"/>
        <v>0</v>
      </c>
      <c r="BB149" t="b">
        <f t="shared" si="132"/>
        <v>0</v>
      </c>
      <c r="BC149" t="b">
        <f t="shared" si="133"/>
        <v>0</v>
      </c>
      <c r="BD149" t="b">
        <f t="shared" si="134"/>
        <v>1</v>
      </c>
      <c r="BE149" t="b">
        <f t="shared" si="135"/>
        <v>1</v>
      </c>
      <c r="BF149" t="b">
        <f t="shared" si="136"/>
        <v>0</v>
      </c>
    </row>
    <row r="150" spans="1:58" x14ac:dyDescent="0.2">
      <c r="A150" s="7" t="s">
        <v>16</v>
      </c>
      <c r="B150" s="8">
        <v>-0.96570313910000005</v>
      </c>
      <c r="C150" s="7">
        <v>74</v>
      </c>
      <c r="D150" s="7" t="s">
        <v>9</v>
      </c>
      <c r="E150" s="7"/>
      <c r="F150" s="7">
        <v>1</v>
      </c>
      <c r="G150" s="7">
        <v>1</v>
      </c>
      <c r="H150" s="7">
        <v>0</v>
      </c>
      <c r="I150" s="7">
        <v>0</v>
      </c>
      <c r="J150" s="7" t="s">
        <v>91</v>
      </c>
      <c r="K150" t="b">
        <f t="shared" si="137"/>
        <v>0</v>
      </c>
      <c r="L150" t="b">
        <f t="shared" si="92"/>
        <v>0</v>
      </c>
      <c r="M150" t="b">
        <f t="shared" si="93"/>
        <v>0</v>
      </c>
      <c r="N150">
        <v>1</v>
      </c>
      <c r="O150" t="b">
        <f t="shared" si="94"/>
        <v>0</v>
      </c>
      <c r="P150" t="b">
        <f t="shared" si="95"/>
        <v>0</v>
      </c>
      <c r="Q150" t="b">
        <f t="shared" si="96"/>
        <v>1</v>
      </c>
      <c r="R150" t="b">
        <f t="shared" si="97"/>
        <v>0</v>
      </c>
      <c r="S150" t="b">
        <f t="shared" si="98"/>
        <v>0</v>
      </c>
      <c r="T150" t="b">
        <f t="shared" si="99"/>
        <v>0</v>
      </c>
      <c r="U150" t="b">
        <f t="shared" si="100"/>
        <v>0</v>
      </c>
      <c r="V150" t="b">
        <f t="shared" si="101"/>
        <v>0</v>
      </c>
      <c r="W150" t="b">
        <f t="shared" si="102"/>
        <v>0</v>
      </c>
      <c r="X150" t="b">
        <f t="shared" si="103"/>
        <v>0</v>
      </c>
      <c r="Y150" t="b">
        <f t="shared" si="104"/>
        <v>0</v>
      </c>
      <c r="Z150" t="b">
        <f t="shared" si="105"/>
        <v>0</v>
      </c>
      <c r="AA150" t="b">
        <v>0</v>
      </c>
      <c r="AB150" t="b">
        <f t="shared" si="106"/>
        <v>0</v>
      </c>
      <c r="AC150" t="b">
        <f t="shared" si="107"/>
        <v>0</v>
      </c>
      <c r="AD150" t="b">
        <f t="shared" si="108"/>
        <v>0</v>
      </c>
      <c r="AE150" t="b">
        <f t="shared" si="109"/>
        <v>1</v>
      </c>
      <c r="AF150" t="b">
        <f t="shared" si="110"/>
        <v>0</v>
      </c>
      <c r="AG150" t="b">
        <f t="shared" si="111"/>
        <v>1</v>
      </c>
      <c r="AH150" t="b">
        <f t="shared" si="112"/>
        <v>1</v>
      </c>
      <c r="AI150" t="b">
        <f t="shared" si="113"/>
        <v>1</v>
      </c>
      <c r="AJ150" t="b">
        <f t="shared" si="114"/>
        <v>1</v>
      </c>
      <c r="AK150" t="b">
        <f t="shared" si="115"/>
        <v>0</v>
      </c>
      <c r="AL150" t="b">
        <f t="shared" si="116"/>
        <v>0</v>
      </c>
      <c r="AM150" t="b">
        <f t="shared" si="117"/>
        <v>0</v>
      </c>
      <c r="AN150" t="b">
        <f t="shared" si="118"/>
        <v>0</v>
      </c>
      <c r="AO150" t="b">
        <f t="shared" si="119"/>
        <v>0</v>
      </c>
      <c r="AP150" t="b">
        <f t="shared" si="120"/>
        <v>0</v>
      </c>
      <c r="AQ150" t="b">
        <f t="shared" si="121"/>
        <v>0</v>
      </c>
      <c r="AR150" t="b">
        <f t="shared" si="122"/>
        <v>1</v>
      </c>
      <c r="AS150" t="b">
        <f t="shared" si="123"/>
        <v>1</v>
      </c>
      <c r="AT150" t="b">
        <f t="shared" si="124"/>
        <v>1</v>
      </c>
      <c r="AU150" t="b">
        <f t="shared" si="125"/>
        <v>0</v>
      </c>
      <c r="AV150" t="b">
        <f t="shared" si="126"/>
        <v>0</v>
      </c>
      <c r="AW150" t="b">
        <f t="shared" si="127"/>
        <v>0</v>
      </c>
      <c r="AX150" t="b">
        <f t="shared" si="128"/>
        <v>0</v>
      </c>
      <c r="AY150" t="b">
        <f t="shared" si="129"/>
        <v>1</v>
      </c>
      <c r="AZ150" t="b">
        <f t="shared" si="130"/>
        <v>1</v>
      </c>
      <c r="BA150" t="b">
        <f t="shared" si="131"/>
        <v>0</v>
      </c>
      <c r="BB150" t="b">
        <f t="shared" si="132"/>
        <v>0</v>
      </c>
      <c r="BC150" t="b">
        <f t="shared" si="133"/>
        <v>0</v>
      </c>
      <c r="BD150" t="b">
        <f t="shared" si="134"/>
        <v>1</v>
      </c>
      <c r="BE150" t="b">
        <f t="shared" si="135"/>
        <v>1</v>
      </c>
      <c r="BF150" t="b">
        <f t="shared" si="136"/>
        <v>0</v>
      </c>
    </row>
    <row r="151" spans="1:58" x14ac:dyDescent="0.2">
      <c r="A151" t="s">
        <v>16</v>
      </c>
      <c r="B151" s="5">
        <v>7.6217001560000002</v>
      </c>
      <c r="C151">
        <v>75</v>
      </c>
      <c r="D151" t="s">
        <v>9</v>
      </c>
      <c r="F151">
        <v>1</v>
      </c>
      <c r="G151">
        <v>0.5</v>
      </c>
      <c r="H151">
        <v>0</v>
      </c>
      <c r="I151">
        <v>0.5</v>
      </c>
      <c r="J151" t="s">
        <v>91</v>
      </c>
      <c r="K151" t="b">
        <f t="shared" si="137"/>
        <v>0</v>
      </c>
      <c r="L151" t="b">
        <f t="shared" si="92"/>
        <v>0</v>
      </c>
      <c r="M151" t="b">
        <f t="shared" si="93"/>
        <v>0</v>
      </c>
      <c r="N151">
        <v>1</v>
      </c>
      <c r="O151" t="b">
        <f t="shared" si="94"/>
        <v>0</v>
      </c>
      <c r="P151" t="b">
        <f t="shared" si="95"/>
        <v>0</v>
      </c>
      <c r="Q151" t="b">
        <f t="shared" si="96"/>
        <v>0</v>
      </c>
      <c r="R151" t="b">
        <f t="shared" si="97"/>
        <v>0</v>
      </c>
      <c r="S151" t="b">
        <f t="shared" si="98"/>
        <v>0</v>
      </c>
      <c r="T151" t="b">
        <f t="shared" si="99"/>
        <v>0</v>
      </c>
      <c r="U151" t="b">
        <f t="shared" si="100"/>
        <v>0</v>
      </c>
      <c r="V151" t="b">
        <f t="shared" si="101"/>
        <v>0</v>
      </c>
      <c r="W151" t="b">
        <f t="shared" si="102"/>
        <v>0</v>
      </c>
      <c r="X151" t="b">
        <f t="shared" si="103"/>
        <v>0</v>
      </c>
      <c r="Y151" t="b">
        <f t="shared" si="104"/>
        <v>0</v>
      </c>
      <c r="Z151" t="b">
        <f t="shared" si="105"/>
        <v>0</v>
      </c>
      <c r="AA151" t="b">
        <v>0</v>
      </c>
      <c r="AB151" t="b">
        <f t="shared" si="106"/>
        <v>0</v>
      </c>
      <c r="AC151" t="b">
        <f t="shared" si="107"/>
        <v>0</v>
      </c>
      <c r="AD151" t="b">
        <f t="shared" si="108"/>
        <v>0</v>
      </c>
      <c r="AE151" t="b">
        <f t="shared" si="109"/>
        <v>1</v>
      </c>
      <c r="AF151" t="b">
        <f t="shared" si="110"/>
        <v>0</v>
      </c>
      <c r="AG151" t="b">
        <f t="shared" si="111"/>
        <v>1</v>
      </c>
      <c r="AH151" t="b">
        <f t="shared" si="112"/>
        <v>1</v>
      </c>
      <c r="AI151" t="b">
        <f t="shared" si="113"/>
        <v>0</v>
      </c>
      <c r="AJ151" t="b">
        <f t="shared" si="114"/>
        <v>0</v>
      </c>
      <c r="AK151" t="b">
        <f t="shared" si="115"/>
        <v>0</v>
      </c>
      <c r="AL151" t="b">
        <f t="shared" si="116"/>
        <v>0</v>
      </c>
      <c r="AM151" t="b">
        <f t="shared" si="117"/>
        <v>0</v>
      </c>
      <c r="AN151" t="b">
        <f t="shared" si="118"/>
        <v>0</v>
      </c>
      <c r="AO151" t="b">
        <f t="shared" si="119"/>
        <v>0</v>
      </c>
      <c r="AP151" t="b">
        <f t="shared" si="120"/>
        <v>0</v>
      </c>
      <c r="AQ151" t="b">
        <f t="shared" si="121"/>
        <v>0</v>
      </c>
      <c r="AR151" t="b">
        <f t="shared" si="122"/>
        <v>1</v>
      </c>
      <c r="AS151" t="b">
        <f t="shared" si="123"/>
        <v>0</v>
      </c>
      <c r="AT151" t="b">
        <f t="shared" si="124"/>
        <v>0</v>
      </c>
      <c r="AU151" t="b">
        <f t="shared" si="125"/>
        <v>0</v>
      </c>
      <c r="AV151" t="b">
        <f t="shared" si="126"/>
        <v>0</v>
      </c>
      <c r="AW151" t="b">
        <f t="shared" si="127"/>
        <v>0</v>
      </c>
      <c r="AX151" t="b">
        <f t="shared" si="128"/>
        <v>0</v>
      </c>
      <c r="AY151" t="b">
        <f t="shared" si="129"/>
        <v>1</v>
      </c>
      <c r="AZ151" t="b">
        <f t="shared" si="130"/>
        <v>1</v>
      </c>
      <c r="BA151" t="b">
        <f t="shared" si="131"/>
        <v>0</v>
      </c>
      <c r="BB151" t="b">
        <f t="shared" si="132"/>
        <v>1</v>
      </c>
      <c r="BC151" t="b">
        <f t="shared" si="133"/>
        <v>1</v>
      </c>
      <c r="BD151" t="b">
        <f t="shared" si="134"/>
        <v>1</v>
      </c>
      <c r="BE151" t="b">
        <f t="shared" si="135"/>
        <v>1</v>
      </c>
      <c r="BF151" t="b">
        <f t="shared" si="136"/>
        <v>0</v>
      </c>
    </row>
    <row r="152" spans="1:58" x14ac:dyDescent="0.2">
      <c r="A152" s="7" t="s">
        <v>16</v>
      </c>
      <c r="B152" s="8">
        <v>4.2917910519999998</v>
      </c>
      <c r="C152" s="7">
        <v>62</v>
      </c>
      <c r="D152" s="7" t="s">
        <v>13</v>
      </c>
      <c r="E152" s="7"/>
      <c r="F152" s="7">
        <v>1</v>
      </c>
      <c r="G152" s="7">
        <v>0</v>
      </c>
      <c r="H152" s="7">
        <v>0</v>
      </c>
      <c r="I152" s="7">
        <v>1</v>
      </c>
      <c r="J152" s="7" t="s">
        <v>91</v>
      </c>
      <c r="K152" t="b">
        <f t="shared" si="137"/>
        <v>0</v>
      </c>
      <c r="L152" t="b">
        <f t="shared" si="92"/>
        <v>0</v>
      </c>
      <c r="M152" t="b">
        <f t="shared" si="93"/>
        <v>0</v>
      </c>
      <c r="N152">
        <v>1</v>
      </c>
      <c r="O152" t="b">
        <f t="shared" si="94"/>
        <v>0</v>
      </c>
      <c r="P152" t="b">
        <f t="shared" si="95"/>
        <v>0</v>
      </c>
      <c r="Q152" t="b">
        <f t="shared" si="96"/>
        <v>1</v>
      </c>
      <c r="R152" t="b">
        <f t="shared" si="97"/>
        <v>0</v>
      </c>
      <c r="S152" t="b">
        <f t="shared" si="98"/>
        <v>1</v>
      </c>
      <c r="T152" t="b">
        <f t="shared" si="99"/>
        <v>0</v>
      </c>
      <c r="U152" t="b">
        <f t="shared" si="100"/>
        <v>0</v>
      </c>
      <c r="V152" t="b">
        <f t="shared" si="101"/>
        <v>0</v>
      </c>
      <c r="W152" t="b">
        <f t="shared" si="102"/>
        <v>0</v>
      </c>
      <c r="X152" t="b">
        <f t="shared" si="103"/>
        <v>0</v>
      </c>
      <c r="Y152" t="b">
        <f t="shared" si="104"/>
        <v>0</v>
      </c>
      <c r="Z152" t="b">
        <f t="shared" si="105"/>
        <v>0</v>
      </c>
      <c r="AA152" t="b">
        <v>0</v>
      </c>
      <c r="AB152" t="b">
        <f t="shared" si="106"/>
        <v>0</v>
      </c>
      <c r="AC152" t="b">
        <f t="shared" si="107"/>
        <v>0</v>
      </c>
      <c r="AD152" t="b">
        <f t="shared" si="108"/>
        <v>0</v>
      </c>
      <c r="AE152" t="b">
        <f t="shared" si="109"/>
        <v>1</v>
      </c>
      <c r="AF152" t="b">
        <f t="shared" si="110"/>
        <v>0</v>
      </c>
      <c r="AG152" t="b">
        <f t="shared" si="111"/>
        <v>1</v>
      </c>
      <c r="AH152" t="b">
        <f t="shared" si="112"/>
        <v>1</v>
      </c>
      <c r="AI152" t="b">
        <f t="shared" si="113"/>
        <v>1</v>
      </c>
      <c r="AJ152" t="b">
        <f t="shared" si="114"/>
        <v>0</v>
      </c>
      <c r="AK152" t="b">
        <f t="shared" si="115"/>
        <v>0</v>
      </c>
      <c r="AL152" t="b">
        <f t="shared" si="116"/>
        <v>0</v>
      </c>
      <c r="AM152" t="b">
        <f t="shared" si="117"/>
        <v>0</v>
      </c>
      <c r="AN152" t="b">
        <f t="shared" si="118"/>
        <v>0</v>
      </c>
      <c r="AO152" t="b">
        <f t="shared" si="119"/>
        <v>0</v>
      </c>
      <c r="AP152" t="b">
        <f t="shared" si="120"/>
        <v>0</v>
      </c>
      <c r="AQ152" t="b">
        <f t="shared" si="121"/>
        <v>0</v>
      </c>
      <c r="AR152" t="b">
        <f t="shared" si="122"/>
        <v>1</v>
      </c>
      <c r="AS152" t="b">
        <f t="shared" si="123"/>
        <v>0</v>
      </c>
      <c r="AT152" t="b">
        <f t="shared" si="124"/>
        <v>0</v>
      </c>
      <c r="AU152" t="b">
        <f t="shared" si="125"/>
        <v>0</v>
      </c>
      <c r="AV152" t="b">
        <f t="shared" si="126"/>
        <v>1</v>
      </c>
      <c r="AW152" t="b">
        <f t="shared" si="127"/>
        <v>1</v>
      </c>
      <c r="AX152" t="b">
        <f t="shared" si="128"/>
        <v>0</v>
      </c>
      <c r="AY152" t="b">
        <f t="shared" si="129"/>
        <v>1</v>
      </c>
      <c r="AZ152" t="b">
        <f t="shared" si="130"/>
        <v>1</v>
      </c>
      <c r="BA152" t="b">
        <f t="shared" si="131"/>
        <v>0</v>
      </c>
      <c r="BB152" t="b">
        <f t="shared" si="132"/>
        <v>0</v>
      </c>
      <c r="BC152" t="b">
        <f t="shared" si="133"/>
        <v>0</v>
      </c>
      <c r="BD152" t="b">
        <f t="shared" si="134"/>
        <v>1</v>
      </c>
      <c r="BE152" t="b">
        <f t="shared" si="135"/>
        <v>1</v>
      </c>
      <c r="BF152" t="b">
        <f t="shared" si="136"/>
        <v>0</v>
      </c>
    </row>
    <row r="153" spans="1:58" x14ac:dyDescent="0.2">
      <c r="A153" t="s">
        <v>16</v>
      </c>
      <c r="B153" s="5">
        <v>7.2552489189999996</v>
      </c>
      <c r="C153">
        <v>62</v>
      </c>
      <c r="D153" t="s">
        <v>9</v>
      </c>
      <c r="F153">
        <v>1</v>
      </c>
      <c r="G153">
        <v>0</v>
      </c>
      <c r="H153">
        <v>0</v>
      </c>
      <c r="I153">
        <v>0</v>
      </c>
      <c r="J153" t="s">
        <v>91</v>
      </c>
      <c r="K153" t="b">
        <f t="shared" si="137"/>
        <v>0</v>
      </c>
      <c r="L153" t="b">
        <f t="shared" si="92"/>
        <v>1</v>
      </c>
      <c r="M153" t="b">
        <f t="shared" si="93"/>
        <v>0</v>
      </c>
      <c r="N153">
        <v>1</v>
      </c>
      <c r="O153" t="b">
        <f t="shared" si="94"/>
        <v>0</v>
      </c>
      <c r="P153" t="b">
        <f t="shared" si="95"/>
        <v>0</v>
      </c>
      <c r="Q153" t="b">
        <f t="shared" si="96"/>
        <v>0</v>
      </c>
      <c r="R153" t="b">
        <f t="shared" si="97"/>
        <v>0</v>
      </c>
      <c r="S153" t="b">
        <f t="shared" si="98"/>
        <v>0</v>
      </c>
      <c r="T153" t="b">
        <f t="shared" si="99"/>
        <v>0</v>
      </c>
      <c r="U153" t="b">
        <f t="shared" si="100"/>
        <v>0</v>
      </c>
      <c r="V153" t="b">
        <f t="shared" si="101"/>
        <v>0</v>
      </c>
      <c r="W153" t="b">
        <f t="shared" si="102"/>
        <v>0</v>
      </c>
      <c r="X153" t="b">
        <f t="shared" si="103"/>
        <v>0</v>
      </c>
      <c r="Y153" t="b">
        <f t="shared" si="104"/>
        <v>0</v>
      </c>
      <c r="Z153" t="b">
        <f t="shared" si="105"/>
        <v>0</v>
      </c>
      <c r="AA153" t="b">
        <v>0</v>
      </c>
      <c r="AB153" t="b">
        <f t="shared" si="106"/>
        <v>0</v>
      </c>
      <c r="AC153" t="b">
        <f t="shared" si="107"/>
        <v>0</v>
      </c>
      <c r="AD153" t="b">
        <f t="shared" si="108"/>
        <v>0</v>
      </c>
      <c r="AE153" t="b">
        <f t="shared" si="109"/>
        <v>1</v>
      </c>
      <c r="AF153" t="b">
        <f t="shared" si="110"/>
        <v>0</v>
      </c>
      <c r="AG153" t="b">
        <f t="shared" si="111"/>
        <v>1</v>
      </c>
      <c r="AH153" t="b">
        <f t="shared" si="112"/>
        <v>1</v>
      </c>
      <c r="AI153" t="b">
        <f t="shared" si="113"/>
        <v>0</v>
      </c>
      <c r="AJ153" t="b">
        <f t="shared" si="114"/>
        <v>0</v>
      </c>
      <c r="AK153" t="b">
        <f t="shared" si="115"/>
        <v>0</v>
      </c>
      <c r="AL153" t="b">
        <f t="shared" si="116"/>
        <v>0</v>
      </c>
      <c r="AM153" t="b">
        <f t="shared" si="117"/>
        <v>0</v>
      </c>
      <c r="AN153" t="b">
        <f t="shared" si="118"/>
        <v>0</v>
      </c>
      <c r="AO153" t="b">
        <f t="shared" si="119"/>
        <v>0</v>
      </c>
      <c r="AP153" t="b">
        <f t="shared" si="120"/>
        <v>0</v>
      </c>
      <c r="AQ153" t="b">
        <f t="shared" si="121"/>
        <v>0</v>
      </c>
      <c r="AR153" t="b">
        <f t="shared" si="122"/>
        <v>1</v>
      </c>
      <c r="AS153" t="b">
        <f t="shared" si="123"/>
        <v>0</v>
      </c>
      <c r="AT153" t="b">
        <f t="shared" si="124"/>
        <v>0</v>
      </c>
      <c r="AU153" t="b">
        <f t="shared" si="125"/>
        <v>0</v>
      </c>
      <c r="AV153" t="b">
        <f t="shared" si="126"/>
        <v>0</v>
      </c>
      <c r="AW153" t="b">
        <f t="shared" si="127"/>
        <v>0</v>
      </c>
      <c r="AX153" t="b">
        <f t="shared" si="128"/>
        <v>0</v>
      </c>
      <c r="AY153" t="b">
        <f t="shared" si="129"/>
        <v>1</v>
      </c>
      <c r="AZ153" t="b">
        <f t="shared" si="130"/>
        <v>1</v>
      </c>
      <c r="BA153" t="b">
        <f t="shared" si="131"/>
        <v>0</v>
      </c>
      <c r="BB153" t="b">
        <f t="shared" si="132"/>
        <v>0</v>
      </c>
      <c r="BC153" t="b">
        <f t="shared" si="133"/>
        <v>0</v>
      </c>
      <c r="BD153" t="b">
        <f t="shared" si="134"/>
        <v>1</v>
      </c>
      <c r="BE153" t="b">
        <f t="shared" si="135"/>
        <v>1</v>
      </c>
      <c r="BF153" t="b">
        <f t="shared" si="136"/>
        <v>0</v>
      </c>
    </row>
    <row r="154" spans="1:58" x14ac:dyDescent="0.2">
      <c r="A154" s="7" t="s">
        <v>16</v>
      </c>
      <c r="B154" s="8">
        <v>4.4798871480000004</v>
      </c>
      <c r="C154" s="7">
        <v>60</v>
      </c>
      <c r="D154" s="7" t="s">
        <v>9</v>
      </c>
      <c r="E154" s="7"/>
      <c r="F154" s="7">
        <v>1</v>
      </c>
      <c r="G154" s="7">
        <v>1</v>
      </c>
      <c r="H154" s="7">
        <v>0</v>
      </c>
      <c r="I154" s="7">
        <v>1</v>
      </c>
      <c r="J154" s="7" t="s">
        <v>91</v>
      </c>
      <c r="K154" t="b">
        <f t="shared" si="137"/>
        <v>0</v>
      </c>
      <c r="L154" t="b">
        <f t="shared" si="92"/>
        <v>0</v>
      </c>
      <c r="M154" t="b">
        <f t="shared" si="93"/>
        <v>0</v>
      </c>
      <c r="N154">
        <v>1</v>
      </c>
      <c r="O154" t="b">
        <f t="shared" si="94"/>
        <v>0</v>
      </c>
      <c r="P154" t="b">
        <f t="shared" si="95"/>
        <v>0</v>
      </c>
      <c r="Q154" t="b">
        <f t="shared" si="96"/>
        <v>1</v>
      </c>
      <c r="R154" t="b">
        <f t="shared" si="97"/>
        <v>0</v>
      </c>
      <c r="S154" t="b">
        <f t="shared" si="98"/>
        <v>1</v>
      </c>
      <c r="T154" t="b">
        <f t="shared" si="99"/>
        <v>0</v>
      </c>
      <c r="U154" t="b">
        <f t="shared" si="100"/>
        <v>0</v>
      </c>
      <c r="V154" t="b">
        <f t="shared" si="101"/>
        <v>0</v>
      </c>
      <c r="W154" t="b">
        <f t="shared" si="102"/>
        <v>1</v>
      </c>
      <c r="X154" t="b">
        <f t="shared" si="103"/>
        <v>0</v>
      </c>
      <c r="Y154" t="b">
        <f t="shared" si="104"/>
        <v>1</v>
      </c>
      <c r="Z154" t="b">
        <f t="shared" si="105"/>
        <v>0</v>
      </c>
      <c r="AA154" t="b">
        <v>0</v>
      </c>
      <c r="AB154" t="b">
        <f t="shared" si="106"/>
        <v>0</v>
      </c>
      <c r="AC154" t="b">
        <f t="shared" si="107"/>
        <v>0</v>
      </c>
      <c r="AD154" t="b">
        <f t="shared" si="108"/>
        <v>0</v>
      </c>
      <c r="AE154" t="b">
        <f t="shared" si="109"/>
        <v>1</v>
      </c>
      <c r="AF154" t="b">
        <f t="shared" si="110"/>
        <v>0</v>
      </c>
      <c r="AG154" t="b">
        <f t="shared" si="111"/>
        <v>1</v>
      </c>
      <c r="AH154" t="b">
        <f t="shared" si="112"/>
        <v>1</v>
      </c>
      <c r="AI154" t="b">
        <f t="shared" si="113"/>
        <v>1</v>
      </c>
      <c r="AJ154" t="b">
        <f t="shared" si="114"/>
        <v>1</v>
      </c>
      <c r="AK154" t="b">
        <f t="shared" si="115"/>
        <v>0</v>
      </c>
      <c r="AL154" t="b">
        <f t="shared" si="116"/>
        <v>0</v>
      </c>
      <c r="AM154" t="b">
        <f t="shared" si="117"/>
        <v>0</v>
      </c>
      <c r="AN154" t="b">
        <f t="shared" si="118"/>
        <v>1</v>
      </c>
      <c r="AO154" t="b">
        <f t="shared" si="119"/>
        <v>0</v>
      </c>
      <c r="AP154" t="b">
        <f t="shared" si="120"/>
        <v>0</v>
      </c>
      <c r="AQ154" t="b">
        <f t="shared" si="121"/>
        <v>1</v>
      </c>
      <c r="AR154" t="b">
        <f t="shared" si="122"/>
        <v>1</v>
      </c>
      <c r="AS154" t="b">
        <f t="shared" si="123"/>
        <v>1</v>
      </c>
      <c r="AT154" t="b">
        <f t="shared" si="124"/>
        <v>1</v>
      </c>
      <c r="AU154" t="b">
        <f t="shared" si="125"/>
        <v>0</v>
      </c>
      <c r="AV154" t="b">
        <f t="shared" si="126"/>
        <v>1</v>
      </c>
      <c r="AW154" t="b">
        <f t="shared" si="127"/>
        <v>1</v>
      </c>
      <c r="AX154" t="b">
        <f t="shared" si="128"/>
        <v>1</v>
      </c>
      <c r="AY154" t="b">
        <f t="shared" si="129"/>
        <v>1</v>
      </c>
      <c r="AZ154" t="b">
        <f t="shared" si="130"/>
        <v>1</v>
      </c>
      <c r="BA154" t="b">
        <f t="shared" si="131"/>
        <v>0</v>
      </c>
      <c r="BB154" t="b">
        <f t="shared" si="132"/>
        <v>0</v>
      </c>
      <c r="BC154" t="b">
        <f t="shared" si="133"/>
        <v>0</v>
      </c>
      <c r="BD154" t="b">
        <f t="shared" si="134"/>
        <v>1</v>
      </c>
      <c r="BE154" t="b">
        <f t="shared" si="135"/>
        <v>1</v>
      </c>
      <c r="BF154" t="b">
        <f t="shared" si="136"/>
        <v>0</v>
      </c>
    </row>
    <row r="155" spans="1:58" x14ac:dyDescent="0.2">
      <c r="A155" s="7" t="s">
        <v>16</v>
      </c>
      <c r="B155" s="8">
        <v>4.4268055569999998</v>
      </c>
      <c r="C155" s="7">
        <v>78</v>
      </c>
      <c r="D155" s="7" t="s">
        <v>9</v>
      </c>
      <c r="E155" s="7"/>
      <c r="F155" s="7">
        <v>1</v>
      </c>
      <c r="G155" s="7">
        <v>1</v>
      </c>
      <c r="H155" s="7">
        <v>0</v>
      </c>
      <c r="I155" s="7">
        <v>1</v>
      </c>
      <c r="J155" s="7" t="s">
        <v>91</v>
      </c>
      <c r="K155" t="b">
        <f t="shared" si="137"/>
        <v>0</v>
      </c>
      <c r="L155" t="b">
        <f t="shared" si="92"/>
        <v>0</v>
      </c>
      <c r="M155" t="b">
        <f t="shared" si="93"/>
        <v>0</v>
      </c>
      <c r="N155">
        <v>1</v>
      </c>
      <c r="O155" t="b">
        <f t="shared" si="94"/>
        <v>0</v>
      </c>
      <c r="P155" t="b">
        <f t="shared" si="95"/>
        <v>0</v>
      </c>
      <c r="Q155" t="b">
        <f t="shared" si="96"/>
        <v>1</v>
      </c>
      <c r="R155" t="b">
        <f t="shared" si="97"/>
        <v>0</v>
      </c>
      <c r="S155" t="b">
        <f t="shared" si="98"/>
        <v>1</v>
      </c>
      <c r="T155" t="b">
        <f t="shared" si="99"/>
        <v>0</v>
      </c>
      <c r="U155" t="b">
        <f t="shared" si="100"/>
        <v>0</v>
      </c>
      <c r="V155" t="b">
        <f t="shared" si="101"/>
        <v>0</v>
      </c>
      <c r="W155" t="b">
        <f t="shared" si="102"/>
        <v>1</v>
      </c>
      <c r="X155" t="b">
        <f t="shared" si="103"/>
        <v>0</v>
      </c>
      <c r="Y155" t="b">
        <f t="shared" si="104"/>
        <v>1</v>
      </c>
      <c r="Z155" t="b">
        <f t="shared" si="105"/>
        <v>0</v>
      </c>
      <c r="AA155" t="b">
        <v>0</v>
      </c>
      <c r="AB155" t="b">
        <f t="shared" si="106"/>
        <v>0</v>
      </c>
      <c r="AC155" t="b">
        <f t="shared" si="107"/>
        <v>0</v>
      </c>
      <c r="AD155" t="b">
        <f t="shared" si="108"/>
        <v>0</v>
      </c>
      <c r="AE155" t="b">
        <f t="shared" si="109"/>
        <v>1</v>
      </c>
      <c r="AF155" t="b">
        <f t="shared" si="110"/>
        <v>0</v>
      </c>
      <c r="AG155" t="b">
        <f t="shared" si="111"/>
        <v>1</v>
      </c>
      <c r="AH155" t="b">
        <f t="shared" si="112"/>
        <v>1</v>
      </c>
      <c r="AI155" t="b">
        <f t="shared" si="113"/>
        <v>1</v>
      </c>
      <c r="AJ155" t="b">
        <f t="shared" si="114"/>
        <v>1</v>
      </c>
      <c r="AK155" t="b">
        <f t="shared" si="115"/>
        <v>0</v>
      </c>
      <c r="AL155" t="b">
        <f t="shared" si="116"/>
        <v>0</v>
      </c>
      <c r="AM155" t="b">
        <f t="shared" si="117"/>
        <v>0</v>
      </c>
      <c r="AN155" t="b">
        <f t="shared" si="118"/>
        <v>1</v>
      </c>
      <c r="AO155" t="b">
        <f t="shared" si="119"/>
        <v>0</v>
      </c>
      <c r="AP155" t="b">
        <f t="shared" si="120"/>
        <v>0</v>
      </c>
      <c r="AQ155" t="b">
        <f t="shared" si="121"/>
        <v>1</v>
      </c>
      <c r="AR155" t="b">
        <f t="shared" si="122"/>
        <v>1</v>
      </c>
      <c r="AS155" t="b">
        <f t="shared" si="123"/>
        <v>1</v>
      </c>
      <c r="AT155" t="b">
        <f t="shared" si="124"/>
        <v>1</v>
      </c>
      <c r="AU155" t="b">
        <f t="shared" si="125"/>
        <v>0</v>
      </c>
      <c r="AV155" t="b">
        <f t="shared" si="126"/>
        <v>1</v>
      </c>
      <c r="AW155" t="b">
        <f t="shared" si="127"/>
        <v>1</v>
      </c>
      <c r="AX155" t="b">
        <f t="shared" si="128"/>
        <v>1</v>
      </c>
      <c r="AY155" t="b">
        <f t="shared" si="129"/>
        <v>1</v>
      </c>
      <c r="AZ155" t="b">
        <f t="shared" si="130"/>
        <v>1</v>
      </c>
      <c r="BA155" t="b">
        <f t="shared" si="131"/>
        <v>0</v>
      </c>
      <c r="BB155" t="b">
        <f t="shared" si="132"/>
        <v>0</v>
      </c>
      <c r="BC155" t="b">
        <f t="shared" si="133"/>
        <v>0</v>
      </c>
      <c r="BD155" t="b">
        <f t="shared" si="134"/>
        <v>1</v>
      </c>
      <c r="BE155" t="b">
        <f t="shared" si="135"/>
        <v>1</v>
      </c>
      <c r="BF155" t="b">
        <f t="shared" si="136"/>
        <v>0</v>
      </c>
    </row>
    <row r="156" spans="1:58" x14ac:dyDescent="0.2">
      <c r="A156" s="7" t="s">
        <v>16</v>
      </c>
      <c r="B156" s="8">
        <v>4.9676454559999996</v>
      </c>
      <c r="C156" s="7">
        <v>67</v>
      </c>
      <c r="D156" s="7" t="s">
        <v>9</v>
      </c>
      <c r="E156" s="7"/>
      <c r="F156" s="7">
        <v>1</v>
      </c>
      <c r="G156" s="7">
        <v>0</v>
      </c>
      <c r="H156" s="7">
        <v>1</v>
      </c>
      <c r="I156" s="7">
        <v>1</v>
      </c>
      <c r="J156" s="7" t="s">
        <v>91</v>
      </c>
      <c r="K156" t="b">
        <f t="shared" si="137"/>
        <v>0</v>
      </c>
      <c r="L156" t="b">
        <f t="shared" si="92"/>
        <v>0</v>
      </c>
      <c r="M156" t="b">
        <f t="shared" si="93"/>
        <v>0</v>
      </c>
      <c r="N156">
        <v>1</v>
      </c>
      <c r="O156" t="b">
        <f t="shared" si="94"/>
        <v>0</v>
      </c>
      <c r="P156" t="b">
        <f t="shared" si="95"/>
        <v>0</v>
      </c>
      <c r="Q156" t="b">
        <f t="shared" si="96"/>
        <v>1</v>
      </c>
      <c r="R156" t="b">
        <f t="shared" si="97"/>
        <v>0</v>
      </c>
      <c r="S156" t="b">
        <f t="shared" si="98"/>
        <v>1</v>
      </c>
      <c r="T156" t="b">
        <f t="shared" si="99"/>
        <v>0</v>
      </c>
      <c r="U156" t="b">
        <f t="shared" si="100"/>
        <v>0</v>
      </c>
      <c r="V156" t="b">
        <f t="shared" si="101"/>
        <v>0</v>
      </c>
      <c r="W156" t="b">
        <f t="shared" si="102"/>
        <v>0</v>
      </c>
      <c r="X156" t="b">
        <f t="shared" si="103"/>
        <v>1</v>
      </c>
      <c r="Y156" t="b">
        <f t="shared" si="104"/>
        <v>1</v>
      </c>
      <c r="Z156" t="b">
        <f t="shared" si="105"/>
        <v>0</v>
      </c>
      <c r="AA156" t="b">
        <v>0</v>
      </c>
      <c r="AB156" t="b">
        <f t="shared" si="106"/>
        <v>0</v>
      </c>
      <c r="AC156" t="b">
        <f t="shared" si="107"/>
        <v>0</v>
      </c>
      <c r="AD156" t="b">
        <f t="shared" si="108"/>
        <v>0</v>
      </c>
      <c r="AE156" t="b">
        <f t="shared" si="109"/>
        <v>1</v>
      </c>
      <c r="AF156" t="b">
        <f t="shared" si="110"/>
        <v>0</v>
      </c>
      <c r="AG156" t="b">
        <f t="shared" si="111"/>
        <v>1</v>
      </c>
      <c r="AH156" t="b">
        <f t="shared" si="112"/>
        <v>1</v>
      </c>
      <c r="AI156" t="b">
        <f t="shared" si="113"/>
        <v>1</v>
      </c>
      <c r="AJ156" t="b">
        <f t="shared" si="114"/>
        <v>0</v>
      </c>
      <c r="AK156" t="b">
        <f t="shared" si="115"/>
        <v>1</v>
      </c>
      <c r="AL156" t="b">
        <f t="shared" si="116"/>
        <v>0</v>
      </c>
      <c r="AM156" t="b">
        <f t="shared" si="117"/>
        <v>0</v>
      </c>
      <c r="AN156" t="b">
        <f t="shared" si="118"/>
        <v>1</v>
      </c>
      <c r="AO156" t="b">
        <f t="shared" si="119"/>
        <v>0</v>
      </c>
      <c r="AP156" t="b">
        <f t="shared" si="120"/>
        <v>0</v>
      </c>
      <c r="AQ156" t="b">
        <f t="shared" si="121"/>
        <v>1</v>
      </c>
      <c r="AR156" t="b">
        <f t="shared" si="122"/>
        <v>1</v>
      </c>
      <c r="AS156" t="b">
        <f t="shared" si="123"/>
        <v>0</v>
      </c>
      <c r="AT156" t="b">
        <f t="shared" si="124"/>
        <v>0</v>
      </c>
      <c r="AU156" t="b">
        <f t="shared" si="125"/>
        <v>1</v>
      </c>
      <c r="AV156" t="b">
        <f t="shared" si="126"/>
        <v>1</v>
      </c>
      <c r="AW156" t="b">
        <f t="shared" si="127"/>
        <v>1</v>
      </c>
      <c r="AX156" t="b">
        <f t="shared" si="128"/>
        <v>0</v>
      </c>
      <c r="AY156" t="b">
        <f t="shared" si="129"/>
        <v>1</v>
      </c>
      <c r="AZ156" t="b">
        <f t="shared" si="130"/>
        <v>1</v>
      </c>
      <c r="BA156" t="b">
        <f t="shared" si="131"/>
        <v>0</v>
      </c>
      <c r="BB156" t="b">
        <f t="shared" si="132"/>
        <v>0</v>
      </c>
      <c r="BC156" t="b">
        <f t="shared" si="133"/>
        <v>0</v>
      </c>
      <c r="BD156" t="b">
        <f t="shared" si="134"/>
        <v>1</v>
      </c>
      <c r="BE156" t="b">
        <f t="shared" si="135"/>
        <v>1</v>
      </c>
      <c r="BF156" t="b">
        <f t="shared" si="136"/>
        <v>0</v>
      </c>
    </row>
    <row r="157" spans="1:58" x14ac:dyDescent="0.2">
      <c r="A157" s="7" t="s">
        <v>16</v>
      </c>
      <c r="B157" s="8">
        <v>7.4490138779999997</v>
      </c>
      <c r="C157" s="7">
        <v>66</v>
      </c>
      <c r="D157" s="7" t="s">
        <v>9</v>
      </c>
      <c r="E157" s="7"/>
      <c r="F157" s="7">
        <v>1</v>
      </c>
      <c r="G157" s="7">
        <v>0</v>
      </c>
      <c r="H157" s="7">
        <v>1</v>
      </c>
      <c r="I157" s="7">
        <v>1</v>
      </c>
      <c r="J157" s="7" t="s">
        <v>91</v>
      </c>
      <c r="K157" t="b">
        <f t="shared" si="137"/>
        <v>0</v>
      </c>
      <c r="L157" t="b">
        <f t="shared" si="92"/>
        <v>0</v>
      </c>
      <c r="M157" t="b">
        <f t="shared" si="93"/>
        <v>0</v>
      </c>
      <c r="N157">
        <v>1</v>
      </c>
      <c r="O157" t="b">
        <f t="shared" si="94"/>
        <v>0</v>
      </c>
      <c r="P157" t="b">
        <f t="shared" si="95"/>
        <v>0</v>
      </c>
      <c r="Q157" t="b">
        <f t="shared" si="96"/>
        <v>1</v>
      </c>
      <c r="R157" t="b">
        <f t="shared" si="97"/>
        <v>0</v>
      </c>
      <c r="S157" t="b">
        <f t="shared" si="98"/>
        <v>1</v>
      </c>
      <c r="T157" t="b">
        <f t="shared" si="99"/>
        <v>0</v>
      </c>
      <c r="U157" t="b">
        <f t="shared" si="100"/>
        <v>0</v>
      </c>
      <c r="V157" t="b">
        <f t="shared" si="101"/>
        <v>0</v>
      </c>
      <c r="W157" t="b">
        <f t="shared" si="102"/>
        <v>0</v>
      </c>
      <c r="X157" t="b">
        <f t="shared" si="103"/>
        <v>1</v>
      </c>
      <c r="Y157" t="b">
        <f t="shared" si="104"/>
        <v>1</v>
      </c>
      <c r="Z157" t="b">
        <f t="shared" si="105"/>
        <v>0</v>
      </c>
      <c r="AA157" t="b">
        <v>0</v>
      </c>
      <c r="AB157" t="b">
        <f t="shared" si="106"/>
        <v>0</v>
      </c>
      <c r="AC157" t="b">
        <f t="shared" si="107"/>
        <v>0</v>
      </c>
      <c r="AD157" t="b">
        <f t="shared" si="108"/>
        <v>0</v>
      </c>
      <c r="AE157" t="b">
        <f t="shared" si="109"/>
        <v>1</v>
      </c>
      <c r="AF157" t="b">
        <f t="shared" si="110"/>
        <v>0</v>
      </c>
      <c r="AG157" t="b">
        <f t="shared" si="111"/>
        <v>1</v>
      </c>
      <c r="AH157" t="b">
        <f t="shared" si="112"/>
        <v>1</v>
      </c>
      <c r="AI157" t="b">
        <f t="shared" si="113"/>
        <v>1</v>
      </c>
      <c r="AJ157" t="b">
        <f t="shared" si="114"/>
        <v>0</v>
      </c>
      <c r="AK157" t="b">
        <f t="shared" si="115"/>
        <v>1</v>
      </c>
      <c r="AL157" t="b">
        <f t="shared" si="116"/>
        <v>0</v>
      </c>
      <c r="AM157" t="b">
        <f t="shared" si="117"/>
        <v>0</v>
      </c>
      <c r="AN157" t="b">
        <f t="shared" si="118"/>
        <v>1</v>
      </c>
      <c r="AO157" t="b">
        <f t="shared" si="119"/>
        <v>0</v>
      </c>
      <c r="AP157" t="b">
        <f t="shared" si="120"/>
        <v>0</v>
      </c>
      <c r="AQ157" t="b">
        <f t="shared" si="121"/>
        <v>1</v>
      </c>
      <c r="AR157" t="b">
        <f t="shared" si="122"/>
        <v>1</v>
      </c>
      <c r="AS157" t="b">
        <f t="shared" si="123"/>
        <v>0</v>
      </c>
      <c r="AT157" t="b">
        <f t="shared" si="124"/>
        <v>0</v>
      </c>
      <c r="AU157" t="b">
        <f t="shared" si="125"/>
        <v>1</v>
      </c>
      <c r="AV157" t="b">
        <f t="shared" si="126"/>
        <v>1</v>
      </c>
      <c r="AW157" t="b">
        <f t="shared" si="127"/>
        <v>1</v>
      </c>
      <c r="AX157" t="b">
        <f t="shared" si="128"/>
        <v>0</v>
      </c>
      <c r="AY157" t="b">
        <f t="shared" si="129"/>
        <v>1</v>
      </c>
      <c r="AZ157" t="b">
        <f t="shared" si="130"/>
        <v>1</v>
      </c>
      <c r="BA157" t="b">
        <f t="shared" si="131"/>
        <v>0</v>
      </c>
      <c r="BB157" t="b">
        <f t="shared" si="132"/>
        <v>0</v>
      </c>
      <c r="BC157" t="b">
        <f t="shared" si="133"/>
        <v>0</v>
      </c>
      <c r="BD157" t="b">
        <f t="shared" si="134"/>
        <v>1</v>
      </c>
      <c r="BE157" t="b">
        <f t="shared" si="135"/>
        <v>1</v>
      </c>
      <c r="BF157" t="b">
        <f t="shared" si="136"/>
        <v>0</v>
      </c>
    </row>
    <row r="158" spans="1:58" x14ac:dyDescent="0.2">
      <c r="A158" s="7" t="s">
        <v>16</v>
      </c>
      <c r="B158" s="8">
        <v>4.0073969509999996</v>
      </c>
      <c r="C158" s="7">
        <v>75</v>
      </c>
      <c r="D158" s="7" t="s">
        <v>9</v>
      </c>
      <c r="E158" s="7"/>
      <c r="F158" s="7">
        <v>1</v>
      </c>
      <c r="G158" s="7">
        <v>0</v>
      </c>
      <c r="H158" s="7">
        <v>1</v>
      </c>
      <c r="I158" s="7">
        <v>1</v>
      </c>
      <c r="J158" s="7" t="s">
        <v>91</v>
      </c>
      <c r="K158" t="b">
        <f t="shared" si="137"/>
        <v>0</v>
      </c>
      <c r="L158" t="b">
        <f t="shared" si="92"/>
        <v>0</v>
      </c>
      <c r="M158" t="b">
        <f t="shared" si="93"/>
        <v>0</v>
      </c>
      <c r="N158">
        <v>1</v>
      </c>
      <c r="O158" t="b">
        <f t="shared" si="94"/>
        <v>0</v>
      </c>
      <c r="P158" t="b">
        <f t="shared" si="95"/>
        <v>0</v>
      </c>
      <c r="Q158" t="b">
        <f t="shared" si="96"/>
        <v>1</v>
      </c>
      <c r="R158" t="b">
        <f t="shared" si="97"/>
        <v>0</v>
      </c>
      <c r="S158" t="b">
        <f t="shared" si="98"/>
        <v>1</v>
      </c>
      <c r="T158" t="b">
        <f t="shared" si="99"/>
        <v>0</v>
      </c>
      <c r="U158" t="b">
        <f t="shared" si="100"/>
        <v>0</v>
      </c>
      <c r="V158" t="b">
        <f t="shared" si="101"/>
        <v>0</v>
      </c>
      <c r="W158" t="b">
        <f t="shared" si="102"/>
        <v>0</v>
      </c>
      <c r="X158" t="b">
        <f t="shared" si="103"/>
        <v>1</v>
      </c>
      <c r="Y158" t="b">
        <f t="shared" si="104"/>
        <v>1</v>
      </c>
      <c r="Z158" t="b">
        <f t="shared" si="105"/>
        <v>0</v>
      </c>
      <c r="AA158" t="b">
        <v>0</v>
      </c>
      <c r="AB158" t="b">
        <f t="shared" si="106"/>
        <v>0</v>
      </c>
      <c r="AC158" t="b">
        <f t="shared" si="107"/>
        <v>0</v>
      </c>
      <c r="AD158" t="b">
        <f t="shared" si="108"/>
        <v>0</v>
      </c>
      <c r="AE158" t="b">
        <f t="shared" si="109"/>
        <v>1</v>
      </c>
      <c r="AF158" t="b">
        <f t="shared" si="110"/>
        <v>0</v>
      </c>
      <c r="AG158" t="b">
        <f t="shared" si="111"/>
        <v>1</v>
      </c>
      <c r="AH158" t="b">
        <f t="shared" si="112"/>
        <v>1</v>
      </c>
      <c r="AI158" t="b">
        <f t="shared" si="113"/>
        <v>1</v>
      </c>
      <c r="AJ158" t="b">
        <f t="shared" si="114"/>
        <v>0</v>
      </c>
      <c r="AK158" t="b">
        <f t="shared" si="115"/>
        <v>1</v>
      </c>
      <c r="AL158" t="b">
        <f t="shared" si="116"/>
        <v>0</v>
      </c>
      <c r="AM158" t="b">
        <f t="shared" si="117"/>
        <v>0</v>
      </c>
      <c r="AN158" t="b">
        <f t="shared" si="118"/>
        <v>1</v>
      </c>
      <c r="AO158" t="b">
        <f t="shared" si="119"/>
        <v>0</v>
      </c>
      <c r="AP158" t="b">
        <f t="shared" si="120"/>
        <v>0</v>
      </c>
      <c r="AQ158" t="b">
        <f t="shared" si="121"/>
        <v>1</v>
      </c>
      <c r="AR158" t="b">
        <f t="shared" si="122"/>
        <v>1</v>
      </c>
      <c r="AS158" t="b">
        <f t="shared" si="123"/>
        <v>0</v>
      </c>
      <c r="AT158" t="b">
        <f t="shared" si="124"/>
        <v>0</v>
      </c>
      <c r="AU158" t="b">
        <f t="shared" si="125"/>
        <v>1</v>
      </c>
      <c r="AV158" t="b">
        <f t="shared" si="126"/>
        <v>1</v>
      </c>
      <c r="AW158" t="b">
        <f t="shared" si="127"/>
        <v>1</v>
      </c>
      <c r="AX158" t="b">
        <f t="shared" si="128"/>
        <v>0</v>
      </c>
      <c r="AY158" t="b">
        <f t="shared" si="129"/>
        <v>1</v>
      </c>
      <c r="AZ158" t="b">
        <f t="shared" si="130"/>
        <v>1</v>
      </c>
      <c r="BA158" t="b">
        <f t="shared" si="131"/>
        <v>0</v>
      </c>
      <c r="BB158" t="b">
        <f t="shared" si="132"/>
        <v>0</v>
      </c>
      <c r="BC158" t="b">
        <f t="shared" si="133"/>
        <v>0</v>
      </c>
      <c r="BD158" t="b">
        <f t="shared" si="134"/>
        <v>1</v>
      </c>
      <c r="BE158" t="b">
        <f t="shared" si="135"/>
        <v>1</v>
      </c>
      <c r="BF158" t="b">
        <f t="shared" si="136"/>
        <v>0</v>
      </c>
    </row>
    <row r="159" spans="1:58" x14ac:dyDescent="0.2">
      <c r="A159" s="7" t="s">
        <v>16</v>
      </c>
      <c r="B159" s="8">
        <v>10.04713289</v>
      </c>
      <c r="C159" s="7">
        <v>67</v>
      </c>
      <c r="D159" s="7" t="s">
        <v>9</v>
      </c>
      <c r="E159" s="7"/>
      <c r="F159" s="7">
        <v>1</v>
      </c>
      <c r="G159" s="7">
        <v>1</v>
      </c>
      <c r="H159" s="7">
        <v>1</v>
      </c>
      <c r="I159" s="7">
        <v>1</v>
      </c>
      <c r="J159" s="7" t="s">
        <v>91</v>
      </c>
      <c r="K159" t="b">
        <f t="shared" si="137"/>
        <v>0</v>
      </c>
      <c r="L159" t="b">
        <f t="shared" si="92"/>
        <v>0</v>
      </c>
      <c r="M159" t="b">
        <f t="shared" si="93"/>
        <v>0</v>
      </c>
      <c r="N159">
        <v>1</v>
      </c>
      <c r="O159" t="b">
        <f t="shared" si="94"/>
        <v>0</v>
      </c>
      <c r="P159" t="b">
        <f t="shared" si="95"/>
        <v>0</v>
      </c>
      <c r="Q159" t="b">
        <f t="shared" si="96"/>
        <v>1</v>
      </c>
      <c r="R159" t="b">
        <f t="shared" si="97"/>
        <v>0</v>
      </c>
      <c r="S159" t="b">
        <f t="shared" si="98"/>
        <v>1</v>
      </c>
      <c r="T159" t="b">
        <f t="shared" si="99"/>
        <v>0</v>
      </c>
      <c r="U159" t="b">
        <f t="shared" si="100"/>
        <v>0</v>
      </c>
      <c r="V159" t="b">
        <f t="shared" si="101"/>
        <v>1</v>
      </c>
      <c r="W159" t="b">
        <f t="shared" si="102"/>
        <v>1</v>
      </c>
      <c r="X159" t="b">
        <f t="shared" si="103"/>
        <v>1</v>
      </c>
      <c r="Y159" t="b">
        <f t="shared" si="104"/>
        <v>1</v>
      </c>
      <c r="Z159" t="b">
        <f t="shared" si="105"/>
        <v>0</v>
      </c>
      <c r="AA159" t="b">
        <v>0</v>
      </c>
      <c r="AB159" t="b">
        <f t="shared" si="106"/>
        <v>0</v>
      </c>
      <c r="AC159" t="b">
        <f t="shared" si="107"/>
        <v>0</v>
      </c>
      <c r="AD159" t="b">
        <f t="shared" si="108"/>
        <v>0</v>
      </c>
      <c r="AE159" t="b">
        <f t="shared" si="109"/>
        <v>1</v>
      </c>
      <c r="AF159" t="b">
        <f t="shared" si="110"/>
        <v>0</v>
      </c>
      <c r="AG159" t="b">
        <f t="shared" si="111"/>
        <v>1</v>
      </c>
      <c r="AH159" t="b">
        <f t="shared" si="112"/>
        <v>1</v>
      </c>
      <c r="AI159" t="b">
        <f t="shared" si="113"/>
        <v>1</v>
      </c>
      <c r="AJ159" t="b">
        <f t="shared" si="114"/>
        <v>1</v>
      </c>
      <c r="AK159" t="b">
        <f t="shared" si="115"/>
        <v>1</v>
      </c>
      <c r="AL159" t="b">
        <f t="shared" si="116"/>
        <v>1</v>
      </c>
      <c r="AM159" t="b">
        <f t="shared" si="117"/>
        <v>1</v>
      </c>
      <c r="AN159" t="b">
        <f t="shared" si="118"/>
        <v>1</v>
      </c>
      <c r="AO159" t="b">
        <f t="shared" si="119"/>
        <v>0</v>
      </c>
      <c r="AP159" t="b">
        <f t="shared" si="120"/>
        <v>0</v>
      </c>
      <c r="AQ159" t="b">
        <f t="shared" si="121"/>
        <v>1</v>
      </c>
      <c r="AR159" t="b">
        <f t="shared" si="122"/>
        <v>1</v>
      </c>
      <c r="AS159" t="b">
        <f t="shared" si="123"/>
        <v>1</v>
      </c>
      <c r="AT159" t="b">
        <f t="shared" si="124"/>
        <v>1</v>
      </c>
      <c r="AU159" t="b">
        <f t="shared" si="125"/>
        <v>1</v>
      </c>
      <c r="AV159" t="b">
        <f t="shared" si="126"/>
        <v>1</v>
      </c>
      <c r="AW159" t="b">
        <f t="shared" si="127"/>
        <v>1</v>
      </c>
      <c r="AX159" t="b">
        <f t="shared" si="128"/>
        <v>1</v>
      </c>
      <c r="AY159" t="b">
        <f t="shared" si="129"/>
        <v>1</v>
      </c>
      <c r="AZ159" t="b">
        <f t="shared" si="130"/>
        <v>1</v>
      </c>
      <c r="BA159" t="b">
        <f t="shared" si="131"/>
        <v>0</v>
      </c>
      <c r="BB159" t="b">
        <f t="shared" si="132"/>
        <v>0</v>
      </c>
      <c r="BC159" t="b">
        <f t="shared" si="133"/>
        <v>0</v>
      </c>
      <c r="BD159" t="b">
        <f t="shared" si="134"/>
        <v>1</v>
      </c>
      <c r="BE159" t="b">
        <f t="shared" si="135"/>
        <v>1</v>
      </c>
      <c r="BF159" t="b">
        <f t="shared" si="136"/>
        <v>0</v>
      </c>
    </row>
    <row r="160" spans="1:58" x14ac:dyDescent="0.2">
      <c r="A160" s="7" t="s">
        <v>16</v>
      </c>
      <c r="B160" s="8">
        <v>6.5036704729999997</v>
      </c>
      <c r="C160" s="7">
        <v>77</v>
      </c>
      <c r="D160" s="7" t="s">
        <v>9</v>
      </c>
      <c r="E160" s="7"/>
      <c r="F160" s="7">
        <v>1</v>
      </c>
      <c r="G160" s="7">
        <v>1</v>
      </c>
      <c r="H160" s="7">
        <v>1</v>
      </c>
      <c r="I160" s="7">
        <v>1</v>
      </c>
      <c r="J160" s="7" t="s">
        <v>91</v>
      </c>
      <c r="K160" t="b">
        <f t="shared" si="137"/>
        <v>0</v>
      </c>
      <c r="L160" t="b">
        <f t="shared" si="92"/>
        <v>0</v>
      </c>
      <c r="M160" t="b">
        <f t="shared" si="93"/>
        <v>0</v>
      </c>
      <c r="N160">
        <v>1</v>
      </c>
      <c r="O160" t="b">
        <f t="shared" si="94"/>
        <v>0</v>
      </c>
      <c r="P160" t="b">
        <f t="shared" si="95"/>
        <v>0</v>
      </c>
      <c r="Q160" t="b">
        <f t="shared" si="96"/>
        <v>1</v>
      </c>
      <c r="R160" t="b">
        <f t="shared" si="97"/>
        <v>0</v>
      </c>
      <c r="S160" t="b">
        <f t="shared" si="98"/>
        <v>1</v>
      </c>
      <c r="T160" t="b">
        <f t="shared" si="99"/>
        <v>0</v>
      </c>
      <c r="U160" t="b">
        <f t="shared" si="100"/>
        <v>0</v>
      </c>
      <c r="V160" t="b">
        <f t="shared" si="101"/>
        <v>1</v>
      </c>
      <c r="W160" t="b">
        <f t="shared" si="102"/>
        <v>1</v>
      </c>
      <c r="X160" t="b">
        <f t="shared" si="103"/>
        <v>1</v>
      </c>
      <c r="Y160" t="b">
        <f t="shared" si="104"/>
        <v>1</v>
      </c>
      <c r="Z160" t="b">
        <f t="shared" si="105"/>
        <v>0</v>
      </c>
      <c r="AA160" t="b">
        <v>0</v>
      </c>
      <c r="AB160" t="b">
        <f t="shared" si="106"/>
        <v>0</v>
      </c>
      <c r="AC160" t="b">
        <f t="shared" si="107"/>
        <v>0</v>
      </c>
      <c r="AD160" t="b">
        <f t="shared" si="108"/>
        <v>0</v>
      </c>
      <c r="AE160" t="b">
        <f t="shared" si="109"/>
        <v>1</v>
      </c>
      <c r="AF160" t="b">
        <f t="shared" si="110"/>
        <v>0</v>
      </c>
      <c r="AG160" t="b">
        <f t="shared" si="111"/>
        <v>1</v>
      </c>
      <c r="AH160" t="b">
        <f t="shared" si="112"/>
        <v>1</v>
      </c>
      <c r="AI160" t="b">
        <f t="shared" si="113"/>
        <v>1</v>
      </c>
      <c r="AJ160" t="b">
        <f t="shared" si="114"/>
        <v>1</v>
      </c>
      <c r="AK160" t="b">
        <f t="shared" si="115"/>
        <v>1</v>
      </c>
      <c r="AL160" t="b">
        <f t="shared" si="116"/>
        <v>1</v>
      </c>
      <c r="AM160" t="b">
        <f t="shared" si="117"/>
        <v>1</v>
      </c>
      <c r="AN160" t="b">
        <f t="shared" si="118"/>
        <v>1</v>
      </c>
      <c r="AO160" t="b">
        <f t="shared" si="119"/>
        <v>0</v>
      </c>
      <c r="AP160" t="b">
        <f t="shared" si="120"/>
        <v>0</v>
      </c>
      <c r="AQ160" t="b">
        <f t="shared" si="121"/>
        <v>1</v>
      </c>
      <c r="AR160" t="b">
        <f t="shared" si="122"/>
        <v>1</v>
      </c>
      <c r="AS160" t="b">
        <f t="shared" si="123"/>
        <v>1</v>
      </c>
      <c r="AT160" t="b">
        <f t="shared" si="124"/>
        <v>1</v>
      </c>
      <c r="AU160" t="b">
        <f t="shared" si="125"/>
        <v>1</v>
      </c>
      <c r="AV160" t="b">
        <f t="shared" si="126"/>
        <v>1</v>
      </c>
      <c r="AW160" t="b">
        <f t="shared" si="127"/>
        <v>1</v>
      </c>
      <c r="AX160" t="b">
        <f t="shared" si="128"/>
        <v>1</v>
      </c>
      <c r="AY160" t="b">
        <f t="shared" si="129"/>
        <v>1</v>
      </c>
      <c r="AZ160" t="b">
        <f t="shared" si="130"/>
        <v>1</v>
      </c>
      <c r="BA160" t="b">
        <f t="shared" si="131"/>
        <v>0</v>
      </c>
      <c r="BB160" t="b">
        <f t="shared" si="132"/>
        <v>0</v>
      </c>
      <c r="BC160" t="b">
        <f t="shared" si="133"/>
        <v>0</v>
      </c>
      <c r="BD160" t="b">
        <f t="shared" si="134"/>
        <v>1</v>
      </c>
      <c r="BE160" t="b">
        <f t="shared" si="135"/>
        <v>1</v>
      </c>
      <c r="BF160" t="b">
        <f t="shared" si="136"/>
        <v>0</v>
      </c>
    </row>
    <row r="161" spans="1:58" x14ac:dyDescent="0.2">
      <c r="A161" s="7" t="s">
        <v>16</v>
      </c>
      <c r="B161" s="8">
        <v>3.3723491669999999</v>
      </c>
      <c r="C161" s="7">
        <v>73</v>
      </c>
      <c r="D161" s="7" t="s">
        <v>9</v>
      </c>
      <c r="E161" s="7"/>
      <c r="F161" s="7">
        <v>1</v>
      </c>
      <c r="G161" s="7">
        <v>1</v>
      </c>
      <c r="H161" s="7">
        <v>1</v>
      </c>
      <c r="I161" s="7">
        <v>1</v>
      </c>
      <c r="J161" s="7" t="s">
        <v>91</v>
      </c>
      <c r="K161" t="b">
        <f t="shared" si="137"/>
        <v>0</v>
      </c>
      <c r="L161" t="b">
        <f t="shared" si="92"/>
        <v>0</v>
      </c>
      <c r="M161" t="b">
        <f t="shared" si="93"/>
        <v>0</v>
      </c>
      <c r="N161">
        <v>1</v>
      </c>
      <c r="O161" t="b">
        <f t="shared" si="94"/>
        <v>0</v>
      </c>
      <c r="P161" t="b">
        <f t="shared" si="95"/>
        <v>0</v>
      </c>
      <c r="Q161" t="b">
        <f t="shared" si="96"/>
        <v>1</v>
      </c>
      <c r="R161" t="b">
        <f t="shared" si="97"/>
        <v>0</v>
      </c>
      <c r="S161" t="b">
        <f t="shared" si="98"/>
        <v>1</v>
      </c>
      <c r="T161" t="b">
        <f t="shared" si="99"/>
        <v>0</v>
      </c>
      <c r="U161" t="b">
        <f t="shared" si="100"/>
        <v>0</v>
      </c>
      <c r="V161" t="b">
        <f t="shared" si="101"/>
        <v>1</v>
      </c>
      <c r="W161" t="b">
        <f t="shared" si="102"/>
        <v>1</v>
      </c>
      <c r="X161" t="b">
        <f t="shared" si="103"/>
        <v>1</v>
      </c>
      <c r="Y161" t="b">
        <f t="shared" si="104"/>
        <v>1</v>
      </c>
      <c r="Z161" t="b">
        <f t="shared" si="105"/>
        <v>0</v>
      </c>
      <c r="AA161" t="b">
        <v>0</v>
      </c>
      <c r="AB161" t="b">
        <f t="shared" si="106"/>
        <v>0</v>
      </c>
      <c r="AC161" t="b">
        <f t="shared" si="107"/>
        <v>0</v>
      </c>
      <c r="AD161" t="b">
        <f t="shared" si="108"/>
        <v>0</v>
      </c>
      <c r="AE161" t="b">
        <f t="shared" si="109"/>
        <v>1</v>
      </c>
      <c r="AF161" t="b">
        <f t="shared" si="110"/>
        <v>0</v>
      </c>
      <c r="AG161" t="b">
        <f t="shared" si="111"/>
        <v>1</v>
      </c>
      <c r="AH161" t="b">
        <f t="shared" si="112"/>
        <v>1</v>
      </c>
      <c r="AI161" t="b">
        <f t="shared" si="113"/>
        <v>1</v>
      </c>
      <c r="AJ161" t="b">
        <f t="shared" si="114"/>
        <v>1</v>
      </c>
      <c r="AK161" t="b">
        <f t="shared" si="115"/>
        <v>1</v>
      </c>
      <c r="AL161" t="b">
        <f t="shared" si="116"/>
        <v>1</v>
      </c>
      <c r="AM161" t="b">
        <f t="shared" si="117"/>
        <v>1</v>
      </c>
      <c r="AN161" t="b">
        <f t="shared" si="118"/>
        <v>1</v>
      </c>
      <c r="AO161" t="b">
        <f t="shared" si="119"/>
        <v>0</v>
      </c>
      <c r="AP161" t="b">
        <f t="shared" si="120"/>
        <v>0</v>
      </c>
      <c r="AQ161" t="b">
        <f t="shared" si="121"/>
        <v>1</v>
      </c>
      <c r="AR161" t="b">
        <f t="shared" si="122"/>
        <v>1</v>
      </c>
      <c r="AS161" t="b">
        <f t="shared" si="123"/>
        <v>1</v>
      </c>
      <c r="AT161" t="b">
        <f t="shared" si="124"/>
        <v>1</v>
      </c>
      <c r="AU161" t="b">
        <f t="shared" si="125"/>
        <v>1</v>
      </c>
      <c r="AV161" t="b">
        <f t="shared" si="126"/>
        <v>1</v>
      </c>
      <c r="AW161" t="b">
        <f t="shared" si="127"/>
        <v>1</v>
      </c>
      <c r="AX161" t="b">
        <f t="shared" si="128"/>
        <v>1</v>
      </c>
      <c r="AY161" t="b">
        <f t="shared" si="129"/>
        <v>1</v>
      </c>
      <c r="AZ161" t="b">
        <f t="shared" si="130"/>
        <v>1</v>
      </c>
      <c r="BA161" t="b">
        <f t="shared" si="131"/>
        <v>0</v>
      </c>
      <c r="BB161" t="b">
        <f t="shared" si="132"/>
        <v>0</v>
      </c>
      <c r="BC161" t="b">
        <f t="shared" si="133"/>
        <v>0</v>
      </c>
      <c r="BD161" t="b">
        <f t="shared" si="134"/>
        <v>1</v>
      </c>
      <c r="BE161" t="b">
        <f t="shared" si="135"/>
        <v>1</v>
      </c>
      <c r="BF161" t="b">
        <f t="shared" si="136"/>
        <v>0</v>
      </c>
    </row>
    <row r="162" spans="1:58" x14ac:dyDescent="0.2">
      <c r="A162" s="7" t="s">
        <v>16</v>
      </c>
      <c r="B162" s="8">
        <v>4.2871140130000001</v>
      </c>
      <c r="C162" s="7">
        <v>63</v>
      </c>
      <c r="D162" s="7" t="s">
        <v>9</v>
      </c>
      <c r="E162" s="7"/>
      <c r="F162" s="7">
        <v>1</v>
      </c>
      <c r="G162" s="7">
        <v>1</v>
      </c>
      <c r="H162" s="7">
        <v>1</v>
      </c>
      <c r="I162" s="7">
        <v>1</v>
      </c>
      <c r="J162" s="7" t="s">
        <v>91</v>
      </c>
      <c r="K162" t="b">
        <f t="shared" si="137"/>
        <v>0</v>
      </c>
      <c r="L162" t="b">
        <f t="shared" si="92"/>
        <v>0</v>
      </c>
      <c r="M162" t="b">
        <f t="shared" si="93"/>
        <v>0</v>
      </c>
      <c r="N162">
        <v>1</v>
      </c>
      <c r="O162" t="b">
        <f t="shared" si="94"/>
        <v>0</v>
      </c>
      <c r="P162" t="b">
        <f t="shared" si="95"/>
        <v>0</v>
      </c>
      <c r="Q162" t="b">
        <f t="shared" si="96"/>
        <v>1</v>
      </c>
      <c r="R162" t="b">
        <f t="shared" si="97"/>
        <v>0</v>
      </c>
      <c r="S162" t="b">
        <f t="shared" si="98"/>
        <v>1</v>
      </c>
      <c r="T162" t="b">
        <f t="shared" si="99"/>
        <v>0</v>
      </c>
      <c r="U162" t="b">
        <f t="shared" si="100"/>
        <v>0</v>
      </c>
      <c r="V162" t="b">
        <f t="shared" si="101"/>
        <v>1</v>
      </c>
      <c r="W162" t="b">
        <f t="shared" si="102"/>
        <v>1</v>
      </c>
      <c r="X162" t="b">
        <f t="shared" si="103"/>
        <v>1</v>
      </c>
      <c r="Y162" t="b">
        <f t="shared" si="104"/>
        <v>1</v>
      </c>
      <c r="Z162" t="b">
        <f t="shared" si="105"/>
        <v>0</v>
      </c>
      <c r="AA162" t="b">
        <v>0</v>
      </c>
      <c r="AB162" t="b">
        <f t="shared" si="106"/>
        <v>0</v>
      </c>
      <c r="AC162" t="b">
        <f t="shared" si="107"/>
        <v>0</v>
      </c>
      <c r="AD162" t="b">
        <f t="shared" si="108"/>
        <v>0</v>
      </c>
      <c r="AE162" t="b">
        <f t="shared" si="109"/>
        <v>1</v>
      </c>
      <c r="AF162" t="b">
        <f t="shared" si="110"/>
        <v>0</v>
      </c>
      <c r="AG162" t="b">
        <f t="shared" si="111"/>
        <v>1</v>
      </c>
      <c r="AH162" t="b">
        <f t="shared" si="112"/>
        <v>1</v>
      </c>
      <c r="AI162" t="b">
        <f t="shared" si="113"/>
        <v>1</v>
      </c>
      <c r="AJ162" t="b">
        <f t="shared" si="114"/>
        <v>1</v>
      </c>
      <c r="AK162" t="b">
        <f t="shared" si="115"/>
        <v>1</v>
      </c>
      <c r="AL162" t="b">
        <f t="shared" si="116"/>
        <v>1</v>
      </c>
      <c r="AM162" t="b">
        <f t="shared" si="117"/>
        <v>1</v>
      </c>
      <c r="AN162" t="b">
        <f t="shared" si="118"/>
        <v>1</v>
      </c>
      <c r="AO162" t="b">
        <f t="shared" si="119"/>
        <v>0</v>
      </c>
      <c r="AP162" t="b">
        <f t="shared" si="120"/>
        <v>0</v>
      </c>
      <c r="AQ162" t="b">
        <f t="shared" si="121"/>
        <v>1</v>
      </c>
      <c r="AR162" t="b">
        <f t="shared" si="122"/>
        <v>1</v>
      </c>
      <c r="AS162" t="b">
        <f t="shared" si="123"/>
        <v>1</v>
      </c>
      <c r="AT162" t="b">
        <f t="shared" si="124"/>
        <v>1</v>
      </c>
      <c r="AU162" t="b">
        <f t="shared" si="125"/>
        <v>1</v>
      </c>
      <c r="AV162" t="b">
        <f t="shared" si="126"/>
        <v>1</v>
      </c>
      <c r="AW162" t="b">
        <f t="shared" si="127"/>
        <v>1</v>
      </c>
      <c r="AX162" t="b">
        <f t="shared" si="128"/>
        <v>1</v>
      </c>
      <c r="AY162" t="b">
        <f t="shared" si="129"/>
        <v>1</v>
      </c>
      <c r="AZ162" t="b">
        <f t="shared" si="130"/>
        <v>1</v>
      </c>
      <c r="BA162" t="b">
        <f t="shared" si="131"/>
        <v>0</v>
      </c>
      <c r="BB162" t="b">
        <f t="shared" si="132"/>
        <v>0</v>
      </c>
      <c r="BC162" t="b">
        <f t="shared" si="133"/>
        <v>0</v>
      </c>
      <c r="BD162" t="b">
        <f t="shared" si="134"/>
        <v>1</v>
      </c>
      <c r="BE162" t="b">
        <f t="shared" si="135"/>
        <v>1</v>
      </c>
      <c r="BF162" t="b">
        <f t="shared" si="136"/>
        <v>0</v>
      </c>
    </row>
    <row r="163" spans="1:58" x14ac:dyDescent="0.2">
      <c r="A163" s="7" t="s">
        <v>16</v>
      </c>
      <c r="B163" s="8">
        <v>8.4718958880000006</v>
      </c>
      <c r="C163" s="7">
        <v>69</v>
      </c>
      <c r="D163" s="7" t="s">
        <v>9</v>
      </c>
      <c r="E163" s="7"/>
      <c r="F163" s="7">
        <v>1</v>
      </c>
      <c r="G163" s="7">
        <v>1</v>
      </c>
      <c r="H163" s="7">
        <v>1</v>
      </c>
      <c r="I163" s="7">
        <v>1</v>
      </c>
      <c r="J163" s="7" t="s">
        <v>91</v>
      </c>
      <c r="K163" t="b">
        <f t="shared" si="137"/>
        <v>0</v>
      </c>
      <c r="L163" t="b">
        <f t="shared" si="92"/>
        <v>0</v>
      </c>
      <c r="M163" t="b">
        <f t="shared" si="93"/>
        <v>0</v>
      </c>
      <c r="N163">
        <v>1</v>
      </c>
      <c r="O163" t="b">
        <f t="shared" si="94"/>
        <v>0</v>
      </c>
      <c r="P163" t="b">
        <f t="shared" si="95"/>
        <v>0</v>
      </c>
      <c r="Q163" t="b">
        <f t="shared" si="96"/>
        <v>1</v>
      </c>
      <c r="R163" t="b">
        <f t="shared" si="97"/>
        <v>0</v>
      </c>
      <c r="S163" t="b">
        <f t="shared" si="98"/>
        <v>1</v>
      </c>
      <c r="T163" t="b">
        <f t="shared" si="99"/>
        <v>0</v>
      </c>
      <c r="U163" t="b">
        <f t="shared" si="100"/>
        <v>0</v>
      </c>
      <c r="V163" t="b">
        <f t="shared" si="101"/>
        <v>1</v>
      </c>
      <c r="W163" t="b">
        <f t="shared" si="102"/>
        <v>1</v>
      </c>
      <c r="X163" t="b">
        <f t="shared" si="103"/>
        <v>1</v>
      </c>
      <c r="Y163" t="b">
        <f t="shared" si="104"/>
        <v>1</v>
      </c>
      <c r="Z163" t="b">
        <f t="shared" si="105"/>
        <v>0</v>
      </c>
      <c r="AA163" t="b">
        <v>0</v>
      </c>
      <c r="AB163" t="b">
        <f t="shared" si="106"/>
        <v>0</v>
      </c>
      <c r="AC163" t="b">
        <f t="shared" si="107"/>
        <v>0</v>
      </c>
      <c r="AD163" t="b">
        <f t="shared" si="108"/>
        <v>0</v>
      </c>
      <c r="AE163" t="b">
        <f t="shared" si="109"/>
        <v>1</v>
      </c>
      <c r="AF163" t="b">
        <f t="shared" si="110"/>
        <v>0</v>
      </c>
      <c r="AG163" t="b">
        <f t="shared" si="111"/>
        <v>1</v>
      </c>
      <c r="AH163" t="b">
        <f t="shared" si="112"/>
        <v>1</v>
      </c>
      <c r="AI163" t="b">
        <f t="shared" si="113"/>
        <v>1</v>
      </c>
      <c r="AJ163" t="b">
        <f t="shared" si="114"/>
        <v>1</v>
      </c>
      <c r="AK163" t="b">
        <f t="shared" si="115"/>
        <v>1</v>
      </c>
      <c r="AL163" t="b">
        <f t="shared" si="116"/>
        <v>1</v>
      </c>
      <c r="AM163" t="b">
        <f t="shared" si="117"/>
        <v>1</v>
      </c>
      <c r="AN163" t="b">
        <f t="shared" si="118"/>
        <v>1</v>
      </c>
      <c r="AO163" t="b">
        <f t="shared" si="119"/>
        <v>0</v>
      </c>
      <c r="AP163" t="b">
        <f t="shared" si="120"/>
        <v>0</v>
      </c>
      <c r="AQ163" t="b">
        <f t="shared" si="121"/>
        <v>1</v>
      </c>
      <c r="AR163" t="b">
        <f t="shared" si="122"/>
        <v>1</v>
      </c>
      <c r="AS163" t="b">
        <f t="shared" si="123"/>
        <v>1</v>
      </c>
      <c r="AT163" t="b">
        <f t="shared" si="124"/>
        <v>1</v>
      </c>
      <c r="AU163" t="b">
        <f t="shared" si="125"/>
        <v>1</v>
      </c>
      <c r="AV163" t="b">
        <f t="shared" si="126"/>
        <v>1</v>
      </c>
      <c r="AW163" t="b">
        <f t="shared" si="127"/>
        <v>1</v>
      </c>
      <c r="AX163" t="b">
        <f t="shared" si="128"/>
        <v>1</v>
      </c>
      <c r="AY163" t="b">
        <f t="shared" si="129"/>
        <v>1</v>
      </c>
      <c r="AZ163" t="b">
        <f t="shared" si="130"/>
        <v>1</v>
      </c>
      <c r="BA163" t="b">
        <f t="shared" si="131"/>
        <v>0</v>
      </c>
      <c r="BB163" t="b">
        <f t="shared" si="132"/>
        <v>0</v>
      </c>
      <c r="BC163" t="b">
        <f t="shared" si="133"/>
        <v>0</v>
      </c>
      <c r="BD163" t="b">
        <f t="shared" si="134"/>
        <v>1</v>
      </c>
      <c r="BE163" t="b">
        <f t="shared" si="135"/>
        <v>1</v>
      </c>
      <c r="BF163" t="b">
        <f t="shared" si="136"/>
        <v>0</v>
      </c>
    </row>
    <row r="164" spans="1:58" x14ac:dyDescent="0.2">
      <c r="A164" s="7" t="s">
        <v>16</v>
      </c>
      <c r="B164" s="8">
        <v>6.7906220670000002</v>
      </c>
      <c r="C164" s="7">
        <v>70</v>
      </c>
      <c r="D164" s="7" t="s">
        <v>9</v>
      </c>
      <c r="E164" s="7"/>
      <c r="F164" s="7">
        <v>1</v>
      </c>
      <c r="G164" s="7">
        <v>1</v>
      </c>
      <c r="H164" s="7">
        <v>1</v>
      </c>
      <c r="I164" s="7">
        <v>1</v>
      </c>
      <c r="J164" s="7" t="s">
        <v>91</v>
      </c>
      <c r="K164" t="b">
        <f t="shared" si="137"/>
        <v>0</v>
      </c>
      <c r="L164" t="b">
        <f t="shared" si="92"/>
        <v>0</v>
      </c>
      <c r="M164" t="b">
        <f t="shared" si="93"/>
        <v>0</v>
      </c>
      <c r="N164">
        <v>1</v>
      </c>
      <c r="O164" t="b">
        <f t="shared" si="94"/>
        <v>0</v>
      </c>
      <c r="P164" t="b">
        <f t="shared" si="95"/>
        <v>0</v>
      </c>
      <c r="Q164" t="b">
        <f t="shared" si="96"/>
        <v>1</v>
      </c>
      <c r="R164" t="b">
        <f t="shared" si="97"/>
        <v>0</v>
      </c>
      <c r="S164" t="b">
        <f t="shared" si="98"/>
        <v>1</v>
      </c>
      <c r="T164" t="b">
        <f t="shared" si="99"/>
        <v>0</v>
      </c>
      <c r="U164" t="b">
        <f t="shared" si="100"/>
        <v>0</v>
      </c>
      <c r="V164" t="b">
        <f t="shared" si="101"/>
        <v>1</v>
      </c>
      <c r="W164" t="b">
        <f t="shared" si="102"/>
        <v>1</v>
      </c>
      <c r="X164" t="b">
        <f t="shared" si="103"/>
        <v>1</v>
      </c>
      <c r="Y164" t="b">
        <f t="shared" si="104"/>
        <v>1</v>
      </c>
      <c r="Z164" t="b">
        <f t="shared" si="105"/>
        <v>0</v>
      </c>
      <c r="AA164" t="b">
        <v>0</v>
      </c>
      <c r="AB164" t="b">
        <f t="shared" si="106"/>
        <v>0</v>
      </c>
      <c r="AC164" t="b">
        <f t="shared" si="107"/>
        <v>0</v>
      </c>
      <c r="AD164" t="b">
        <f t="shared" si="108"/>
        <v>0</v>
      </c>
      <c r="AE164" t="b">
        <f t="shared" si="109"/>
        <v>1</v>
      </c>
      <c r="AF164" t="b">
        <f t="shared" si="110"/>
        <v>0</v>
      </c>
      <c r="AG164" t="b">
        <f t="shared" si="111"/>
        <v>1</v>
      </c>
      <c r="AH164" t="b">
        <f t="shared" si="112"/>
        <v>1</v>
      </c>
      <c r="AI164" t="b">
        <f t="shared" si="113"/>
        <v>1</v>
      </c>
      <c r="AJ164" t="b">
        <f t="shared" si="114"/>
        <v>1</v>
      </c>
      <c r="AK164" t="b">
        <f t="shared" si="115"/>
        <v>1</v>
      </c>
      <c r="AL164" t="b">
        <f t="shared" si="116"/>
        <v>1</v>
      </c>
      <c r="AM164" t="b">
        <f t="shared" si="117"/>
        <v>1</v>
      </c>
      <c r="AN164" t="b">
        <f t="shared" si="118"/>
        <v>1</v>
      </c>
      <c r="AO164" t="b">
        <f t="shared" si="119"/>
        <v>0</v>
      </c>
      <c r="AP164" t="b">
        <f t="shared" si="120"/>
        <v>0</v>
      </c>
      <c r="AQ164" t="b">
        <f t="shared" si="121"/>
        <v>1</v>
      </c>
      <c r="AR164" t="b">
        <f t="shared" si="122"/>
        <v>1</v>
      </c>
      <c r="AS164" t="b">
        <f t="shared" si="123"/>
        <v>1</v>
      </c>
      <c r="AT164" t="b">
        <f t="shared" si="124"/>
        <v>1</v>
      </c>
      <c r="AU164" t="b">
        <f t="shared" si="125"/>
        <v>1</v>
      </c>
      <c r="AV164" t="b">
        <f t="shared" si="126"/>
        <v>1</v>
      </c>
      <c r="AW164" t="b">
        <f t="shared" si="127"/>
        <v>1</v>
      </c>
      <c r="AX164" t="b">
        <f t="shared" si="128"/>
        <v>1</v>
      </c>
      <c r="AY164" t="b">
        <f t="shared" si="129"/>
        <v>1</v>
      </c>
      <c r="AZ164" t="b">
        <f t="shared" si="130"/>
        <v>1</v>
      </c>
      <c r="BA164" t="b">
        <f t="shared" si="131"/>
        <v>0</v>
      </c>
      <c r="BB164" t="b">
        <f t="shared" si="132"/>
        <v>0</v>
      </c>
      <c r="BC164" t="b">
        <f t="shared" si="133"/>
        <v>0</v>
      </c>
      <c r="BD164" t="b">
        <f t="shared" si="134"/>
        <v>1</v>
      </c>
      <c r="BE164" t="b">
        <f t="shared" si="135"/>
        <v>1</v>
      </c>
      <c r="BF164" t="b">
        <f t="shared" si="136"/>
        <v>0</v>
      </c>
    </row>
    <row r="165" spans="1:58" x14ac:dyDescent="0.2">
      <c r="A165" t="s">
        <v>16</v>
      </c>
      <c r="B165" s="5">
        <v>4.6497392319999999</v>
      </c>
      <c r="C165">
        <v>60</v>
      </c>
      <c r="D165" t="s">
        <v>9</v>
      </c>
      <c r="F165">
        <v>1</v>
      </c>
      <c r="G165">
        <v>0</v>
      </c>
      <c r="H165">
        <v>0</v>
      </c>
      <c r="I165">
        <v>0</v>
      </c>
      <c r="J165" t="s">
        <v>91</v>
      </c>
      <c r="K165" t="b">
        <f t="shared" si="137"/>
        <v>0</v>
      </c>
      <c r="L165" t="b">
        <f t="shared" si="92"/>
        <v>1</v>
      </c>
      <c r="M165" t="b">
        <f t="shared" si="93"/>
        <v>0</v>
      </c>
      <c r="N165">
        <v>1</v>
      </c>
      <c r="O165" t="b">
        <f t="shared" si="94"/>
        <v>0</v>
      </c>
      <c r="P165" t="b">
        <f t="shared" si="95"/>
        <v>0</v>
      </c>
      <c r="Q165" t="b">
        <f t="shared" si="96"/>
        <v>0</v>
      </c>
      <c r="R165" t="b">
        <f t="shared" si="97"/>
        <v>0</v>
      </c>
      <c r="S165" t="b">
        <f t="shared" si="98"/>
        <v>0</v>
      </c>
      <c r="T165" t="b">
        <f t="shared" si="99"/>
        <v>0</v>
      </c>
      <c r="U165" t="b">
        <f t="shared" si="100"/>
        <v>0</v>
      </c>
      <c r="V165" t="b">
        <f t="shared" si="101"/>
        <v>0</v>
      </c>
      <c r="W165" t="b">
        <f t="shared" si="102"/>
        <v>0</v>
      </c>
      <c r="X165" t="b">
        <f t="shared" si="103"/>
        <v>0</v>
      </c>
      <c r="Y165" t="b">
        <f t="shared" si="104"/>
        <v>0</v>
      </c>
      <c r="Z165" t="b">
        <f t="shared" si="105"/>
        <v>0</v>
      </c>
      <c r="AA165" t="b">
        <v>0</v>
      </c>
      <c r="AB165" t="b">
        <f t="shared" si="106"/>
        <v>0</v>
      </c>
      <c r="AC165" t="b">
        <f t="shared" si="107"/>
        <v>0</v>
      </c>
      <c r="AD165" t="b">
        <f t="shared" si="108"/>
        <v>0</v>
      </c>
      <c r="AE165" t="b">
        <f t="shared" si="109"/>
        <v>1</v>
      </c>
      <c r="AF165" t="b">
        <f t="shared" si="110"/>
        <v>0</v>
      </c>
      <c r="AG165" t="b">
        <f t="shared" si="111"/>
        <v>1</v>
      </c>
      <c r="AH165" t="b">
        <f t="shared" si="112"/>
        <v>1</v>
      </c>
      <c r="AI165" t="b">
        <f t="shared" si="113"/>
        <v>0</v>
      </c>
      <c r="AJ165" t="b">
        <f t="shared" si="114"/>
        <v>0</v>
      </c>
      <c r="AK165" t="b">
        <f t="shared" si="115"/>
        <v>0</v>
      </c>
      <c r="AL165" t="b">
        <f t="shared" si="116"/>
        <v>0</v>
      </c>
      <c r="AM165" t="b">
        <f t="shared" si="117"/>
        <v>0</v>
      </c>
      <c r="AN165" t="b">
        <f t="shared" si="118"/>
        <v>0</v>
      </c>
      <c r="AO165" t="b">
        <f t="shared" si="119"/>
        <v>0</v>
      </c>
      <c r="AP165" t="b">
        <f t="shared" si="120"/>
        <v>0</v>
      </c>
      <c r="AQ165" t="b">
        <f t="shared" si="121"/>
        <v>0</v>
      </c>
      <c r="AR165" t="b">
        <f t="shared" si="122"/>
        <v>1</v>
      </c>
      <c r="AS165" t="b">
        <f t="shared" si="123"/>
        <v>0</v>
      </c>
      <c r="AT165" t="b">
        <f t="shared" si="124"/>
        <v>0</v>
      </c>
      <c r="AU165" t="b">
        <f t="shared" si="125"/>
        <v>0</v>
      </c>
      <c r="AV165" t="b">
        <f t="shared" si="126"/>
        <v>0</v>
      </c>
      <c r="AW165" t="b">
        <f t="shared" si="127"/>
        <v>0</v>
      </c>
      <c r="AX165" t="b">
        <f t="shared" si="128"/>
        <v>0</v>
      </c>
      <c r="AY165" t="b">
        <f t="shared" si="129"/>
        <v>1</v>
      </c>
      <c r="AZ165" t="b">
        <f t="shared" si="130"/>
        <v>1</v>
      </c>
      <c r="BA165" t="b">
        <f t="shared" si="131"/>
        <v>0</v>
      </c>
      <c r="BB165" t="b">
        <f t="shared" si="132"/>
        <v>0</v>
      </c>
      <c r="BC165" t="b">
        <f t="shared" si="133"/>
        <v>0</v>
      </c>
      <c r="BD165" t="b">
        <f t="shared" si="134"/>
        <v>1</v>
      </c>
      <c r="BE165" t="b">
        <f t="shared" si="135"/>
        <v>1</v>
      </c>
      <c r="BF165" t="b">
        <f t="shared" si="136"/>
        <v>0</v>
      </c>
    </row>
    <row r="166" spans="1:58" x14ac:dyDescent="0.2">
      <c r="A166" t="s">
        <v>16</v>
      </c>
      <c r="B166" s="5">
        <v>4.461746335</v>
      </c>
      <c r="C166">
        <v>60</v>
      </c>
      <c r="D166" t="s">
        <v>13</v>
      </c>
      <c r="F166">
        <v>1</v>
      </c>
      <c r="G166">
        <v>0</v>
      </c>
      <c r="H166">
        <v>0</v>
      </c>
      <c r="I166">
        <v>0</v>
      </c>
      <c r="J166" t="s">
        <v>91</v>
      </c>
      <c r="K166" t="b">
        <f t="shared" si="137"/>
        <v>0</v>
      </c>
      <c r="L166" t="b">
        <f t="shared" si="92"/>
        <v>1</v>
      </c>
      <c r="M166" t="b">
        <f t="shared" si="93"/>
        <v>0</v>
      </c>
      <c r="N166">
        <v>1</v>
      </c>
      <c r="O166" t="b">
        <f t="shared" si="94"/>
        <v>0</v>
      </c>
      <c r="P166" t="b">
        <f t="shared" si="95"/>
        <v>0</v>
      </c>
      <c r="Q166" t="b">
        <f t="shared" si="96"/>
        <v>0</v>
      </c>
      <c r="R166" t="b">
        <f t="shared" si="97"/>
        <v>0</v>
      </c>
      <c r="S166" t="b">
        <f t="shared" si="98"/>
        <v>0</v>
      </c>
      <c r="T166" t="b">
        <f t="shared" si="99"/>
        <v>0</v>
      </c>
      <c r="U166" t="b">
        <f t="shared" si="100"/>
        <v>0</v>
      </c>
      <c r="V166" t="b">
        <f t="shared" si="101"/>
        <v>0</v>
      </c>
      <c r="W166" t="b">
        <f t="shared" si="102"/>
        <v>0</v>
      </c>
      <c r="X166" t="b">
        <f t="shared" si="103"/>
        <v>0</v>
      </c>
      <c r="Y166" t="b">
        <f t="shared" si="104"/>
        <v>0</v>
      </c>
      <c r="Z166" t="b">
        <f t="shared" si="105"/>
        <v>0</v>
      </c>
      <c r="AA166" t="b">
        <v>0</v>
      </c>
      <c r="AB166" t="b">
        <f t="shared" si="106"/>
        <v>0</v>
      </c>
      <c r="AC166" t="b">
        <f t="shared" si="107"/>
        <v>0</v>
      </c>
      <c r="AD166" t="b">
        <f t="shared" si="108"/>
        <v>0</v>
      </c>
      <c r="AE166" t="b">
        <f t="shared" si="109"/>
        <v>1</v>
      </c>
      <c r="AF166" t="b">
        <f t="shared" si="110"/>
        <v>0</v>
      </c>
      <c r="AG166" t="b">
        <f t="shared" si="111"/>
        <v>1</v>
      </c>
      <c r="AH166" t="b">
        <f t="shared" si="112"/>
        <v>1</v>
      </c>
      <c r="AI166" t="b">
        <f t="shared" si="113"/>
        <v>0</v>
      </c>
      <c r="AJ166" t="b">
        <f t="shared" si="114"/>
        <v>0</v>
      </c>
      <c r="AK166" t="b">
        <f t="shared" si="115"/>
        <v>0</v>
      </c>
      <c r="AL166" t="b">
        <f t="shared" si="116"/>
        <v>0</v>
      </c>
      <c r="AM166" t="b">
        <f t="shared" si="117"/>
        <v>0</v>
      </c>
      <c r="AN166" t="b">
        <f t="shared" si="118"/>
        <v>0</v>
      </c>
      <c r="AO166" t="b">
        <f t="shared" si="119"/>
        <v>0</v>
      </c>
      <c r="AP166" t="b">
        <f t="shared" si="120"/>
        <v>0</v>
      </c>
      <c r="AQ166" t="b">
        <f t="shared" si="121"/>
        <v>0</v>
      </c>
      <c r="AR166" t="b">
        <f t="shared" si="122"/>
        <v>1</v>
      </c>
      <c r="AS166" t="b">
        <f t="shared" si="123"/>
        <v>0</v>
      </c>
      <c r="AT166" t="b">
        <f t="shared" si="124"/>
        <v>0</v>
      </c>
      <c r="AU166" t="b">
        <f t="shared" si="125"/>
        <v>0</v>
      </c>
      <c r="AV166" t="b">
        <f t="shared" si="126"/>
        <v>0</v>
      </c>
      <c r="AW166" t="b">
        <f t="shared" si="127"/>
        <v>0</v>
      </c>
      <c r="AX166" t="b">
        <f t="shared" si="128"/>
        <v>0</v>
      </c>
      <c r="AY166" t="b">
        <f t="shared" si="129"/>
        <v>1</v>
      </c>
      <c r="AZ166" t="b">
        <f t="shared" si="130"/>
        <v>1</v>
      </c>
      <c r="BA166" t="b">
        <f t="shared" si="131"/>
        <v>0</v>
      </c>
      <c r="BB166" t="b">
        <f t="shared" si="132"/>
        <v>0</v>
      </c>
      <c r="BC166" t="b">
        <f t="shared" si="133"/>
        <v>0</v>
      </c>
      <c r="BD166" t="b">
        <f t="shared" si="134"/>
        <v>1</v>
      </c>
      <c r="BE166" t="b">
        <f t="shared" si="135"/>
        <v>1</v>
      </c>
      <c r="BF166" t="b">
        <f t="shared" si="136"/>
        <v>0</v>
      </c>
    </row>
    <row r="167" spans="1:58" x14ac:dyDescent="0.2">
      <c r="A167" t="s">
        <v>16</v>
      </c>
      <c r="B167" s="5">
        <v>3.8612132610000001</v>
      </c>
      <c r="C167">
        <v>70</v>
      </c>
      <c r="D167" t="s">
        <v>13</v>
      </c>
      <c r="F167">
        <v>1</v>
      </c>
      <c r="G167">
        <v>0</v>
      </c>
      <c r="H167">
        <v>0</v>
      </c>
      <c r="I167">
        <v>0</v>
      </c>
      <c r="J167" t="s">
        <v>91</v>
      </c>
      <c r="K167" t="b">
        <f t="shared" si="137"/>
        <v>0</v>
      </c>
      <c r="L167" t="b">
        <f t="shared" si="92"/>
        <v>1</v>
      </c>
      <c r="M167" t="b">
        <f t="shared" si="93"/>
        <v>0</v>
      </c>
      <c r="N167">
        <v>1</v>
      </c>
      <c r="O167" t="b">
        <f t="shared" si="94"/>
        <v>0</v>
      </c>
      <c r="P167" t="b">
        <f t="shared" si="95"/>
        <v>0</v>
      </c>
      <c r="Q167" t="b">
        <f t="shared" si="96"/>
        <v>0</v>
      </c>
      <c r="R167" t="b">
        <f t="shared" si="97"/>
        <v>0</v>
      </c>
      <c r="S167" t="b">
        <f t="shared" si="98"/>
        <v>0</v>
      </c>
      <c r="T167" t="b">
        <f t="shared" si="99"/>
        <v>0</v>
      </c>
      <c r="U167" t="b">
        <f t="shared" si="100"/>
        <v>0</v>
      </c>
      <c r="V167" t="b">
        <f t="shared" si="101"/>
        <v>0</v>
      </c>
      <c r="W167" t="b">
        <f t="shared" si="102"/>
        <v>0</v>
      </c>
      <c r="X167" t="b">
        <f t="shared" si="103"/>
        <v>0</v>
      </c>
      <c r="Y167" t="b">
        <f t="shared" si="104"/>
        <v>0</v>
      </c>
      <c r="Z167" t="b">
        <f t="shared" si="105"/>
        <v>0</v>
      </c>
      <c r="AA167" t="b">
        <v>0</v>
      </c>
      <c r="AB167" t="b">
        <f t="shared" si="106"/>
        <v>0</v>
      </c>
      <c r="AC167" t="b">
        <f t="shared" si="107"/>
        <v>0</v>
      </c>
      <c r="AD167" t="b">
        <f t="shared" si="108"/>
        <v>0</v>
      </c>
      <c r="AE167" t="b">
        <f t="shared" si="109"/>
        <v>1</v>
      </c>
      <c r="AF167" t="b">
        <f t="shared" si="110"/>
        <v>0</v>
      </c>
      <c r="AG167" t="b">
        <f t="shared" si="111"/>
        <v>1</v>
      </c>
      <c r="AH167" t="b">
        <f t="shared" si="112"/>
        <v>1</v>
      </c>
      <c r="AI167" t="b">
        <f t="shared" si="113"/>
        <v>0</v>
      </c>
      <c r="AJ167" t="b">
        <f t="shared" si="114"/>
        <v>0</v>
      </c>
      <c r="AK167" t="b">
        <f t="shared" si="115"/>
        <v>0</v>
      </c>
      <c r="AL167" t="b">
        <f t="shared" si="116"/>
        <v>0</v>
      </c>
      <c r="AM167" t="b">
        <f t="shared" si="117"/>
        <v>0</v>
      </c>
      <c r="AN167" t="b">
        <f t="shared" si="118"/>
        <v>0</v>
      </c>
      <c r="AO167" t="b">
        <f t="shared" si="119"/>
        <v>0</v>
      </c>
      <c r="AP167" t="b">
        <f t="shared" si="120"/>
        <v>0</v>
      </c>
      <c r="AQ167" t="b">
        <f t="shared" si="121"/>
        <v>0</v>
      </c>
      <c r="AR167" t="b">
        <f t="shared" si="122"/>
        <v>1</v>
      </c>
      <c r="AS167" t="b">
        <f t="shared" si="123"/>
        <v>0</v>
      </c>
      <c r="AT167" t="b">
        <f t="shared" si="124"/>
        <v>0</v>
      </c>
      <c r="AU167" t="b">
        <f t="shared" si="125"/>
        <v>0</v>
      </c>
      <c r="AV167" t="b">
        <f t="shared" si="126"/>
        <v>0</v>
      </c>
      <c r="AW167" t="b">
        <f t="shared" si="127"/>
        <v>0</v>
      </c>
      <c r="AX167" t="b">
        <f t="shared" si="128"/>
        <v>0</v>
      </c>
      <c r="AY167" t="b">
        <f t="shared" si="129"/>
        <v>1</v>
      </c>
      <c r="AZ167" t="b">
        <f t="shared" si="130"/>
        <v>1</v>
      </c>
      <c r="BA167" t="b">
        <f t="shared" si="131"/>
        <v>0</v>
      </c>
      <c r="BB167" t="b">
        <f t="shared" si="132"/>
        <v>0</v>
      </c>
      <c r="BC167" t="b">
        <f t="shared" si="133"/>
        <v>0</v>
      </c>
      <c r="BD167" t="b">
        <f t="shared" si="134"/>
        <v>1</v>
      </c>
      <c r="BE167" t="b">
        <f t="shared" si="135"/>
        <v>1</v>
      </c>
      <c r="BF167" t="b">
        <f t="shared" si="136"/>
        <v>0</v>
      </c>
    </row>
    <row r="168" spans="1:58" x14ac:dyDescent="0.2">
      <c r="A168" t="s">
        <v>16</v>
      </c>
      <c r="B168" s="5">
        <v>8.2499133800000006</v>
      </c>
      <c r="C168">
        <v>61</v>
      </c>
      <c r="D168" t="s">
        <v>9</v>
      </c>
      <c r="F168">
        <v>1</v>
      </c>
      <c r="G168">
        <v>0</v>
      </c>
      <c r="H168">
        <v>0</v>
      </c>
      <c r="I168">
        <v>0</v>
      </c>
      <c r="J168" t="s">
        <v>91</v>
      </c>
      <c r="K168" t="b">
        <f t="shared" si="137"/>
        <v>0</v>
      </c>
      <c r="L168" t="b">
        <f t="shared" si="92"/>
        <v>1</v>
      </c>
      <c r="M168" t="b">
        <f t="shared" si="93"/>
        <v>0</v>
      </c>
      <c r="N168">
        <v>1</v>
      </c>
      <c r="O168" t="b">
        <f t="shared" si="94"/>
        <v>0</v>
      </c>
      <c r="P168" t="b">
        <f t="shared" si="95"/>
        <v>0</v>
      </c>
      <c r="Q168" t="b">
        <f t="shared" si="96"/>
        <v>0</v>
      </c>
      <c r="R168" t="b">
        <f t="shared" si="97"/>
        <v>0</v>
      </c>
      <c r="S168" t="b">
        <f t="shared" si="98"/>
        <v>0</v>
      </c>
      <c r="T168" t="b">
        <f t="shared" si="99"/>
        <v>0</v>
      </c>
      <c r="U168" t="b">
        <f t="shared" si="100"/>
        <v>0</v>
      </c>
      <c r="V168" t="b">
        <f t="shared" si="101"/>
        <v>0</v>
      </c>
      <c r="W168" t="b">
        <f t="shared" si="102"/>
        <v>0</v>
      </c>
      <c r="X168" t="b">
        <f t="shared" si="103"/>
        <v>0</v>
      </c>
      <c r="Y168" t="b">
        <f t="shared" si="104"/>
        <v>0</v>
      </c>
      <c r="Z168" t="b">
        <f t="shared" si="105"/>
        <v>0</v>
      </c>
      <c r="AA168" t="b">
        <v>0</v>
      </c>
      <c r="AB168" t="b">
        <f t="shared" si="106"/>
        <v>0</v>
      </c>
      <c r="AC168" t="b">
        <f t="shared" si="107"/>
        <v>0</v>
      </c>
      <c r="AD168" t="b">
        <f t="shared" si="108"/>
        <v>0</v>
      </c>
      <c r="AE168" t="b">
        <f t="shared" si="109"/>
        <v>1</v>
      </c>
      <c r="AF168" t="b">
        <f t="shared" si="110"/>
        <v>0</v>
      </c>
      <c r="AG168" t="b">
        <f t="shared" si="111"/>
        <v>1</v>
      </c>
      <c r="AH168" t="b">
        <f t="shared" si="112"/>
        <v>1</v>
      </c>
      <c r="AI168" t="b">
        <f t="shared" si="113"/>
        <v>0</v>
      </c>
      <c r="AJ168" t="b">
        <f t="shared" si="114"/>
        <v>0</v>
      </c>
      <c r="AK168" t="b">
        <f t="shared" si="115"/>
        <v>0</v>
      </c>
      <c r="AL168" t="b">
        <f t="shared" si="116"/>
        <v>0</v>
      </c>
      <c r="AM168" t="b">
        <f t="shared" si="117"/>
        <v>0</v>
      </c>
      <c r="AN168" t="b">
        <f t="shared" si="118"/>
        <v>0</v>
      </c>
      <c r="AO168" t="b">
        <f t="shared" si="119"/>
        <v>0</v>
      </c>
      <c r="AP168" t="b">
        <f t="shared" si="120"/>
        <v>0</v>
      </c>
      <c r="AQ168" t="b">
        <f t="shared" si="121"/>
        <v>0</v>
      </c>
      <c r="AR168" t="b">
        <f t="shared" si="122"/>
        <v>1</v>
      </c>
      <c r="AS168" t="b">
        <f t="shared" si="123"/>
        <v>0</v>
      </c>
      <c r="AT168" t="b">
        <f t="shared" si="124"/>
        <v>0</v>
      </c>
      <c r="AU168" t="b">
        <f t="shared" si="125"/>
        <v>0</v>
      </c>
      <c r="AV168" t="b">
        <f t="shared" si="126"/>
        <v>0</v>
      </c>
      <c r="AW168" t="b">
        <f t="shared" si="127"/>
        <v>0</v>
      </c>
      <c r="AX168" t="b">
        <f t="shared" si="128"/>
        <v>0</v>
      </c>
      <c r="AY168" t="b">
        <f t="shared" si="129"/>
        <v>1</v>
      </c>
      <c r="AZ168" t="b">
        <f t="shared" si="130"/>
        <v>1</v>
      </c>
      <c r="BA168" t="b">
        <f t="shared" si="131"/>
        <v>0</v>
      </c>
      <c r="BB168" t="b">
        <f t="shared" si="132"/>
        <v>0</v>
      </c>
      <c r="BC168" t="b">
        <f t="shared" si="133"/>
        <v>0</v>
      </c>
      <c r="BD168" t="b">
        <f t="shared" si="134"/>
        <v>1</v>
      </c>
      <c r="BE168" t="b">
        <f t="shared" si="135"/>
        <v>1</v>
      </c>
      <c r="BF168" t="b">
        <f t="shared" si="136"/>
        <v>0</v>
      </c>
    </row>
    <row r="169" spans="1:58" x14ac:dyDescent="0.2">
      <c r="A169" t="s">
        <v>16</v>
      </c>
      <c r="B169" s="5">
        <v>10.48810585</v>
      </c>
      <c r="C169">
        <v>77</v>
      </c>
      <c r="D169" t="s">
        <v>9</v>
      </c>
      <c r="F169">
        <v>1</v>
      </c>
      <c r="G169">
        <v>0</v>
      </c>
      <c r="H169">
        <v>0</v>
      </c>
      <c r="I169">
        <v>0</v>
      </c>
      <c r="J169" t="s">
        <v>91</v>
      </c>
      <c r="K169" t="b">
        <f t="shared" si="137"/>
        <v>0</v>
      </c>
      <c r="L169" t="b">
        <f t="shared" si="92"/>
        <v>1</v>
      </c>
      <c r="M169" t="b">
        <f t="shared" si="93"/>
        <v>0</v>
      </c>
      <c r="N169">
        <v>1</v>
      </c>
      <c r="O169" t="b">
        <f t="shared" si="94"/>
        <v>0</v>
      </c>
      <c r="P169" t="b">
        <f t="shared" si="95"/>
        <v>0</v>
      </c>
      <c r="Q169" t="b">
        <f t="shared" si="96"/>
        <v>0</v>
      </c>
      <c r="R169" t="b">
        <f t="shared" si="97"/>
        <v>0</v>
      </c>
      <c r="S169" t="b">
        <f t="shared" si="98"/>
        <v>0</v>
      </c>
      <c r="T169" t="b">
        <f t="shared" si="99"/>
        <v>0</v>
      </c>
      <c r="U169" t="b">
        <f t="shared" si="100"/>
        <v>0</v>
      </c>
      <c r="V169" t="b">
        <f t="shared" si="101"/>
        <v>0</v>
      </c>
      <c r="W169" t="b">
        <f t="shared" si="102"/>
        <v>0</v>
      </c>
      <c r="X169" t="b">
        <f t="shared" si="103"/>
        <v>0</v>
      </c>
      <c r="Y169" t="b">
        <f t="shared" si="104"/>
        <v>0</v>
      </c>
      <c r="Z169" t="b">
        <f t="shared" si="105"/>
        <v>0</v>
      </c>
      <c r="AA169" t="b">
        <v>0</v>
      </c>
      <c r="AB169" t="b">
        <f t="shared" si="106"/>
        <v>0</v>
      </c>
      <c r="AC169" t="b">
        <f t="shared" si="107"/>
        <v>0</v>
      </c>
      <c r="AD169" t="b">
        <f t="shared" si="108"/>
        <v>0</v>
      </c>
      <c r="AE169" t="b">
        <f t="shared" si="109"/>
        <v>1</v>
      </c>
      <c r="AF169" t="b">
        <f t="shared" si="110"/>
        <v>0</v>
      </c>
      <c r="AG169" t="b">
        <f t="shared" si="111"/>
        <v>1</v>
      </c>
      <c r="AH169" t="b">
        <f t="shared" si="112"/>
        <v>1</v>
      </c>
      <c r="AI169" t="b">
        <f t="shared" si="113"/>
        <v>0</v>
      </c>
      <c r="AJ169" t="b">
        <f t="shared" si="114"/>
        <v>0</v>
      </c>
      <c r="AK169" t="b">
        <f t="shared" si="115"/>
        <v>0</v>
      </c>
      <c r="AL169" t="b">
        <f t="shared" si="116"/>
        <v>0</v>
      </c>
      <c r="AM169" t="b">
        <f t="shared" si="117"/>
        <v>0</v>
      </c>
      <c r="AN169" t="b">
        <f t="shared" si="118"/>
        <v>0</v>
      </c>
      <c r="AO169" t="b">
        <f t="shared" si="119"/>
        <v>0</v>
      </c>
      <c r="AP169" t="b">
        <f t="shared" si="120"/>
        <v>0</v>
      </c>
      <c r="AQ169" t="b">
        <f t="shared" si="121"/>
        <v>0</v>
      </c>
      <c r="AR169" t="b">
        <f t="shared" si="122"/>
        <v>1</v>
      </c>
      <c r="AS169" t="b">
        <f t="shared" si="123"/>
        <v>0</v>
      </c>
      <c r="AT169" t="b">
        <f t="shared" si="124"/>
        <v>0</v>
      </c>
      <c r="AU169" t="b">
        <f t="shared" si="125"/>
        <v>0</v>
      </c>
      <c r="AV169" t="b">
        <f t="shared" si="126"/>
        <v>0</v>
      </c>
      <c r="AW169" t="b">
        <f t="shared" si="127"/>
        <v>0</v>
      </c>
      <c r="AX169" t="b">
        <f t="shared" si="128"/>
        <v>0</v>
      </c>
      <c r="AY169" t="b">
        <f t="shared" si="129"/>
        <v>1</v>
      </c>
      <c r="AZ169" t="b">
        <f t="shared" si="130"/>
        <v>1</v>
      </c>
      <c r="BA169" t="b">
        <f t="shared" si="131"/>
        <v>0</v>
      </c>
      <c r="BB169" t="b">
        <f t="shared" si="132"/>
        <v>0</v>
      </c>
      <c r="BC169" t="b">
        <f t="shared" si="133"/>
        <v>0</v>
      </c>
      <c r="BD169" t="b">
        <f t="shared" si="134"/>
        <v>1</v>
      </c>
      <c r="BE169" t="b">
        <f t="shared" si="135"/>
        <v>1</v>
      </c>
      <c r="BF169" t="b">
        <f t="shared" si="136"/>
        <v>0</v>
      </c>
    </row>
    <row r="170" spans="1:58" x14ac:dyDescent="0.2">
      <c r="A170" s="7" t="s">
        <v>16</v>
      </c>
      <c r="B170" s="8">
        <v>3.9732898780000001</v>
      </c>
      <c r="C170" s="7">
        <v>71</v>
      </c>
      <c r="D170" s="7" t="s">
        <v>9</v>
      </c>
      <c r="E170" s="7"/>
      <c r="F170" s="7">
        <v>1</v>
      </c>
      <c r="G170" s="7">
        <v>1</v>
      </c>
      <c r="H170" s="7">
        <v>0</v>
      </c>
      <c r="I170" s="7">
        <v>0</v>
      </c>
      <c r="J170" s="7" t="s">
        <v>91</v>
      </c>
      <c r="K170" t="b">
        <f t="shared" si="137"/>
        <v>0</v>
      </c>
      <c r="L170" t="b">
        <f t="shared" si="92"/>
        <v>0</v>
      </c>
      <c r="M170" t="b">
        <f t="shared" si="93"/>
        <v>0</v>
      </c>
      <c r="N170">
        <v>1</v>
      </c>
      <c r="O170" t="b">
        <f t="shared" si="94"/>
        <v>0</v>
      </c>
      <c r="P170" t="b">
        <f t="shared" si="95"/>
        <v>0</v>
      </c>
      <c r="Q170" t="b">
        <f t="shared" si="96"/>
        <v>1</v>
      </c>
      <c r="R170" t="b">
        <f t="shared" si="97"/>
        <v>0</v>
      </c>
      <c r="S170" t="b">
        <f t="shared" si="98"/>
        <v>0</v>
      </c>
      <c r="T170" t="b">
        <f t="shared" si="99"/>
        <v>0</v>
      </c>
      <c r="U170" t="b">
        <f t="shared" si="100"/>
        <v>0</v>
      </c>
      <c r="V170" t="b">
        <f t="shared" si="101"/>
        <v>0</v>
      </c>
      <c r="W170" t="b">
        <f t="shared" si="102"/>
        <v>0</v>
      </c>
      <c r="X170" t="b">
        <f t="shared" si="103"/>
        <v>0</v>
      </c>
      <c r="Y170" t="b">
        <f t="shared" si="104"/>
        <v>0</v>
      </c>
      <c r="Z170" t="b">
        <f t="shared" si="105"/>
        <v>0</v>
      </c>
      <c r="AA170" t="b">
        <v>0</v>
      </c>
      <c r="AB170" t="b">
        <f t="shared" si="106"/>
        <v>0</v>
      </c>
      <c r="AC170" t="b">
        <f t="shared" si="107"/>
        <v>0</v>
      </c>
      <c r="AD170" t="b">
        <f t="shared" si="108"/>
        <v>0</v>
      </c>
      <c r="AE170" t="b">
        <f t="shared" si="109"/>
        <v>1</v>
      </c>
      <c r="AF170" t="b">
        <f t="shared" si="110"/>
        <v>0</v>
      </c>
      <c r="AG170" t="b">
        <f t="shared" si="111"/>
        <v>1</v>
      </c>
      <c r="AH170" t="b">
        <f t="shared" si="112"/>
        <v>1</v>
      </c>
      <c r="AI170" t="b">
        <f t="shared" si="113"/>
        <v>1</v>
      </c>
      <c r="AJ170" t="b">
        <f t="shared" si="114"/>
        <v>1</v>
      </c>
      <c r="AK170" t="b">
        <f t="shared" si="115"/>
        <v>0</v>
      </c>
      <c r="AL170" t="b">
        <f t="shared" si="116"/>
        <v>0</v>
      </c>
      <c r="AM170" t="b">
        <f t="shared" si="117"/>
        <v>0</v>
      </c>
      <c r="AN170" t="b">
        <f t="shared" si="118"/>
        <v>0</v>
      </c>
      <c r="AO170" t="b">
        <f t="shared" si="119"/>
        <v>0</v>
      </c>
      <c r="AP170" t="b">
        <f t="shared" si="120"/>
        <v>0</v>
      </c>
      <c r="AQ170" t="b">
        <f t="shared" si="121"/>
        <v>0</v>
      </c>
      <c r="AR170" t="b">
        <f t="shared" si="122"/>
        <v>1</v>
      </c>
      <c r="AS170" t="b">
        <f t="shared" si="123"/>
        <v>1</v>
      </c>
      <c r="AT170" t="b">
        <f t="shared" si="124"/>
        <v>1</v>
      </c>
      <c r="AU170" t="b">
        <f t="shared" si="125"/>
        <v>0</v>
      </c>
      <c r="AV170" t="b">
        <f t="shared" si="126"/>
        <v>0</v>
      </c>
      <c r="AW170" t="b">
        <f t="shared" si="127"/>
        <v>0</v>
      </c>
      <c r="AX170" t="b">
        <f t="shared" si="128"/>
        <v>0</v>
      </c>
      <c r="AY170" t="b">
        <f t="shared" si="129"/>
        <v>1</v>
      </c>
      <c r="AZ170" t="b">
        <f t="shared" si="130"/>
        <v>1</v>
      </c>
      <c r="BA170" t="b">
        <f t="shared" si="131"/>
        <v>0</v>
      </c>
      <c r="BB170" t="b">
        <f t="shared" si="132"/>
        <v>0</v>
      </c>
      <c r="BC170" t="b">
        <f t="shared" si="133"/>
        <v>0</v>
      </c>
      <c r="BD170" t="b">
        <f t="shared" si="134"/>
        <v>1</v>
      </c>
      <c r="BE170" t="b">
        <f t="shared" si="135"/>
        <v>1</v>
      </c>
      <c r="BF170" t="b">
        <f t="shared" si="136"/>
        <v>0</v>
      </c>
    </row>
    <row r="171" spans="1:58" x14ac:dyDescent="0.2">
      <c r="A171" s="7" t="s">
        <v>16</v>
      </c>
      <c r="B171" s="8">
        <v>7.9504351340000001</v>
      </c>
      <c r="C171" s="7">
        <v>67</v>
      </c>
      <c r="D171" s="7" t="s">
        <v>9</v>
      </c>
      <c r="E171" s="7"/>
      <c r="F171" s="7">
        <v>1</v>
      </c>
      <c r="G171" s="7">
        <v>1</v>
      </c>
      <c r="H171" s="7">
        <v>0</v>
      </c>
      <c r="I171" s="7">
        <v>0</v>
      </c>
      <c r="J171" s="7" t="s">
        <v>91</v>
      </c>
      <c r="K171" t="b">
        <f t="shared" si="137"/>
        <v>0</v>
      </c>
      <c r="L171" t="b">
        <f t="shared" si="92"/>
        <v>0</v>
      </c>
      <c r="M171" t="b">
        <f t="shared" si="93"/>
        <v>0</v>
      </c>
      <c r="N171">
        <v>1</v>
      </c>
      <c r="O171" t="b">
        <f t="shared" si="94"/>
        <v>0</v>
      </c>
      <c r="P171" t="b">
        <f t="shared" si="95"/>
        <v>0</v>
      </c>
      <c r="Q171" t="b">
        <f t="shared" si="96"/>
        <v>1</v>
      </c>
      <c r="R171" t="b">
        <f t="shared" si="97"/>
        <v>0</v>
      </c>
      <c r="S171" t="b">
        <f t="shared" si="98"/>
        <v>0</v>
      </c>
      <c r="T171" t="b">
        <f t="shared" si="99"/>
        <v>0</v>
      </c>
      <c r="U171" t="b">
        <f t="shared" si="100"/>
        <v>0</v>
      </c>
      <c r="V171" t="b">
        <f t="shared" si="101"/>
        <v>0</v>
      </c>
      <c r="W171" t="b">
        <f t="shared" si="102"/>
        <v>0</v>
      </c>
      <c r="X171" t="b">
        <f t="shared" si="103"/>
        <v>0</v>
      </c>
      <c r="Y171" t="b">
        <f t="shared" si="104"/>
        <v>0</v>
      </c>
      <c r="Z171" t="b">
        <f t="shared" si="105"/>
        <v>0</v>
      </c>
      <c r="AA171" t="b">
        <v>0</v>
      </c>
      <c r="AB171" t="b">
        <f t="shared" si="106"/>
        <v>0</v>
      </c>
      <c r="AC171" t="b">
        <f t="shared" si="107"/>
        <v>0</v>
      </c>
      <c r="AD171" t="b">
        <f t="shared" si="108"/>
        <v>0</v>
      </c>
      <c r="AE171" t="b">
        <f t="shared" si="109"/>
        <v>1</v>
      </c>
      <c r="AF171" t="b">
        <f t="shared" si="110"/>
        <v>0</v>
      </c>
      <c r="AG171" t="b">
        <f t="shared" si="111"/>
        <v>1</v>
      </c>
      <c r="AH171" t="b">
        <f t="shared" si="112"/>
        <v>1</v>
      </c>
      <c r="AI171" t="b">
        <f t="shared" si="113"/>
        <v>1</v>
      </c>
      <c r="AJ171" t="b">
        <f t="shared" si="114"/>
        <v>1</v>
      </c>
      <c r="AK171" t="b">
        <f t="shared" si="115"/>
        <v>0</v>
      </c>
      <c r="AL171" t="b">
        <f t="shared" si="116"/>
        <v>0</v>
      </c>
      <c r="AM171" t="b">
        <f t="shared" si="117"/>
        <v>0</v>
      </c>
      <c r="AN171" t="b">
        <f t="shared" si="118"/>
        <v>0</v>
      </c>
      <c r="AO171" t="b">
        <f t="shared" si="119"/>
        <v>0</v>
      </c>
      <c r="AP171" t="b">
        <f t="shared" si="120"/>
        <v>0</v>
      </c>
      <c r="AQ171" t="b">
        <f t="shared" si="121"/>
        <v>0</v>
      </c>
      <c r="AR171" t="b">
        <f t="shared" si="122"/>
        <v>1</v>
      </c>
      <c r="AS171" t="b">
        <f t="shared" si="123"/>
        <v>1</v>
      </c>
      <c r="AT171" t="b">
        <f t="shared" si="124"/>
        <v>1</v>
      </c>
      <c r="AU171" t="b">
        <f t="shared" si="125"/>
        <v>0</v>
      </c>
      <c r="AV171" t="b">
        <f t="shared" si="126"/>
        <v>0</v>
      </c>
      <c r="AW171" t="b">
        <f t="shared" si="127"/>
        <v>0</v>
      </c>
      <c r="AX171" t="b">
        <f t="shared" si="128"/>
        <v>0</v>
      </c>
      <c r="AY171" t="b">
        <f t="shared" si="129"/>
        <v>1</v>
      </c>
      <c r="AZ171" t="b">
        <f t="shared" si="130"/>
        <v>1</v>
      </c>
      <c r="BA171" t="b">
        <f t="shared" si="131"/>
        <v>0</v>
      </c>
      <c r="BB171" t="b">
        <f t="shared" si="132"/>
        <v>0</v>
      </c>
      <c r="BC171" t="b">
        <f t="shared" si="133"/>
        <v>0</v>
      </c>
      <c r="BD171" t="b">
        <f t="shared" si="134"/>
        <v>1</v>
      </c>
      <c r="BE171" t="b">
        <f t="shared" si="135"/>
        <v>1</v>
      </c>
      <c r="BF171" t="b">
        <f t="shared" si="136"/>
        <v>0</v>
      </c>
    </row>
    <row r="172" spans="1:58" x14ac:dyDescent="0.2">
      <c r="A172" s="7" t="s">
        <v>16</v>
      </c>
      <c r="B172" s="8">
        <v>7.7607998289999998</v>
      </c>
      <c r="C172" s="7">
        <v>70</v>
      </c>
      <c r="D172" s="7" t="s">
        <v>9</v>
      </c>
      <c r="E172" s="7"/>
      <c r="F172" s="7">
        <v>1</v>
      </c>
      <c r="G172" s="7">
        <v>0</v>
      </c>
      <c r="H172" s="7">
        <v>1</v>
      </c>
      <c r="I172" s="7">
        <v>0</v>
      </c>
      <c r="J172" s="7" t="s">
        <v>91</v>
      </c>
      <c r="K172" t="b">
        <f t="shared" si="137"/>
        <v>0</v>
      </c>
      <c r="L172" t="b">
        <f t="shared" si="92"/>
        <v>0</v>
      </c>
      <c r="M172" t="b">
        <f t="shared" si="93"/>
        <v>0</v>
      </c>
      <c r="N172">
        <v>1</v>
      </c>
      <c r="O172" t="b">
        <f t="shared" si="94"/>
        <v>0</v>
      </c>
      <c r="P172" t="b">
        <f t="shared" si="95"/>
        <v>0</v>
      </c>
      <c r="Q172" t="b">
        <f t="shared" si="96"/>
        <v>1</v>
      </c>
      <c r="R172" t="b">
        <f t="shared" si="97"/>
        <v>0</v>
      </c>
      <c r="S172" t="b">
        <f t="shared" si="98"/>
        <v>0</v>
      </c>
      <c r="T172" t="b">
        <f t="shared" si="99"/>
        <v>0</v>
      </c>
      <c r="U172" t="b">
        <f t="shared" si="100"/>
        <v>0</v>
      </c>
      <c r="V172" t="b">
        <f t="shared" si="101"/>
        <v>0</v>
      </c>
      <c r="W172" t="b">
        <f t="shared" si="102"/>
        <v>0</v>
      </c>
      <c r="X172" t="b">
        <f t="shared" si="103"/>
        <v>0</v>
      </c>
      <c r="Y172" t="b">
        <f t="shared" si="104"/>
        <v>0</v>
      </c>
      <c r="Z172" t="b">
        <f t="shared" si="105"/>
        <v>0</v>
      </c>
      <c r="AA172" t="b">
        <v>0</v>
      </c>
      <c r="AB172" t="b">
        <f t="shared" si="106"/>
        <v>0</v>
      </c>
      <c r="AC172" t="b">
        <f t="shared" si="107"/>
        <v>0</v>
      </c>
      <c r="AD172" t="b">
        <f t="shared" si="108"/>
        <v>0</v>
      </c>
      <c r="AE172" t="b">
        <f t="shared" si="109"/>
        <v>1</v>
      </c>
      <c r="AF172" t="b">
        <f t="shared" si="110"/>
        <v>0</v>
      </c>
      <c r="AG172" t="b">
        <f t="shared" si="111"/>
        <v>1</v>
      </c>
      <c r="AH172" t="b">
        <f t="shared" si="112"/>
        <v>1</v>
      </c>
      <c r="AI172" t="b">
        <f t="shared" si="113"/>
        <v>1</v>
      </c>
      <c r="AJ172" t="b">
        <f t="shared" si="114"/>
        <v>0</v>
      </c>
      <c r="AK172" t="b">
        <f t="shared" si="115"/>
        <v>1</v>
      </c>
      <c r="AL172" t="b">
        <f t="shared" si="116"/>
        <v>0</v>
      </c>
      <c r="AM172" t="b">
        <f t="shared" si="117"/>
        <v>0</v>
      </c>
      <c r="AN172" t="b">
        <f t="shared" si="118"/>
        <v>0</v>
      </c>
      <c r="AO172" t="b">
        <f t="shared" si="119"/>
        <v>0</v>
      </c>
      <c r="AP172" t="b">
        <f t="shared" si="120"/>
        <v>0</v>
      </c>
      <c r="AQ172" t="b">
        <f t="shared" si="121"/>
        <v>0</v>
      </c>
      <c r="AR172" t="b">
        <f t="shared" si="122"/>
        <v>1</v>
      </c>
      <c r="AS172" t="b">
        <f t="shared" si="123"/>
        <v>0</v>
      </c>
      <c r="AT172" t="b">
        <f t="shared" si="124"/>
        <v>0</v>
      </c>
      <c r="AU172" t="b">
        <f t="shared" si="125"/>
        <v>1</v>
      </c>
      <c r="AV172" t="b">
        <f t="shared" si="126"/>
        <v>0</v>
      </c>
      <c r="AW172" t="b">
        <f t="shared" si="127"/>
        <v>1</v>
      </c>
      <c r="AX172" t="b">
        <f t="shared" si="128"/>
        <v>0</v>
      </c>
      <c r="AY172" t="b">
        <f t="shared" si="129"/>
        <v>1</v>
      </c>
      <c r="AZ172" t="b">
        <f t="shared" si="130"/>
        <v>1</v>
      </c>
      <c r="BA172" t="b">
        <f t="shared" si="131"/>
        <v>0</v>
      </c>
      <c r="BB172" t="b">
        <f t="shared" si="132"/>
        <v>0</v>
      </c>
      <c r="BC172" t="b">
        <f t="shared" si="133"/>
        <v>0</v>
      </c>
      <c r="BD172" t="b">
        <f t="shared" si="134"/>
        <v>1</v>
      </c>
      <c r="BE172" t="b">
        <f t="shared" si="135"/>
        <v>1</v>
      </c>
      <c r="BF172" t="b">
        <f t="shared" si="136"/>
        <v>0</v>
      </c>
    </row>
    <row r="173" spans="1:58" x14ac:dyDescent="0.2">
      <c r="A173" s="7" t="s">
        <v>16</v>
      </c>
      <c r="B173" s="8">
        <v>8.1570566610000004</v>
      </c>
      <c r="C173" s="7">
        <v>56</v>
      </c>
      <c r="D173" s="7" t="s">
        <v>9</v>
      </c>
      <c r="E173" s="7"/>
      <c r="F173" s="7">
        <v>1</v>
      </c>
      <c r="G173" s="7">
        <v>0</v>
      </c>
      <c r="H173" s="7">
        <v>1</v>
      </c>
      <c r="I173" s="7">
        <v>0</v>
      </c>
      <c r="J173" s="7" t="s">
        <v>91</v>
      </c>
      <c r="K173" t="b">
        <f t="shared" si="137"/>
        <v>0</v>
      </c>
      <c r="L173" t="b">
        <f t="shared" si="92"/>
        <v>0</v>
      </c>
      <c r="M173" t="b">
        <f t="shared" si="93"/>
        <v>0</v>
      </c>
      <c r="N173">
        <v>1</v>
      </c>
      <c r="O173" t="b">
        <f t="shared" si="94"/>
        <v>0</v>
      </c>
      <c r="P173" t="b">
        <f t="shared" si="95"/>
        <v>0</v>
      </c>
      <c r="Q173" t="b">
        <f t="shared" si="96"/>
        <v>1</v>
      </c>
      <c r="R173" t="b">
        <f t="shared" si="97"/>
        <v>0</v>
      </c>
      <c r="S173" t="b">
        <f t="shared" si="98"/>
        <v>0</v>
      </c>
      <c r="T173" t="b">
        <f t="shared" si="99"/>
        <v>0</v>
      </c>
      <c r="U173" t="b">
        <f t="shared" si="100"/>
        <v>0</v>
      </c>
      <c r="V173" t="b">
        <f t="shared" si="101"/>
        <v>0</v>
      </c>
      <c r="W173" t="b">
        <f t="shared" si="102"/>
        <v>0</v>
      </c>
      <c r="X173" t="b">
        <f t="shared" si="103"/>
        <v>0</v>
      </c>
      <c r="Y173" t="b">
        <f t="shared" si="104"/>
        <v>0</v>
      </c>
      <c r="Z173" t="b">
        <f t="shared" si="105"/>
        <v>0</v>
      </c>
      <c r="AA173" t="b">
        <v>0</v>
      </c>
      <c r="AB173" t="b">
        <f t="shared" si="106"/>
        <v>0</v>
      </c>
      <c r="AC173" t="b">
        <f t="shared" si="107"/>
        <v>0</v>
      </c>
      <c r="AD173" t="b">
        <f t="shared" si="108"/>
        <v>0</v>
      </c>
      <c r="AE173" t="b">
        <f t="shared" si="109"/>
        <v>1</v>
      </c>
      <c r="AF173" t="b">
        <f t="shared" si="110"/>
        <v>0</v>
      </c>
      <c r="AG173" t="b">
        <f t="shared" si="111"/>
        <v>1</v>
      </c>
      <c r="AH173" t="b">
        <f t="shared" si="112"/>
        <v>1</v>
      </c>
      <c r="AI173" t="b">
        <f t="shared" si="113"/>
        <v>1</v>
      </c>
      <c r="AJ173" t="b">
        <f t="shared" si="114"/>
        <v>0</v>
      </c>
      <c r="AK173" t="b">
        <f t="shared" si="115"/>
        <v>1</v>
      </c>
      <c r="AL173" t="b">
        <f t="shared" si="116"/>
        <v>0</v>
      </c>
      <c r="AM173" t="b">
        <f t="shared" si="117"/>
        <v>0</v>
      </c>
      <c r="AN173" t="b">
        <f t="shared" si="118"/>
        <v>0</v>
      </c>
      <c r="AO173" t="b">
        <f t="shared" si="119"/>
        <v>0</v>
      </c>
      <c r="AP173" t="b">
        <f t="shared" si="120"/>
        <v>0</v>
      </c>
      <c r="AQ173" t="b">
        <f t="shared" si="121"/>
        <v>0</v>
      </c>
      <c r="AR173" t="b">
        <f t="shared" si="122"/>
        <v>1</v>
      </c>
      <c r="AS173" t="b">
        <f t="shared" si="123"/>
        <v>0</v>
      </c>
      <c r="AT173" t="b">
        <f t="shared" si="124"/>
        <v>0</v>
      </c>
      <c r="AU173" t="b">
        <f t="shared" si="125"/>
        <v>1</v>
      </c>
      <c r="AV173" t="b">
        <f t="shared" si="126"/>
        <v>0</v>
      </c>
      <c r="AW173" t="b">
        <f t="shared" si="127"/>
        <v>1</v>
      </c>
      <c r="AX173" t="b">
        <f t="shared" si="128"/>
        <v>0</v>
      </c>
      <c r="AY173" t="b">
        <f t="shared" si="129"/>
        <v>1</v>
      </c>
      <c r="AZ173" t="b">
        <f t="shared" si="130"/>
        <v>1</v>
      </c>
      <c r="BA173" t="b">
        <f t="shared" si="131"/>
        <v>0</v>
      </c>
      <c r="BB173" t="b">
        <f t="shared" si="132"/>
        <v>0</v>
      </c>
      <c r="BC173" t="b">
        <f t="shared" si="133"/>
        <v>0</v>
      </c>
      <c r="BD173" t="b">
        <f t="shared" si="134"/>
        <v>1</v>
      </c>
      <c r="BE173" t="b">
        <f t="shared" si="135"/>
        <v>1</v>
      </c>
      <c r="BF173" t="b">
        <f t="shared" si="136"/>
        <v>0</v>
      </c>
    </row>
    <row r="174" spans="1:58" x14ac:dyDescent="0.2">
      <c r="A174" s="7" t="s">
        <v>16</v>
      </c>
      <c r="B174" s="8">
        <v>8.5528064770000007</v>
      </c>
      <c r="C174" s="7">
        <v>71</v>
      </c>
      <c r="D174" s="7" t="s">
        <v>9</v>
      </c>
      <c r="E174" s="7"/>
      <c r="F174" s="7">
        <v>1</v>
      </c>
      <c r="G174" s="7">
        <v>0</v>
      </c>
      <c r="H174" s="7">
        <v>1</v>
      </c>
      <c r="I174" s="7">
        <v>0</v>
      </c>
      <c r="J174" s="7" t="s">
        <v>91</v>
      </c>
      <c r="K174" t="b">
        <f t="shared" si="137"/>
        <v>0</v>
      </c>
      <c r="L174" t="b">
        <f t="shared" si="92"/>
        <v>0</v>
      </c>
      <c r="M174" t="b">
        <f t="shared" si="93"/>
        <v>0</v>
      </c>
      <c r="N174">
        <v>1</v>
      </c>
      <c r="O174" t="b">
        <f t="shared" si="94"/>
        <v>0</v>
      </c>
      <c r="P174" t="b">
        <f t="shared" si="95"/>
        <v>0</v>
      </c>
      <c r="Q174" t="b">
        <f t="shared" si="96"/>
        <v>1</v>
      </c>
      <c r="R174" t="b">
        <f t="shared" si="97"/>
        <v>0</v>
      </c>
      <c r="S174" t="b">
        <f t="shared" si="98"/>
        <v>0</v>
      </c>
      <c r="T174" t="b">
        <f t="shared" si="99"/>
        <v>0</v>
      </c>
      <c r="U174" t="b">
        <f t="shared" si="100"/>
        <v>0</v>
      </c>
      <c r="V174" t="b">
        <f t="shared" si="101"/>
        <v>0</v>
      </c>
      <c r="W174" t="b">
        <f t="shared" si="102"/>
        <v>0</v>
      </c>
      <c r="X174" t="b">
        <f t="shared" si="103"/>
        <v>0</v>
      </c>
      <c r="Y174" t="b">
        <f t="shared" si="104"/>
        <v>0</v>
      </c>
      <c r="Z174" t="b">
        <f t="shared" si="105"/>
        <v>0</v>
      </c>
      <c r="AA174" t="b">
        <v>0</v>
      </c>
      <c r="AB174" t="b">
        <f t="shared" si="106"/>
        <v>0</v>
      </c>
      <c r="AC174" t="b">
        <f t="shared" si="107"/>
        <v>0</v>
      </c>
      <c r="AD174" t="b">
        <f t="shared" si="108"/>
        <v>0</v>
      </c>
      <c r="AE174" t="b">
        <f t="shared" si="109"/>
        <v>1</v>
      </c>
      <c r="AF174" t="b">
        <f t="shared" si="110"/>
        <v>0</v>
      </c>
      <c r="AG174" t="b">
        <f t="shared" si="111"/>
        <v>1</v>
      </c>
      <c r="AH174" t="b">
        <f t="shared" si="112"/>
        <v>1</v>
      </c>
      <c r="AI174" t="b">
        <f t="shared" si="113"/>
        <v>1</v>
      </c>
      <c r="AJ174" t="b">
        <f t="shared" si="114"/>
        <v>0</v>
      </c>
      <c r="AK174" t="b">
        <f t="shared" si="115"/>
        <v>1</v>
      </c>
      <c r="AL174" t="b">
        <f t="shared" si="116"/>
        <v>0</v>
      </c>
      <c r="AM174" t="b">
        <f t="shared" si="117"/>
        <v>0</v>
      </c>
      <c r="AN174" t="b">
        <f t="shared" si="118"/>
        <v>0</v>
      </c>
      <c r="AO174" t="b">
        <f t="shared" si="119"/>
        <v>0</v>
      </c>
      <c r="AP174" t="b">
        <f t="shared" si="120"/>
        <v>0</v>
      </c>
      <c r="AQ174" t="b">
        <f t="shared" si="121"/>
        <v>0</v>
      </c>
      <c r="AR174" t="b">
        <f t="shared" si="122"/>
        <v>1</v>
      </c>
      <c r="AS174" t="b">
        <f t="shared" si="123"/>
        <v>0</v>
      </c>
      <c r="AT174" t="b">
        <f t="shared" si="124"/>
        <v>0</v>
      </c>
      <c r="AU174" t="b">
        <f t="shared" si="125"/>
        <v>1</v>
      </c>
      <c r="AV174" t="b">
        <f t="shared" si="126"/>
        <v>0</v>
      </c>
      <c r="AW174" t="b">
        <f t="shared" si="127"/>
        <v>1</v>
      </c>
      <c r="AX174" t="b">
        <f t="shared" si="128"/>
        <v>0</v>
      </c>
      <c r="AY174" t="b">
        <f t="shared" si="129"/>
        <v>1</v>
      </c>
      <c r="AZ174" t="b">
        <f t="shared" si="130"/>
        <v>1</v>
      </c>
      <c r="BA174" t="b">
        <f t="shared" si="131"/>
        <v>0</v>
      </c>
      <c r="BB174" t="b">
        <f t="shared" si="132"/>
        <v>0</v>
      </c>
      <c r="BC174" t="b">
        <f t="shared" si="133"/>
        <v>0</v>
      </c>
      <c r="BD174" t="b">
        <f t="shared" si="134"/>
        <v>1</v>
      </c>
      <c r="BE174" t="b">
        <f t="shared" si="135"/>
        <v>1</v>
      </c>
      <c r="BF174" t="b">
        <f t="shared" si="136"/>
        <v>0</v>
      </c>
    </row>
    <row r="175" spans="1:58" x14ac:dyDescent="0.2">
      <c r="A175" s="7" t="s">
        <v>16</v>
      </c>
      <c r="B175" s="8">
        <v>1.4660633679999999</v>
      </c>
      <c r="C175" s="7">
        <v>69</v>
      </c>
      <c r="D175" s="7" t="s">
        <v>9</v>
      </c>
      <c r="E175" s="7"/>
      <c r="F175" s="7">
        <v>1</v>
      </c>
      <c r="G175" s="7">
        <v>1</v>
      </c>
      <c r="H175" s="7">
        <v>1</v>
      </c>
      <c r="I175" s="7">
        <v>0</v>
      </c>
      <c r="J175" s="7" t="s">
        <v>91</v>
      </c>
      <c r="K175" t="b">
        <f t="shared" si="137"/>
        <v>0</v>
      </c>
      <c r="L175" t="b">
        <f t="shared" si="92"/>
        <v>0</v>
      </c>
      <c r="M175" t="b">
        <f t="shared" si="93"/>
        <v>0</v>
      </c>
      <c r="N175">
        <v>1</v>
      </c>
      <c r="O175" t="b">
        <f t="shared" si="94"/>
        <v>0</v>
      </c>
      <c r="P175" t="b">
        <f t="shared" si="95"/>
        <v>0</v>
      </c>
      <c r="Q175" t="b">
        <f t="shared" si="96"/>
        <v>1</v>
      </c>
      <c r="R175" t="b">
        <f t="shared" si="97"/>
        <v>0</v>
      </c>
      <c r="S175" t="b">
        <f t="shared" si="98"/>
        <v>0</v>
      </c>
      <c r="T175" t="b">
        <f t="shared" si="99"/>
        <v>0</v>
      </c>
      <c r="U175" t="b">
        <f t="shared" si="100"/>
        <v>0</v>
      </c>
      <c r="V175" t="b">
        <f t="shared" si="101"/>
        <v>1</v>
      </c>
      <c r="W175" t="b">
        <f t="shared" si="102"/>
        <v>0</v>
      </c>
      <c r="X175" t="b">
        <f t="shared" si="103"/>
        <v>0</v>
      </c>
      <c r="Y175" t="b">
        <f t="shared" si="104"/>
        <v>1</v>
      </c>
      <c r="Z175" t="b">
        <f t="shared" si="105"/>
        <v>0</v>
      </c>
      <c r="AA175" t="b">
        <v>0</v>
      </c>
      <c r="AB175" t="b">
        <f t="shared" si="106"/>
        <v>0</v>
      </c>
      <c r="AC175" t="b">
        <f t="shared" si="107"/>
        <v>0</v>
      </c>
      <c r="AD175" t="b">
        <f t="shared" si="108"/>
        <v>0</v>
      </c>
      <c r="AE175" t="b">
        <f t="shared" si="109"/>
        <v>1</v>
      </c>
      <c r="AF175" t="b">
        <f t="shared" si="110"/>
        <v>0</v>
      </c>
      <c r="AG175" t="b">
        <f t="shared" si="111"/>
        <v>1</v>
      </c>
      <c r="AH175" t="b">
        <f t="shared" si="112"/>
        <v>1</v>
      </c>
      <c r="AI175" t="b">
        <f t="shared" si="113"/>
        <v>1</v>
      </c>
      <c r="AJ175" t="b">
        <f t="shared" si="114"/>
        <v>1</v>
      </c>
      <c r="AK175" t="b">
        <f t="shared" si="115"/>
        <v>1</v>
      </c>
      <c r="AL175" t="b">
        <f t="shared" si="116"/>
        <v>1</v>
      </c>
      <c r="AM175" t="b">
        <f t="shared" si="117"/>
        <v>1</v>
      </c>
      <c r="AN175" t="b">
        <f t="shared" si="118"/>
        <v>1</v>
      </c>
      <c r="AO175" t="b">
        <f t="shared" si="119"/>
        <v>0</v>
      </c>
      <c r="AP175" t="b">
        <f t="shared" si="120"/>
        <v>0</v>
      </c>
      <c r="AQ175" t="b">
        <f t="shared" si="121"/>
        <v>1</v>
      </c>
      <c r="AR175" t="b">
        <f t="shared" si="122"/>
        <v>1</v>
      </c>
      <c r="AS175" t="b">
        <f t="shared" si="123"/>
        <v>1</v>
      </c>
      <c r="AT175" t="b">
        <f t="shared" si="124"/>
        <v>1</v>
      </c>
      <c r="AU175" t="b">
        <f t="shared" si="125"/>
        <v>1</v>
      </c>
      <c r="AV175" t="b">
        <f t="shared" si="126"/>
        <v>0</v>
      </c>
      <c r="AW175" t="b">
        <f t="shared" si="127"/>
        <v>1</v>
      </c>
      <c r="AX175" t="b">
        <f t="shared" si="128"/>
        <v>1</v>
      </c>
      <c r="AY175" t="b">
        <f t="shared" si="129"/>
        <v>1</v>
      </c>
      <c r="AZ175" t="b">
        <f t="shared" si="130"/>
        <v>1</v>
      </c>
      <c r="BA175" t="b">
        <f t="shared" si="131"/>
        <v>0</v>
      </c>
      <c r="BB175" t="b">
        <f t="shared" si="132"/>
        <v>0</v>
      </c>
      <c r="BC175" t="b">
        <f t="shared" si="133"/>
        <v>0</v>
      </c>
      <c r="BD175" t="b">
        <f t="shared" si="134"/>
        <v>1</v>
      </c>
      <c r="BE175" t="b">
        <f t="shared" si="135"/>
        <v>1</v>
      </c>
      <c r="BF175" t="b">
        <f t="shared" si="136"/>
        <v>0</v>
      </c>
    </row>
    <row r="176" spans="1:58" x14ac:dyDescent="0.2">
      <c r="A176" s="7" t="s">
        <v>16</v>
      </c>
      <c r="B176" s="8">
        <v>6.4650967499999998</v>
      </c>
      <c r="C176" s="7">
        <v>71</v>
      </c>
      <c r="D176" s="7" t="s">
        <v>9</v>
      </c>
      <c r="E176" s="7"/>
      <c r="F176" s="7">
        <v>1</v>
      </c>
      <c r="G176" s="7">
        <v>1</v>
      </c>
      <c r="H176" s="7">
        <v>1</v>
      </c>
      <c r="I176" s="7">
        <v>0</v>
      </c>
      <c r="J176" s="7" t="s">
        <v>91</v>
      </c>
      <c r="K176" t="b">
        <f t="shared" si="137"/>
        <v>0</v>
      </c>
      <c r="L176" t="b">
        <f t="shared" si="92"/>
        <v>0</v>
      </c>
      <c r="M176" t="b">
        <f t="shared" si="93"/>
        <v>0</v>
      </c>
      <c r="N176">
        <v>1</v>
      </c>
      <c r="O176" t="b">
        <f t="shared" si="94"/>
        <v>0</v>
      </c>
      <c r="P176" t="b">
        <f t="shared" si="95"/>
        <v>0</v>
      </c>
      <c r="Q176" t="b">
        <f t="shared" si="96"/>
        <v>1</v>
      </c>
      <c r="R176" t="b">
        <f t="shared" si="97"/>
        <v>0</v>
      </c>
      <c r="S176" t="b">
        <f t="shared" si="98"/>
        <v>0</v>
      </c>
      <c r="T176" t="b">
        <f t="shared" si="99"/>
        <v>0</v>
      </c>
      <c r="U176" t="b">
        <f t="shared" si="100"/>
        <v>0</v>
      </c>
      <c r="V176" t="b">
        <f t="shared" si="101"/>
        <v>1</v>
      </c>
      <c r="W176" t="b">
        <f t="shared" si="102"/>
        <v>0</v>
      </c>
      <c r="X176" t="b">
        <f t="shared" si="103"/>
        <v>0</v>
      </c>
      <c r="Y176" t="b">
        <f t="shared" si="104"/>
        <v>1</v>
      </c>
      <c r="Z176" t="b">
        <f t="shared" si="105"/>
        <v>0</v>
      </c>
      <c r="AA176" t="b">
        <v>0</v>
      </c>
      <c r="AB176" t="b">
        <f t="shared" si="106"/>
        <v>0</v>
      </c>
      <c r="AC176" t="b">
        <f t="shared" si="107"/>
        <v>0</v>
      </c>
      <c r="AD176" t="b">
        <f t="shared" si="108"/>
        <v>0</v>
      </c>
      <c r="AE176" t="b">
        <f t="shared" si="109"/>
        <v>1</v>
      </c>
      <c r="AF176" t="b">
        <f t="shared" si="110"/>
        <v>0</v>
      </c>
      <c r="AG176" t="b">
        <f t="shared" si="111"/>
        <v>1</v>
      </c>
      <c r="AH176" t="b">
        <f t="shared" si="112"/>
        <v>1</v>
      </c>
      <c r="AI176" t="b">
        <f t="shared" si="113"/>
        <v>1</v>
      </c>
      <c r="AJ176" t="b">
        <f t="shared" si="114"/>
        <v>1</v>
      </c>
      <c r="AK176" t="b">
        <f t="shared" si="115"/>
        <v>1</v>
      </c>
      <c r="AL176" t="b">
        <f t="shared" si="116"/>
        <v>1</v>
      </c>
      <c r="AM176" t="b">
        <f t="shared" si="117"/>
        <v>1</v>
      </c>
      <c r="AN176" t="b">
        <f t="shared" si="118"/>
        <v>1</v>
      </c>
      <c r="AO176" t="b">
        <f t="shared" si="119"/>
        <v>0</v>
      </c>
      <c r="AP176" t="b">
        <f t="shared" si="120"/>
        <v>0</v>
      </c>
      <c r="AQ176" t="b">
        <f t="shared" si="121"/>
        <v>1</v>
      </c>
      <c r="AR176" t="b">
        <f t="shared" si="122"/>
        <v>1</v>
      </c>
      <c r="AS176" t="b">
        <f t="shared" si="123"/>
        <v>1</v>
      </c>
      <c r="AT176" t="b">
        <f t="shared" si="124"/>
        <v>1</v>
      </c>
      <c r="AU176" t="b">
        <f t="shared" si="125"/>
        <v>1</v>
      </c>
      <c r="AV176" t="b">
        <f t="shared" si="126"/>
        <v>0</v>
      </c>
      <c r="AW176" t="b">
        <f t="shared" si="127"/>
        <v>1</v>
      </c>
      <c r="AX176" t="b">
        <f t="shared" si="128"/>
        <v>1</v>
      </c>
      <c r="AY176" t="b">
        <f t="shared" si="129"/>
        <v>1</v>
      </c>
      <c r="AZ176" t="b">
        <f t="shared" si="130"/>
        <v>1</v>
      </c>
      <c r="BA176" t="b">
        <f t="shared" si="131"/>
        <v>0</v>
      </c>
      <c r="BB176" t="b">
        <f t="shared" si="132"/>
        <v>0</v>
      </c>
      <c r="BC176" t="b">
        <f t="shared" si="133"/>
        <v>0</v>
      </c>
      <c r="BD176" t="b">
        <f t="shared" si="134"/>
        <v>1</v>
      </c>
      <c r="BE176" t="b">
        <f t="shared" si="135"/>
        <v>1</v>
      </c>
      <c r="BF176" t="b">
        <f t="shared" si="136"/>
        <v>0</v>
      </c>
    </row>
    <row r="177" spans="1:58" x14ac:dyDescent="0.2">
      <c r="A177" s="7" t="s">
        <v>16</v>
      </c>
      <c r="B177" s="8">
        <v>5.9654922040000002</v>
      </c>
      <c r="C177" s="7">
        <v>56</v>
      </c>
      <c r="D177" s="7" t="s">
        <v>13</v>
      </c>
      <c r="E177" s="7"/>
      <c r="F177" s="7">
        <v>1</v>
      </c>
      <c r="G177" s="7">
        <v>1</v>
      </c>
      <c r="H177" s="7">
        <v>1</v>
      </c>
      <c r="I177" s="7">
        <v>0</v>
      </c>
      <c r="J177" s="7" t="s">
        <v>91</v>
      </c>
      <c r="K177" t="b">
        <f t="shared" si="137"/>
        <v>0</v>
      </c>
      <c r="L177" t="b">
        <f t="shared" si="92"/>
        <v>0</v>
      </c>
      <c r="M177" t="b">
        <f t="shared" si="93"/>
        <v>0</v>
      </c>
      <c r="N177">
        <v>1</v>
      </c>
      <c r="O177" t="b">
        <f t="shared" si="94"/>
        <v>0</v>
      </c>
      <c r="P177" t="b">
        <f t="shared" si="95"/>
        <v>0</v>
      </c>
      <c r="Q177" t="b">
        <f t="shared" si="96"/>
        <v>1</v>
      </c>
      <c r="R177" t="b">
        <f t="shared" si="97"/>
        <v>0</v>
      </c>
      <c r="S177" t="b">
        <f t="shared" si="98"/>
        <v>0</v>
      </c>
      <c r="T177" t="b">
        <f t="shared" si="99"/>
        <v>0</v>
      </c>
      <c r="U177" t="b">
        <f t="shared" si="100"/>
        <v>0</v>
      </c>
      <c r="V177" t="b">
        <f t="shared" si="101"/>
        <v>1</v>
      </c>
      <c r="W177" t="b">
        <f t="shared" si="102"/>
        <v>0</v>
      </c>
      <c r="X177" t="b">
        <f t="shared" si="103"/>
        <v>0</v>
      </c>
      <c r="Y177" t="b">
        <f t="shared" si="104"/>
        <v>1</v>
      </c>
      <c r="Z177" t="b">
        <f t="shared" si="105"/>
        <v>0</v>
      </c>
      <c r="AA177" t="b">
        <v>0</v>
      </c>
      <c r="AB177" t="b">
        <f t="shared" si="106"/>
        <v>0</v>
      </c>
      <c r="AC177" t="b">
        <f t="shared" si="107"/>
        <v>0</v>
      </c>
      <c r="AD177" t="b">
        <f t="shared" si="108"/>
        <v>0</v>
      </c>
      <c r="AE177" t="b">
        <f t="shared" si="109"/>
        <v>1</v>
      </c>
      <c r="AF177" t="b">
        <f t="shared" si="110"/>
        <v>0</v>
      </c>
      <c r="AG177" t="b">
        <f t="shared" si="111"/>
        <v>1</v>
      </c>
      <c r="AH177" t="b">
        <f t="shared" si="112"/>
        <v>1</v>
      </c>
      <c r="AI177" t="b">
        <f t="shared" si="113"/>
        <v>1</v>
      </c>
      <c r="AJ177" t="b">
        <f t="shared" si="114"/>
        <v>1</v>
      </c>
      <c r="AK177" t="b">
        <f t="shared" si="115"/>
        <v>1</v>
      </c>
      <c r="AL177" t="b">
        <f t="shared" si="116"/>
        <v>1</v>
      </c>
      <c r="AM177" t="b">
        <f t="shared" si="117"/>
        <v>1</v>
      </c>
      <c r="AN177" t="b">
        <f t="shared" si="118"/>
        <v>1</v>
      </c>
      <c r="AO177" t="b">
        <f t="shared" si="119"/>
        <v>0</v>
      </c>
      <c r="AP177" t="b">
        <f t="shared" si="120"/>
        <v>0</v>
      </c>
      <c r="AQ177" t="b">
        <f t="shared" si="121"/>
        <v>1</v>
      </c>
      <c r="AR177" t="b">
        <f t="shared" si="122"/>
        <v>1</v>
      </c>
      <c r="AS177" t="b">
        <f t="shared" si="123"/>
        <v>1</v>
      </c>
      <c r="AT177" t="b">
        <f t="shared" si="124"/>
        <v>1</v>
      </c>
      <c r="AU177" t="b">
        <f t="shared" si="125"/>
        <v>1</v>
      </c>
      <c r="AV177" t="b">
        <f t="shared" si="126"/>
        <v>0</v>
      </c>
      <c r="AW177" t="b">
        <f t="shared" si="127"/>
        <v>1</v>
      </c>
      <c r="AX177" t="b">
        <f t="shared" si="128"/>
        <v>1</v>
      </c>
      <c r="AY177" t="b">
        <f t="shared" si="129"/>
        <v>1</v>
      </c>
      <c r="AZ177" t="b">
        <f t="shared" si="130"/>
        <v>1</v>
      </c>
      <c r="BA177" t="b">
        <f t="shared" si="131"/>
        <v>0</v>
      </c>
      <c r="BB177" t="b">
        <f t="shared" si="132"/>
        <v>0</v>
      </c>
      <c r="BC177" t="b">
        <f t="shared" si="133"/>
        <v>0</v>
      </c>
      <c r="BD177" t="b">
        <f t="shared" si="134"/>
        <v>1</v>
      </c>
      <c r="BE177" t="b">
        <f t="shared" si="135"/>
        <v>1</v>
      </c>
      <c r="BF177" t="b">
        <f t="shared" si="136"/>
        <v>0</v>
      </c>
    </row>
    <row r="178" spans="1:58" x14ac:dyDescent="0.2">
      <c r="A178" s="7" t="s">
        <v>16</v>
      </c>
      <c r="B178" s="8">
        <v>6.6762195039999996</v>
      </c>
      <c r="C178" s="7">
        <v>65</v>
      </c>
      <c r="D178" s="7" t="s">
        <v>13</v>
      </c>
      <c r="E178" s="7" t="s">
        <v>93</v>
      </c>
      <c r="F178" s="7">
        <v>1</v>
      </c>
      <c r="G178" s="7">
        <v>1</v>
      </c>
      <c r="H178" s="7">
        <v>1</v>
      </c>
      <c r="I178" s="7">
        <v>0</v>
      </c>
      <c r="J178" s="7" t="s">
        <v>91</v>
      </c>
      <c r="K178" t="b">
        <f t="shared" si="137"/>
        <v>0</v>
      </c>
      <c r="L178" t="b">
        <f t="shared" si="92"/>
        <v>0</v>
      </c>
      <c r="M178" t="b">
        <f t="shared" si="93"/>
        <v>0</v>
      </c>
      <c r="N178">
        <v>1</v>
      </c>
      <c r="O178" t="b">
        <f t="shared" si="94"/>
        <v>0</v>
      </c>
      <c r="P178" t="b">
        <f t="shared" si="95"/>
        <v>0</v>
      </c>
      <c r="Q178" t="b">
        <f t="shared" si="96"/>
        <v>1</v>
      </c>
      <c r="R178" t="b">
        <f t="shared" si="97"/>
        <v>0</v>
      </c>
      <c r="S178" t="b">
        <f t="shared" si="98"/>
        <v>0</v>
      </c>
      <c r="T178" t="b">
        <f t="shared" si="99"/>
        <v>0</v>
      </c>
      <c r="U178" t="b">
        <f t="shared" si="100"/>
        <v>0</v>
      </c>
      <c r="V178" t="b">
        <f t="shared" si="101"/>
        <v>1</v>
      </c>
      <c r="W178" t="b">
        <f t="shared" si="102"/>
        <v>0</v>
      </c>
      <c r="X178" t="b">
        <f t="shared" si="103"/>
        <v>0</v>
      </c>
      <c r="Y178" t="b">
        <f t="shared" si="104"/>
        <v>1</v>
      </c>
      <c r="Z178" t="b">
        <f t="shared" si="105"/>
        <v>0</v>
      </c>
      <c r="AA178" t="b">
        <v>1</v>
      </c>
      <c r="AB178" t="b">
        <f t="shared" si="106"/>
        <v>0</v>
      </c>
      <c r="AC178" t="b">
        <f t="shared" si="107"/>
        <v>0</v>
      </c>
      <c r="AD178" t="b">
        <f t="shared" si="108"/>
        <v>0</v>
      </c>
      <c r="AE178" t="b">
        <f t="shared" si="109"/>
        <v>1</v>
      </c>
      <c r="AF178" t="b">
        <f t="shared" si="110"/>
        <v>0</v>
      </c>
      <c r="AG178" t="b">
        <f t="shared" si="111"/>
        <v>1</v>
      </c>
      <c r="AH178" t="b">
        <f t="shared" si="112"/>
        <v>0</v>
      </c>
      <c r="AI178" t="b">
        <f t="shared" si="113"/>
        <v>0</v>
      </c>
      <c r="AJ178" t="b">
        <f t="shared" si="114"/>
        <v>1</v>
      </c>
      <c r="AK178" t="b">
        <f t="shared" si="115"/>
        <v>1</v>
      </c>
      <c r="AL178" t="b">
        <f t="shared" si="116"/>
        <v>1</v>
      </c>
      <c r="AM178" t="b">
        <f t="shared" si="117"/>
        <v>0</v>
      </c>
      <c r="AN178" t="b">
        <f t="shared" si="118"/>
        <v>0</v>
      </c>
      <c r="AO178" t="b">
        <f t="shared" si="119"/>
        <v>0</v>
      </c>
      <c r="AP178" t="b">
        <f t="shared" si="120"/>
        <v>0</v>
      </c>
      <c r="AQ178" t="b">
        <f t="shared" si="121"/>
        <v>0</v>
      </c>
      <c r="AR178" t="b">
        <f t="shared" si="122"/>
        <v>1</v>
      </c>
      <c r="AS178" t="b">
        <f t="shared" si="123"/>
        <v>1</v>
      </c>
      <c r="AT178" t="b">
        <f t="shared" si="124"/>
        <v>1</v>
      </c>
      <c r="AU178" t="b">
        <f t="shared" si="125"/>
        <v>1</v>
      </c>
      <c r="AV178" t="b">
        <f t="shared" si="126"/>
        <v>0</v>
      </c>
      <c r="AW178" t="b">
        <f t="shared" si="127"/>
        <v>1</v>
      </c>
      <c r="AX178" t="b">
        <f t="shared" si="128"/>
        <v>1</v>
      </c>
      <c r="AY178" t="b">
        <f t="shared" si="129"/>
        <v>1</v>
      </c>
      <c r="AZ178" t="b">
        <f t="shared" si="130"/>
        <v>0</v>
      </c>
      <c r="BA178" t="b">
        <f t="shared" si="131"/>
        <v>0</v>
      </c>
      <c r="BB178" t="b">
        <f t="shared" si="132"/>
        <v>0</v>
      </c>
      <c r="BC178" t="b">
        <f t="shared" si="133"/>
        <v>0</v>
      </c>
      <c r="BD178" t="b">
        <f t="shared" si="134"/>
        <v>1</v>
      </c>
      <c r="BE178" t="b">
        <f t="shared" si="135"/>
        <v>0</v>
      </c>
      <c r="BF178" t="b">
        <f t="shared" si="136"/>
        <v>0</v>
      </c>
    </row>
    <row r="179" spans="1:58" x14ac:dyDescent="0.2">
      <c r="A179" s="7" t="s">
        <v>16</v>
      </c>
      <c r="B179" s="8">
        <v>6.7622398209999997</v>
      </c>
      <c r="C179" s="7">
        <v>74</v>
      </c>
      <c r="D179" s="7" t="s">
        <v>13</v>
      </c>
      <c r="E179" s="7"/>
      <c r="F179" s="7">
        <v>1</v>
      </c>
      <c r="G179" s="7">
        <v>1</v>
      </c>
      <c r="H179" s="7">
        <v>1</v>
      </c>
      <c r="I179" s="7">
        <v>0</v>
      </c>
      <c r="J179" s="7" t="s">
        <v>91</v>
      </c>
      <c r="K179" t="b">
        <f t="shared" si="137"/>
        <v>0</v>
      </c>
      <c r="L179" t="b">
        <f t="shared" si="92"/>
        <v>0</v>
      </c>
      <c r="M179" t="b">
        <f t="shared" si="93"/>
        <v>0</v>
      </c>
      <c r="N179">
        <v>1</v>
      </c>
      <c r="O179" t="b">
        <f t="shared" si="94"/>
        <v>0</v>
      </c>
      <c r="P179" t="b">
        <f t="shared" si="95"/>
        <v>0</v>
      </c>
      <c r="Q179" t="b">
        <f t="shared" si="96"/>
        <v>1</v>
      </c>
      <c r="R179" t="b">
        <f t="shared" si="97"/>
        <v>0</v>
      </c>
      <c r="S179" t="b">
        <f t="shared" si="98"/>
        <v>0</v>
      </c>
      <c r="T179" t="b">
        <f t="shared" si="99"/>
        <v>0</v>
      </c>
      <c r="U179" t="b">
        <f t="shared" si="100"/>
        <v>0</v>
      </c>
      <c r="V179" t="b">
        <f t="shared" si="101"/>
        <v>1</v>
      </c>
      <c r="W179" t="b">
        <f t="shared" si="102"/>
        <v>0</v>
      </c>
      <c r="X179" t="b">
        <f t="shared" si="103"/>
        <v>0</v>
      </c>
      <c r="Y179" t="b">
        <f t="shared" si="104"/>
        <v>1</v>
      </c>
      <c r="Z179" t="b">
        <f t="shared" si="105"/>
        <v>0</v>
      </c>
      <c r="AA179" t="b">
        <v>0</v>
      </c>
      <c r="AB179" t="b">
        <f t="shared" si="106"/>
        <v>0</v>
      </c>
      <c r="AC179" t="b">
        <f t="shared" si="107"/>
        <v>0</v>
      </c>
      <c r="AD179" t="b">
        <f t="shared" si="108"/>
        <v>0</v>
      </c>
      <c r="AE179" t="b">
        <f t="shared" si="109"/>
        <v>1</v>
      </c>
      <c r="AF179" t="b">
        <f t="shared" si="110"/>
        <v>0</v>
      </c>
      <c r="AG179" t="b">
        <f t="shared" si="111"/>
        <v>1</v>
      </c>
      <c r="AH179" t="b">
        <f t="shared" si="112"/>
        <v>1</v>
      </c>
      <c r="AI179" t="b">
        <f t="shared" si="113"/>
        <v>1</v>
      </c>
      <c r="AJ179" t="b">
        <f t="shared" si="114"/>
        <v>1</v>
      </c>
      <c r="AK179" t="b">
        <f t="shared" si="115"/>
        <v>1</v>
      </c>
      <c r="AL179" t="b">
        <f t="shared" si="116"/>
        <v>1</v>
      </c>
      <c r="AM179" t="b">
        <f t="shared" si="117"/>
        <v>1</v>
      </c>
      <c r="AN179" t="b">
        <f t="shared" si="118"/>
        <v>1</v>
      </c>
      <c r="AO179" t="b">
        <f t="shared" si="119"/>
        <v>0</v>
      </c>
      <c r="AP179" t="b">
        <f t="shared" si="120"/>
        <v>0</v>
      </c>
      <c r="AQ179" t="b">
        <f t="shared" si="121"/>
        <v>1</v>
      </c>
      <c r="AR179" t="b">
        <f t="shared" si="122"/>
        <v>1</v>
      </c>
      <c r="AS179" t="b">
        <f t="shared" si="123"/>
        <v>1</v>
      </c>
      <c r="AT179" t="b">
        <f t="shared" si="124"/>
        <v>1</v>
      </c>
      <c r="AU179" t="b">
        <f t="shared" si="125"/>
        <v>1</v>
      </c>
      <c r="AV179" t="b">
        <f t="shared" si="126"/>
        <v>0</v>
      </c>
      <c r="AW179" t="b">
        <f t="shared" si="127"/>
        <v>1</v>
      </c>
      <c r="AX179" t="b">
        <f t="shared" si="128"/>
        <v>1</v>
      </c>
      <c r="AY179" t="b">
        <f t="shared" si="129"/>
        <v>1</v>
      </c>
      <c r="AZ179" t="b">
        <f t="shared" si="130"/>
        <v>1</v>
      </c>
      <c r="BA179" t="b">
        <f t="shared" si="131"/>
        <v>0</v>
      </c>
      <c r="BB179" t="b">
        <f t="shared" si="132"/>
        <v>0</v>
      </c>
      <c r="BC179" t="b">
        <f t="shared" si="133"/>
        <v>0</v>
      </c>
      <c r="BD179" t="b">
        <f t="shared" si="134"/>
        <v>1</v>
      </c>
      <c r="BE179" t="b">
        <f t="shared" si="135"/>
        <v>1</v>
      </c>
      <c r="BF179" t="b">
        <f t="shared" si="136"/>
        <v>0</v>
      </c>
    </row>
    <row r="180" spans="1:58" x14ac:dyDescent="0.2">
      <c r="A180" s="7" t="s">
        <v>16</v>
      </c>
      <c r="B180" s="8">
        <v>7.0950900639999999</v>
      </c>
      <c r="C180" s="7">
        <v>59</v>
      </c>
      <c r="D180" s="7" t="s">
        <v>9</v>
      </c>
      <c r="E180" s="7"/>
      <c r="F180" s="7">
        <v>1</v>
      </c>
      <c r="G180" s="7">
        <v>1</v>
      </c>
      <c r="H180" s="7">
        <v>1</v>
      </c>
      <c r="I180" s="7">
        <v>0</v>
      </c>
      <c r="J180" s="7" t="s">
        <v>91</v>
      </c>
      <c r="K180" t="b">
        <f t="shared" si="137"/>
        <v>0</v>
      </c>
      <c r="L180" t="b">
        <f t="shared" si="92"/>
        <v>0</v>
      </c>
      <c r="M180" t="b">
        <f t="shared" si="93"/>
        <v>0</v>
      </c>
      <c r="N180">
        <v>1</v>
      </c>
      <c r="O180" t="b">
        <f t="shared" si="94"/>
        <v>0</v>
      </c>
      <c r="P180" t="b">
        <f t="shared" si="95"/>
        <v>0</v>
      </c>
      <c r="Q180" t="b">
        <f t="shared" si="96"/>
        <v>1</v>
      </c>
      <c r="R180" t="b">
        <f t="shared" si="97"/>
        <v>0</v>
      </c>
      <c r="S180" t="b">
        <f t="shared" si="98"/>
        <v>0</v>
      </c>
      <c r="T180" t="b">
        <f t="shared" si="99"/>
        <v>0</v>
      </c>
      <c r="U180" t="b">
        <f t="shared" si="100"/>
        <v>0</v>
      </c>
      <c r="V180" t="b">
        <f t="shared" si="101"/>
        <v>1</v>
      </c>
      <c r="W180" t="b">
        <f t="shared" si="102"/>
        <v>0</v>
      </c>
      <c r="X180" t="b">
        <f t="shared" si="103"/>
        <v>0</v>
      </c>
      <c r="Y180" t="b">
        <f t="shared" si="104"/>
        <v>1</v>
      </c>
      <c r="Z180" t="b">
        <f t="shared" si="105"/>
        <v>0</v>
      </c>
      <c r="AA180" t="b">
        <v>0</v>
      </c>
      <c r="AB180" t="b">
        <f t="shared" si="106"/>
        <v>0</v>
      </c>
      <c r="AC180" t="b">
        <f t="shared" si="107"/>
        <v>0</v>
      </c>
      <c r="AD180" t="b">
        <f t="shared" si="108"/>
        <v>0</v>
      </c>
      <c r="AE180" t="b">
        <f t="shared" si="109"/>
        <v>1</v>
      </c>
      <c r="AF180" t="b">
        <f t="shared" si="110"/>
        <v>0</v>
      </c>
      <c r="AG180" t="b">
        <f t="shared" si="111"/>
        <v>1</v>
      </c>
      <c r="AH180" t="b">
        <f t="shared" si="112"/>
        <v>1</v>
      </c>
      <c r="AI180" t="b">
        <f t="shared" si="113"/>
        <v>1</v>
      </c>
      <c r="AJ180" t="b">
        <f t="shared" si="114"/>
        <v>1</v>
      </c>
      <c r="AK180" t="b">
        <f t="shared" si="115"/>
        <v>1</v>
      </c>
      <c r="AL180" t="b">
        <f t="shared" si="116"/>
        <v>1</v>
      </c>
      <c r="AM180" t="b">
        <f t="shared" si="117"/>
        <v>1</v>
      </c>
      <c r="AN180" t="b">
        <f t="shared" si="118"/>
        <v>1</v>
      </c>
      <c r="AO180" t="b">
        <f t="shared" si="119"/>
        <v>0</v>
      </c>
      <c r="AP180" t="b">
        <f t="shared" si="120"/>
        <v>0</v>
      </c>
      <c r="AQ180" t="b">
        <f t="shared" si="121"/>
        <v>1</v>
      </c>
      <c r="AR180" t="b">
        <f t="shared" si="122"/>
        <v>1</v>
      </c>
      <c r="AS180" t="b">
        <f t="shared" si="123"/>
        <v>1</v>
      </c>
      <c r="AT180" t="b">
        <f t="shared" si="124"/>
        <v>1</v>
      </c>
      <c r="AU180" t="b">
        <f t="shared" si="125"/>
        <v>1</v>
      </c>
      <c r="AV180" t="b">
        <f t="shared" si="126"/>
        <v>0</v>
      </c>
      <c r="AW180" t="b">
        <f t="shared" si="127"/>
        <v>1</v>
      </c>
      <c r="AX180" t="b">
        <f t="shared" si="128"/>
        <v>1</v>
      </c>
      <c r="AY180" t="b">
        <f t="shared" si="129"/>
        <v>1</v>
      </c>
      <c r="AZ180" t="b">
        <f t="shared" si="130"/>
        <v>1</v>
      </c>
      <c r="BA180" t="b">
        <f t="shared" si="131"/>
        <v>0</v>
      </c>
      <c r="BB180" t="b">
        <f t="shared" si="132"/>
        <v>0</v>
      </c>
      <c r="BC180" t="b">
        <f t="shared" si="133"/>
        <v>0</v>
      </c>
      <c r="BD180" t="b">
        <f t="shared" si="134"/>
        <v>1</v>
      </c>
      <c r="BE180" t="b">
        <f t="shared" si="135"/>
        <v>1</v>
      </c>
      <c r="BF180" t="b">
        <f t="shared" si="136"/>
        <v>0</v>
      </c>
    </row>
    <row r="181" spans="1:58" x14ac:dyDescent="0.2">
      <c r="A181" s="7" t="s">
        <v>16</v>
      </c>
      <c r="B181" s="8">
        <v>10.709139990000001</v>
      </c>
      <c r="C181" s="7">
        <v>76</v>
      </c>
      <c r="D181" s="7" t="s">
        <v>9</v>
      </c>
      <c r="E181" s="7"/>
      <c r="F181" s="7">
        <v>1</v>
      </c>
      <c r="G181" s="7">
        <v>1</v>
      </c>
      <c r="H181" s="7">
        <v>1</v>
      </c>
      <c r="I181" s="7">
        <v>0</v>
      </c>
      <c r="J181" s="7" t="s">
        <v>91</v>
      </c>
      <c r="K181" t="b">
        <f t="shared" si="137"/>
        <v>0</v>
      </c>
      <c r="L181" t="b">
        <f t="shared" si="92"/>
        <v>0</v>
      </c>
      <c r="M181" t="b">
        <f t="shared" si="93"/>
        <v>0</v>
      </c>
      <c r="N181">
        <v>1</v>
      </c>
      <c r="O181" t="b">
        <f t="shared" si="94"/>
        <v>0</v>
      </c>
      <c r="P181" t="b">
        <f t="shared" si="95"/>
        <v>0</v>
      </c>
      <c r="Q181" t="b">
        <f t="shared" si="96"/>
        <v>1</v>
      </c>
      <c r="R181" t="b">
        <f t="shared" si="97"/>
        <v>0</v>
      </c>
      <c r="S181" t="b">
        <f t="shared" si="98"/>
        <v>0</v>
      </c>
      <c r="T181" t="b">
        <f t="shared" si="99"/>
        <v>0</v>
      </c>
      <c r="U181" t="b">
        <f t="shared" si="100"/>
        <v>0</v>
      </c>
      <c r="V181" t="b">
        <f t="shared" si="101"/>
        <v>1</v>
      </c>
      <c r="W181" t="b">
        <f t="shared" si="102"/>
        <v>0</v>
      </c>
      <c r="X181" t="b">
        <f t="shared" si="103"/>
        <v>0</v>
      </c>
      <c r="Y181" t="b">
        <f t="shared" si="104"/>
        <v>1</v>
      </c>
      <c r="Z181" t="b">
        <f t="shared" si="105"/>
        <v>0</v>
      </c>
      <c r="AA181" t="b">
        <v>0</v>
      </c>
      <c r="AB181" t="b">
        <f t="shared" si="106"/>
        <v>0</v>
      </c>
      <c r="AC181" t="b">
        <f t="shared" si="107"/>
        <v>0</v>
      </c>
      <c r="AD181" t="b">
        <f t="shared" si="108"/>
        <v>0</v>
      </c>
      <c r="AE181" t="b">
        <f t="shared" si="109"/>
        <v>1</v>
      </c>
      <c r="AF181" t="b">
        <f t="shared" si="110"/>
        <v>0</v>
      </c>
      <c r="AG181" t="b">
        <f t="shared" si="111"/>
        <v>1</v>
      </c>
      <c r="AH181" t="b">
        <f t="shared" si="112"/>
        <v>1</v>
      </c>
      <c r="AI181" t="b">
        <f t="shared" si="113"/>
        <v>1</v>
      </c>
      <c r="AJ181" t="b">
        <f t="shared" si="114"/>
        <v>1</v>
      </c>
      <c r="AK181" t="b">
        <f t="shared" si="115"/>
        <v>1</v>
      </c>
      <c r="AL181" t="b">
        <f t="shared" si="116"/>
        <v>1</v>
      </c>
      <c r="AM181" t="b">
        <f t="shared" si="117"/>
        <v>1</v>
      </c>
      <c r="AN181" t="b">
        <f t="shared" si="118"/>
        <v>1</v>
      </c>
      <c r="AO181" t="b">
        <f t="shared" si="119"/>
        <v>0</v>
      </c>
      <c r="AP181" t="b">
        <f t="shared" si="120"/>
        <v>0</v>
      </c>
      <c r="AQ181" t="b">
        <f t="shared" si="121"/>
        <v>1</v>
      </c>
      <c r="AR181" t="b">
        <f t="shared" si="122"/>
        <v>1</v>
      </c>
      <c r="AS181" t="b">
        <f t="shared" si="123"/>
        <v>1</v>
      </c>
      <c r="AT181" t="b">
        <f t="shared" si="124"/>
        <v>1</v>
      </c>
      <c r="AU181" t="b">
        <f t="shared" si="125"/>
        <v>1</v>
      </c>
      <c r="AV181" t="b">
        <f t="shared" si="126"/>
        <v>0</v>
      </c>
      <c r="AW181" t="b">
        <f t="shared" si="127"/>
        <v>1</v>
      </c>
      <c r="AX181" t="b">
        <f t="shared" si="128"/>
        <v>1</v>
      </c>
      <c r="AY181" t="b">
        <f t="shared" si="129"/>
        <v>1</v>
      </c>
      <c r="AZ181" t="b">
        <f t="shared" si="130"/>
        <v>1</v>
      </c>
      <c r="BA181" t="b">
        <f t="shared" si="131"/>
        <v>0</v>
      </c>
      <c r="BB181" t="b">
        <f t="shared" si="132"/>
        <v>0</v>
      </c>
      <c r="BC181" t="b">
        <f t="shared" si="133"/>
        <v>0</v>
      </c>
      <c r="BD181" t="b">
        <f t="shared" si="134"/>
        <v>1</v>
      </c>
      <c r="BE181" t="b">
        <f t="shared" si="135"/>
        <v>1</v>
      </c>
      <c r="BF181" t="b">
        <f t="shared" si="136"/>
        <v>0</v>
      </c>
    </row>
    <row r="182" spans="1:58" x14ac:dyDescent="0.2">
      <c r="A182" s="7" t="s">
        <v>16</v>
      </c>
      <c r="B182" s="8">
        <v>5.5567184239999996</v>
      </c>
      <c r="C182" s="7">
        <v>62</v>
      </c>
      <c r="D182" s="7" t="s">
        <v>9</v>
      </c>
      <c r="E182" s="7"/>
      <c r="F182" s="7">
        <v>1</v>
      </c>
      <c r="G182" s="7">
        <v>1</v>
      </c>
      <c r="H182" s="7">
        <v>1</v>
      </c>
      <c r="I182" s="7">
        <v>0</v>
      </c>
      <c r="J182" s="7" t="s">
        <v>91</v>
      </c>
      <c r="K182" t="b">
        <f t="shared" si="137"/>
        <v>0</v>
      </c>
      <c r="L182" t="b">
        <f t="shared" si="92"/>
        <v>0</v>
      </c>
      <c r="M182" t="b">
        <f t="shared" si="93"/>
        <v>0</v>
      </c>
      <c r="N182">
        <v>1</v>
      </c>
      <c r="O182" t="b">
        <f t="shared" si="94"/>
        <v>0</v>
      </c>
      <c r="P182" t="b">
        <f t="shared" si="95"/>
        <v>0</v>
      </c>
      <c r="Q182" t="b">
        <f t="shared" si="96"/>
        <v>1</v>
      </c>
      <c r="R182" t="b">
        <f t="shared" si="97"/>
        <v>0</v>
      </c>
      <c r="S182" t="b">
        <f t="shared" si="98"/>
        <v>0</v>
      </c>
      <c r="T182" t="b">
        <f t="shared" si="99"/>
        <v>0</v>
      </c>
      <c r="U182" t="b">
        <f t="shared" si="100"/>
        <v>0</v>
      </c>
      <c r="V182" t="b">
        <f t="shared" si="101"/>
        <v>1</v>
      </c>
      <c r="W182" t="b">
        <f t="shared" si="102"/>
        <v>0</v>
      </c>
      <c r="X182" t="b">
        <f t="shared" si="103"/>
        <v>0</v>
      </c>
      <c r="Y182" t="b">
        <f t="shared" si="104"/>
        <v>1</v>
      </c>
      <c r="Z182" t="b">
        <f t="shared" si="105"/>
        <v>0</v>
      </c>
      <c r="AA182" t="b">
        <v>0</v>
      </c>
      <c r="AB182" t="b">
        <f t="shared" si="106"/>
        <v>0</v>
      </c>
      <c r="AC182" t="b">
        <f t="shared" si="107"/>
        <v>0</v>
      </c>
      <c r="AD182" t="b">
        <f t="shared" si="108"/>
        <v>0</v>
      </c>
      <c r="AE182" t="b">
        <f t="shared" si="109"/>
        <v>1</v>
      </c>
      <c r="AF182" t="b">
        <f t="shared" si="110"/>
        <v>0</v>
      </c>
      <c r="AG182" t="b">
        <f t="shared" si="111"/>
        <v>1</v>
      </c>
      <c r="AH182" t="b">
        <f t="shared" si="112"/>
        <v>1</v>
      </c>
      <c r="AI182" t="b">
        <f t="shared" si="113"/>
        <v>1</v>
      </c>
      <c r="AJ182" t="b">
        <f t="shared" si="114"/>
        <v>1</v>
      </c>
      <c r="AK182" t="b">
        <f t="shared" si="115"/>
        <v>1</v>
      </c>
      <c r="AL182" t="b">
        <f t="shared" si="116"/>
        <v>1</v>
      </c>
      <c r="AM182" t="b">
        <f t="shared" si="117"/>
        <v>1</v>
      </c>
      <c r="AN182" t="b">
        <f t="shared" si="118"/>
        <v>1</v>
      </c>
      <c r="AO182" t="b">
        <f t="shared" si="119"/>
        <v>0</v>
      </c>
      <c r="AP182" t="b">
        <f t="shared" si="120"/>
        <v>0</v>
      </c>
      <c r="AQ182" t="b">
        <f t="shared" si="121"/>
        <v>1</v>
      </c>
      <c r="AR182" t="b">
        <f t="shared" si="122"/>
        <v>1</v>
      </c>
      <c r="AS182" t="b">
        <f t="shared" si="123"/>
        <v>1</v>
      </c>
      <c r="AT182" t="b">
        <f t="shared" si="124"/>
        <v>1</v>
      </c>
      <c r="AU182" t="b">
        <f t="shared" si="125"/>
        <v>1</v>
      </c>
      <c r="AV182" t="b">
        <f t="shared" si="126"/>
        <v>0</v>
      </c>
      <c r="AW182" t="b">
        <f t="shared" si="127"/>
        <v>1</v>
      </c>
      <c r="AX182" t="b">
        <f t="shared" si="128"/>
        <v>1</v>
      </c>
      <c r="AY182" t="b">
        <f t="shared" si="129"/>
        <v>1</v>
      </c>
      <c r="AZ182" t="b">
        <f t="shared" si="130"/>
        <v>1</v>
      </c>
      <c r="BA182" t="b">
        <f t="shared" si="131"/>
        <v>0</v>
      </c>
      <c r="BB182" t="b">
        <f t="shared" si="132"/>
        <v>0</v>
      </c>
      <c r="BC182" t="b">
        <f t="shared" si="133"/>
        <v>0</v>
      </c>
      <c r="BD182" t="b">
        <f t="shared" si="134"/>
        <v>1</v>
      </c>
      <c r="BE182" t="b">
        <f t="shared" si="135"/>
        <v>1</v>
      </c>
      <c r="BF182" t="b">
        <f t="shared" si="136"/>
        <v>0</v>
      </c>
    </row>
    <row r="183" spans="1:58" x14ac:dyDescent="0.2">
      <c r="A183" s="7" t="s">
        <v>16</v>
      </c>
      <c r="B183" s="8">
        <v>8.1022803109999995</v>
      </c>
      <c r="C183" s="7">
        <v>68</v>
      </c>
      <c r="D183" s="7" t="s">
        <v>13</v>
      </c>
      <c r="E183" s="7"/>
      <c r="F183" s="7">
        <v>1</v>
      </c>
      <c r="G183" s="7">
        <v>1</v>
      </c>
      <c r="H183" s="7">
        <v>1</v>
      </c>
      <c r="I183" s="7">
        <v>0</v>
      </c>
      <c r="J183" s="7" t="s">
        <v>91</v>
      </c>
      <c r="K183" t="b">
        <f t="shared" si="137"/>
        <v>0</v>
      </c>
      <c r="L183" t="b">
        <f t="shared" si="92"/>
        <v>0</v>
      </c>
      <c r="M183" t="b">
        <f t="shared" si="93"/>
        <v>0</v>
      </c>
      <c r="N183">
        <v>1</v>
      </c>
      <c r="O183" t="b">
        <f t="shared" si="94"/>
        <v>0</v>
      </c>
      <c r="P183" t="b">
        <f t="shared" si="95"/>
        <v>0</v>
      </c>
      <c r="Q183" t="b">
        <f t="shared" si="96"/>
        <v>1</v>
      </c>
      <c r="R183" t="b">
        <f t="shared" si="97"/>
        <v>0</v>
      </c>
      <c r="S183" t="b">
        <f t="shared" si="98"/>
        <v>0</v>
      </c>
      <c r="T183" t="b">
        <f t="shared" si="99"/>
        <v>0</v>
      </c>
      <c r="U183" t="b">
        <f t="shared" si="100"/>
        <v>0</v>
      </c>
      <c r="V183" t="b">
        <f t="shared" si="101"/>
        <v>1</v>
      </c>
      <c r="W183" t="b">
        <f t="shared" si="102"/>
        <v>0</v>
      </c>
      <c r="X183" t="b">
        <f t="shared" si="103"/>
        <v>0</v>
      </c>
      <c r="Y183" t="b">
        <f t="shared" si="104"/>
        <v>1</v>
      </c>
      <c r="Z183" t="b">
        <f t="shared" si="105"/>
        <v>0</v>
      </c>
      <c r="AA183" t="b">
        <v>0</v>
      </c>
      <c r="AB183" t="b">
        <f t="shared" si="106"/>
        <v>0</v>
      </c>
      <c r="AC183" t="b">
        <f t="shared" si="107"/>
        <v>0</v>
      </c>
      <c r="AD183" t="b">
        <f t="shared" si="108"/>
        <v>0</v>
      </c>
      <c r="AE183" t="b">
        <f t="shared" si="109"/>
        <v>1</v>
      </c>
      <c r="AF183" t="b">
        <f t="shared" si="110"/>
        <v>0</v>
      </c>
      <c r="AG183" t="b">
        <f t="shared" si="111"/>
        <v>1</v>
      </c>
      <c r="AH183" t="b">
        <f t="shared" si="112"/>
        <v>1</v>
      </c>
      <c r="AI183" t="b">
        <f t="shared" si="113"/>
        <v>1</v>
      </c>
      <c r="AJ183" t="b">
        <f t="shared" si="114"/>
        <v>1</v>
      </c>
      <c r="AK183" t="b">
        <f t="shared" si="115"/>
        <v>1</v>
      </c>
      <c r="AL183" t="b">
        <f t="shared" si="116"/>
        <v>1</v>
      </c>
      <c r="AM183" t="b">
        <f t="shared" si="117"/>
        <v>1</v>
      </c>
      <c r="AN183" t="b">
        <f t="shared" si="118"/>
        <v>1</v>
      </c>
      <c r="AO183" t="b">
        <f t="shared" si="119"/>
        <v>0</v>
      </c>
      <c r="AP183" t="b">
        <f t="shared" si="120"/>
        <v>0</v>
      </c>
      <c r="AQ183" t="b">
        <f t="shared" si="121"/>
        <v>1</v>
      </c>
      <c r="AR183" t="b">
        <f t="shared" si="122"/>
        <v>1</v>
      </c>
      <c r="AS183" t="b">
        <f t="shared" si="123"/>
        <v>1</v>
      </c>
      <c r="AT183" t="b">
        <f t="shared" si="124"/>
        <v>1</v>
      </c>
      <c r="AU183" t="b">
        <f t="shared" si="125"/>
        <v>1</v>
      </c>
      <c r="AV183" t="b">
        <f t="shared" si="126"/>
        <v>0</v>
      </c>
      <c r="AW183" t="b">
        <f t="shared" si="127"/>
        <v>1</v>
      </c>
      <c r="AX183" t="b">
        <f t="shared" si="128"/>
        <v>1</v>
      </c>
      <c r="AY183" t="b">
        <f t="shared" si="129"/>
        <v>1</v>
      </c>
      <c r="AZ183" t="b">
        <f t="shared" si="130"/>
        <v>1</v>
      </c>
      <c r="BA183" t="b">
        <f t="shared" si="131"/>
        <v>0</v>
      </c>
      <c r="BB183" t="b">
        <f t="shared" si="132"/>
        <v>0</v>
      </c>
      <c r="BC183" t="b">
        <f t="shared" si="133"/>
        <v>0</v>
      </c>
      <c r="BD183" t="b">
        <f t="shared" si="134"/>
        <v>1</v>
      </c>
      <c r="BE183" t="b">
        <f t="shared" si="135"/>
        <v>1</v>
      </c>
      <c r="BF183" t="b">
        <f t="shared" si="136"/>
        <v>0</v>
      </c>
    </row>
    <row r="184" spans="1:58" x14ac:dyDescent="0.2">
      <c r="A184" s="7" t="s">
        <v>16</v>
      </c>
      <c r="B184" s="8">
        <v>5.0905679749999999</v>
      </c>
      <c r="C184" s="7">
        <v>76</v>
      </c>
      <c r="D184" s="7" t="s">
        <v>9</v>
      </c>
      <c r="E184" s="7"/>
      <c r="F184" s="7">
        <v>1</v>
      </c>
      <c r="G184" s="7">
        <v>1</v>
      </c>
      <c r="H184" s="7">
        <v>1</v>
      </c>
      <c r="I184" s="7">
        <v>0</v>
      </c>
      <c r="J184" s="7" t="s">
        <v>91</v>
      </c>
      <c r="K184" t="b">
        <f t="shared" si="137"/>
        <v>0</v>
      </c>
      <c r="L184" t="b">
        <f t="shared" si="92"/>
        <v>0</v>
      </c>
      <c r="M184" t="b">
        <f t="shared" si="93"/>
        <v>0</v>
      </c>
      <c r="N184">
        <v>1</v>
      </c>
      <c r="O184" t="b">
        <f t="shared" si="94"/>
        <v>0</v>
      </c>
      <c r="P184" t="b">
        <f t="shared" si="95"/>
        <v>0</v>
      </c>
      <c r="Q184" t="b">
        <f t="shared" si="96"/>
        <v>1</v>
      </c>
      <c r="R184" t="b">
        <f t="shared" si="97"/>
        <v>0</v>
      </c>
      <c r="S184" t="b">
        <f t="shared" si="98"/>
        <v>0</v>
      </c>
      <c r="T184" t="b">
        <f t="shared" si="99"/>
        <v>0</v>
      </c>
      <c r="U184" t="b">
        <f t="shared" si="100"/>
        <v>0</v>
      </c>
      <c r="V184" t="b">
        <f t="shared" si="101"/>
        <v>1</v>
      </c>
      <c r="W184" t="b">
        <f t="shared" si="102"/>
        <v>0</v>
      </c>
      <c r="X184" t="b">
        <f t="shared" si="103"/>
        <v>0</v>
      </c>
      <c r="Y184" t="b">
        <f t="shared" si="104"/>
        <v>1</v>
      </c>
      <c r="Z184" t="b">
        <f t="shared" si="105"/>
        <v>0</v>
      </c>
      <c r="AA184" t="b">
        <v>0</v>
      </c>
      <c r="AB184" t="b">
        <f t="shared" si="106"/>
        <v>0</v>
      </c>
      <c r="AC184" t="b">
        <f t="shared" si="107"/>
        <v>0</v>
      </c>
      <c r="AD184" t="b">
        <f t="shared" si="108"/>
        <v>0</v>
      </c>
      <c r="AE184" t="b">
        <f t="shared" si="109"/>
        <v>1</v>
      </c>
      <c r="AF184" t="b">
        <f t="shared" si="110"/>
        <v>0</v>
      </c>
      <c r="AG184" t="b">
        <f t="shared" si="111"/>
        <v>1</v>
      </c>
      <c r="AH184" t="b">
        <f t="shared" si="112"/>
        <v>1</v>
      </c>
      <c r="AI184" t="b">
        <f t="shared" si="113"/>
        <v>1</v>
      </c>
      <c r="AJ184" t="b">
        <f t="shared" si="114"/>
        <v>1</v>
      </c>
      <c r="AK184" t="b">
        <f t="shared" si="115"/>
        <v>1</v>
      </c>
      <c r="AL184" t="b">
        <f t="shared" si="116"/>
        <v>1</v>
      </c>
      <c r="AM184" t="b">
        <f t="shared" si="117"/>
        <v>1</v>
      </c>
      <c r="AN184" t="b">
        <f t="shared" si="118"/>
        <v>1</v>
      </c>
      <c r="AO184" t="b">
        <f t="shared" si="119"/>
        <v>0</v>
      </c>
      <c r="AP184" t="b">
        <f t="shared" si="120"/>
        <v>0</v>
      </c>
      <c r="AQ184" t="b">
        <f t="shared" si="121"/>
        <v>1</v>
      </c>
      <c r="AR184" t="b">
        <f t="shared" si="122"/>
        <v>1</v>
      </c>
      <c r="AS184" t="b">
        <f t="shared" si="123"/>
        <v>1</v>
      </c>
      <c r="AT184" t="b">
        <f t="shared" si="124"/>
        <v>1</v>
      </c>
      <c r="AU184" t="b">
        <f t="shared" si="125"/>
        <v>1</v>
      </c>
      <c r="AV184" t="b">
        <f t="shared" si="126"/>
        <v>0</v>
      </c>
      <c r="AW184" t="b">
        <f t="shared" si="127"/>
        <v>1</v>
      </c>
      <c r="AX184" t="b">
        <f t="shared" si="128"/>
        <v>1</v>
      </c>
      <c r="AY184" t="b">
        <f t="shared" si="129"/>
        <v>1</v>
      </c>
      <c r="AZ184" t="b">
        <f t="shared" si="130"/>
        <v>1</v>
      </c>
      <c r="BA184" t="b">
        <f t="shared" si="131"/>
        <v>0</v>
      </c>
      <c r="BB184" t="b">
        <f t="shared" si="132"/>
        <v>0</v>
      </c>
      <c r="BC184" t="b">
        <f t="shared" si="133"/>
        <v>0</v>
      </c>
      <c r="BD184" t="b">
        <f t="shared" si="134"/>
        <v>1</v>
      </c>
      <c r="BE184" t="b">
        <f t="shared" si="135"/>
        <v>1</v>
      </c>
      <c r="BF184" t="b">
        <f t="shared" si="136"/>
        <v>0</v>
      </c>
    </row>
    <row r="185" spans="1:58" x14ac:dyDescent="0.2">
      <c r="A185" s="7" t="s">
        <v>16</v>
      </c>
      <c r="B185" s="8">
        <v>4.3324332099999996</v>
      </c>
      <c r="C185" s="7">
        <v>52</v>
      </c>
      <c r="D185" s="7" t="s">
        <v>9</v>
      </c>
      <c r="E185" s="7"/>
      <c r="F185" s="7">
        <v>1</v>
      </c>
      <c r="G185" s="7">
        <v>0.5</v>
      </c>
      <c r="H185" s="7">
        <v>1</v>
      </c>
      <c r="I185" s="7">
        <v>0</v>
      </c>
      <c r="J185" s="7" t="s">
        <v>91</v>
      </c>
      <c r="K185" t="b">
        <f t="shared" si="137"/>
        <v>0</v>
      </c>
      <c r="L185" t="b">
        <f t="shared" si="92"/>
        <v>0</v>
      </c>
      <c r="M185" t="b">
        <f t="shared" si="93"/>
        <v>0</v>
      </c>
      <c r="N185">
        <v>1</v>
      </c>
      <c r="O185" t="b">
        <f t="shared" si="94"/>
        <v>0</v>
      </c>
      <c r="P185" t="b">
        <f t="shared" si="95"/>
        <v>0</v>
      </c>
      <c r="Q185" t="b">
        <f t="shared" si="96"/>
        <v>1</v>
      </c>
      <c r="R185" t="b">
        <f t="shared" si="97"/>
        <v>0</v>
      </c>
      <c r="S185" t="b">
        <f t="shared" si="98"/>
        <v>0</v>
      </c>
      <c r="T185" t="b">
        <f t="shared" si="99"/>
        <v>0</v>
      </c>
      <c r="U185" t="b">
        <f t="shared" si="100"/>
        <v>0</v>
      </c>
      <c r="V185" t="b">
        <f t="shared" si="101"/>
        <v>0</v>
      </c>
      <c r="W185" t="b">
        <f t="shared" si="102"/>
        <v>0</v>
      </c>
      <c r="X185" t="b">
        <f t="shared" si="103"/>
        <v>0</v>
      </c>
      <c r="Y185" t="b">
        <f t="shared" si="104"/>
        <v>0</v>
      </c>
      <c r="Z185" t="b">
        <f t="shared" si="105"/>
        <v>0</v>
      </c>
      <c r="AA185" t="b">
        <v>0</v>
      </c>
      <c r="AB185" t="b">
        <f t="shared" si="106"/>
        <v>0</v>
      </c>
      <c r="AC185" t="b">
        <f t="shared" si="107"/>
        <v>0</v>
      </c>
      <c r="AD185" t="b">
        <f t="shared" si="108"/>
        <v>0</v>
      </c>
      <c r="AE185" t="b">
        <f t="shared" si="109"/>
        <v>1</v>
      </c>
      <c r="AF185" t="b">
        <f t="shared" si="110"/>
        <v>0</v>
      </c>
      <c r="AG185" t="b">
        <f t="shared" si="111"/>
        <v>1</v>
      </c>
      <c r="AH185" t="b">
        <f t="shared" si="112"/>
        <v>1</v>
      </c>
      <c r="AI185" t="b">
        <f t="shared" si="113"/>
        <v>1</v>
      </c>
      <c r="AJ185" t="b">
        <f t="shared" si="114"/>
        <v>0</v>
      </c>
      <c r="AK185" t="b">
        <f t="shared" si="115"/>
        <v>1</v>
      </c>
      <c r="AL185" t="b">
        <f t="shared" si="116"/>
        <v>0</v>
      </c>
      <c r="AM185" t="b">
        <f t="shared" si="117"/>
        <v>0</v>
      </c>
      <c r="AN185" t="b">
        <f t="shared" si="118"/>
        <v>0</v>
      </c>
      <c r="AO185" t="b">
        <f t="shared" si="119"/>
        <v>0</v>
      </c>
      <c r="AP185" t="b">
        <f t="shared" si="120"/>
        <v>0</v>
      </c>
      <c r="AQ185" t="b">
        <f t="shared" si="121"/>
        <v>0</v>
      </c>
      <c r="AR185" t="b">
        <f t="shared" si="122"/>
        <v>1</v>
      </c>
      <c r="AS185" t="b">
        <f t="shared" si="123"/>
        <v>0</v>
      </c>
      <c r="AT185" t="b">
        <f t="shared" si="124"/>
        <v>0</v>
      </c>
      <c r="AU185" t="b">
        <f t="shared" si="125"/>
        <v>1</v>
      </c>
      <c r="AV185" t="b">
        <f t="shared" si="126"/>
        <v>0</v>
      </c>
      <c r="AW185" t="b">
        <f t="shared" si="127"/>
        <v>1</v>
      </c>
      <c r="AX185" t="b">
        <f t="shared" si="128"/>
        <v>0</v>
      </c>
      <c r="AY185" t="b">
        <f t="shared" si="129"/>
        <v>1</v>
      </c>
      <c r="AZ185" t="b">
        <f t="shared" si="130"/>
        <v>1</v>
      </c>
      <c r="BA185" t="b">
        <f t="shared" si="131"/>
        <v>0</v>
      </c>
      <c r="BB185" t="b">
        <f t="shared" si="132"/>
        <v>1</v>
      </c>
      <c r="BC185" t="b">
        <f t="shared" si="133"/>
        <v>1</v>
      </c>
      <c r="BD185" t="b">
        <f t="shared" si="134"/>
        <v>1</v>
      </c>
      <c r="BE185" t="b">
        <f t="shared" si="135"/>
        <v>1</v>
      </c>
      <c r="BF185" t="b">
        <f t="shared" si="136"/>
        <v>0</v>
      </c>
    </row>
    <row r="186" spans="1:58" x14ac:dyDescent="0.2">
      <c r="A186" s="7" t="s">
        <v>16</v>
      </c>
      <c r="B186" s="8">
        <v>2.9167801550000001</v>
      </c>
      <c r="C186" s="7">
        <v>71</v>
      </c>
      <c r="D186" s="7" t="s">
        <v>9</v>
      </c>
      <c r="E186" s="7"/>
      <c r="F186" s="7">
        <v>1</v>
      </c>
      <c r="G186" s="7">
        <v>0.5</v>
      </c>
      <c r="H186" s="7">
        <v>1</v>
      </c>
      <c r="I186" s="7">
        <v>1</v>
      </c>
      <c r="J186" s="7" t="s">
        <v>91</v>
      </c>
      <c r="K186" t="b">
        <f t="shared" si="137"/>
        <v>0</v>
      </c>
      <c r="L186" t="b">
        <f t="shared" si="92"/>
        <v>0</v>
      </c>
      <c r="M186" t="b">
        <f t="shared" si="93"/>
        <v>0</v>
      </c>
      <c r="N186">
        <v>1</v>
      </c>
      <c r="O186" t="b">
        <f t="shared" si="94"/>
        <v>0</v>
      </c>
      <c r="P186" t="b">
        <f t="shared" si="95"/>
        <v>0</v>
      </c>
      <c r="Q186" t="b">
        <f t="shared" si="96"/>
        <v>1</v>
      </c>
      <c r="R186" t="b">
        <f t="shared" si="97"/>
        <v>0</v>
      </c>
      <c r="S186" t="b">
        <f t="shared" si="98"/>
        <v>1</v>
      </c>
      <c r="T186" t="b">
        <f t="shared" si="99"/>
        <v>0</v>
      </c>
      <c r="U186" t="b">
        <f t="shared" si="100"/>
        <v>0</v>
      </c>
      <c r="V186" t="b">
        <f t="shared" si="101"/>
        <v>0</v>
      </c>
      <c r="W186" t="b">
        <f t="shared" si="102"/>
        <v>0</v>
      </c>
      <c r="X186" t="b">
        <f t="shared" si="103"/>
        <v>1</v>
      </c>
      <c r="Y186" t="b">
        <f t="shared" si="104"/>
        <v>1</v>
      </c>
      <c r="Z186" t="b">
        <f t="shared" si="105"/>
        <v>0</v>
      </c>
      <c r="AA186" t="b">
        <v>0</v>
      </c>
      <c r="AB186" t="b">
        <f t="shared" si="106"/>
        <v>0</v>
      </c>
      <c r="AC186" t="b">
        <f t="shared" si="107"/>
        <v>0</v>
      </c>
      <c r="AD186" t="b">
        <f t="shared" si="108"/>
        <v>0</v>
      </c>
      <c r="AE186" t="b">
        <f t="shared" si="109"/>
        <v>1</v>
      </c>
      <c r="AF186" t="b">
        <f t="shared" si="110"/>
        <v>0</v>
      </c>
      <c r="AG186" t="b">
        <f t="shared" si="111"/>
        <v>1</v>
      </c>
      <c r="AH186" t="b">
        <f t="shared" si="112"/>
        <v>1</v>
      </c>
      <c r="AI186" t="b">
        <f t="shared" si="113"/>
        <v>1</v>
      </c>
      <c r="AJ186" t="b">
        <f t="shared" si="114"/>
        <v>0</v>
      </c>
      <c r="AK186" t="b">
        <f t="shared" si="115"/>
        <v>1</v>
      </c>
      <c r="AL186" t="b">
        <f t="shared" si="116"/>
        <v>0</v>
      </c>
      <c r="AM186" t="b">
        <f t="shared" si="117"/>
        <v>0</v>
      </c>
      <c r="AN186" t="b">
        <f t="shared" si="118"/>
        <v>1</v>
      </c>
      <c r="AO186" t="b">
        <f t="shared" si="119"/>
        <v>0</v>
      </c>
      <c r="AP186" t="b">
        <f t="shared" si="120"/>
        <v>0</v>
      </c>
      <c r="AQ186" t="b">
        <f t="shared" si="121"/>
        <v>1</v>
      </c>
      <c r="AR186" t="b">
        <f t="shared" si="122"/>
        <v>1</v>
      </c>
      <c r="AS186" t="b">
        <f t="shared" si="123"/>
        <v>0</v>
      </c>
      <c r="AT186" t="b">
        <f t="shared" si="124"/>
        <v>0</v>
      </c>
      <c r="AU186" t="b">
        <f t="shared" si="125"/>
        <v>1</v>
      </c>
      <c r="AV186" t="b">
        <f t="shared" si="126"/>
        <v>1</v>
      </c>
      <c r="AW186" t="b">
        <f t="shared" si="127"/>
        <v>1</v>
      </c>
      <c r="AX186" t="b">
        <f t="shared" si="128"/>
        <v>0</v>
      </c>
      <c r="AY186" t="b">
        <f t="shared" si="129"/>
        <v>1</v>
      </c>
      <c r="AZ186" t="b">
        <f t="shared" si="130"/>
        <v>1</v>
      </c>
      <c r="BA186" t="b">
        <f t="shared" si="131"/>
        <v>0</v>
      </c>
      <c r="BB186" t="b">
        <f t="shared" si="132"/>
        <v>1</v>
      </c>
      <c r="BC186" t="b">
        <f t="shared" si="133"/>
        <v>1</v>
      </c>
      <c r="BD186" t="b">
        <f t="shared" si="134"/>
        <v>1</v>
      </c>
      <c r="BE186" t="b">
        <f t="shared" si="135"/>
        <v>1</v>
      </c>
      <c r="BF186" t="b">
        <f t="shared" si="136"/>
        <v>0</v>
      </c>
    </row>
    <row r="187" spans="1:58" x14ac:dyDescent="0.2">
      <c r="A187" t="s">
        <v>8</v>
      </c>
      <c r="B187" s="5">
        <v>-8.0569572209999993</v>
      </c>
      <c r="C187" s="5">
        <v>45</v>
      </c>
      <c r="D187" s="5" t="s">
        <v>9</v>
      </c>
      <c r="F187">
        <v>0</v>
      </c>
      <c r="G187" s="5">
        <v>0</v>
      </c>
      <c r="H187" s="5">
        <v>0</v>
      </c>
      <c r="I187" s="5">
        <v>0</v>
      </c>
      <c r="J187" t="s">
        <v>91</v>
      </c>
      <c r="K187" t="b">
        <f t="shared" si="137"/>
        <v>1</v>
      </c>
      <c r="L187" t="b">
        <f t="shared" si="92"/>
        <v>1</v>
      </c>
      <c r="M187" t="b">
        <f t="shared" si="93"/>
        <v>1</v>
      </c>
      <c r="N187">
        <v>1</v>
      </c>
      <c r="O187" t="b">
        <f t="shared" si="94"/>
        <v>0</v>
      </c>
      <c r="P187" t="b">
        <f t="shared" si="95"/>
        <v>1</v>
      </c>
      <c r="Q187" t="b">
        <f t="shared" si="96"/>
        <v>0</v>
      </c>
      <c r="R187" t="b">
        <f t="shared" si="97"/>
        <v>0</v>
      </c>
      <c r="S187" t="b">
        <f t="shared" si="98"/>
        <v>0</v>
      </c>
      <c r="T187" t="b">
        <f t="shared" si="99"/>
        <v>0</v>
      </c>
      <c r="U187" t="b">
        <f t="shared" si="100"/>
        <v>1</v>
      </c>
      <c r="V187" t="b">
        <f t="shared" si="101"/>
        <v>0</v>
      </c>
      <c r="W187" t="b">
        <f t="shared" si="102"/>
        <v>0</v>
      </c>
      <c r="X187" t="b">
        <f t="shared" si="103"/>
        <v>0</v>
      </c>
      <c r="Y187" t="b">
        <f t="shared" si="104"/>
        <v>0</v>
      </c>
      <c r="Z187" t="b">
        <f t="shared" si="105"/>
        <v>0</v>
      </c>
      <c r="AA187" t="b">
        <v>0</v>
      </c>
      <c r="AB187" t="b">
        <f t="shared" si="106"/>
        <v>1</v>
      </c>
      <c r="AC187" t="b">
        <f t="shared" si="107"/>
        <v>0</v>
      </c>
      <c r="AD187" t="b">
        <f t="shared" si="108"/>
        <v>1</v>
      </c>
      <c r="AE187" t="b">
        <f t="shared" si="109"/>
        <v>0</v>
      </c>
      <c r="AF187" t="b">
        <f t="shared" si="110"/>
        <v>0</v>
      </c>
      <c r="AG187" t="b">
        <f t="shared" si="111"/>
        <v>0</v>
      </c>
      <c r="AH187" t="b">
        <f t="shared" si="112"/>
        <v>0</v>
      </c>
      <c r="AI187" t="b">
        <f t="shared" si="113"/>
        <v>0</v>
      </c>
      <c r="AJ187" t="b">
        <f t="shared" si="114"/>
        <v>0</v>
      </c>
      <c r="AK187" t="b">
        <f t="shared" si="115"/>
        <v>0</v>
      </c>
      <c r="AL187" t="b">
        <f t="shared" si="116"/>
        <v>0</v>
      </c>
      <c r="AM187" t="b">
        <f t="shared" si="117"/>
        <v>0</v>
      </c>
      <c r="AN187" t="b">
        <f t="shared" si="118"/>
        <v>0</v>
      </c>
      <c r="AO187" t="b">
        <f t="shared" si="119"/>
        <v>0</v>
      </c>
      <c r="AP187" t="b">
        <f t="shared" si="120"/>
        <v>0</v>
      </c>
      <c r="AQ187" t="b">
        <f t="shared" si="121"/>
        <v>0</v>
      </c>
      <c r="AR187" t="b">
        <f t="shared" si="122"/>
        <v>0</v>
      </c>
      <c r="AS187" t="b">
        <f t="shared" si="123"/>
        <v>0</v>
      </c>
      <c r="AT187" t="b">
        <f t="shared" si="124"/>
        <v>0</v>
      </c>
      <c r="AU187" t="b">
        <f t="shared" si="125"/>
        <v>0</v>
      </c>
      <c r="AV187" t="b">
        <f t="shared" si="126"/>
        <v>0</v>
      </c>
      <c r="AW187" t="b">
        <f t="shared" si="127"/>
        <v>0</v>
      </c>
      <c r="AX187" t="b">
        <f t="shared" si="128"/>
        <v>0</v>
      </c>
      <c r="AY187" t="b">
        <f t="shared" si="129"/>
        <v>0</v>
      </c>
      <c r="AZ187" t="b">
        <f t="shared" si="130"/>
        <v>0</v>
      </c>
      <c r="BA187" t="b">
        <f t="shared" si="131"/>
        <v>0</v>
      </c>
      <c r="BB187" t="b">
        <f t="shared" si="132"/>
        <v>0</v>
      </c>
      <c r="BC187" t="b">
        <f t="shared" si="133"/>
        <v>0</v>
      </c>
      <c r="BD187" t="b">
        <f t="shared" si="134"/>
        <v>0</v>
      </c>
      <c r="BE187" t="b">
        <f t="shared" si="135"/>
        <v>0</v>
      </c>
      <c r="BF187" t="b">
        <f t="shared" si="136"/>
        <v>0</v>
      </c>
    </row>
    <row r="188" spans="1:58" x14ac:dyDescent="0.2">
      <c r="A188" t="s">
        <v>8</v>
      </c>
      <c r="B188" s="5">
        <v>-7.1855940269999996</v>
      </c>
      <c r="C188" s="5">
        <v>65</v>
      </c>
      <c r="D188" s="5" t="s">
        <v>9</v>
      </c>
      <c r="F188">
        <v>0</v>
      </c>
      <c r="G188" s="5">
        <v>0</v>
      </c>
      <c r="H188" s="5">
        <v>0</v>
      </c>
      <c r="I188" s="5">
        <v>0</v>
      </c>
      <c r="J188" t="s">
        <v>91</v>
      </c>
      <c r="K188" t="b">
        <f t="shared" si="137"/>
        <v>1</v>
      </c>
      <c r="L188" t="b">
        <f t="shared" si="92"/>
        <v>1</v>
      </c>
      <c r="M188" t="b">
        <f t="shared" si="93"/>
        <v>1</v>
      </c>
      <c r="N188">
        <v>1</v>
      </c>
      <c r="O188" t="b">
        <f t="shared" si="94"/>
        <v>0</v>
      </c>
      <c r="P188" t="b">
        <f t="shared" si="95"/>
        <v>1</v>
      </c>
      <c r="Q188" t="b">
        <f t="shared" si="96"/>
        <v>0</v>
      </c>
      <c r="R188" t="b">
        <f t="shared" si="97"/>
        <v>0</v>
      </c>
      <c r="S188" t="b">
        <f t="shared" si="98"/>
        <v>0</v>
      </c>
      <c r="T188" t="b">
        <f t="shared" si="99"/>
        <v>0</v>
      </c>
      <c r="U188" t="b">
        <f t="shared" si="100"/>
        <v>1</v>
      </c>
      <c r="V188" t="b">
        <f t="shared" si="101"/>
        <v>0</v>
      </c>
      <c r="W188" t="b">
        <f t="shared" si="102"/>
        <v>0</v>
      </c>
      <c r="X188" t="b">
        <f t="shared" si="103"/>
        <v>0</v>
      </c>
      <c r="Y188" t="b">
        <f t="shared" si="104"/>
        <v>0</v>
      </c>
      <c r="Z188" t="b">
        <f t="shared" si="105"/>
        <v>0</v>
      </c>
      <c r="AA188" t="b">
        <v>0</v>
      </c>
      <c r="AB188" t="b">
        <f t="shared" si="106"/>
        <v>1</v>
      </c>
      <c r="AC188" t="b">
        <f t="shared" si="107"/>
        <v>0</v>
      </c>
      <c r="AD188" t="b">
        <f t="shared" si="108"/>
        <v>1</v>
      </c>
      <c r="AE188" t="b">
        <f t="shared" si="109"/>
        <v>0</v>
      </c>
      <c r="AF188" t="b">
        <f t="shared" si="110"/>
        <v>0</v>
      </c>
      <c r="AG188" t="b">
        <f t="shared" si="111"/>
        <v>0</v>
      </c>
      <c r="AH188" t="b">
        <f t="shared" si="112"/>
        <v>0</v>
      </c>
      <c r="AI188" t="b">
        <f t="shared" si="113"/>
        <v>0</v>
      </c>
      <c r="AJ188" t="b">
        <f t="shared" si="114"/>
        <v>0</v>
      </c>
      <c r="AK188" t="b">
        <f t="shared" si="115"/>
        <v>0</v>
      </c>
      <c r="AL188" t="b">
        <f t="shared" si="116"/>
        <v>0</v>
      </c>
      <c r="AM188" t="b">
        <f t="shared" si="117"/>
        <v>0</v>
      </c>
      <c r="AN188" t="b">
        <f t="shared" si="118"/>
        <v>0</v>
      </c>
      <c r="AO188" t="b">
        <f t="shared" si="119"/>
        <v>0</v>
      </c>
      <c r="AP188" t="b">
        <f t="shared" si="120"/>
        <v>0</v>
      </c>
      <c r="AQ188" t="b">
        <f t="shared" si="121"/>
        <v>0</v>
      </c>
      <c r="AR188" t="b">
        <f t="shared" si="122"/>
        <v>0</v>
      </c>
      <c r="AS188" t="b">
        <f t="shared" si="123"/>
        <v>0</v>
      </c>
      <c r="AT188" t="b">
        <f t="shared" si="124"/>
        <v>0</v>
      </c>
      <c r="AU188" t="b">
        <f t="shared" si="125"/>
        <v>0</v>
      </c>
      <c r="AV188" t="b">
        <f t="shared" si="126"/>
        <v>0</v>
      </c>
      <c r="AW188" t="b">
        <f t="shared" si="127"/>
        <v>0</v>
      </c>
      <c r="AX188" t="b">
        <f t="shared" si="128"/>
        <v>0</v>
      </c>
      <c r="AY188" t="b">
        <f t="shared" si="129"/>
        <v>0</v>
      </c>
      <c r="AZ188" t="b">
        <f t="shared" si="130"/>
        <v>0</v>
      </c>
      <c r="BA188" t="b">
        <f t="shared" si="131"/>
        <v>0</v>
      </c>
      <c r="BB188" t="b">
        <f t="shared" si="132"/>
        <v>0</v>
      </c>
      <c r="BC188" t="b">
        <f t="shared" si="133"/>
        <v>0</v>
      </c>
      <c r="BD188" t="b">
        <f t="shared" si="134"/>
        <v>0</v>
      </c>
      <c r="BE188" t="b">
        <f t="shared" si="135"/>
        <v>0</v>
      </c>
      <c r="BF188" t="b">
        <f t="shared" si="136"/>
        <v>0</v>
      </c>
    </row>
    <row r="189" spans="1:58" x14ac:dyDescent="0.2">
      <c r="A189" t="s">
        <v>8</v>
      </c>
      <c r="B189" s="5">
        <v>-7.161543633</v>
      </c>
      <c r="C189" s="5">
        <v>70</v>
      </c>
      <c r="D189" s="5" t="s">
        <v>13</v>
      </c>
      <c r="F189">
        <v>0</v>
      </c>
      <c r="G189" s="5">
        <v>0</v>
      </c>
      <c r="H189" s="5">
        <v>0</v>
      </c>
      <c r="I189" s="5">
        <v>0</v>
      </c>
      <c r="J189" t="s">
        <v>91</v>
      </c>
      <c r="K189" t="b">
        <f t="shared" si="137"/>
        <v>1</v>
      </c>
      <c r="L189" t="b">
        <f t="shared" si="92"/>
        <v>1</v>
      </c>
      <c r="M189" t="b">
        <f t="shared" si="93"/>
        <v>1</v>
      </c>
      <c r="N189">
        <v>1</v>
      </c>
      <c r="O189" t="b">
        <f t="shared" si="94"/>
        <v>0</v>
      </c>
      <c r="P189" t="b">
        <f t="shared" si="95"/>
        <v>1</v>
      </c>
      <c r="Q189" t="b">
        <f t="shared" si="96"/>
        <v>0</v>
      </c>
      <c r="R189" t="b">
        <f t="shared" si="97"/>
        <v>0</v>
      </c>
      <c r="S189" t="b">
        <f t="shared" si="98"/>
        <v>0</v>
      </c>
      <c r="T189" t="b">
        <f t="shared" si="99"/>
        <v>0</v>
      </c>
      <c r="U189" t="b">
        <f t="shared" si="100"/>
        <v>1</v>
      </c>
      <c r="V189" t="b">
        <f t="shared" si="101"/>
        <v>0</v>
      </c>
      <c r="W189" t="b">
        <f t="shared" si="102"/>
        <v>0</v>
      </c>
      <c r="X189" t="b">
        <f t="shared" si="103"/>
        <v>0</v>
      </c>
      <c r="Y189" t="b">
        <f t="shared" si="104"/>
        <v>0</v>
      </c>
      <c r="Z189" t="b">
        <f t="shared" si="105"/>
        <v>0</v>
      </c>
      <c r="AA189" t="b">
        <v>0</v>
      </c>
      <c r="AB189" t="b">
        <f t="shared" si="106"/>
        <v>1</v>
      </c>
      <c r="AC189" t="b">
        <f t="shared" si="107"/>
        <v>0</v>
      </c>
      <c r="AD189" t="b">
        <f t="shared" si="108"/>
        <v>1</v>
      </c>
      <c r="AE189" t="b">
        <f t="shared" si="109"/>
        <v>0</v>
      </c>
      <c r="AF189" t="b">
        <f t="shared" si="110"/>
        <v>0</v>
      </c>
      <c r="AG189" t="b">
        <f t="shared" si="111"/>
        <v>0</v>
      </c>
      <c r="AH189" t="b">
        <f t="shared" si="112"/>
        <v>0</v>
      </c>
      <c r="AI189" t="b">
        <f t="shared" si="113"/>
        <v>0</v>
      </c>
      <c r="AJ189" t="b">
        <f t="shared" si="114"/>
        <v>0</v>
      </c>
      <c r="AK189" t="b">
        <f t="shared" si="115"/>
        <v>0</v>
      </c>
      <c r="AL189" t="b">
        <f t="shared" si="116"/>
        <v>0</v>
      </c>
      <c r="AM189" t="b">
        <f t="shared" si="117"/>
        <v>0</v>
      </c>
      <c r="AN189" t="b">
        <f t="shared" si="118"/>
        <v>0</v>
      </c>
      <c r="AO189" t="b">
        <f t="shared" si="119"/>
        <v>0</v>
      </c>
      <c r="AP189" t="b">
        <f t="shared" si="120"/>
        <v>0</v>
      </c>
      <c r="AQ189" t="b">
        <f t="shared" si="121"/>
        <v>0</v>
      </c>
      <c r="AR189" t="b">
        <f t="shared" si="122"/>
        <v>0</v>
      </c>
      <c r="AS189" t="b">
        <f t="shared" si="123"/>
        <v>0</v>
      </c>
      <c r="AT189" t="b">
        <f t="shared" si="124"/>
        <v>0</v>
      </c>
      <c r="AU189" t="b">
        <f t="shared" si="125"/>
        <v>0</v>
      </c>
      <c r="AV189" t="b">
        <f t="shared" si="126"/>
        <v>0</v>
      </c>
      <c r="AW189" t="b">
        <f t="shared" si="127"/>
        <v>0</v>
      </c>
      <c r="AX189" t="b">
        <f t="shared" si="128"/>
        <v>0</v>
      </c>
      <c r="AY189" t="b">
        <f t="shared" si="129"/>
        <v>0</v>
      </c>
      <c r="AZ189" t="b">
        <f t="shared" si="130"/>
        <v>0</v>
      </c>
      <c r="BA189" t="b">
        <f t="shared" si="131"/>
        <v>0</v>
      </c>
      <c r="BB189" t="b">
        <f t="shared" si="132"/>
        <v>0</v>
      </c>
      <c r="BC189" t="b">
        <f t="shared" si="133"/>
        <v>0</v>
      </c>
      <c r="BD189" t="b">
        <f t="shared" si="134"/>
        <v>0</v>
      </c>
      <c r="BE189" t="b">
        <f t="shared" si="135"/>
        <v>0</v>
      </c>
      <c r="BF189" t="b">
        <f t="shared" si="136"/>
        <v>0</v>
      </c>
    </row>
    <row r="190" spans="1:58" x14ac:dyDescent="0.2">
      <c r="A190" t="s">
        <v>8</v>
      </c>
      <c r="B190" s="5">
        <v>-7.0927508330000002</v>
      </c>
      <c r="C190" s="5">
        <v>58</v>
      </c>
      <c r="D190" s="5" t="s">
        <v>9</v>
      </c>
      <c r="F190">
        <v>0</v>
      </c>
      <c r="G190" s="5">
        <v>0</v>
      </c>
      <c r="H190" s="5">
        <v>0</v>
      </c>
      <c r="I190" s="5">
        <v>0</v>
      </c>
      <c r="J190" t="s">
        <v>91</v>
      </c>
      <c r="K190" t="b">
        <f t="shared" si="137"/>
        <v>1</v>
      </c>
      <c r="L190" t="b">
        <f t="shared" si="92"/>
        <v>1</v>
      </c>
      <c r="M190" t="b">
        <f t="shared" si="93"/>
        <v>1</v>
      </c>
      <c r="N190">
        <v>1</v>
      </c>
      <c r="O190" t="b">
        <f t="shared" si="94"/>
        <v>0</v>
      </c>
      <c r="P190" t="b">
        <f t="shared" si="95"/>
        <v>1</v>
      </c>
      <c r="Q190" t="b">
        <f t="shared" si="96"/>
        <v>0</v>
      </c>
      <c r="R190" t="b">
        <f t="shared" si="97"/>
        <v>0</v>
      </c>
      <c r="S190" t="b">
        <f t="shared" si="98"/>
        <v>0</v>
      </c>
      <c r="T190" t="b">
        <f t="shared" si="99"/>
        <v>0</v>
      </c>
      <c r="U190" t="b">
        <f t="shared" si="100"/>
        <v>1</v>
      </c>
      <c r="V190" t="b">
        <f t="shared" si="101"/>
        <v>0</v>
      </c>
      <c r="W190" t="b">
        <f t="shared" si="102"/>
        <v>0</v>
      </c>
      <c r="X190" t="b">
        <f t="shared" si="103"/>
        <v>0</v>
      </c>
      <c r="Y190" t="b">
        <f t="shared" si="104"/>
        <v>0</v>
      </c>
      <c r="Z190" t="b">
        <f t="shared" si="105"/>
        <v>0</v>
      </c>
      <c r="AA190" t="b">
        <v>0</v>
      </c>
      <c r="AB190" t="b">
        <f t="shared" si="106"/>
        <v>1</v>
      </c>
      <c r="AC190" t="b">
        <f t="shared" si="107"/>
        <v>0</v>
      </c>
      <c r="AD190" t="b">
        <f t="shared" si="108"/>
        <v>1</v>
      </c>
      <c r="AE190" t="b">
        <f t="shared" si="109"/>
        <v>0</v>
      </c>
      <c r="AF190" t="b">
        <f t="shared" si="110"/>
        <v>0</v>
      </c>
      <c r="AG190" t="b">
        <f t="shared" si="111"/>
        <v>0</v>
      </c>
      <c r="AH190" t="b">
        <f t="shared" si="112"/>
        <v>0</v>
      </c>
      <c r="AI190" t="b">
        <f t="shared" si="113"/>
        <v>0</v>
      </c>
      <c r="AJ190" t="b">
        <f t="shared" si="114"/>
        <v>0</v>
      </c>
      <c r="AK190" t="b">
        <f t="shared" si="115"/>
        <v>0</v>
      </c>
      <c r="AL190" t="b">
        <f t="shared" si="116"/>
        <v>0</v>
      </c>
      <c r="AM190" t="b">
        <f t="shared" si="117"/>
        <v>0</v>
      </c>
      <c r="AN190" t="b">
        <f t="shared" si="118"/>
        <v>0</v>
      </c>
      <c r="AO190" t="b">
        <f t="shared" si="119"/>
        <v>0</v>
      </c>
      <c r="AP190" t="b">
        <f t="shared" si="120"/>
        <v>0</v>
      </c>
      <c r="AQ190" t="b">
        <f t="shared" si="121"/>
        <v>0</v>
      </c>
      <c r="AR190" t="b">
        <f t="shared" si="122"/>
        <v>0</v>
      </c>
      <c r="AS190" t="b">
        <f t="shared" si="123"/>
        <v>0</v>
      </c>
      <c r="AT190" t="b">
        <f t="shared" si="124"/>
        <v>0</v>
      </c>
      <c r="AU190" t="b">
        <f t="shared" si="125"/>
        <v>0</v>
      </c>
      <c r="AV190" t="b">
        <f t="shared" si="126"/>
        <v>0</v>
      </c>
      <c r="AW190" t="b">
        <f t="shared" si="127"/>
        <v>0</v>
      </c>
      <c r="AX190" t="b">
        <f t="shared" si="128"/>
        <v>0</v>
      </c>
      <c r="AY190" t="b">
        <f t="shared" si="129"/>
        <v>0</v>
      </c>
      <c r="AZ190" t="b">
        <f t="shared" si="130"/>
        <v>0</v>
      </c>
      <c r="BA190" t="b">
        <f t="shared" si="131"/>
        <v>0</v>
      </c>
      <c r="BB190" t="b">
        <f t="shared" si="132"/>
        <v>0</v>
      </c>
      <c r="BC190" t="b">
        <f t="shared" si="133"/>
        <v>0</v>
      </c>
      <c r="BD190" t="b">
        <f t="shared" si="134"/>
        <v>0</v>
      </c>
      <c r="BE190" t="b">
        <f t="shared" si="135"/>
        <v>0</v>
      </c>
      <c r="BF190" t="b">
        <f t="shared" si="136"/>
        <v>0</v>
      </c>
    </row>
    <row r="191" spans="1:58" x14ac:dyDescent="0.2">
      <c r="A191" t="s">
        <v>8</v>
      </c>
      <c r="B191" s="5">
        <v>-6.7442457180000002</v>
      </c>
      <c r="C191" s="5">
        <v>66</v>
      </c>
      <c r="D191" s="5" t="s">
        <v>9</v>
      </c>
      <c r="F191">
        <v>0</v>
      </c>
      <c r="G191" s="5">
        <v>0</v>
      </c>
      <c r="H191" s="5">
        <v>0</v>
      </c>
      <c r="I191" s="5">
        <v>0</v>
      </c>
      <c r="J191" t="s">
        <v>91</v>
      </c>
      <c r="K191" t="b">
        <f t="shared" si="137"/>
        <v>1</v>
      </c>
      <c r="L191" t="b">
        <f t="shared" si="92"/>
        <v>1</v>
      </c>
      <c r="M191" t="b">
        <f t="shared" si="93"/>
        <v>1</v>
      </c>
      <c r="N191">
        <v>1</v>
      </c>
      <c r="O191" t="b">
        <f t="shared" si="94"/>
        <v>0</v>
      </c>
      <c r="P191" t="b">
        <f t="shared" si="95"/>
        <v>1</v>
      </c>
      <c r="Q191" t="b">
        <f t="shared" si="96"/>
        <v>0</v>
      </c>
      <c r="R191" t="b">
        <f t="shared" si="97"/>
        <v>0</v>
      </c>
      <c r="S191" t="b">
        <f t="shared" si="98"/>
        <v>0</v>
      </c>
      <c r="T191" t="b">
        <f t="shared" si="99"/>
        <v>0</v>
      </c>
      <c r="U191" t="b">
        <f t="shared" si="100"/>
        <v>1</v>
      </c>
      <c r="V191" t="b">
        <f t="shared" si="101"/>
        <v>0</v>
      </c>
      <c r="W191" t="b">
        <f t="shared" si="102"/>
        <v>0</v>
      </c>
      <c r="X191" t="b">
        <f t="shared" si="103"/>
        <v>0</v>
      </c>
      <c r="Y191" t="b">
        <f t="shared" si="104"/>
        <v>0</v>
      </c>
      <c r="Z191" t="b">
        <f t="shared" si="105"/>
        <v>0</v>
      </c>
      <c r="AA191" t="b">
        <v>0</v>
      </c>
      <c r="AB191" t="b">
        <f t="shared" si="106"/>
        <v>1</v>
      </c>
      <c r="AC191" t="b">
        <f t="shared" si="107"/>
        <v>0</v>
      </c>
      <c r="AD191" t="b">
        <f t="shared" si="108"/>
        <v>1</v>
      </c>
      <c r="AE191" t="b">
        <f t="shared" si="109"/>
        <v>0</v>
      </c>
      <c r="AF191" t="b">
        <f t="shared" si="110"/>
        <v>0</v>
      </c>
      <c r="AG191" t="b">
        <f t="shared" si="111"/>
        <v>0</v>
      </c>
      <c r="AH191" t="b">
        <f t="shared" si="112"/>
        <v>0</v>
      </c>
      <c r="AI191" t="b">
        <f t="shared" si="113"/>
        <v>0</v>
      </c>
      <c r="AJ191" t="b">
        <f t="shared" si="114"/>
        <v>0</v>
      </c>
      <c r="AK191" t="b">
        <f t="shared" si="115"/>
        <v>0</v>
      </c>
      <c r="AL191" t="b">
        <f t="shared" si="116"/>
        <v>0</v>
      </c>
      <c r="AM191" t="b">
        <f t="shared" si="117"/>
        <v>0</v>
      </c>
      <c r="AN191" t="b">
        <f t="shared" si="118"/>
        <v>0</v>
      </c>
      <c r="AO191" t="b">
        <f t="shared" si="119"/>
        <v>0</v>
      </c>
      <c r="AP191" t="b">
        <f t="shared" si="120"/>
        <v>0</v>
      </c>
      <c r="AQ191" t="b">
        <f t="shared" si="121"/>
        <v>0</v>
      </c>
      <c r="AR191" t="b">
        <f t="shared" si="122"/>
        <v>0</v>
      </c>
      <c r="AS191" t="b">
        <f t="shared" si="123"/>
        <v>0</v>
      </c>
      <c r="AT191" t="b">
        <f t="shared" si="124"/>
        <v>0</v>
      </c>
      <c r="AU191" t="b">
        <f t="shared" si="125"/>
        <v>0</v>
      </c>
      <c r="AV191" t="b">
        <f t="shared" si="126"/>
        <v>0</v>
      </c>
      <c r="AW191" t="b">
        <f t="shared" si="127"/>
        <v>0</v>
      </c>
      <c r="AX191" t="b">
        <f t="shared" si="128"/>
        <v>0</v>
      </c>
      <c r="AY191" t="b">
        <f t="shared" si="129"/>
        <v>0</v>
      </c>
      <c r="AZ191" t="b">
        <f t="shared" si="130"/>
        <v>0</v>
      </c>
      <c r="BA191" t="b">
        <f t="shared" si="131"/>
        <v>0</v>
      </c>
      <c r="BB191" t="b">
        <f t="shared" si="132"/>
        <v>0</v>
      </c>
      <c r="BC191" t="b">
        <f t="shared" si="133"/>
        <v>0</v>
      </c>
      <c r="BD191" t="b">
        <f t="shared" si="134"/>
        <v>0</v>
      </c>
      <c r="BE191" t="b">
        <f t="shared" si="135"/>
        <v>0</v>
      </c>
      <c r="BF191" t="b">
        <f t="shared" si="136"/>
        <v>0</v>
      </c>
    </row>
    <row r="192" spans="1:58" x14ac:dyDescent="0.2">
      <c r="A192" t="s">
        <v>8</v>
      </c>
      <c r="B192" s="5">
        <v>-6.0728324950000001</v>
      </c>
      <c r="C192" s="5">
        <v>53</v>
      </c>
      <c r="D192" s="5" t="s">
        <v>9</v>
      </c>
      <c r="F192">
        <v>0</v>
      </c>
      <c r="G192" s="5">
        <v>0</v>
      </c>
      <c r="H192" s="5">
        <v>0</v>
      </c>
      <c r="I192" s="5">
        <v>0</v>
      </c>
      <c r="J192" t="s">
        <v>91</v>
      </c>
      <c r="K192" t="b">
        <f t="shared" si="137"/>
        <v>1</v>
      </c>
      <c r="L192" t="b">
        <f t="shared" si="92"/>
        <v>1</v>
      </c>
      <c r="M192" t="b">
        <f t="shared" si="93"/>
        <v>1</v>
      </c>
      <c r="N192">
        <v>1</v>
      </c>
      <c r="O192" t="b">
        <f t="shared" si="94"/>
        <v>0</v>
      </c>
      <c r="P192" t="b">
        <f t="shared" si="95"/>
        <v>1</v>
      </c>
      <c r="Q192" t="b">
        <f t="shared" si="96"/>
        <v>0</v>
      </c>
      <c r="R192" t="b">
        <f t="shared" si="97"/>
        <v>0</v>
      </c>
      <c r="S192" t="b">
        <f t="shared" si="98"/>
        <v>0</v>
      </c>
      <c r="T192" t="b">
        <f t="shared" si="99"/>
        <v>0</v>
      </c>
      <c r="U192" t="b">
        <f t="shared" si="100"/>
        <v>1</v>
      </c>
      <c r="V192" t="b">
        <f t="shared" si="101"/>
        <v>0</v>
      </c>
      <c r="W192" t="b">
        <f t="shared" si="102"/>
        <v>0</v>
      </c>
      <c r="X192" t="b">
        <f t="shared" si="103"/>
        <v>0</v>
      </c>
      <c r="Y192" t="b">
        <f t="shared" si="104"/>
        <v>0</v>
      </c>
      <c r="Z192" t="b">
        <f t="shared" si="105"/>
        <v>0</v>
      </c>
      <c r="AA192" t="b">
        <v>0</v>
      </c>
      <c r="AB192" t="b">
        <f t="shared" si="106"/>
        <v>1</v>
      </c>
      <c r="AC192" t="b">
        <f t="shared" si="107"/>
        <v>0</v>
      </c>
      <c r="AD192" t="b">
        <f t="shared" si="108"/>
        <v>1</v>
      </c>
      <c r="AE192" t="b">
        <f t="shared" si="109"/>
        <v>0</v>
      </c>
      <c r="AF192" t="b">
        <f t="shared" si="110"/>
        <v>0</v>
      </c>
      <c r="AG192" t="b">
        <f t="shared" si="111"/>
        <v>0</v>
      </c>
      <c r="AH192" t="b">
        <f t="shared" si="112"/>
        <v>0</v>
      </c>
      <c r="AI192" t="b">
        <f t="shared" si="113"/>
        <v>0</v>
      </c>
      <c r="AJ192" t="b">
        <f t="shared" si="114"/>
        <v>0</v>
      </c>
      <c r="AK192" t="b">
        <f t="shared" si="115"/>
        <v>0</v>
      </c>
      <c r="AL192" t="b">
        <f t="shared" si="116"/>
        <v>0</v>
      </c>
      <c r="AM192" t="b">
        <f t="shared" si="117"/>
        <v>0</v>
      </c>
      <c r="AN192" t="b">
        <f t="shared" si="118"/>
        <v>0</v>
      </c>
      <c r="AO192" t="b">
        <f t="shared" si="119"/>
        <v>0</v>
      </c>
      <c r="AP192" t="b">
        <f t="shared" si="120"/>
        <v>0</v>
      </c>
      <c r="AQ192" t="b">
        <f t="shared" si="121"/>
        <v>0</v>
      </c>
      <c r="AR192" t="b">
        <f t="shared" si="122"/>
        <v>0</v>
      </c>
      <c r="AS192" t="b">
        <f t="shared" si="123"/>
        <v>0</v>
      </c>
      <c r="AT192" t="b">
        <f t="shared" si="124"/>
        <v>0</v>
      </c>
      <c r="AU192" t="b">
        <f t="shared" si="125"/>
        <v>0</v>
      </c>
      <c r="AV192" t="b">
        <f t="shared" si="126"/>
        <v>0</v>
      </c>
      <c r="AW192" t="b">
        <f t="shared" si="127"/>
        <v>0</v>
      </c>
      <c r="AX192" t="b">
        <f t="shared" si="128"/>
        <v>0</v>
      </c>
      <c r="AY192" t="b">
        <f t="shared" si="129"/>
        <v>0</v>
      </c>
      <c r="AZ192" t="b">
        <f t="shared" si="130"/>
        <v>0</v>
      </c>
      <c r="BA192" t="b">
        <f t="shared" si="131"/>
        <v>0</v>
      </c>
      <c r="BB192" t="b">
        <f t="shared" si="132"/>
        <v>0</v>
      </c>
      <c r="BC192" t="b">
        <f t="shared" si="133"/>
        <v>0</v>
      </c>
      <c r="BD192" t="b">
        <f t="shared" si="134"/>
        <v>0</v>
      </c>
      <c r="BE192" t="b">
        <f t="shared" si="135"/>
        <v>0</v>
      </c>
      <c r="BF192" t="b">
        <f t="shared" si="136"/>
        <v>0</v>
      </c>
    </row>
    <row r="193" spans="1:58" x14ac:dyDescent="0.2">
      <c r="A193" t="s">
        <v>8</v>
      </c>
      <c r="B193" s="5">
        <v>-5.8477109399999998</v>
      </c>
      <c r="C193" s="5">
        <v>72</v>
      </c>
      <c r="D193" s="5" t="s">
        <v>13</v>
      </c>
      <c r="F193">
        <v>0</v>
      </c>
      <c r="G193" s="5">
        <v>0</v>
      </c>
      <c r="H193" s="5">
        <v>0</v>
      </c>
      <c r="I193" s="5">
        <v>0</v>
      </c>
      <c r="J193" t="s">
        <v>91</v>
      </c>
      <c r="K193" t="b">
        <f t="shared" si="137"/>
        <v>1</v>
      </c>
      <c r="L193" t="b">
        <f t="shared" si="92"/>
        <v>1</v>
      </c>
      <c r="M193" t="b">
        <f t="shared" si="93"/>
        <v>1</v>
      </c>
      <c r="N193">
        <v>1</v>
      </c>
      <c r="O193" t="b">
        <f t="shared" si="94"/>
        <v>0</v>
      </c>
      <c r="P193" t="b">
        <f t="shared" si="95"/>
        <v>1</v>
      </c>
      <c r="Q193" t="b">
        <f t="shared" si="96"/>
        <v>0</v>
      </c>
      <c r="R193" t="b">
        <f t="shared" si="97"/>
        <v>0</v>
      </c>
      <c r="S193" t="b">
        <f t="shared" si="98"/>
        <v>0</v>
      </c>
      <c r="T193" t="b">
        <f t="shared" si="99"/>
        <v>0</v>
      </c>
      <c r="U193" t="b">
        <f t="shared" si="100"/>
        <v>1</v>
      </c>
      <c r="V193" t="b">
        <f t="shared" si="101"/>
        <v>0</v>
      </c>
      <c r="W193" t="b">
        <f t="shared" si="102"/>
        <v>0</v>
      </c>
      <c r="X193" t="b">
        <f t="shared" si="103"/>
        <v>0</v>
      </c>
      <c r="Y193" t="b">
        <f t="shared" si="104"/>
        <v>0</v>
      </c>
      <c r="Z193" t="b">
        <f t="shared" si="105"/>
        <v>0</v>
      </c>
      <c r="AA193" t="b">
        <v>0</v>
      </c>
      <c r="AB193" t="b">
        <f t="shared" si="106"/>
        <v>1</v>
      </c>
      <c r="AC193" t="b">
        <f t="shared" si="107"/>
        <v>0</v>
      </c>
      <c r="AD193" t="b">
        <f t="shared" si="108"/>
        <v>1</v>
      </c>
      <c r="AE193" t="b">
        <f t="shared" si="109"/>
        <v>0</v>
      </c>
      <c r="AF193" t="b">
        <f t="shared" si="110"/>
        <v>0</v>
      </c>
      <c r="AG193" t="b">
        <f t="shared" si="111"/>
        <v>0</v>
      </c>
      <c r="AH193" t="b">
        <f t="shared" si="112"/>
        <v>0</v>
      </c>
      <c r="AI193" t="b">
        <f t="shared" si="113"/>
        <v>0</v>
      </c>
      <c r="AJ193" t="b">
        <f t="shared" si="114"/>
        <v>0</v>
      </c>
      <c r="AK193" t="b">
        <f t="shared" si="115"/>
        <v>0</v>
      </c>
      <c r="AL193" t="b">
        <f t="shared" si="116"/>
        <v>0</v>
      </c>
      <c r="AM193" t="b">
        <f t="shared" si="117"/>
        <v>0</v>
      </c>
      <c r="AN193" t="b">
        <f t="shared" si="118"/>
        <v>0</v>
      </c>
      <c r="AO193" t="b">
        <f t="shared" si="119"/>
        <v>0</v>
      </c>
      <c r="AP193" t="b">
        <f t="shared" si="120"/>
        <v>0</v>
      </c>
      <c r="AQ193" t="b">
        <f t="shared" si="121"/>
        <v>0</v>
      </c>
      <c r="AR193" t="b">
        <f t="shared" si="122"/>
        <v>0</v>
      </c>
      <c r="AS193" t="b">
        <f t="shared" si="123"/>
        <v>0</v>
      </c>
      <c r="AT193" t="b">
        <f t="shared" si="124"/>
        <v>0</v>
      </c>
      <c r="AU193" t="b">
        <f t="shared" si="125"/>
        <v>0</v>
      </c>
      <c r="AV193" t="b">
        <f t="shared" si="126"/>
        <v>0</v>
      </c>
      <c r="AW193" t="b">
        <f t="shared" si="127"/>
        <v>0</v>
      </c>
      <c r="AX193" t="b">
        <f t="shared" si="128"/>
        <v>0</v>
      </c>
      <c r="AY193" t="b">
        <f t="shared" si="129"/>
        <v>0</v>
      </c>
      <c r="AZ193" t="b">
        <f t="shared" si="130"/>
        <v>0</v>
      </c>
      <c r="BA193" t="b">
        <f t="shared" si="131"/>
        <v>0</v>
      </c>
      <c r="BB193" t="b">
        <f t="shared" si="132"/>
        <v>0</v>
      </c>
      <c r="BC193" t="b">
        <f t="shared" si="133"/>
        <v>0</v>
      </c>
      <c r="BD193" t="b">
        <f t="shared" si="134"/>
        <v>0</v>
      </c>
      <c r="BE193" t="b">
        <f t="shared" si="135"/>
        <v>0</v>
      </c>
      <c r="BF193" t="b">
        <f t="shared" si="136"/>
        <v>0</v>
      </c>
    </row>
    <row r="194" spans="1:58" x14ac:dyDescent="0.2">
      <c r="A194" t="s">
        <v>8</v>
      </c>
      <c r="B194" s="5">
        <v>-5.6646109559999998</v>
      </c>
      <c r="C194" s="5">
        <v>61</v>
      </c>
      <c r="D194" s="5" t="s">
        <v>9</v>
      </c>
      <c r="F194">
        <v>0</v>
      </c>
      <c r="G194" s="5">
        <v>0</v>
      </c>
      <c r="H194" s="5">
        <v>0</v>
      </c>
      <c r="I194" s="5">
        <v>0</v>
      </c>
      <c r="J194" t="s">
        <v>91</v>
      </c>
      <c r="K194" t="b">
        <f t="shared" si="137"/>
        <v>1</v>
      </c>
      <c r="L194" t="b">
        <f t="shared" si="92"/>
        <v>1</v>
      </c>
      <c r="M194" t="b">
        <f t="shared" si="93"/>
        <v>1</v>
      </c>
      <c r="N194">
        <v>1</v>
      </c>
      <c r="O194" t="b">
        <f t="shared" si="94"/>
        <v>0</v>
      </c>
      <c r="P194" t="b">
        <f t="shared" si="95"/>
        <v>1</v>
      </c>
      <c r="Q194" t="b">
        <f t="shared" si="96"/>
        <v>0</v>
      </c>
      <c r="R194" t="b">
        <f t="shared" si="97"/>
        <v>0</v>
      </c>
      <c r="S194" t="b">
        <f t="shared" si="98"/>
        <v>0</v>
      </c>
      <c r="T194" t="b">
        <f t="shared" si="99"/>
        <v>0</v>
      </c>
      <c r="U194" t="b">
        <f t="shared" si="100"/>
        <v>1</v>
      </c>
      <c r="V194" t="b">
        <f t="shared" si="101"/>
        <v>0</v>
      </c>
      <c r="W194" t="b">
        <f t="shared" si="102"/>
        <v>0</v>
      </c>
      <c r="X194" t="b">
        <f t="shared" si="103"/>
        <v>0</v>
      </c>
      <c r="Y194" t="b">
        <f t="shared" si="104"/>
        <v>0</v>
      </c>
      <c r="Z194" t="b">
        <f t="shared" si="105"/>
        <v>0</v>
      </c>
      <c r="AA194" t="b">
        <v>0</v>
      </c>
      <c r="AB194" t="b">
        <f t="shared" si="106"/>
        <v>1</v>
      </c>
      <c r="AC194" t="b">
        <f t="shared" si="107"/>
        <v>0</v>
      </c>
      <c r="AD194" t="b">
        <f t="shared" si="108"/>
        <v>1</v>
      </c>
      <c r="AE194" t="b">
        <f t="shared" si="109"/>
        <v>0</v>
      </c>
      <c r="AF194" t="b">
        <f t="shared" si="110"/>
        <v>0</v>
      </c>
      <c r="AG194" t="b">
        <f t="shared" si="111"/>
        <v>0</v>
      </c>
      <c r="AH194" t="b">
        <f t="shared" si="112"/>
        <v>0</v>
      </c>
      <c r="AI194" t="b">
        <f t="shared" si="113"/>
        <v>0</v>
      </c>
      <c r="AJ194" t="b">
        <f t="shared" si="114"/>
        <v>0</v>
      </c>
      <c r="AK194" t="b">
        <f t="shared" si="115"/>
        <v>0</v>
      </c>
      <c r="AL194" t="b">
        <f t="shared" si="116"/>
        <v>0</v>
      </c>
      <c r="AM194" t="b">
        <f t="shared" si="117"/>
        <v>0</v>
      </c>
      <c r="AN194" t="b">
        <f t="shared" si="118"/>
        <v>0</v>
      </c>
      <c r="AO194" t="b">
        <f t="shared" si="119"/>
        <v>0</v>
      </c>
      <c r="AP194" t="b">
        <f t="shared" si="120"/>
        <v>0</v>
      </c>
      <c r="AQ194" t="b">
        <f t="shared" si="121"/>
        <v>0</v>
      </c>
      <c r="AR194" t="b">
        <f t="shared" si="122"/>
        <v>0</v>
      </c>
      <c r="AS194" t="b">
        <f t="shared" si="123"/>
        <v>0</v>
      </c>
      <c r="AT194" t="b">
        <f t="shared" si="124"/>
        <v>0</v>
      </c>
      <c r="AU194" t="b">
        <f t="shared" si="125"/>
        <v>0</v>
      </c>
      <c r="AV194" t="b">
        <f t="shared" si="126"/>
        <v>0</v>
      </c>
      <c r="AW194" t="b">
        <f t="shared" si="127"/>
        <v>0</v>
      </c>
      <c r="AX194" t="b">
        <f t="shared" si="128"/>
        <v>0</v>
      </c>
      <c r="AY194" t="b">
        <f t="shared" si="129"/>
        <v>0</v>
      </c>
      <c r="AZ194" t="b">
        <f t="shared" si="130"/>
        <v>0</v>
      </c>
      <c r="BA194" t="b">
        <f t="shared" si="131"/>
        <v>0</v>
      </c>
      <c r="BB194" t="b">
        <f t="shared" si="132"/>
        <v>0</v>
      </c>
      <c r="BC194" t="b">
        <f t="shared" si="133"/>
        <v>0</v>
      </c>
      <c r="BD194" t="b">
        <f t="shared" si="134"/>
        <v>0</v>
      </c>
      <c r="BE194" t="b">
        <f t="shared" si="135"/>
        <v>0</v>
      </c>
      <c r="BF194" t="b">
        <f t="shared" si="136"/>
        <v>0</v>
      </c>
    </row>
    <row r="195" spans="1:58" x14ac:dyDescent="0.2">
      <c r="A195" t="s">
        <v>8</v>
      </c>
      <c r="B195" s="5">
        <v>-5.4816198849999997</v>
      </c>
      <c r="C195" s="5">
        <v>80</v>
      </c>
      <c r="D195" s="5" t="s">
        <v>9</v>
      </c>
      <c r="F195">
        <v>0</v>
      </c>
      <c r="G195" s="5">
        <v>0</v>
      </c>
      <c r="H195" s="5">
        <v>0</v>
      </c>
      <c r="I195" s="5">
        <v>0</v>
      </c>
      <c r="J195" t="s">
        <v>91</v>
      </c>
      <c r="K195" t="b">
        <f t="shared" si="137"/>
        <v>1</v>
      </c>
      <c r="L195" t="b">
        <f t="shared" ref="L195:L229" si="138">AND(G195=0,H195=0,I195=0)</f>
        <v>1</v>
      </c>
      <c r="M195" t="b">
        <f t="shared" ref="M195:M229" si="139">AND(K195=TRUE,L195=TRUE)</f>
        <v>1</v>
      </c>
      <c r="N195">
        <v>1</v>
      </c>
      <c r="O195" t="b">
        <f t="shared" ref="O195:O229" si="140">IF(F195=0.5,TRUE)</f>
        <v>0</v>
      </c>
      <c r="P195" t="b">
        <f t="shared" ref="P195:P229" si="141">OR(K195=TRUE,O195=TRUE)</f>
        <v>1</v>
      </c>
      <c r="Q195" t="b">
        <f t="shared" ref="Q195:Q229" si="142">OR(G195=1,H195=1,I195=1)</f>
        <v>0</v>
      </c>
      <c r="R195" t="b">
        <f t="shared" ref="R195:R229" si="143">AND(P195=TRUE,Q195=TRUE)</f>
        <v>0</v>
      </c>
      <c r="S195" t="b">
        <f t="shared" ref="S195:S229" si="144">IF(I195=1,TRUE)</f>
        <v>0</v>
      </c>
      <c r="T195" t="b">
        <f t="shared" ref="T195:T229" si="145">AND(P195=TRUE,S195=TRUE)</f>
        <v>0</v>
      </c>
      <c r="U195" t="b">
        <f t="shared" ref="U195:U229" si="146">AND(P195=TRUE,L195=TRUE)</f>
        <v>1</v>
      </c>
      <c r="V195" t="b">
        <f t="shared" ref="V195:V229" si="147">AND(G195=1,H195=1)</f>
        <v>0</v>
      </c>
      <c r="W195" t="b">
        <f t="shared" ref="W195:W229" si="148">AND(G195=1,I195=1)</f>
        <v>0</v>
      </c>
      <c r="X195" t="b">
        <f t="shared" ref="X195:X229" si="149">AND(H195=1,I195=1)</f>
        <v>0</v>
      </c>
      <c r="Y195" t="b">
        <f t="shared" ref="Y195:Y229" si="150">OR(V195=TRUE,W195=TRUE,X195=TRUE)</f>
        <v>0</v>
      </c>
      <c r="Z195" t="b">
        <f t="shared" ref="Z195:Z229" si="151">AND(P195=TRUE,Y195=TRUE)</f>
        <v>0</v>
      </c>
      <c r="AA195" t="b">
        <v>0</v>
      </c>
      <c r="AB195" t="b">
        <f t="shared" ref="AB195:AB228" si="152">AND(P195=TRUE,AA195=FALSE)</f>
        <v>1</v>
      </c>
      <c r="AC195" t="b">
        <f t="shared" ref="AC195:AC228" si="153">AND(AB195=TRUE,Q195=TRUE)</f>
        <v>0</v>
      </c>
      <c r="AD195" t="b">
        <f t="shared" ref="AD195:AD228" si="154">AND(AB195=TRUE,L195=TRUE)</f>
        <v>1</v>
      </c>
      <c r="AE195" t="b">
        <f t="shared" ref="AE195:AE229" si="155">F195=1</f>
        <v>0</v>
      </c>
      <c r="AF195" t="b">
        <f t="shared" ref="AF195:AF229" si="156">F195=0.5</f>
        <v>0</v>
      </c>
      <c r="AG195" t="b">
        <f t="shared" ref="AG195:AG229" si="157">OR(AE195=TRUE,AF195=TRUE)</f>
        <v>0</v>
      </c>
      <c r="AH195" t="b">
        <f t="shared" ref="AH195:AH228" si="158">AND(AG195=TRUE,AA195=FALSE)</f>
        <v>0</v>
      </c>
      <c r="AI195" t="b">
        <f t="shared" ref="AI195:AI228" si="159">AND(AH195=TRUE,Q195=TRUE)</f>
        <v>0</v>
      </c>
      <c r="AJ195" t="b">
        <f t="shared" ref="AJ195:AJ229" si="160">G195=1</f>
        <v>0</v>
      </c>
      <c r="AK195" t="b">
        <f t="shared" ref="AK195:AK229" si="161">H195=1</f>
        <v>0</v>
      </c>
      <c r="AL195" t="b">
        <f t="shared" ref="AL195:AL229" si="162">AND(AJ195=TRUE,AK195=TRUE)</f>
        <v>0</v>
      </c>
      <c r="AM195" t="b">
        <f t="shared" ref="AM195:AM228" si="163">AND(AI195=TRUE,AL195=TRUE)</f>
        <v>0</v>
      </c>
      <c r="AN195" t="b">
        <f t="shared" ref="AN195:AN228" si="164">AND(AH195=TRUE,Y195=TRUE)</f>
        <v>0</v>
      </c>
      <c r="AO195" t="b">
        <f t="shared" ref="AO195:AO228" si="165">AND(P195=TRUE,AA195=TRUE)</f>
        <v>0</v>
      </c>
      <c r="AP195" t="b">
        <f t="shared" ref="AP195:AP228" si="166">AND(AO195=TRUE,Q195=TRUE)</f>
        <v>0</v>
      </c>
      <c r="AQ195" t="b">
        <f t="shared" ref="AQ195:AQ228" si="167">AND(AH195=TRUE,Y195=TRUE)</f>
        <v>0</v>
      </c>
      <c r="AR195" t="b">
        <f t="shared" ref="AR195:AR229" si="168">F195=1</f>
        <v>0</v>
      </c>
      <c r="AS195" t="b">
        <f t="shared" ref="AS195:AS229" si="169">G195=1</f>
        <v>0</v>
      </c>
      <c r="AT195" t="b">
        <f t="shared" ref="AT195:AT229" si="170">AND(AR195=TRUE,AS195=TRUE)</f>
        <v>0</v>
      </c>
      <c r="AU195" t="b">
        <f t="shared" ref="AU195:AU229" si="171">H195=1</f>
        <v>0</v>
      </c>
      <c r="AV195" t="b">
        <f t="shared" ref="AV195:AV229" si="172">I195=1</f>
        <v>0</v>
      </c>
      <c r="AW195" t="b">
        <f t="shared" ref="AW195:AW229" si="173">OR(AU195=TRUE,AV195=TRUE)</f>
        <v>0</v>
      </c>
      <c r="AX195" t="b">
        <f t="shared" ref="AX195:AX229" si="174">AND(AT195=TRUE,AW195=TRUE)</f>
        <v>0</v>
      </c>
      <c r="AY195" t="b">
        <f t="shared" ref="AY195:AY229" si="175">OR(AR195=TRUE,AS195=TRUE)</f>
        <v>0</v>
      </c>
      <c r="AZ195" t="b">
        <f t="shared" ref="AZ195:AZ229" si="176">AND(AY195=TRUE,AA195=FALSE)</f>
        <v>0</v>
      </c>
      <c r="BA195" t="b">
        <f t="shared" ref="BA195:BA229" si="177">F195=0.5</f>
        <v>0</v>
      </c>
      <c r="BB195" t="b">
        <f t="shared" ref="BB195:BB229" si="178">G195=0.5</f>
        <v>0</v>
      </c>
      <c r="BC195" t="b">
        <f t="shared" ref="BC195:BC229" si="179">OR(BA195=TRUE,BB195=TRUE)</f>
        <v>0</v>
      </c>
      <c r="BD195" t="b">
        <f t="shared" ref="BD195:BD229" si="180">OR(AY195=TRUE,BC195=TRUE)</f>
        <v>0</v>
      </c>
      <c r="BE195" t="b">
        <f t="shared" ref="BE195:BE229" si="181">AND(BD195=TRUE,AA195=FALSE)</f>
        <v>0</v>
      </c>
      <c r="BF195" t="b">
        <f t="shared" ref="BF195:BF229" si="182">AND(K195=TRUE,AA195=TRUE)</f>
        <v>0</v>
      </c>
    </row>
    <row r="196" spans="1:58" x14ac:dyDescent="0.2">
      <c r="A196" t="s">
        <v>8</v>
      </c>
      <c r="B196" s="5">
        <v>-5.3751686689999998</v>
      </c>
      <c r="C196" s="5">
        <v>62</v>
      </c>
      <c r="D196" s="5" t="s">
        <v>13</v>
      </c>
      <c r="F196">
        <v>0</v>
      </c>
      <c r="G196" s="5">
        <v>0</v>
      </c>
      <c r="H196" s="5">
        <v>0</v>
      </c>
      <c r="I196" s="5">
        <v>0</v>
      </c>
      <c r="J196" t="s">
        <v>91</v>
      </c>
      <c r="K196" t="b">
        <f t="shared" si="137"/>
        <v>1</v>
      </c>
      <c r="L196" t="b">
        <f t="shared" si="138"/>
        <v>1</v>
      </c>
      <c r="M196" t="b">
        <f t="shared" si="139"/>
        <v>1</v>
      </c>
      <c r="N196">
        <v>1</v>
      </c>
      <c r="O196" t="b">
        <f t="shared" si="140"/>
        <v>0</v>
      </c>
      <c r="P196" t="b">
        <f t="shared" si="141"/>
        <v>1</v>
      </c>
      <c r="Q196" t="b">
        <f t="shared" si="142"/>
        <v>0</v>
      </c>
      <c r="R196" t="b">
        <f t="shared" si="143"/>
        <v>0</v>
      </c>
      <c r="S196" t="b">
        <f t="shared" si="144"/>
        <v>0</v>
      </c>
      <c r="T196" t="b">
        <f t="shared" si="145"/>
        <v>0</v>
      </c>
      <c r="U196" t="b">
        <f t="shared" si="146"/>
        <v>1</v>
      </c>
      <c r="V196" t="b">
        <f t="shared" si="147"/>
        <v>0</v>
      </c>
      <c r="W196" t="b">
        <f t="shared" si="148"/>
        <v>0</v>
      </c>
      <c r="X196" t="b">
        <f t="shared" si="149"/>
        <v>0</v>
      </c>
      <c r="Y196" t="b">
        <f t="shared" si="150"/>
        <v>0</v>
      </c>
      <c r="Z196" t="b">
        <f t="shared" si="151"/>
        <v>0</v>
      </c>
      <c r="AA196" t="b">
        <v>0</v>
      </c>
      <c r="AB196" t="b">
        <f t="shared" si="152"/>
        <v>1</v>
      </c>
      <c r="AC196" t="b">
        <f t="shared" si="153"/>
        <v>0</v>
      </c>
      <c r="AD196" t="b">
        <f t="shared" si="154"/>
        <v>1</v>
      </c>
      <c r="AE196" t="b">
        <f t="shared" si="155"/>
        <v>0</v>
      </c>
      <c r="AF196" t="b">
        <f t="shared" si="156"/>
        <v>0</v>
      </c>
      <c r="AG196" t="b">
        <f t="shared" si="157"/>
        <v>0</v>
      </c>
      <c r="AH196" t="b">
        <f t="shared" si="158"/>
        <v>0</v>
      </c>
      <c r="AI196" t="b">
        <f t="shared" si="159"/>
        <v>0</v>
      </c>
      <c r="AJ196" t="b">
        <f t="shared" si="160"/>
        <v>0</v>
      </c>
      <c r="AK196" t="b">
        <f t="shared" si="161"/>
        <v>0</v>
      </c>
      <c r="AL196" t="b">
        <f t="shared" si="162"/>
        <v>0</v>
      </c>
      <c r="AM196" t="b">
        <f t="shared" si="163"/>
        <v>0</v>
      </c>
      <c r="AN196" t="b">
        <f t="shared" si="164"/>
        <v>0</v>
      </c>
      <c r="AO196" t="b">
        <f t="shared" si="165"/>
        <v>0</v>
      </c>
      <c r="AP196" t="b">
        <f t="shared" si="166"/>
        <v>0</v>
      </c>
      <c r="AQ196" t="b">
        <f t="shared" si="167"/>
        <v>0</v>
      </c>
      <c r="AR196" t="b">
        <f t="shared" si="168"/>
        <v>0</v>
      </c>
      <c r="AS196" t="b">
        <f t="shared" si="169"/>
        <v>0</v>
      </c>
      <c r="AT196" t="b">
        <f t="shared" si="170"/>
        <v>0</v>
      </c>
      <c r="AU196" t="b">
        <f t="shared" si="171"/>
        <v>0</v>
      </c>
      <c r="AV196" t="b">
        <f t="shared" si="172"/>
        <v>0</v>
      </c>
      <c r="AW196" t="b">
        <f t="shared" si="173"/>
        <v>0</v>
      </c>
      <c r="AX196" t="b">
        <f t="shared" si="174"/>
        <v>0</v>
      </c>
      <c r="AY196" t="b">
        <f t="shared" si="175"/>
        <v>0</v>
      </c>
      <c r="AZ196" t="b">
        <f t="shared" si="176"/>
        <v>0</v>
      </c>
      <c r="BA196" t="b">
        <f t="shared" si="177"/>
        <v>0</v>
      </c>
      <c r="BB196" t="b">
        <f t="shared" si="178"/>
        <v>0</v>
      </c>
      <c r="BC196" t="b">
        <f t="shared" si="179"/>
        <v>0</v>
      </c>
      <c r="BD196" t="b">
        <f t="shared" si="180"/>
        <v>0</v>
      </c>
      <c r="BE196" t="b">
        <f t="shared" si="181"/>
        <v>0</v>
      </c>
      <c r="BF196" t="b">
        <f t="shared" si="182"/>
        <v>0</v>
      </c>
    </row>
    <row r="197" spans="1:58" x14ac:dyDescent="0.2">
      <c r="A197" t="s">
        <v>8</v>
      </c>
      <c r="B197" s="5">
        <v>-5.3183706559999999</v>
      </c>
      <c r="C197" s="5">
        <v>60</v>
      </c>
      <c r="D197" s="5" t="s">
        <v>9</v>
      </c>
      <c r="F197">
        <v>0</v>
      </c>
      <c r="G197" s="5">
        <v>0</v>
      </c>
      <c r="H197" s="5">
        <v>0</v>
      </c>
      <c r="I197" s="5">
        <v>0</v>
      </c>
      <c r="J197" t="s">
        <v>91</v>
      </c>
      <c r="K197" t="b">
        <f t="shared" ref="K197:K229" si="183">IF(F197=0,TRUE)</f>
        <v>1</v>
      </c>
      <c r="L197" t="b">
        <f t="shared" si="138"/>
        <v>1</v>
      </c>
      <c r="M197" t="b">
        <f t="shared" si="139"/>
        <v>1</v>
      </c>
      <c r="N197">
        <v>1</v>
      </c>
      <c r="O197" t="b">
        <f t="shared" si="140"/>
        <v>0</v>
      </c>
      <c r="P197" t="b">
        <f t="shared" si="141"/>
        <v>1</v>
      </c>
      <c r="Q197" t="b">
        <f t="shared" si="142"/>
        <v>0</v>
      </c>
      <c r="R197" t="b">
        <f t="shared" si="143"/>
        <v>0</v>
      </c>
      <c r="S197" t="b">
        <f t="shared" si="144"/>
        <v>0</v>
      </c>
      <c r="T197" t="b">
        <f t="shared" si="145"/>
        <v>0</v>
      </c>
      <c r="U197" t="b">
        <f t="shared" si="146"/>
        <v>1</v>
      </c>
      <c r="V197" t="b">
        <f t="shared" si="147"/>
        <v>0</v>
      </c>
      <c r="W197" t="b">
        <f t="shared" si="148"/>
        <v>0</v>
      </c>
      <c r="X197" t="b">
        <f t="shared" si="149"/>
        <v>0</v>
      </c>
      <c r="Y197" t="b">
        <f t="shared" si="150"/>
        <v>0</v>
      </c>
      <c r="Z197" t="b">
        <f t="shared" si="151"/>
        <v>0</v>
      </c>
      <c r="AA197" t="b">
        <v>0</v>
      </c>
      <c r="AB197" t="b">
        <f t="shared" si="152"/>
        <v>1</v>
      </c>
      <c r="AC197" t="b">
        <f t="shared" si="153"/>
        <v>0</v>
      </c>
      <c r="AD197" t="b">
        <f t="shared" si="154"/>
        <v>1</v>
      </c>
      <c r="AE197" t="b">
        <f t="shared" si="155"/>
        <v>0</v>
      </c>
      <c r="AF197" t="b">
        <f t="shared" si="156"/>
        <v>0</v>
      </c>
      <c r="AG197" t="b">
        <f t="shared" si="157"/>
        <v>0</v>
      </c>
      <c r="AH197" t="b">
        <f t="shared" si="158"/>
        <v>0</v>
      </c>
      <c r="AI197" t="b">
        <f t="shared" si="159"/>
        <v>0</v>
      </c>
      <c r="AJ197" t="b">
        <f t="shared" si="160"/>
        <v>0</v>
      </c>
      <c r="AK197" t="b">
        <f t="shared" si="161"/>
        <v>0</v>
      </c>
      <c r="AL197" t="b">
        <f t="shared" si="162"/>
        <v>0</v>
      </c>
      <c r="AM197" t="b">
        <f t="shared" si="163"/>
        <v>0</v>
      </c>
      <c r="AN197" t="b">
        <f t="shared" si="164"/>
        <v>0</v>
      </c>
      <c r="AO197" t="b">
        <f t="shared" si="165"/>
        <v>0</v>
      </c>
      <c r="AP197" t="b">
        <f t="shared" si="166"/>
        <v>0</v>
      </c>
      <c r="AQ197" t="b">
        <f t="shared" si="167"/>
        <v>0</v>
      </c>
      <c r="AR197" t="b">
        <f t="shared" si="168"/>
        <v>0</v>
      </c>
      <c r="AS197" t="b">
        <f t="shared" si="169"/>
        <v>0</v>
      </c>
      <c r="AT197" t="b">
        <f t="shared" si="170"/>
        <v>0</v>
      </c>
      <c r="AU197" t="b">
        <f t="shared" si="171"/>
        <v>0</v>
      </c>
      <c r="AV197" t="b">
        <f t="shared" si="172"/>
        <v>0</v>
      </c>
      <c r="AW197" t="b">
        <f t="shared" si="173"/>
        <v>0</v>
      </c>
      <c r="AX197" t="b">
        <f t="shared" si="174"/>
        <v>0</v>
      </c>
      <c r="AY197" t="b">
        <f t="shared" si="175"/>
        <v>0</v>
      </c>
      <c r="AZ197" t="b">
        <f t="shared" si="176"/>
        <v>0</v>
      </c>
      <c r="BA197" t="b">
        <f t="shared" si="177"/>
        <v>0</v>
      </c>
      <c r="BB197" t="b">
        <f t="shared" si="178"/>
        <v>0</v>
      </c>
      <c r="BC197" t="b">
        <f t="shared" si="179"/>
        <v>0</v>
      </c>
      <c r="BD197" t="b">
        <f t="shared" si="180"/>
        <v>0</v>
      </c>
      <c r="BE197" t="b">
        <f t="shared" si="181"/>
        <v>0</v>
      </c>
      <c r="BF197" t="b">
        <f t="shared" si="182"/>
        <v>0</v>
      </c>
    </row>
    <row r="198" spans="1:58" x14ac:dyDescent="0.2">
      <c r="A198" t="s">
        <v>8</v>
      </c>
      <c r="B198" s="5">
        <v>-4.9671237980000003</v>
      </c>
      <c r="C198" s="5">
        <v>64</v>
      </c>
      <c r="D198" s="5" t="s">
        <v>9</v>
      </c>
      <c r="F198">
        <v>0</v>
      </c>
      <c r="G198" s="5">
        <v>0</v>
      </c>
      <c r="H198" s="5">
        <v>0</v>
      </c>
      <c r="I198" s="5">
        <v>0</v>
      </c>
      <c r="J198" t="s">
        <v>91</v>
      </c>
      <c r="K198" t="b">
        <f t="shared" si="183"/>
        <v>1</v>
      </c>
      <c r="L198" t="b">
        <f t="shared" si="138"/>
        <v>1</v>
      </c>
      <c r="M198" t="b">
        <f t="shared" si="139"/>
        <v>1</v>
      </c>
      <c r="N198">
        <v>1</v>
      </c>
      <c r="O198" t="b">
        <f t="shared" si="140"/>
        <v>0</v>
      </c>
      <c r="P198" t="b">
        <f t="shared" si="141"/>
        <v>1</v>
      </c>
      <c r="Q198" t="b">
        <f t="shared" si="142"/>
        <v>0</v>
      </c>
      <c r="R198" t="b">
        <f t="shared" si="143"/>
        <v>0</v>
      </c>
      <c r="S198" t="b">
        <f t="shared" si="144"/>
        <v>0</v>
      </c>
      <c r="T198" t="b">
        <f t="shared" si="145"/>
        <v>0</v>
      </c>
      <c r="U198" t="b">
        <f t="shared" si="146"/>
        <v>1</v>
      </c>
      <c r="V198" t="b">
        <f t="shared" si="147"/>
        <v>0</v>
      </c>
      <c r="W198" t="b">
        <f t="shared" si="148"/>
        <v>0</v>
      </c>
      <c r="X198" t="b">
        <f t="shared" si="149"/>
        <v>0</v>
      </c>
      <c r="Y198" t="b">
        <f t="shared" si="150"/>
        <v>0</v>
      </c>
      <c r="Z198" t="b">
        <f t="shared" si="151"/>
        <v>0</v>
      </c>
      <c r="AA198" t="b">
        <v>0</v>
      </c>
      <c r="AB198" t="b">
        <f t="shared" si="152"/>
        <v>1</v>
      </c>
      <c r="AC198" t="b">
        <f t="shared" si="153"/>
        <v>0</v>
      </c>
      <c r="AD198" t="b">
        <f t="shared" si="154"/>
        <v>1</v>
      </c>
      <c r="AE198" t="b">
        <f t="shared" si="155"/>
        <v>0</v>
      </c>
      <c r="AF198" t="b">
        <f t="shared" si="156"/>
        <v>0</v>
      </c>
      <c r="AG198" t="b">
        <f t="shared" si="157"/>
        <v>0</v>
      </c>
      <c r="AH198" t="b">
        <f t="shared" si="158"/>
        <v>0</v>
      </c>
      <c r="AI198" t="b">
        <f t="shared" si="159"/>
        <v>0</v>
      </c>
      <c r="AJ198" t="b">
        <f t="shared" si="160"/>
        <v>0</v>
      </c>
      <c r="AK198" t="b">
        <f t="shared" si="161"/>
        <v>0</v>
      </c>
      <c r="AL198" t="b">
        <f t="shared" si="162"/>
        <v>0</v>
      </c>
      <c r="AM198" t="b">
        <f t="shared" si="163"/>
        <v>0</v>
      </c>
      <c r="AN198" t="b">
        <f t="shared" si="164"/>
        <v>0</v>
      </c>
      <c r="AO198" t="b">
        <f t="shared" si="165"/>
        <v>0</v>
      </c>
      <c r="AP198" t="b">
        <f t="shared" si="166"/>
        <v>0</v>
      </c>
      <c r="AQ198" t="b">
        <f t="shared" si="167"/>
        <v>0</v>
      </c>
      <c r="AR198" t="b">
        <f t="shared" si="168"/>
        <v>0</v>
      </c>
      <c r="AS198" t="b">
        <f t="shared" si="169"/>
        <v>0</v>
      </c>
      <c r="AT198" t="b">
        <f t="shared" si="170"/>
        <v>0</v>
      </c>
      <c r="AU198" t="b">
        <f t="shared" si="171"/>
        <v>0</v>
      </c>
      <c r="AV198" t="b">
        <f t="shared" si="172"/>
        <v>0</v>
      </c>
      <c r="AW198" t="b">
        <f t="shared" si="173"/>
        <v>0</v>
      </c>
      <c r="AX198" t="b">
        <f t="shared" si="174"/>
        <v>0</v>
      </c>
      <c r="AY198" t="b">
        <f t="shared" si="175"/>
        <v>0</v>
      </c>
      <c r="AZ198" t="b">
        <f t="shared" si="176"/>
        <v>0</v>
      </c>
      <c r="BA198" t="b">
        <f t="shared" si="177"/>
        <v>0</v>
      </c>
      <c r="BB198" t="b">
        <f t="shared" si="178"/>
        <v>0</v>
      </c>
      <c r="BC198" t="b">
        <f t="shared" si="179"/>
        <v>0</v>
      </c>
      <c r="BD198" t="b">
        <f t="shared" si="180"/>
        <v>0</v>
      </c>
      <c r="BE198" t="b">
        <f t="shared" si="181"/>
        <v>0</v>
      </c>
      <c r="BF198" t="b">
        <f t="shared" si="182"/>
        <v>0</v>
      </c>
    </row>
    <row r="199" spans="1:58" x14ac:dyDescent="0.2">
      <c r="A199" t="s">
        <v>8</v>
      </c>
      <c r="B199" s="5">
        <v>-4.8526087950000001</v>
      </c>
      <c r="C199" s="5">
        <v>77</v>
      </c>
      <c r="D199" s="5" t="s">
        <v>13</v>
      </c>
      <c r="F199">
        <v>0</v>
      </c>
      <c r="G199" s="5">
        <v>0</v>
      </c>
      <c r="H199" s="5">
        <v>0</v>
      </c>
      <c r="I199" s="5">
        <v>0</v>
      </c>
      <c r="J199" t="s">
        <v>91</v>
      </c>
      <c r="K199" t="b">
        <f t="shared" si="183"/>
        <v>1</v>
      </c>
      <c r="L199" t="b">
        <f t="shared" si="138"/>
        <v>1</v>
      </c>
      <c r="M199" t="b">
        <f t="shared" si="139"/>
        <v>1</v>
      </c>
      <c r="N199">
        <v>1</v>
      </c>
      <c r="O199" t="b">
        <f t="shared" si="140"/>
        <v>0</v>
      </c>
      <c r="P199" t="b">
        <f t="shared" si="141"/>
        <v>1</v>
      </c>
      <c r="Q199" t="b">
        <f t="shared" si="142"/>
        <v>0</v>
      </c>
      <c r="R199" t="b">
        <f t="shared" si="143"/>
        <v>0</v>
      </c>
      <c r="S199" t="b">
        <f t="shared" si="144"/>
        <v>0</v>
      </c>
      <c r="T199" t="b">
        <f t="shared" si="145"/>
        <v>0</v>
      </c>
      <c r="U199" t="b">
        <f t="shared" si="146"/>
        <v>1</v>
      </c>
      <c r="V199" t="b">
        <f t="shared" si="147"/>
        <v>0</v>
      </c>
      <c r="W199" t="b">
        <f t="shared" si="148"/>
        <v>0</v>
      </c>
      <c r="X199" t="b">
        <f t="shared" si="149"/>
        <v>0</v>
      </c>
      <c r="Y199" t="b">
        <f t="shared" si="150"/>
        <v>0</v>
      </c>
      <c r="Z199" t="b">
        <f t="shared" si="151"/>
        <v>0</v>
      </c>
      <c r="AA199" t="b">
        <v>0</v>
      </c>
      <c r="AB199" t="b">
        <f t="shared" si="152"/>
        <v>1</v>
      </c>
      <c r="AC199" t="b">
        <f t="shared" si="153"/>
        <v>0</v>
      </c>
      <c r="AD199" t="b">
        <f t="shared" si="154"/>
        <v>1</v>
      </c>
      <c r="AE199" t="b">
        <f t="shared" si="155"/>
        <v>0</v>
      </c>
      <c r="AF199" t="b">
        <f t="shared" si="156"/>
        <v>0</v>
      </c>
      <c r="AG199" t="b">
        <f t="shared" si="157"/>
        <v>0</v>
      </c>
      <c r="AH199" t="b">
        <f t="shared" si="158"/>
        <v>0</v>
      </c>
      <c r="AI199" t="b">
        <f t="shared" si="159"/>
        <v>0</v>
      </c>
      <c r="AJ199" t="b">
        <f t="shared" si="160"/>
        <v>0</v>
      </c>
      <c r="AK199" t="b">
        <f t="shared" si="161"/>
        <v>0</v>
      </c>
      <c r="AL199" t="b">
        <f t="shared" si="162"/>
        <v>0</v>
      </c>
      <c r="AM199" t="b">
        <f t="shared" si="163"/>
        <v>0</v>
      </c>
      <c r="AN199" t="b">
        <f t="shared" si="164"/>
        <v>0</v>
      </c>
      <c r="AO199" t="b">
        <f t="shared" si="165"/>
        <v>0</v>
      </c>
      <c r="AP199" t="b">
        <f t="shared" si="166"/>
        <v>0</v>
      </c>
      <c r="AQ199" t="b">
        <f t="shared" si="167"/>
        <v>0</v>
      </c>
      <c r="AR199" t="b">
        <f t="shared" si="168"/>
        <v>0</v>
      </c>
      <c r="AS199" t="b">
        <f t="shared" si="169"/>
        <v>0</v>
      </c>
      <c r="AT199" t="b">
        <f t="shared" si="170"/>
        <v>0</v>
      </c>
      <c r="AU199" t="b">
        <f t="shared" si="171"/>
        <v>0</v>
      </c>
      <c r="AV199" t="b">
        <f t="shared" si="172"/>
        <v>0</v>
      </c>
      <c r="AW199" t="b">
        <f t="shared" si="173"/>
        <v>0</v>
      </c>
      <c r="AX199" t="b">
        <f t="shared" si="174"/>
        <v>0</v>
      </c>
      <c r="AY199" t="b">
        <f t="shared" si="175"/>
        <v>0</v>
      </c>
      <c r="AZ199" t="b">
        <f t="shared" si="176"/>
        <v>0</v>
      </c>
      <c r="BA199" t="b">
        <f t="shared" si="177"/>
        <v>0</v>
      </c>
      <c r="BB199" t="b">
        <f t="shared" si="178"/>
        <v>0</v>
      </c>
      <c r="BC199" t="b">
        <f t="shared" si="179"/>
        <v>0</v>
      </c>
      <c r="BD199" t="b">
        <f t="shared" si="180"/>
        <v>0</v>
      </c>
      <c r="BE199" t="b">
        <f t="shared" si="181"/>
        <v>0</v>
      </c>
      <c r="BF199" t="b">
        <f t="shared" si="182"/>
        <v>0</v>
      </c>
    </row>
    <row r="200" spans="1:58" x14ac:dyDescent="0.2">
      <c r="A200" t="s">
        <v>8</v>
      </c>
      <c r="B200" s="5">
        <v>-4.5812398910000001</v>
      </c>
      <c r="C200" s="5">
        <v>74</v>
      </c>
      <c r="D200" s="5" t="s">
        <v>9</v>
      </c>
      <c r="F200">
        <v>0</v>
      </c>
      <c r="G200" s="5">
        <v>0</v>
      </c>
      <c r="H200" s="5">
        <v>0</v>
      </c>
      <c r="I200" s="5">
        <v>0</v>
      </c>
      <c r="J200" t="s">
        <v>91</v>
      </c>
      <c r="K200" t="b">
        <f t="shared" si="183"/>
        <v>1</v>
      </c>
      <c r="L200" t="b">
        <f t="shared" si="138"/>
        <v>1</v>
      </c>
      <c r="M200" t="b">
        <f t="shared" si="139"/>
        <v>1</v>
      </c>
      <c r="N200">
        <v>1</v>
      </c>
      <c r="O200" t="b">
        <f t="shared" si="140"/>
        <v>0</v>
      </c>
      <c r="P200" t="b">
        <f t="shared" si="141"/>
        <v>1</v>
      </c>
      <c r="Q200" t="b">
        <f t="shared" si="142"/>
        <v>0</v>
      </c>
      <c r="R200" t="b">
        <f t="shared" si="143"/>
        <v>0</v>
      </c>
      <c r="S200" t="b">
        <f t="shared" si="144"/>
        <v>0</v>
      </c>
      <c r="T200" t="b">
        <f t="shared" si="145"/>
        <v>0</v>
      </c>
      <c r="U200" t="b">
        <f t="shared" si="146"/>
        <v>1</v>
      </c>
      <c r="V200" t="b">
        <f t="shared" si="147"/>
        <v>0</v>
      </c>
      <c r="W200" t="b">
        <f t="shared" si="148"/>
        <v>0</v>
      </c>
      <c r="X200" t="b">
        <f t="shared" si="149"/>
        <v>0</v>
      </c>
      <c r="Y200" t="b">
        <f t="shared" si="150"/>
        <v>0</v>
      </c>
      <c r="Z200" t="b">
        <f t="shared" si="151"/>
        <v>0</v>
      </c>
      <c r="AA200" t="b">
        <v>0</v>
      </c>
      <c r="AB200" t="b">
        <f t="shared" si="152"/>
        <v>1</v>
      </c>
      <c r="AC200" t="b">
        <f t="shared" si="153"/>
        <v>0</v>
      </c>
      <c r="AD200" t="b">
        <f t="shared" si="154"/>
        <v>1</v>
      </c>
      <c r="AE200" t="b">
        <f t="shared" si="155"/>
        <v>0</v>
      </c>
      <c r="AF200" t="b">
        <f t="shared" si="156"/>
        <v>0</v>
      </c>
      <c r="AG200" t="b">
        <f t="shared" si="157"/>
        <v>0</v>
      </c>
      <c r="AH200" t="b">
        <f t="shared" si="158"/>
        <v>0</v>
      </c>
      <c r="AI200" t="b">
        <f t="shared" si="159"/>
        <v>0</v>
      </c>
      <c r="AJ200" t="b">
        <f t="shared" si="160"/>
        <v>0</v>
      </c>
      <c r="AK200" t="b">
        <f t="shared" si="161"/>
        <v>0</v>
      </c>
      <c r="AL200" t="b">
        <f t="shared" si="162"/>
        <v>0</v>
      </c>
      <c r="AM200" t="b">
        <f t="shared" si="163"/>
        <v>0</v>
      </c>
      <c r="AN200" t="b">
        <f t="shared" si="164"/>
        <v>0</v>
      </c>
      <c r="AO200" t="b">
        <f t="shared" si="165"/>
        <v>0</v>
      </c>
      <c r="AP200" t="b">
        <f t="shared" si="166"/>
        <v>0</v>
      </c>
      <c r="AQ200" t="b">
        <f t="shared" si="167"/>
        <v>0</v>
      </c>
      <c r="AR200" t="b">
        <f t="shared" si="168"/>
        <v>0</v>
      </c>
      <c r="AS200" t="b">
        <f t="shared" si="169"/>
        <v>0</v>
      </c>
      <c r="AT200" t="b">
        <f t="shared" si="170"/>
        <v>0</v>
      </c>
      <c r="AU200" t="b">
        <f t="shared" si="171"/>
        <v>0</v>
      </c>
      <c r="AV200" t="b">
        <f t="shared" si="172"/>
        <v>0</v>
      </c>
      <c r="AW200" t="b">
        <f t="shared" si="173"/>
        <v>0</v>
      </c>
      <c r="AX200" t="b">
        <f t="shared" si="174"/>
        <v>0</v>
      </c>
      <c r="AY200" t="b">
        <f t="shared" si="175"/>
        <v>0</v>
      </c>
      <c r="AZ200" t="b">
        <f t="shared" si="176"/>
        <v>0</v>
      </c>
      <c r="BA200" t="b">
        <f t="shared" si="177"/>
        <v>0</v>
      </c>
      <c r="BB200" t="b">
        <f t="shared" si="178"/>
        <v>0</v>
      </c>
      <c r="BC200" t="b">
        <f t="shared" si="179"/>
        <v>0</v>
      </c>
      <c r="BD200" t="b">
        <f t="shared" si="180"/>
        <v>0</v>
      </c>
      <c r="BE200" t="b">
        <f t="shared" si="181"/>
        <v>0</v>
      </c>
      <c r="BF200" t="b">
        <f t="shared" si="182"/>
        <v>0</v>
      </c>
    </row>
    <row r="201" spans="1:58" x14ac:dyDescent="0.2">
      <c r="A201" t="s">
        <v>8</v>
      </c>
      <c r="B201" s="5">
        <v>-4.4213471929999999</v>
      </c>
      <c r="C201" s="5">
        <v>66</v>
      </c>
      <c r="D201" s="5" t="s">
        <v>9</v>
      </c>
      <c r="F201">
        <v>0</v>
      </c>
      <c r="G201" s="5">
        <v>0</v>
      </c>
      <c r="H201" s="5">
        <v>0</v>
      </c>
      <c r="I201" s="5">
        <v>0</v>
      </c>
      <c r="J201" t="s">
        <v>91</v>
      </c>
      <c r="K201" t="b">
        <f t="shared" si="183"/>
        <v>1</v>
      </c>
      <c r="L201" t="b">
        <f t="shared" si="138"/>
        <v>1</v>
      </c>
      <c r="M201" t="b">
        <f t="shared" si="139"/>
        <v>1</v>
      </c>
      <c r="N201">
        <v>1</v>
      </c>
      <c r="O201" t="b">
        <f t="shared" si="140"/>
        <v>0</v>
      </c>
      <c r="P201" t="b">
        <f t="shared" si="141"/>
        <v>1</v>
      </c>
      <c r="Q201" t="b">
        <f t="shared" si="142"/>
        <v>0</v>
      </c>
      <c r="R201" t="b">
        <f t="shared" si="143"/>
        <v>0</v>
      </c>
      <c r="S201" t="b">
        <f t="shared" si="144"/>
        <v>0</v>
      </c>
      <c r="T201" t="b">
        <f t="shared" si="145"/>
        <v>0</v>
      </c>
      <c r="U201" t="b">
        <f t="shared" si="146"/>
        <v>1</v>
      </c>
      <c r="V201" t="b">
        <f t="shared" si="147"/>
        <v>0</v>
      </c>
      <c r="W201" t="b">
        <f t="shared" si="148"/>
        <v>0</v>
      </c>
      <c r="X201" t="b">
        <f t="shared" si="149"/>
        <v>0</v>
      </c>
      <c r="Y201" t="b">
        <f t="shared" si="150"/>
        <v>0</v>
      </c>
      <c r="Z201" t="b">
        <f t="shared" si="151"/>
        <v>0</v>
      </c>
      <c r="AA201" t="b">
        <v>0</v>
      </c>
      <c r="AB201" t="b">
        <f t="shared" si="152"/>
        <v>1</v>
      </c>
      <c r="AC201" t="b">
        <f t="shared" si="153"/>
        <v>0</v>
      </c>
      <c r="AD201" t="b">
        <f t="shared" si="154"/>
        <v>1</v>
      </c>
      <c r="AE201" t="b">
        <f t="shared" si="155"/>
        <v>0</v>
      </c>
      <c r="AF201" t="b">
        <f t="shared" si="156"/>
        <v>0</v>
      </c>
      <c r="AG201" t="b">
        <f t="shared" si="157"/>
        <v>0</v>
      </c>
      <c r="AH201" t="b">
        <f t="shared" si="158"/>
        <v>0</v>
      </c>
      <c r="AI201" t="b">
        <f t="shared" si="159"/>
        <v>0</v>
      </c>
      <c r="AJ201" t="b">
        <f t="shared" si="160"/>
        <v>0</v>
      </c>
      <c r="AK201" t="b">
        <f t="shared" si="161"/>
        <v>0</v>
      </c>
      <c r="AL201" t="b">
        <f t="shared" si="162"/>
        <v>0</v>
      </c>
      <c r="AM201" t="b">
        <f t="shared" si="163"/>
        <v>0</v>
      </c>
      <c r="AN201" t="b">
        <f t="shared" si="164"/>
        <v>0</v>
      </c>
      <c r="AO201" t="b">
        <f t="shared" si="165"/>
        <v>0</v>
      </c>
      <c r="AP201" t="b">
        <f t="shared" si="166"/>
        <v>0</v>
      </c>
      <c r="AQ201" t="b">
        <f t="shared" si="167"/>
        <v>0</v>
      </c>
      <c r="AR201" t="b">
        <f t="shared" si="168"/>
        <v>0</v>
      </c>
      <c r="AS201" t="b">
        <f t="shared" si="169"/>
        <v>0</v>
      </c>
      <c r="AT201" t="b">
        <f t="shared" si="170"/>
        <v>0</v>
      </c>
      <c r="AU201" t="b">
        <f t="shared" si="171"/>
        <v>0</v>
      </c>
      <c r="AV201" t="b">
        <f t="shared" si="172"/>
        <v>0</v>
      </c>
      <c r="AW201" t="b">
        <f t="shared" si="173"/>
        <v>0</v>
      </c>
      <c r="AX201" t="b">
        <f t="shared" si="174"/>
        <v>0</v>
      </c>
      <c r="AY201" t="b">
        <f t="shared" si="175"/>
        <v>0</v>
      </c>
      <c r="AZ201" t="b">
        <f t="shared" si="176"/>
        <v>0</v>
      </c>
      <c r="BA201" t="b">
        <f t="shared" si="177"/>
        <v>0</v>
      </c>
      <c r="BB201" t="b">
        <f t="shared" si="178"/>
        <v>0</v>
      </c>
      <c r="BC201" t="b">
        <f t="shared" si="179"/>
        <v>0</v>
      </c>
      <c r="BD201" t="b">
        <f t="shared" si="180"/>
        <v>0</v>
      </c>
      <c r="BE201" t="b">
        <f t="shared" si="181"/>
        <v>0</v>
      </c>
      <c r="BF201" t="b">
        <f t="shared" si="182"/>
        <v>0</v>
      </c>
    </row>
    <row r="202" spans="1:58" x14ac:dyDescent="0.2">
      <c r="A202" t="s">
        <v>8</v>
      </c>
      <c r="B202" s="5">
        <v>-4.3677041909999996</v>
      </c>
      <c r="C202" s="5">
        <v>68</v>
      </c>
      <c r="D202" s="5" t="s">
        <v>9</v>
      </c>
      <c r="F202">
        <v>0</v>
      </c>
      <c r="G202" s="5">
        <v>0</v>
      </c>
      <c r="H202" s="5">
        <v>0</v>
      </c>
      <c r="I202" s="5">
        <v>0</v>
      </c>
      <c r="J202" t="s">
        <v>91</v>
      </c>
      <c r="K202" t="b">
        <f t="shared" si="183"/>
        <v>1</v>
      </c>
      <c r="L202" t="b">
        <f t="shared" si="138"/>
        <v>1</v>
      </c>
      <c r="M202" t="b">
        <f t="shared" si="139"/>
        <v>1</v>
      </c>
      <c r="N202">
        <v>1</v>
      </c>
      <c r="O202" t="b">
        <f t="shared" si="140"/>
        <v>0</v>
      </c>
      <c r="P202" t="b">
        <f t="shared" si="141"/>
        <v>1</v>
      </c>
      <c r="Q202" t="b">
        <f t="shared" si="142"/>
        <v>0</v>
      </c>
      <c r="R202" t="b">
        <f t="shared" si="143"/>
        <v>0</v>
      </c>
      <c r="S202" t="b">
        <f t="shared" si="144"/>
        <v>0</v>
      </c>
      <c r="T202" t="b">
        <f t="shared" si="145"/>
        <v>0</v>
      </c>
      <c r="U202" t="b">
        <f t="shared" si="146"/>
        <v>1</v>
      </c>
      <c r="V202" t="b">
        <f t="shared" si="147"/>
        <v>0</v>
      </c>
      <c r="W202" t="b">
        <f t="shared" si="148"/>
        <v>0</v>
      </c>
      <c r="X202" t="b">
        <f t="shared" si="149"/>
        <v>0</v>
      </c>
      <c r="Y202" t="b">
        <f t="shared" si="150"/>
        <v>0</v>
      </c>
      <c r="Z202" t="b">
        <f t="shared" si="151"/>
        <v>0</v>
      </c>
      <c r="AA202" t="b">
        <v>0</v>
      </c>
      <c r="AB202" t="b">
        <f t="shared" si="152"/>
        <v>1</v>
      </c>
      <c r="AC202" t="b">
        <f t="shared" si="153"/>
        <v>0</v>
      </c>
      <c r="AD202" t="b">
        <f t="shared" si="154"/>
        <v>1</v>
      </c>
      <c r="AE202" t="b">
        <f t="shared" si="155"/>
        <v>0</v>
      </c>
      <c r="AF202" t="b">
        <f t="shared" si="156"/>
        <v>0</v>
      </c>
      <c r="AG202" t="b">
        <f t="shared" si="157"/>
        <v>0</v>
      </c>
      <c r="AH202" t="b">
        <f t="shared" si="158"/>
        <v>0</v>
      </c>
      <c r="AI202" t="b">
        <f t="shared" si="159"/>
        <v>0</v>
      </c>
      <c r="AJ202" t="b">
        <f t="shared" si="160"/>
        <v>0</v>
      </c>
      <c r="AK202" t="b">
        <f t="shared" si="161"/>
        <v>0</v>
      </c>
      <c r="AL202" t="b">
        <f t="shared" si="162"/>
        <v>0</v>
      </c>
      <c r="AM202" t="b">
        <f t="shared" si="163"/>
        <v>0</v>
      </c>
      <c r="AN202" t="b">
        <f t="shared" si="164"/>
        <v>0</v>
      </c>
      <c r="AO202" t="b">
        <f t="shared" si="165"/>
        <v>0</v>
      </c>
      <c r="AP202" t="b">
        <f t="shared" si="166"/>
        <v>0</v>
      </c>
      <c r="AQ202" t="b">
        <f t="shared" si="167"/>
        <v>0</v>
      </c>
      <c r="AR202" t="b">
        <f t="shared" si="168"/>
        <v>0</v>
      </c>
      <c r="AS202" t="b">
        <f t="shared" si="169"/>
        <v>0</v>
      </c>
      <c r="AT202" t="b">
        <f t="shared" si="170"/>
        <v>0</v>
      </c>
      <c r="AU202" t="b">
        <f t="shared" si="171"/>
        <v>0</v>
      </c>
      <c r="AV202" t="b">
        <f t="shared" si="172"/>
        <v>0</v>
      </c>
      <c r="AW202" t="b">
        <f t="shared" si="173"/>
        <v>0</v>
      </c>
      <c r="AX202" t="b">
        <f t="shared" si="174"/>
        <v>0</v>
      </c>
      <c r="AY202" t="b">
        <f t="shared" si="175"/>
        <v>0</v>
      </c>
      <c r="AZ202" t="b">
        <f t="shared" si="176"/>
        <v>0</v>
      </c>
      <c r="BA202" t="b">
        <f t="shared" si="177"/>
        <v>0</v>
      </c>
      <c r="BB202" t="b">
        <f t="shared" si="178"/>
        <v>0</v>
      </c>
      <c r="BC202" t="b">
        <f t="shared" si="179"/>
        <v>0</v>
      </c>
      <c r="BD202" t="b">
        <f t="shared" si="180"/>
        <v>0</v>
      </c>
      <c r="BE202" t="b">
        <f t="shared" si="181"/>
        <v>0</v>
      </c>
      <c r="BF202" t="b">
        <f t="shared" si="182"/>
        <v>0</v>
      </c>
    </row>
    <row r="203" spans="1:58" x14ac:dyDescent="0.2">
      <c r="A203" t="s">
        <v>8</v>
      </c>
      <c r="B203" s="5">
        <v>-4.3485170799999997</v>
      </c>
      <c r="C203" s="5">
        <v>74</v>
      </c>
      <c r="D203" s="5" t="s">
        <v>9</v>
      </c>
      <c r="F203">
        <v>0</v>
      </c>
      <c r="G203" s="5">
        <v>0</v>
      </c>
      <c r="H203" s="5">
        <v>0</v>
      </c>
      <c r="I203" s="5">
        <v>0</v>
      </c>
      <c r="J203" t="s">
        <v>91</v>
      </c>
      <c r="K203" t="b">
        <f t="shared" si="183"/>
        <v>1</v>
      </c>
      <c r="L203" t="b">
        <f t="shared" si="138"/>
        <v>1</v>
      </c>
      <c r="M203" t="b">
        <f t="shared" si="139"/>
        <v>1</v>
      </c>
      <c r="N203">
        <v>1</v>
      </c>
      <c r="O203" t="b">
        <f t="shared" si="140"/>
        <v>0</v>
      </c>
      <c r="P203" t="b">
        <f t="shared" si="141"/>
        <v>1</v>
      </c>
      <c r="Q203" t="b">
        <f t="shared" si="142"/>
        <v>0</v>
      </c>
      <c r="R203" t="b">
        <f t="shared" si="143"/>
        <v>0</v>
      </c>
      <c r="S203" t="b">
        <f t="shared" si="144"/>
        <v>0</v>
      </c>
      <c r="T203" t="b">
        <f t="shared" si="145"/>
        <v>0</v>
      </c>
      <c r="U203" t="b">
        <f t="shared" si="146"/>
        <v>1</v>
      </c>
      <c r="V203" t="b">
        <f t="shared" si="147"/>
        <v>0</v>
      </c>
      <c r="W203" t="b">
        <f t="shared" si="148"/>
        <v>0</v>
      </c>
      <c r="X203" t="b">
        <f t="shared" si="149"/>
        <v>0</v>
      </c>
      <c r="Y203" t="b">
        <f t="shared" si="150"/>
        <v>0</v>
      </c>
      <c r="Z203" t="b">
        <f t="shared" si="151"/>
        <v>0</v>
      </c>
      <c r="AA203" t="b">
        <v>0</v>
      </c>
      <c r="AB203" t="b">
        <f t="shared" si="152"/>
        <v>1</v>
      </c>
      <c r="AC203" t="b">
        <f t="shared" si="153"/>
        <v>0</v>
      </c>
      <c r="AD203" t="b">
        <f t="shared" si="154"/>
        <v>1</v>
      </c>
      <c r="AE203" t="b">
        <f t="shared" si="155"/>
        <v>0</v>
      </c>
      <c r="AF203" t="b">
        <f t="shared" si="156"/>
        <v>0</v>
      </c>
      <c r="AG203" t="b">
        <f t="shared" si="157"/>
        <v>0</v>
      </c>
      <c r="AH203" t="b">
        <f t="shared" si="158"/>
        <v>0</v>
      </c>
      <c r="AI203" t="b">
        <f t="shared" si="159"/>
        <v>0</v>
      </c>
      <c r="AJ203" t="b">
        <f t="shared" si="160"/>
        <v>0</v>
      </c>
      <c r="AK203" t="b">
        <f t="shared" si="161"/>
        <v>0</v>
      </c>
      <c r="AL203" t="b">
        <f t="shared" si="162"/>
        <v>0</v>
      </c>
      <c r="AM203" t="b">
        <f t="shared" si="163"/>
        <v>0</v>
      </c>
      <c r="AN203" t="b">
        <f t="shared" si="164"/>
        <v>0</v>
      </c>
      <c r="AO203" t="b">
        <f t="shared" si="165"/>
        <v>0</v>
      </c>
      <c r="AP203" t="b">
        <f t="shared" si="166"/>
        <v>0</v>
      </c>
      <c r="AQ203" t="b">
        <f t="shared" si="167"/>
        <v>0</v>
      </c>
      <c r="AR203" t="b">
        <f t="shared" si="168"/>
        <v>0</v>
      </c>
      <c r="AS203" t="b">
        <f t="shared" si="169"/>
        <v>0</v>
      </c>
      <c r="AT203" t="b">
        <f t="shared" si="170"/>
        <v>0</v>
      </c>
      <c r="AU203" t="b">
        <f t="shared" si="171"/>
        <v>0</v>
      </c>
      <c r="AV203" t="b">
        <f t="shared" si="172"/>
        <v>0</v>
      </c>
      <c r="AW203" t="b">
        <f t="shared" si="173"/>
        <v>0</v>
      </c>
      <c r="AX203" t="b">
        <f t="shared" si="174"/>
        <v>0</v>
      </c>
      <c r="AY203" t="b">
        <f t="shared" si="175"/>
        <v>0</v>
      </c>
      <c r="AZ203" t="b">
        <f t="shared" si="176"/>
        <v>0</v>
      </c>
      <c r="BA203" t="b">
        <f t="shared" si="177"/>
        <v>0</v>
      </c>
      <c r="BB203" t="b">
        <f t="shared" si="178"/>
        <v>0</v>
      </c>
      <c r="BC203" t="b">
        <f t="shared" si="179"/>
        <v>0</v>
      </c>
      <c r="BD203" t="b">
        <f t="shared" si="180"/>
        <v>0</v>
      </c>
      <c r="BE203" t="b">
        <f t="shared" si="181"/>
        <v>0</v>
      </c>
      <c r="BF203" t="b">
        <f t="shared" si="182"/>
        <v>0</v>
      </c>
    </row>
    <row r="204" spans="1:58" x14ac:dyDescent="0.2">
      <c r="A204" t="s">
        <v>8</v>
      </c>
      <c r="B204" s="5">
        <v>-3.7640566149999999</v>
      </c>
      <c r="C204" s="5">
        <v>62</v>
      </c>
      <c r="D204" s="5" t="s">
        <v>9</v>
      </c>
      <c r="F204">
        <v>0</v>
      </c>
      <c r="G204" s="5">
        <v>0</v>
      </c>
      <c r="H204" s="5">
        <v>0</v>
      </c>
      <c r="I204" s="5">
        <v>0</v>
      </c>
      <c r="J204" t="s">
        <v>91</v>
      </c>
      <c r="K204" t="b">
        <f t="shared" si="183"/>
        <v>1</v>
      </c>
      <c r="L204" t="b">
        <f t="shared" si="138"/>
        <v>1</v>
      </c>
      <c r="M204" t="b">
        <f t="shared" si="139"/>
        <v>1</v>
      </c>
      <c r="N204">
        <v>1</v>
      </c>
      <c r="O204" t="b">
        <f t="shared" si="140"/>
        <v>0</v>
      </c>
      <c r="P204" t="b">
        <f t="shared" si="141"/>
        <v>1</v>
      </c>
      <c r="Q204" t="b">
        <f t="shared" si="142"/>
        <v>0</v>
      </c>
      <c r="R204" t="b">
        <f t="shared" si="143"/>
        <v>0</v>
      </c>
      <c r="S204" t="b">
        <f t="shared" si="144"/>
        <v>0</v>
      </c>
      <c r="T204" t="b">
        <f t="shared" si="145"/>
        <v>0</v>
      </c>
      <c r="U204" t="b">
        <f t="shared" si="146"/>
        <v>1</v>
      </c>
      <c r="V204" t="b">
        <f t="shared" si="147"/>
        <v>0</v>
      </c>
      <c r="W204" t="b">
        <f t="shared" si="148"/>
        <v>0</v>
      </c>
      <c r="X204" t="b">
        <f t="shared" si="149"/>
        <v>0</v>
      </c>
      <c r="Y204" t="b">
        <f t="shared" si="150"/>
        <v>0</v>
      </c>
      <c r="Z204" t="b">
        <f t="shared" si="151"/>
        <v>0</v>
      </c>
      <c r="AA204" t="b">
        <v>0</v>
      </c>
      <c r="AB204" t="b">
        <f t="shared" si="152"/>
        <v>1</v>
      </c>
      <c r="AC204" t="b">
        <f t="shared" si="153"/>
        <v>0</v>
      </c>
      <c r="AD204" t="b">
        <f t="shared" si="154"/>
        <v>1</v>
      </c>
      <c r="AE204" t="b">
        <f t="shared" si="155"/>
        <v>0</v>
      </c>
      <c r="AF204" t="b">
        <f t="shared" si="156"/>
        <v>0</v>
      </c>
      <c r="AG204" t="b">
        <f t="shared" si="157"/>
        <v>0</v>
      </c>
      <c r="AH204" t="b">
        <f t="shared" si="158"/>
        <v>0</v>
      </c>
      <c r="AI204" t="b">
        <f t="shared" si="159"/>
        <v>0</v>
      </c>
      <c r="AJ204" t="b">
        <f t="shared" si="160"/>
        <v>0</v>
      </c>
      <c r="AK204" t="b">
        <f t="shared" si="161"/>
        <v>0</v>
      </c>
      <c r="AL204" t="b">
        <f t="shared" si="162"/>
        <v>0</v>
      </c>
      <c r="AM204" t="b">
        <f t="shared" si="163"/>
        <v>0</v>
      </c>
      <c r="AN204" t="b">
        <f t="shared" si="164"/>
        <v>0</v>
      </c>
      <c r="AO204" t="b">
        <f t="shared" si="165"/>
        <v>0</v>
      </c>
      <c r="AP204" t="b">
        <f t="shared" si="166"/>
        <v>0</v>
      </c>
      <c r="AQ204" t="b">
        <f t="shared" si="167"/>
        <v>0</v>
      </c>
      <c r="AR204" t="b">
        <f t="shared" si="168"/>
        <v>0</v>
      </c>
      <c r="AS204" t="b">
        <f t="shared" si="169"/>
        <v>0</v>
      </c>
      <c r="AT204" t="b">
        <f t="shared" si="170"/>
        <v>0</v>
      </c>
      <c r="AU204" t="b">
        <f t="shared" si="171"/>
        <v>0</v>
      </c>
      <c r="AV204" t="b">
        <f t="shared" si="172"/>
        <v>0</v>
      </c>
      <c r="AW204" t="b">
        <f t="shared" si="173"/>
        <v>0</v>
      </c>
      <c r="AX204" t="b">
        <f t="shared" si="174"/>
        <v>0</v>
      </c>
      <c r="AY204" t="b">
        <f t="shared" si="175"/>
        <v>0</v>
      </c>
      <c r="AZ204" t="b">
        <f t="shared" si="176"/>
        <v>0</v>
      </c>
      <c r="BA204" t="b">
        <f t="shared" si="177"/>
        <v>0</v>
      </c>
      <c r="BB204" t="b">
        <f t="shared" si="178"/>
        <v>0</v>
      </c>
      <c r="BC204" t="b">
        <f t="shared" si="179"/>
        <v>0</v>
      </c>
      <c r="BD204" t="b">
        <f t="shared" si="180"/>
        <v>0</v>
      </c>
      <c r="BE204" t="b">
        <f t="shared" si="181"/>
        <v>0</v>
      </c>
      <c r="BF204" t="b">
        <f t="shared" si="182"/>
        <v>0</v>
      </c>
    </row>
    <row r="205" spans="1:58" x14ac:dyDescent="0.2">
      <c r="A205" t="s">
        <v>8</v>
      </c>
      <c r="B205" s="5">
        <v>-3.5628620519999998</v>
      </c>
      <c r="C205" s="5">
        <v>73</v>
      </c>
      <c r="D205" s="5" t="s">
        <v>13</v>
      </c>
      <c r="F205">
        <v>0</v>
      </c>
      <c r="G205" s="5">
        <v>0</v>
      </c>
      <c r="H205" s="5">
        <v>0</v>
      </c>
      <c r="I205" s="5">
        <v>0</v>
      </c>
      <c r="J205" t="s">
        <v>91</v>
      </c>
      <c r="K205" t="b">
        <f t="shared" si="183"/>
        <v>1</v>
      </c>
      <c r="L205" t="b">
        <f t="shared" si="138"/>
        <v>1</v>
      </c>
      <c r="M205" t="b">
        <f t="shared" si="139"/>
        <v>1</v>
      </c>
      <c r="N205">
        <v>1</v>
      </c>
      <c r="O205" t="b">
        <f t="shared" si="140"/>
        <v>0</v>
      </c>
      <c r="P205" t="b">
        <f t="shared" si="141"/>
        <v>1</v>
      </c>
      <c r="Q205" t="b">
        <f t="shared" si="142"/>
        <v>0</v>
      </c>
      <c r="R205" t="b">
        <f t="shared" si="143"/>
        <v>0</v>
      </c>
      <c r="S205" t="b">
        <f t="shared" si="144"/>
        <v>0</v>
      </c>
      <c r="T205" t="b">
        <f t="shared" si="145"/>
        <v>0</v>
      </c>
      <c r="U205" t="b">
        <f t="shared" si="146"/>
        <v>1</v>
      </c>
      <c r="V205" t="b">
        <f t="shared" si="147"/>
        <v>0</v>
      </c>
      <c r="W205" t="b">
        <f t="shared" si="148"/>
        <v>0</v>
      </c>
      <c r="X205" t="b">
        <f t="shared" si="149"/>
        <v>0</v>
      </c>
      <c r="Y205" t="b">
        <f t="shared" si="150"/>
        <v>0</v>
      </c>
      <c r="Z205" t="b">
        <f t="shared" si="151"/>
        <v>0</v>
      </c>
      <c r="AA205" t="b">
        <v>0</v>
      </c>
      <c r="AB205" t="b">
        <f t="shared" si="152"/>
        <v>1</v>
      </c>
      <c r="AC205" t="b">
        <f t="shared" si="153"/>
        <v>0</v>
      </c>
      <c r="AD205" t="b">
        <f t="shared" si="154"/>
        <v>1</v>
      </c>
      <c r="AE205" t="b">
        <f t="shared" si="155"/>
        <v>0</v>
      </c>
      <c r="AF205" t="b">
        <f t="shared" si="156"/>
        <v>0</v>
      </c>
      <c r="AG205" t="b">
        <f t="shared" si="157"/>
        <v>0</v>
      </c>
      <c r="AH205" t="b">
        <f t="shared" si="158"/>
        <v>0</v>
      </c>
      <c r="AI205" t="b">
        <f t="shared" si="159"/>
        <v>0</v>
      </c>
      <c r="AJ205" t="b">
        <f t="shared" si="160"/>
        <v>0</v>
      </c>
      <c r="AK205" t="b">
        <f t="shared" si="161"/>
        <v>0</v>
      </c>
      <c r="AL205" t="b">
        <f t="shared" si="162"/>
        <v>0</v>
      </c>
      <c r="AM205" t="b">
        <f t="shared" si="163"/>
        <v>0</v>
      </c>
      <c r="AN205" t="b">
        <f t="shared" si="164"/>
        <v>0</v>
      </c>
      <c r="AO205" t="b">
        <f t="shared" si="165"/>
        <v>0</v>
      </c>
      <c r="AP205" t="b">
        <f t="shared" si="166"/>
        <v>0</v>
      </c>
      <c r="AQ205" t="b">
        <f t="shared" si="167"/>
        <v>0</v>
      </c>
      <c r="AR205" t="b">
        <f t="shared" si="168"/>
        <v>0</v>
      </c>
      <c r="AS205" t="b">
        <f t="shared" si="169"/>
        <v>0</v>
      </c>
      <c r="AT205" t="b">
        <f t="shared" si="170"/>
        <v>0</v>
      </c>
      <c r="AU205" t="b">
        <f t="shared" si="171"/>
        <v>0</v>
      </c>
      <c r="AV205" t="b">
        <f t="shared" si="172"/>
        <v>0</v>
      </c>
      <c r="AW205" t="b">
        <f t="shared" si="173"/>
        <v>0</v>
      </c>
      <c r="AX205" t="b">
        <f t="shared" si="174"/>
        <v>0</v>
      </c>
      <c r="AY205" t="b">
        <f t="shared" si="175"/>
        <v>0</v>
      </c>
      <c r="AZ205" t="b">
        <f t="shared" si="176"/>
        <v>0</v>
      </c>
      <c r="BA205" t="b">
        <f t="shared" si="177"/>
        <v>0</v>
      </c>
      <c r="BB205" t="b">
        <f t="shared" si="178"/>
        <v>0</v>
      </c>
      <c r="BC205" t="b">
        <f t="shared" si="179"/>
        <v>0</v>
      </c>
      <c r="BD205" t="b">
        <f t="shared" si="180"/>
        <v>0</v>
      </c>
      <c r="BE205" t="b">
        <f t="shared" si="181"/>
        <v>0</v>
      </c>
      <c r="BF205" t="b">
        <f t="shared" si="182"/>
        <v>0</v>
      </c>
    </row>
    <row r="206" spans="1:58" x14ac:dyDescent="0.2">
      <c r="A206" t="s">
        <v>8</v>
      </c>
      <c r="B206" s="5">
        <v>-3.0625151339999999</v>
      </c>
      <c r="C206" s="5">
        <v>74</v>
      </c>
      <c r="D206" s="5" t="s">
        <v>13</v>
      </c>
      <c r="F206">
        <v>0</v>
      </c>
      <c r="G206" s="5">
        <v>0</v>
      </c>
      <c r="H206" s="5">
        <v>0</v>
      </c>
      <c r="I206" s="5">
        <v>0</v>
      </c>
      <c r="J206" t="s">
        <v>91</v>
      </c>
      <c r="K206" t="b">
        <f t="shared" si="183"/>
        <v>1</v>
      </c>
      <c r="L206" t="b">
        <f t="shared" si="138"/>
        <v>1</v>
      </c>
      <c r="M206" t="b">
        <f t="shared" si="139"/>
        <v>1</v>
      </c>
      <c r="N206">
        <v>1</v>
      </c>
      <c r="O206" t="b">
        <f t="shared" si="140"/>
        <v>0</v>
      </c>
      <c r="P206" t="b">
        <f t="shared" si="141"/>
        <v>1</v>
      </c>
      <c r="Q206" t="b">
        <f t="shared" si="142"/>
        <v>0</v>
      </c>
      <c r="R206" t="b">
        <f t="shared" si="143"/>
        <v>0</v>
      </c>
      <c r="S206" t="b">
        <f t="shared" si="144"/>
        <v>0</v>
      </c>
      <c r="T206" t="b">
        <f t="shared" si="145"/>
        <v>0</v>
      </c>
      <c r="U206" t="b">
        <f t="shared" si="146"/>
        <v>1</v>
      </c>
      <c r="V206" t="b">
        <f t="shared" si="147"/>
        <v>0</v>
      </c>
      <c r="W206" t="b">
        <f t="shared" si="148"/>
        <v>0</v>
      </c>
      <c r="X206" t="b">
        <f t="shared" si="149"/>
        <v>0</v>
      </c>
      <c r="Y206" t="b">
        <f t="shared" si="150"/>
        <v>0</v>
      </c>
      <c r="Z206" t="b">
        <f t="shared" si="151"/>
        <v>0</v>
      </c>
      <c r="AA206" t="b">
        <v>0</v>
      </c>
      <c r="AB206" t="b">
        <f t="shared" si="152"/>
        <v>1</v>
      </c>
      <c r="AC206" t="b">
        <f t="shared" si="153"/>
        <v>0</v>
      </c>
      <c r="AD206" t="b">
        <f t="shared" si="154"/>
        <v>1</v>
      </c>
      <c r="AE206" t="b">
        <f t="shared" si="155"/>
        <v>0</v>
      </c>
      <c r="AF206" t="b">
        <f t="shared" si="156"/>
        <v>0</v>
      </c>
      <c r="AG206" t="b">
        <f t="shared" si="157"/>
        <v>0</v>
      </c>
      <c r="AH206" t="b">
        <f t="shared" si="158"/>
        <v>0</v>
      </c>
      <c r="AI206" t="b">
        <f t="shared" si="159"/>
        <v>0</v>
      </c>
      <c r="AJ206" t="b">
        <f t="shared" si="160"/>
        <v>0</v>
      </c>
      <c r="AK206" t="b">
        <f t="shared" si="161"/>
        <v>0</v>
      </c>
      <c r="AL206" t="b">
        <f t="shared" si="162"/>
        <v>0</v>
      </c>
      <c r="AM206" t="b">
        <f t="shared" si="163"/>
        <v>0</v>
      </c>
      <c r="AN206" t="b">
        <f t="shared" si="164"/>
        <v>0</v>
      </c>
      <c r="AO206" t="b">
        <f t="shared" si="165"/>
        <v>0</v>
      </c>
      <c r="AP206" t="b">
        <f t="shared" si="166"/>
        <v>0</v>
      </c>
      <c r="AQ206" t="b">
        <f t="shared" si="167"/>
        <v>0</v>
      </c>
      <c r="AR206" t="b">
        <f t="shared" si="168"/>
        <v>0</v>
      </c>
      <c r="AS206" t="b">
        <f t="shared" si="169"/>
        <v>0</v>
      </c>
      <c r="AT206" t="b">
        <f t="shared" si="170"/>
        <v>0</v>
      </c>
      <c r="AU206" t="b">
        <f t="shared" si="171"/>
        <v>0</v>
      </c>
      <c r="AV206" t="b">
        <f t="shared" si="172"/>
        <v>0</v>
      </c>
      <c r="AW206" t="b">
        <f t="shared" si="173"/>
        <v>0</v>
      </c>
      <c r="AX206" t="b">
        <f t="shared" si="174"/>
        <v>0</v>
      </c>
      <c r="AY206" t="b">
        <f t="shared" si="175"/>
        <v>0</v>
      </c>
      <c r="AZ206" t="b">
        <f t="shared" si="176"/>
        <v>0</v>
      </c>
      <c r="BA206" t="b">
        <f t="shared" si="177"/>
        <v>0</v>
      </c>
      <c r="BB206" t="b">
        <f t="shared" si="178"/>
        <v>0</v>
      </c>
      <c r="BC206" t="b">
        <f t="shared" si="179"/>
        <v>0</v>
      </c>
      <c r="BD206" t="b">
        <f t="shared" si="180"/>
        <v>0</v>
      </c>
      <c r="BE206" t="b">
        <f t="shared" si="181"/>
        <v>0</v>
      </c>
      <c r="BF206" t="b">
        <f t="shared" si="182"/>
        <v>0</v>
      </c>
    </row>
    <row r="207" spans="1:58" x14ac:dyDescent="0.2">
      <c r="A207" t="s">
        <v>8</v>
      </c>
      <c r="B207" s="5">
        <v>-2.9571440099999999</v>
      </c>
      <c r="C207" s="5">
        <v>76</v>
      </c>
      <c r="D207" s="5" t="s">
        <v>13</v>
      </c>
      <c r="F207">
        <v>0</v>
      </c>
      <c r="G207" s="5">
        <v>0</v>
      </c>
      <c r="H207" s="5">
        <v>0</v>
      </c>
      <c r="I207" s="5">
        <v>0</v>
      </c>
      <c r="J207" t="s">
        <v>91</v>
      </c>
      <c r="K207" t="b">
        <f t="shared" si="183"/>
        <v>1</v>
      </c>
      <c r="L207" t="b">
        <f t="shared" si="138"/>
        <v>1</v>
      </c>
      <c r="M207" t="b">
        <f t="shared" si="139"/>
        <v>1</v>
      </c>
      <c r="N207">
        <v>1</v>
      </c>
      <c r="O207" t="b">
        <f t="shared" si="140"/>
        <v>0</v>
      </c>
      <c r="P207" t="b">
        <f t="shared" si="141"/>
        <v>1</v>
      </c>
      <c r="Q207" t="b">
        <f t="shared" si="142"/>
        <v>0</v>
      </c>
      <c r="R207" t="b">
        <f t="shared" si="143"/>
        <v>0</v>
      </c>
      <c r="S207" t="b">
        <f t="shared" si="144"/>
        <v>0</v>
      </c>
      <c r="T207" t="b">
        <f t="shared" si="145"/>
        <v>0</v>
      </c>
      <c r="U207" t="b">
        <f t="shared" si="146"/>
        <v>1</v>
      </c>
      <c r="V207" t="b">
        <f t="shared" si="147"/>
        <v>0</v>
      </c>
      <c r="W207" t="b">
        <f t="shared" si="148"/>
        <v>0</v>
      </c>
      <c r="X207" t="b">
        <f t="shared" si="149"/>
        <v>0</v>
      </c>
      <c r="Y207" t="b">
        <f t="shared" si="150"/>
        <v>0</v>
      </c>
      <c r="Z207" t="b">
        <f t="shared" si="151"/>
        <v>0</v>
      </c>
      <c r="AA207" t="b">
        <v>0</v>
      </c>
      <c r="AB207" t="b">
        <f t="shared" si="152"/>
        <v>1</v>
      </c>
      <c r="AC207" t="b">
        <f t="shared" si="153"/>
        <v>0</v>
      </c>
      <c r="AD207" t="b">
        <f t="shared" si="154"/>
        <v>1</v>
      </c>
      <c r="AE207" t="b">
        <f t="shared" si="155"/>
        <v>0</v>
      </c>
      <c r="AF207" t="b">
        <f t="shared" si="156"/>
        <v>0</v>
      </c>
      <c r="AG207" t="b">
        <f t="shared" si="157"/>
        <v>0</v>
      </c>
      <c r="AH207" t="b">
        <f t="shared" si="158"/>
        <v>0</v>
      </c>
      <c r="AI207" t="b">
        <f t="shared" si="159"/>
        <v>0</v>
      </c>
      <c r="AJ207" t="b">
        <f t="shared" si="160"/>
        <v>0</v>
      </c>
      <c r="AK207" t="b">
        <f t="shared" si="161"/>
        <v>0</v>
      </c>
      <c r="AL207" t="b">
        <f t="shared" si="162"/>
        <v>0</v>
      </c>
      <c r="AM207" t="b">
        <f t="shared" si="163"/>
        <v>0</v>
      </c>
      <c r="AN207" t="b">
        <f t="shared" si="164"/>
        <v>0</v>
      </c>
      <c r="AO207" t="b">
        <f t="shared" si="165"/>
        <v>0</v>
      </c>
      <c r="AP207" t="b">
        <f t="shared" si="166"/>
        <v>0</v>
      </c>
      <c r="AQ207" t="b">
        <f t="shared" si="167"/>
        <v>0</v>
      </c>
      <c r="AR207" t="b">
        <f t="shared" si="168"/>
        <v>0</v>
      </c>
      <c r="AS207" t="b">
        <f t="shared" si="169"/>
        <v>0</v>
      </c>
      <c r="AT207" t="b">
        <f t="shared" si="170"/>
        <v>0</v>
      </c>
      <c r="AU207" t="b">
        <f t="shared" si="171"/>
        <v>0</v>
      </c>
      <c r="AV207" t="b">
        <f t="shared" si="172"/>
        <v>0</v>
      </c>
      <c r="AW207" t="b">
        <f t="shared" si="173"/>
        <v>0</v>
      </c>
      <c r="AX207" t="b">
        <f t="shared" si="174"/>
        <v>0</v>
      </c>
      <c r="AY207" t="b">
        <f t="shared" si="175"/>
        <v>0</v>
      </c>
      <c r="AZ207" t="b">
        <f t="shared" si="176"/>
        <v>0</v>
      </c>
      <c r="BA207" t="b">
        <f t="shared" si="177"/>
        <v>0</v>
      </c>
      <c r="BB207" t="b">
        <f t="shared" si="178"/>
        <v>0</v>
      </c>
      <c r="BC207" t="b">
        <f t="shared" si="179"/>
        <v>0</v>
      </c>
      <c r="BD207" t="b">
        <f t="shared" si="180"/>
        <v>0</v>
      </c>
      <c r="BE207" t="b">
        <f t="shared" si="181"/>
        <v>0</v>
      </c>
      <c r="BF207" t="b">
        <f t="shared" si="182"/>
        <v>0</v>
      </c>
    </row>
    <row r="208" spans="1:58" x14ac:dyDescent="0.2">
      <c r="A208" t="s">
        <v>8</v>
      </c>
      <c r="B208" s="5">
        <v>-2.5948541490000001</v>
      </c>
      <c r="C208" s="5">
        <v>65</v>
      </c>
      <c r="D208" s="5" t="s">
        <v>9</v>
      </c>
      <c r="F208">
        <v>0</v>
      </c>
      <c r="G208" s="5">
        <v>0</v>
      </c>
      <c r="H208" s="5">
        <v>0</v>
      </c>
      <c r="I208" s="5">
        <v>0</v>
      </c>
      <c r="J208" t="s">
        <v>91</v>
      </c>
      <c r="K208" t="b">
        <f t="shared" si="183"/>
        <v>1</v>
      </c>
      <c r="L208" t="b">
        <f t="shared" si="138"/>
        <v>1</v>
      </c>
      <c r="M208" t="b">
        <f t="shared" si="139"/>
        <v>1</v>
      </c>
      <c r="N208">
        <v>1</v>
      </c>
      <c r="O208" t="b">
        <f t="shared" si="140"/>
        <v>0</v>
      </c>
      <c r="P208" t="b">
        <f t="shared" si="141"/>
        <v>1</v>
      </c>
      <c r="Q208" t="b">
        <f t="shared" si="142"/>
        <v>0</v>
      </c>
      <c r="R208" t="b">
        <f t="shared" si="143"/>
        <v>0</v>
      </c>
      <c r="S208" t="b">
        <f t="shared" si="144"/>
        <v>0</v>
      </c>
      <c r="T208" t="b">
        <f t="shared" si="145"/>
        <v>0</v>
      </c>
      <c r="U208" t="b">
        <f t="shared" si="146"/>
        <v>1</v>
      </c>
      <c r="V208" t="b">
        <f t="shared" si="147"/>
        <v>0</v>
      </c>
      <c r="W208" t="b">
        <f t="shared" si="148"/>
        <v>0</v>
      </c>
      <c r="X208" t="b">
        <f t="shared" si="149"/>
        <v>0</v>
      </c>
      <c r="Y208" t="b">
        <f t="shared" si="150"/>
        <v>0</v>
      </c>
      <c r="Z208" t="b">
        <f t="shared" si="151"/>
        <v>0</v>
      </c>
      <c r="AA208" t="b">
        <v>0</v>
      </c>
      <c r="AB208" t="b">
        <f t="shared" si="152"/>
        <v>1</v>
      </c>
      <c r="AC208" t="b">
        <f t="shared" si="153"/>
        <v>0</v>
      </c>
      <c r="AD208" t="b">
        <f t="shared" si="154"/>
        <v>1</v>
      </c>
      <c r="AE208" t="b">
        <f t="shared" si="155"/>
        <v>0</v>
      </c>
      <c r="AF208" t="b">
        <f t="shared" si="156"/>
        <v>0</v>
      </c>
      <c r="AG208" t="b">
        <f t="shared" si="157"/>
        <v>0</v>
      </c>
      <c r="AH208" t="b">
        <f t="shared" si="158"/>
        <v>0</v>
      </c>
      <c r="AI208" t="b">
        <f t="shared" si="159"/>
        <v>0</v>
      </c>
      <c r="AJ208" t="b">
        <f t="shared" si="160"/>
        <v>0</v>
      </c>
      <c r="AK208" t="b">
        <f t="shared" si="161"/>
        <v>0</v>
      </c>
      <c r="AL208" t="b">
        <f t="shared" si="162"/>
        <v>0</v>
      </c>
      <c r="AM208" t="b">
        <f t="shared" si="163"/>
        <v>0</v>
      </c>
      <c r="AN208" t="b">
        <f t="shared" si="164"/>
        <v>0</v>
      </c>
      <c r="AO208" t="b">
        <f t="shared" si="165"/>
        <v>0</v>
      </c>
      <c r="AP208" t="b">
        <f t="shared" si="166"/>
        <v>0</v>
      </c>
      <c r="AQ208" t="b">
        <f t="shared" si="167"/>
        <v>0</v>
      </c>
      <c r="AR208" t="b">
        <f t="shared" si="168"/>
        <v>0</v>
      </c>
      <c r="AS208" t="b">
        <f t="shared" si="169"/>
        <v>0</v>
      </c>
      <c r="AT208" t="b">
        <f t="shared" si="170"/>
        <v>0</v>
      </c>
      <c r="AU208" t="b">
        <f t="shared" si="171"/>
        <v>0</v>
      </c>
      <c r="AV208" t="b">
        <f t="shared" si="172"/>
        <v>0</v>
      </c>
      <c r="AW208" t="b">
        <f t="shared" si="173"/>
        <v>0</v>
      </c>
      <c r="AX208" t="b">
        <f t="shared" si="174"/>
        <v>0</v>
      </c>
      <c r="AY208" t="b">
        <f t="shared" si="175"/>
        <v>0</v>
      </c>
      <c r="AZ208" t="b">
        <f t="shared" si="176"/>
        <v>0</v>
      </c>
      <c r="BA208" t="b">
        <f t="shared" si="177"/>
        <v>0</v>
      </c>
      <c r="BB208" t="b">
        <f t="shared" si="178"/>
        <v>0</v>
      </c>
      <c r="BC208" t="b">
        <f t="shared" si="179"/>
        <v>0</v>
      </c>
      <c r="BD208" t="b">
        <f t="shared" si="180"/>
        <v>0</v>
      </c>
      <c r="BE208" t="b">
        <f t="shared" si="181"/>
        <v>0</v>
      </c>
      <c r="BF208" t="b">
        <f t="shared" si="182"/>
        <v>0</v>
      </c>
    </row>
    <row r="209" spans="1:58" x14ac:dyDescent="0.2">
      <c r="A209" t="s">
        <v>8</v>
      </c>
      <c r="B209" s="5">
        <v>-2.14175468</v>
      </c>
      <c r="C209" s="5">
        <v>71</v>
      </c>
      <c r="D209" s="5" t="s">
        <v>13</v>
      </c>
      <c r="F209">
        <v>0</v>
      </c>
      <c r="G209" s="5">
        <v>0</v>
      </c>
      <c r="H209" s="5">
        <v>0</v>
      </c>
      <c r="I209" s="5">
        <v>0</v>
      </c>
      <c r="J209" t="s">
        <v>91</v>
      </c>
      <c r="K209" t="b">
        <f t="shared" si="183"/>
        <v>1</v>
      </c>
      <c r="L209" t="b">
        <f t="shared" si="138"/>
        <v>1</v>
      </c>
      <c r="M209" t="b">
        <f t="shared" si="139"/>
        <v>1</v>
      </c>
      <c r="N209">
        <v>1</v>
      </c>
      <c r="O209" t="b">
        <f t="shared" si="140"/>
        <v>0</v>
      </c>
      <c r="P209" t="b">
        <f t="shared" si="141"/>
        <v>1</v>
      </c>
      <c r="Q209" t="b">
        <f t="shared" si="142"/>
        <v>0</v>
      </c>
      <c r="R209" t="b">
        <f t="shared" si="143"/>
        <v>0</v>
      </c>
      <c r="S209" t="b">
        <f t="shared" si="144"/>
        <v>0</v>
      </c>
      <c r="T209" t="b">
        <f t="shared" si="145"/>
        <v>0</v>
      </c>
      <c r="U209" t="b">
        <f t="shared" si="146"/>
        <v>1</v>
      </c>
      <c r="V209" t="b">
        <f t="shared" si="147"/>
        <v>0</v>
      </c>
      <c r="W209" t="b">
        <f t="shared" si="148"/>
        <v>0</v>
      </c>
      <c r="X209" t="b">
        <f t="shared" si="149"/>
        <v>0</v>
      </c>
      <c r="Y209" t="b">
        <f t="shared" si="150"/>
        <v>0</v>
      </c>
      <c r="Z209" t="b">
        <f t="shared" si="151"/>
        <v>0</v>
      </c>
      <c r="AA209" t="b">
        <v>0</v>
      </c>
      <c r="AB209" t="b">
        <f t="shared" si="152"/>
        <v>1</v>
      </c>
      <c r="AC209" t="b">
        <f t="shared" si="153"/>
        <v>0</v>
      </c>
      <c r="AD209" t="b">
        <f t="shared" si="154"/>
        <v>1</v>
      </c>
      <c r="AE209" t="b">
        <f t="shared" si="155"/>
        <v>0</v>
      </c>
      <c r="AF209" t="b">
        <f t="shared" si="156"/>
        <v>0</v>
      </c>
      <c r="AG209" t="b">
        <f t="shared" si="157"/>
        <v>0</v>
      </c>
      <c r="AH209" t="b">
        <f t="shared" si="158"/>
        <v>0</v>
      </c>
      <c r="AI209" t="b">
        <f t="shared" si="159"/>
        <v>0</v>
      </c>
      <c r="AJ209" t="b">
        <f t="shared" si="160"/>
        <v>0</v>
      </c>
      <c r="AK209" t="b">
        <f t="shared" si="161"/>
        <v>0</v>
      </c>
      <c r="AL209" t="b">
        <f t="shared" si="162"/>
        <v>0</v>
      </c>
      <c r="AM209" t="b">
        <f t="shared" si="163"/>
        <v>0</v>
      </c>
      <c r="AN209" t="b">
        <f t="shared" si="164"/>
        <v>0</v>
      </c>
      <c r="AO209" t="b">
        <f t="shared" si="165"/>
        <v>0</v>
      </c>
      <c r="AP209" t="b">
        <f t="shared" si="166"/>
        <v>0</v>
      </c>
      <c r="AQ209" t="b">
        <f t="shared" si="167"/>
        <v>0</v>
      </c>
      <c r="AR209" t="b">
        <f t="shared" si="168"/>
        <v>0</v>
      </c>
      <c r="AS209" t="b">
        <f t="shared" si="169"/>
        <v>0</v>
      </c>
      <c r="AT209" t="b">
        <f t="shared" si="170"/>
        <v>0</v>
      </c>
      <c r="AU209" t="b">
        <f t="shared" si="171"/>
        <v>0</v>
      </c>
      <c r="AV209" t="b">
        <f t="shared" si="172"/>
        <v>0</v>
      </c>
      <c r="AW209" t="b">
        <f t="shared" si="173"/>
        <v>0</v>
      </c>
      <c r="AX209" t="b">
        <f t="shared" si="174"/>
        <v>0</v>
      </c>
      <c r="AY209" t="b">
        <f t="shared" si="175"/>
        <v>0</v>
      </c>
      <c r="AZ209" t="b">
        <f t="shared" si="176"/>
        <v>0</v>
      </c>
      <c r="BA209" t="b">
        <f t="shared" si="177"/>
        <v>0</v>
      </c>
      <c r="BB209" t="b">
        <f t="shared" si="178"/>
        <v>0</v>
      </c>
      <c r="BC209" t="b">
        <f t="shared" si="179"/>
        <v>0</v>
      </c>
      <c r="BD209" t="b">
        <f t="shared" si="180"/>
        <v>0</v>
      </c>
      <c r="BE209" t="b">
        <f t="shared" si="181"/>
        <v>0</v>
      </c>
      <c r="BF209" t="b">
        <f t="shared" si="182"/>
        <v>0</v>
      </c>
    </row>
    <row r="210" spans="1:58" x14ac:dyDescent="0.2">
      <c r="A210" t="s">
        <v>8</v>
      </c>
      <c r="B210" s="5">
        <v>-1.7900054729999999</v>
      </c>
      <c r="C210" s="5">
        <v>79</v>
      </c>
      <c r="D210" s="5" t="s">
        <v>9</v>
      </c>
      <c r="F210">
        <v>0</v>
      </c>
      <c r="G210" s="5">
        <v>0</v>
      </c>
      <c r="H210" s="5">
        <v>0</v>
      </c>
      <c r="I210" s="5">
        <v>0</v>
      </c>
      <c r="J210" t="s">
        <v>91</v>
      </c>
      <c r="K210" t="b">
        <f t="shared" si="183"/>
        <v>1</v>
      </c>
      <c r="L210" t="b">
        <f t="shared" si="138"/>
        <v>1</v>
      </c>
      <c r="M210" t="b">
        <f t="shared" si="139"/>
        <v>1</v>
      </c>
      <c r="N210">
        <v>1</v>
      </c>
      <c r="O210" t="b">
        <f t="shared" si="140"/>
        <v>0</v>
      </c>
      <c r="P210" t="b">
        <f t="shared" si="141"/>
        <v>1</v>
      </c>
      <c r="Q210" t="b">
        <f t="shared" si="142"/>
        <v>0</v>
      </c>
      <c r="R210" t="b">
        <f t="shared" si="143"/>
        <v>0</v>
      </c>
      <c r="S210" t="b">
        <f t="shared" si="144"/>
        <v>0</v>
      </c>
      <c r="T210" t="b">
        <f t="shared" si="145"/>
        <v>0</v>
      </c>
      <c r="U210" t="b">
        <f t="shared" si="146"/>
        <v>1</v>
      </c>
      <c r="V210" t="b">
        <f t="shared" si="147"/>
        <v>0</v>
      </c>
      <c r="W210" t="b">
        <f t="shared" si="148"/>
        <v>0</v>
      </c>
      <c r="X210" t="b">
        <f t="shared" si="149"/>
        <v>0</v>
      </c>
      <c r="Y210" t="b">
        <f t="shared" si="150"/>
        <v>0</v>
      </c>
      <c r="Z210" t="b">
        <f t="shared" si="151"/>
        <v>0</v>
      </c>
      <c r="AA210" t="b">
        <v>0</v>
      </c>
      <c r="AB210" t="b">
        <f t="shared" si="152"/>
        <v>1</v>
      </c>
      <c r="AC210" t="b">
        <f t="shared" si="153"/>
        <v>0</v>
      </c>
      <c r="AD210" t="b">
        <f t="shared" si="154"/>
        <v>1</v>
      </c>
      <c r="AE210" t="b">
        <f t="shared" si="155"/>
        <v>0</v>
      </c>
      <c r="AF210" t="b">
        <f t="shared" si="156"/>
        <v>0</v>
      </c>
      <c r="AG210" t="b">
        <f t="shared" si="157"/>
        <v>0</v>
      </c>
      <c r="AH210" t="b">
        <f t="shared" si="158"/>
        <v>0</v>
      </c>
      <c r="AI210" t="b">
        <f t="shared" si="159"/>
        <v>0</v>
      </c>
      <c r="AJ210" t="b">
        <f t="shared" si="160"/>
        <v>0</v>
      </c>
      <c r="AK210" t="b">
        <f t="shared" si="161"/>
        <v>0</v>
      </c>
      <c r="AL210" t="b">
        <f t="shared" si="162"/>
        <v>0</v>
      </c>
      <c r="AM210" t="b">
        <f t="shared" si="163"/>
        <v>0</v>
      </c>
      <c r="AN210" t="b">
        <f t="shared" si="164"/>
        <v>0</v>
      </c>
      <c r="AO210" t="b">
        <f t="shared" si="165"/>
        <v>0</v>
      </c>
      <c r="AP210" t="b">
        <f t="shared" si="166"/>
        <v>0</v>
      </c>
      <c r="AQ210" t="b">
        <f t="shared" si="167"/>
        <v>0</v>
      </c>
      <c r="AR210" t="b">
        <f t="shared" si="168"/>
        <v>0</v>
      </c>
      <c r="AS210" t="b">
        <f t="shared" si="169"/>
        <v>0</v>
      </c>
      <c r="AT210" t="b">
        <f t="shared" si="170"/>
        <v>0</v>
      </c>
      <c r="AU210" t="b">
        <f t="shared" si="171"/>
        <v>0</v>
      </c>
      <c r="AV210" t="b">
        <f t="shared" si="172"/>
        <v>0</v>
      </c>
      <c r="AW210" t="b">
        <f t="shared" si="173"/>
        <v>0</v>
      </c>
      <c r="AX210" t="b">
        <f t="shared" si="174"/>
        <v>0</v>
      </c>
      <c r="AY210" t="b">
        <f t="shared" si="175"/>
        <v>0</v>
      </c>
      <c r="AZ210" t="b">
        <f t="shared" si="176"/>
        <v>0</v>
      </c>
      <c r="BA210" t="b">
        <f t="shared" si="177"/>
        <v>0</v>
      </c>
      <c r="BB210" t="b">
        <f t="shared" si="178"/>
        <v>0</v>
      </c>
      <c r="BC210" t="b">
        <f t="shared" si="179"/>
        <v>0</v>
      </c>
      <c r="BD210" t="b">
        <f t="shared" si="180"/>
        <v>0</v>
      </c>
      <c r="BE210" t="b">
        <f t="shared" si="181"/>
        <v>0</v>
      </c>
      <c r="BF210" t="b">
        <f t="shared" si="182"/>
        <v>0</v>
      </c>
    </row>
    <row r="211" spans="1:58" x14ac:dyDescent="0.2">
      <c r="A211" t="s">
        <v>8</v>
      </c>
      <c r="B211" s="5">
        <v>-1.459569605</v>
      </c>
      <c r="C211" s="5">
        <v>57</v>
      </c>
      <c r="D211" s="5" t="s">
        <v>9</v>
      </c>
      <c r="F211">
        <v>0</v>
      </c>
      <c r="G211" s="5">
        <v>0</v>
      </c>
      <c r="H211" s="5">
        <v>0</v>
      </c>
      <c r="I211" s="5">
        <v>0</v>
      </c>
      <c r="J211" t="s">
        <v>91</v>
      </c>
      <c r="K211" t="b">
        <f t="shared" si="183"/>
        <v>1</v>
      </c>
      <c r="L211" t="b">
        <f t="shared" si="138"/>
        <v>1</v>
      </c>
      <c r="M211" t="b">
        <f t="shared" si="139"/>
        <v>1</v>
      </c>
      <c r="N211">
        <v>1</v>
      </c>
      <c r="O211" t="b">
        <f t="shared" si="140"/>
        <v>0</v>
      </c>
      <c r="P211" t="b">
        <f t="shared" si="141"/>
        <v>1</v>
      </c>
      <c r="Q211" t="b">
        <f t="shared" si="142"/>
        <v>0</v>
      </c>
      <c r="R211" t="b">
        <f t="shared" si="143"/>
        <v>0</v>
      </c>
      <c r="S211" t="b">
        <f t="shared" si="144"/>
        <v>0</v>
      </c>
      <c r="T211" t="b">
        <f t="shared" si="145"/>
        <v>0</v>
      </c>
      <c r="U211" t="b">
        <f t="shared" si="146"/>
        <v>1</v>
      </c>
      <c r="V211" t="b">
        <f t="shared" si="147"/>
        <v>0</v>
      </c>
      <c r="W211" t="b">
        <f t="shared" si="148"/>
        <v>0</v>
      </c>
      <c r="X211" t="b">
        <f t="shared" si="149"/>
        <v>0</v>
      </c>
      <c r="Y211" t="b">
        <f t="shared" si="150"/>
        <v>0</v>
      </c>
      <c r="Z211" t="b">
        <f t="shared" si="151"/>
        <v>0</v>
      </c>
      <c r="AA211" t="b">
        <v>0</v>
      </c>
      <c r="AB211" t="b">
        <f t="shared" si="152"/>
        <v>1</v>
      </c>
      <c r="AC211" t="b">
        <f t="shared" si="153"/>
        <v>0</v>
      </c>
      <c r="AD211" t="b">
        <f t="shared" si="154"/>
        <v>1</v>
      </c>
      <c r="AE211" t="b">
        <f t="shared" si="155"/>
        <v>0</v>
      </c>
      <c r="AF211" t="b">
        <f t="shared" si="156"/>
        <v>0</v>
      </c>
      <c r="AG211" t="b">
        <f t="shared" si="157"/>
        <v>0</v>
      </c>
      <c r="AH211" t="b">
        <f t="shared" si="158"/>
        <v>0</v>
      </c>
      <c r="AI211" t="b">
        <f t="shared" si="159"/>
        <v>0</v>
      </c>
      <c r="AJ211" t="b">
        <f t="shared" si="160"/>
        <v>0</v>
      </c>
      <c r="AK211" t="b">
        <f t="shared" si="161"/>
        <v>0</v>
      </c>
      <c r="AL211" t="b">
        <f t="shared" si="162"/>
        <v>0</v>
      </c>
      <c r="AM211" t="b">
        <f t="shared" si="163"/>
        <v>0</v>
      </c>
      <c r="AN211" t="b">
        <f t="shared" si="164"/>
        <v>0</v>
      </c>
      <c r="AO211" t="b">
        <f t="shared" si="165"/>
        <v>0</v>
      </c>
      <c r="AP211" t="b">
        <f t="shared" si="166"/>
        <v>0</v>
      </c>
      <c r="AQ211" t="b">
        <f t="shared" si="167"/>
        <v>0</v>
      </c>
      <c r="AR211" t="b">
        <f t="shared" si="168"/>
        <v>0</v>
      </c>
      <c r="AS211" t="b">
        <f t="shared" si="169"/>
        <v>0</v>
      </c>
      <c r="AT211" t="b">
        <f t="shared" si="170"/>
        <v>0</v>
      </c>
      <c r="AU211" t="b">
        <f t="shared" si="171"/>
        <v>0</v>
      </c>
      <c r="AV211" t="b">
        <f t="shared" si="172"/>
        <v>0</v>
      </c>
      <c r="AW211" t="b">
        <f t="shared" si="173"/>
        <v>0</v>
      </c>
      <c r="AX211" t="b">
        <f t="shared" si="174"/>
        <v>0</v>
      </c>
      <c r="AY211" t="b">
        <f t="shared" si="175"/>
        <v>0</v>
      </c>
      <c r="AZ211" t="b">
        <f t="shared" si="176"/>
        <v>0</v>
      </c>
      <c r="BA211" t="b">
        <f t="shared" si="177"/>
        <v>0</v>
      </c>
      <c r="BB211" t="b">
        <f t="shared" si="178"/>
        <v>0</v>
      </c>
      <c r="BC211" t="b">
        <f t="shared" si="179"/>
        <v>0</v>
      </c>
      <c r="BD211" t="b">
        <f t="shared" si="180"/>
        <v>0</v>
      </c>
      <c r="BE211" t="b">
        <f t="shared" si="181"/>
        <v>0</v>
      </c>
      <c r="BF211" t="b">
        <f t="shared" si="182"/>
        <v>0</v>
      </c>
    </row>
    <row r="212" spans="1:58" x14ac:dyDescent="0.2">
      <c r="A212" t="s">
        <v>8</v>
      </c>
      <c r="B212" s="5">
        <v>-5.1303870600000002E-2</v>
      </c>
      <c r="C212" s="5">
        <v>72</v>
      </c>
      <c r="D212" s="5" t="s">
        <v>9</v>
      </c>
      <c r="F212">
        <v>0</v>
      </c>
      <c r="G212" s="5">
        <v>0</v>
      </c>
      <c r="H212" s="5">
        <v>0</v>
      </c>
      <c r="I212" s="5">
        <v>0</v>
      </c>
      <c r="J212" t="s">
        <v>91</v>
      </c>
      <c r="K212" t="b">
        <f t="shared" si="183"/>
        <v>1</v>
      </c>
      <c r="L212" t="b">
        <f t="shared" si="138"/>
        <v>1</v>
      </c>
      <c r="M212" t="b">
        <f t="shared" si="139"/>
        <v>1</v>
      </c>
      <c r="N212">
        <v>1</v>
      </c>
      <c r="O212" t="b">
        <f t="shared" si="140"/>
        <v>0</v>
      </c>
      <c r="P212" t="b">
        <f t="shared" si="141"/>
        <v>1</v>
      </c>
      <c r="Q212" t="b">
        <f t="shared" si="142"/>
        <v>0</v>
      </c>
      <c r="R212" t="b">
        <f t="shared" si="143"/>
        <v>0</v>
      </c>
      <c r="S212" t="b">
        <f t="shared" si="144"/>
        <v>0</v>
      </c>
      <c r="T212" t="b">
        <f t="shared" si="145"/>
        <v>0</v>
      </c>
      <c r="U212" t="b">
        <f t="shared" si="146"/>
        <v>1</v>
      </c>
      <c r="V212" t="b">
        <f t="shared" si="147"/>
        <v>0</v>
      </c>
      <c r="W212" t="b">
        <f t="shared" si="148"/>
        <v>0</v>
      </c>
      <c r="X212" t="b">
        <f t="shared" si="149"/>
        <v>0</v>
      </c>
      <c r="Y212" t="b">
        <f t="shared" si="150"/>
        <v>0</v>
      </c>
      <c r="Z212" t="b">
        <f t="shared" si="151"/>
        <v>0</v>
      </c>
      <c r="AA212" t="b">
        <v>0</v>
      </c>
      <c r="AB212" t="b">
        <f t="shared" si="152"/>
        <v>1</v>
      </c>
      <c r="AC212" t="b">
        <f t="shared" si="153"/>
        <v>0</v>
      </c>
      <c r="AD212" t="b">
        <f t="shared" si="154"/>
        <v>1</v>
      </c>
      <c r="AE212" t="b">
        <f t="shared" si="155"/>
        <v>0</v>
      </c>
      <c r="AF212" t="b">
        <f t="shared" si="156"/>
        <v>0</v>
      </c>
      <c r="AG212" t="b">
        <f t="shared" si="157"/>
        <v>0</v>
      </c>
      <c r="AH212" t="b">
        <f t="shared" si="158"/>
        <v>0</v>
      </c>
      <c r="AI212" t="b">
        <f t="shared" si="159"/>
        <v>0</v>
      </c>
      <c r="AJ212" t="b">
        <f t="shared" si="160"/>
        <v>0</v>
      </c>
      <c r="AK212" t="b">
        <f t="shared" si="161"/>
        <v>0</v>
      </c>
      <c r="AL212" t="b">
        <f t="shared" si="162"/>
        <v>0</v>
      </c>
      <c r="AM212" t="b">
        <f t="shared" si="163"/>
        <v>0</v>
      </c>
      <c r="AN212" t="b">
        <f t="shared" si="164"/>
        <v>0</v>
      </c>
      <c r="AO212" t="b">
        <f t="shared" si="165"/>
        <v>0</v>
      </c>
      <c r="AP212" t="b">
        <f t="shared" si="166"/>
        <v>0</v>
      </c>
      <c r="AQ212" t="b">
        <f t="shared" si="167"/>
        <v>0</v>
      </c>
      <c r="AR212" t="b">
        <f t="shared" si="168"/>
        <v>0</v>
      </c>
      <c r="AS212" t="b">
        <f t="shared" si="169"/>
        <v>0</v>
      </c>
      <c r="AT212" t="b">
        <f t="shared" si="170"/>
        <v>0</v>
      </c>
      <c r="AU212" t="b">
        <f t="shared" si="171"/>
        <v>0</v>
      </c>
      <c r="AV212" t="b">
        <f t="shared" si="172"/>
        <v>0</v>
      </c>
      <c r="AW212" t="b">
        <f t="shared" si="173"/>
        <v>0</v>
      </c>
      <c r="AX212" t="b">
        <f t="shared" si="174"/>
        <v>0</v>
      </c>
      <c r="AY212" t="b">
        <f t="shared" si="175"/>
        <v>0</v>
      </c>
      <c r="AZ212" t="b">
        <f t="shared" si="176"/>
        <v>0</v>
      </c>
      <c r="BA212" t="b">
        <f t="shared" si="177"/>
        <v>0</v>
      </c>
      <c r="BB212" t="b">
        <f t="shared" si="178"/>
        <v>0</v>
      </c>
      <c r="BC212" t="b">
        <f t="shared" si="179"/>
        <v>0</v>
      </c>
      <c r="BD212" t="b">
        <f t="shared" si="180"/>
        <v>0</v>
      </c>
      <c r="BE212" t="b">
        <f t="shared" si="181"/>
        <v>0</v>
      </c>
      <c r="BF212" t="b">
        <f t="shared" si="182"/>
        <v>0</v>
      </c>
    </row>
    <row r="213" spans="1:58" x14ac:dyDescent="0.2">
      <c r="A213" t="s">
        <v>8</v>
      </c>
      <c r="B213" s="5">
        <v>6.9434791679999996E-2</v>
      </c>
      <c r="C213" s="5">
        <v>61</v>
      </c>
      <c r="D213" s="5" t="s">
        <v>9</v>
      </c>
      <c r="F213">
        <v>0</v>
      </c>
      <c r="G213" s="5">
        <v>0</v>
      </c>
      <c r="H213" s="5">
        <v>0</v>
      </c>
      <c r="I213" s="5">
        <v>0</v>
      </c>
      <c r="J213" t="s">
        <v>91</v>
      </c>
      <c r="K213" t="b">
        <f t="shared" si="183"/>
        <v>1</v>
      </c>
      <c r="L213" t="b">
        <f t="shared" si="138"/>
        <v>1</v>
      </c>
      <c r="M213" t="b">
        <f t="shared" si="139"/>
        <v>1</v>
      </c>
      <c r="N213">
        <v>1</v>
      </c>
      <c r="O213" t="b">
        <f t="shared" si="140"/>
        <v>0</v>
      </c>
      <c r="P213" t="b">
        <f t="shared" si="141"/>
        <v>1</v>
      </c>
      <c r="Q213" t="b">
        <f t="shared" si="142"/>
        <v>0</v>
      </c>
      <c r="R213" t="b">
        <f t="shared" si="143"/>
        <v>0</v>
      </c>
      <c r="S213" t="b">
        <f t="shared" si="144"/>
        <v>0</v>
      </c>
      <c r="T213" t="b">
        <f t="shared" si="145"/>
        <v>0</v>
      </c>
      <c r="U213" t="b">
        <f t="shared" si="146"/>
        <v>1</v>
      </c>
      <c r="V213" t="b">
        <f t="shared" si="147"/>
        <v>0</v>
      </c>
      <c r="W213" t="b">
        <f t="shared" si="148"/>
        <v>0</v>
      </c>
      <c r="X213" t="b">
        <f t="shared" si="149"/>
        <v>0</v>
      </c>
      <c r="Y213" t="b">
        <f t="shared" si="150"/>
        <v>0</v>
      </c>
      <c r="Z213" t="b">
        <f t="shared" si="151"/>
        <v>0</v>
      </c>
      <c r="AA213" t="b">
        <v>0</v>
      </c>
      <c r="AB213" t="b">
        <f t="shared" si="152"/>
        <v>1</v>
      </c>
      <c r="AC213" t="b">
        <f t="shared" si="153"/>
        <v>0</v>
      </c>
      <c r="AD213" t="b">
        <f t="shared" si="154"/>
        <v>1</v>
      </c>
      <c r="AE213" t="b">
        <f t="shared" si="155"/>
        <v>0</v>
      </c>
      <c r="AF213" t="b">
        <f t="shared" si="156"/>
        <v>0</v>
      </c>
      <c r="AG213" t="b">
        <f t="shared" si="157"/>
        <v>0</v>
      </c>
      <c r="AH213" t="b">
        <f t="shared" si="158"/>
        <v>0</v>
      </c>
      <c r="AI213" t="b">
        <f t="shared" si="159"/>
        <v>0</v>
      </c>
      <c r="AJ213" t="b">
        <f t="shared" si="160"/>
        <v>0</v>
      </c>
      <c r="AK213" t="b">
        <f t="shared" si="161"/>
        <v>0</v>
      </c>
      <c r="AL213" t="b">
        <f t="shared" si="162"/>
        <v>0</v>
      </c>
      <c r="AM213" t="b">
        <f t="shared" si="163"/>
        <v>0</v>
      </c>
      <c r="AN213" t="b">
        <f t="shared" si="164"/>
        <v>0</v>
      </c>
      <c r="AO213" t="b">
        <f t="shared" si="165"/>
        <v>0</v>
      </c>
      <c r="AP213" t="b">
        <f t="shared" si="166"/>
        <v>0</v>
      </c>
      <c r="AQ213" t="b">
        <f t="shared" si="167"/>
        <v>0</v>
      </c>
      <c r="AR213" t="b">
        <f t="shared" si="168"/>
        <v>0</v>
      </c>
      <c r="AS213" t="b">
        <f t="shared" si="169"/>
        <v>0</v>
      </c>
      <c r="AT213" t="b">
        <f t="shared" si="170"/>
        <v>0</v>
      </c>
      <c r="AU213" t="b">
        <f t="shared" si="171"/>
        <v>0</v>
      </c>
      <c r="AV213" t="b">
        <f t="shared" si="172"/>
        <v>0</v>
      </c>
      <c r="AW213" t="b">
        <f t="shared" si="173"/>
        <v>0</v>
      </c>
      <c r="AX213" t="b">
        <f t="shared" si="174"/>
        <v>0</v>
      </c>
      <c r="AY213" t="b">
        <f t="shared" si="175"/>
        <v>0</v>
      </c>
      <c r="AZ213" t="b">
        <f t="shared" si="176"/>
        <v>0</v>
      </c>
      <c r="BA213" t="b">
        <f t="shared" si="177"/>
        <v>0</v>
      </c>
      <c r="BB213" t="b">
        <f t="shared" si="178"/>
        <v>0</v>
      </c>
      <c r="BC213" t="b">
        <f t="shared" si="179"/>
        <v>0</v>
      </c>
      <c r="BD213" t="b">
        <f t="shared" si="180"/>
        <v>0</v>
      </c>
      <c r="BE213" t="b">
        <f t="shared" si="181"/>
        <v>0</v>
      </c>
      <c r="BF213" t="b">
        <f t="shared" si="182"/>
        <v>0</v>
      </c>
    </row>
    <row r="214" spans="1:58" x14ac:dyDescent="0.2">
      <c r="A214" t="s">
        <v>8</v>
      </c>
      <c r="B214" s="5">
        <v>0.91961745130000005</v>
      </c>
      <c r="C214" s="5">
        <v>60</v>
      </c>
      <c r="D214" s="5" t="s">
        <v>9</v>
      </c>
      <c r="E214" t="s">
        <v>94</v>
      </c>
      <c r="F214">
        <v>0</v>
      </c>
      <c r="G214" s="5">
        <v>0</v>
      </c>
      <c r="H214" s="5">
        <v>0</v>
      </c>
      <c r="I214" s="5">
        <v>0</v>
      </c>
      <c r="J214" t="s">
        <v>91</v>
      </c>
      <c r="K214" t="b">
        <f t="shared" si="183"/>
        <v>1</v>
      </c>
      <c r="L214" t="b">
        <f t="shared" si="138"/>
        <v>1</v>
      </c>
      <c r="M214" t="b">
        <f t="shared" si="139"/>
        <v>1</v>
      </c>
      <c r="N214">
        <v>1</v>
      </c>
      <c r="O214" t="b">
        <f t="shared" si="140"/>
        <v>0</v>
      </c>
      <c r="P214" t="b">
        <f t="shared" si="141"/>
        <v>1</v>
      </c>
      <c r="Q214" t="b">
        <f t="shared" si="142"/>
        <v>0</v>
      </c>
      <c r="R214" t="b">
        <f t="shared" si="143"/>
        <v>0</v>
      </c>
      <c r="S214" t="b">
        <f t="shared" si="144"/>
        <v>0</v>
      </c>
      <c r="T214" t="b">
        <f t="shared" si="145"/>
        <v>0</v>
      </c>
      <c r="U214" t="b">
        <f t="shared" si="146"/>
        <v>1</v>
      </c>
      <c r="V214" t="b">
        <f t="shared" si="147"/>
        <v>0</v>
      </c>
      <c r="W214" t="b">
        <f t="shared" si="148"/>
        <v>0</v>
      </c>
      <c r="X214" t="b">
        <f t="shared" si="149"/>
        <v>0</v>
      </c>
      <c r="Y214" t="b">
        <f t="shared" si="150"/>
        <v>0</v>
      </c>
      <c r="Z214" t="b">
        <f t="shared" si="151"/>
        <v>0</v>
      </c>
      <c r="AA214" t="b">
        <v>1</v>
      </c>
      <c r="AB214" t="b">
        <f t="shared" si="152"/>
        <v>0</v>
      </c>
      <c r="AC214" t="b">
        <f t="shared" si="153"/>
        <v>0</v>
      </c>
      <c r="AD214" t="b">
        <f t="shared" si="154"/>
        <v>0</v>
      </c>
      <c r="AE214" t="b">
        <f t="shared" si="155"/>
        <v>0</v>
      </c>
      <c r="AF214" t="b">
        <f t="shared" si="156"/>
        <v>0</v>
      </c>
      <c r="AG214" t="b">
        <f t="shared" si="157"/>
        <v>0</v>
      </c>
      <c r="AH214" t="b">
        <f t="shared" si="158"/>
        <v>0</v>
      </c>
      <c r="AI214" t="b">
        <f t="shared" si="159"/>
        <v>0</v>
      </c>
      <c r="AJ214" t="b">
        <f t="shared" si="160"/>
        <v>0</v>
      </c>
      <c r="AK214" t="b">
        <f t="shared" si="161"/>
        <v>0</v>
      </c>
      <c r="AL214" t="b">
        <f t="shared" si="162"/>
        <v>0</v>
      </c>
      <c r="AM214" t="b">
        <f t="shared" si="163"/>
        <v>0</v>
      </c>
      <c r="AN214" t="b">
        <f t="shared" si="164"/>
        <v>0</v>
      </c>
      <c r="AO214" t="b">
        <f t="shared" si="165"/>
        <v>1</v>
      </c>
      <c r="AP214" t="b">
        <f t="shared" si="166"/>
        <v>0</v>
      </c>
      <c r="AQ214" t="b">
        <f t="shared" si="167"/>
        <v>0</v>
      </c>
      <c r="AR214" t="b">
        <f t="shared" si="168"/>
        <v>0</v>
      </c>
      <c r="AS214" t="b">
        <f t="shared" si="169"/>
        <v>0</v>
      </c>
      <c r="AT214" t="b">
        <f t="shared" si="170"/>
        <v>0</v>
      </c>
      <c r="AU214" t="b">
        <f t="shared" si="171"/>
        <v>0</v>
      </c>
      <c r="AV214" t="b">
        <f t="shared" si="172"/>
        <v>0</v>
      </c>
      <c r="AW214" t="b">
        <f t="shared" si="173"/>
        <v>0</v>
      </c>
      <c r="AX214" t="b">
        <f t="shared" si="174"/>
        <v>0</v>
      </c>
      <c r="AY214" t="b">
        <f t="shared" si="175"/>
        <v>0</v>
      </c>
      <c r="AZ214" t="b">
        <f t="shared" si="176"/>
        <v>0</v>
      </c>
      <c r="BA214" t="b">
        <f t="shared" si="177"/>
        <v>0</v>
      </c>
      <c r="BB214" t="b">
        <f t="shared" si="178"/>
        <v>0</v>
      </c>
      <c r="BC214" t="b">
        <f t="shared" si="179"/>
        <v>0</v>
      </c>
      <c r="BD214" t="b">
        <f t="shared" si="180"/>
        <v>0</v>
      </c>
      <c r="BE214" t="b">
        <f t="shared" si="181"/>
        <v>0</v>
      </c>
      <c r="BF214" t="b">
        <f t="shared" si="182"/>
        <v>1</v>
      </c>
    </row>
    <row r="215" spans="1:58" x14ac:dyDescent="0.2">
      <c r="A215" t="s">
        <v>8</v>
      </c>
      <c r="B215" s="5">
        <v>2.1386801129999999</v>
      </c>
      <c r="C215" s="5">
        <v>71</v>
      </c>
      <c r="D215" s="5" t="s">
        <v>13</v>
      </c>
      <c r="F215">
        <v>0</v>
      </c>
      <c r="G215" s="5">
        <v>0</v>
      </c>
      <c r="H215" s="5">
        <v>0</v>
      </c>
      <c r="I215" s="5">
        <v>0</v>
      </c>
      <c r="J215" t="s">
        <v>91</v>
      </c>
      <c r="K215" t="b">
        <f t="shared" si="183"/>
        <v>1</v>
      </c>
      <c r="L215" t="b">
        <f t="shared" si="138"/>
        <v>1</v>
      </c>
      <c r="M215" t="b">
        <f t="shared" si="139"/>
        <v>1</v>
      </c>
      <c r="N215">
        <v>1</v>
      </c>
      <c r="O215" t="b">
        <f t="shared" si="140"/>
        <v>0</v>
      </c>
      <c r="P215" t="b">
        <f t="shared" si="141"/>
        <v>1</v>
      </c>
      <c r="Q215" t="b">
        <f t="shared" si="142"/>
        <v>0</v>
      </c>
      <c r="R215" t="b">
        <f t="shared" si="143"/>
        <v>0</v>
      </c>
      <c r="S215" t="b">
        <f t="shared" si="144"/>
        <v>0</v>
      </c>
      <c r="T215" t="b">
        <f t="shared" si="145"/>
        <v>0</v>
      </c>
      <c r="U215" t="b">
        <f t="shared" si="146"/>
        <v>1</v>
      </c>
      <c r="V215" t="b">
        <f t="shared" si="147"/>
        <v>0</v>
      </c>
      <c r="W215" t="b">
        <f t="shared" si="148"/>
        <v>0</v>
      </c>
      <c r="X215" t="b">
        <f t="shared" si="149"/>
        <v>0</v>
      </c>
      <c r="Y215" t="b">
        <f t="shared" si="150"/>
        <v>0</v>
      </c>
      <c r="Z215" t="b">
        <f t="shared" si="151"/>
        <v>0</v>
      </c>
      <c r="AA215" t="b">
        <v>0</v>
      </c>
      <c r="AB215" t="b">
        <f t="shared" si="152"/>
        <v>1</v>
      </c>
      <c r="AC215" t="b">
        <f t="shared" si="153"/>
        <v>0</v>
      </c>
      <c r="AD215" t="b">
        <f t="shared" si="154"/>
        <v>1</v>
      </c>
      <c r="AE215" t="b">
        <f t="shared" si="155"/>
        <v>0</v>
      </c>
      <c r="AF215" t="b">
        <f t="shared" si="156"/>
        <v>0</v>
      </c>
      <c r="AG215" t="b">
        <f t="shared" si="157"/>
        <v>0</v>
      </c>
      <c r="AH215" t="b">
        <f t="shared" si="158"/>
        <v>0</v>
      </c>
      <c r="AI215" t="b">
        <f t="shared" si="159"/>
        <v>0</v>
      </c>
      <c r="AJ215" t="b">
        <f t="shared" si="160"/>
        <v>0</v>
      </c>
      <c r="AK215" t="b">
        <f t="shared" si="161"/>
        <v>0</v>
      </c>
      <c r="AL215" t="b">
        <f t="shared" si="162"/>
        <v>0</v>
      </c>
      <c r="AM215" t="b">
        <f t="shared" si="163"/>
        <v>0</v>
      </c>
      <c r="AN215" t="b">
        <f t="shared" si="164"/>
        <v>0</v>
      </c>
      <c r="AO215" t="b">
        <f t="shared" si="165"/>
        <v>0</v>
      </c>
      <c r="AP215" t="b">
        <f t="shared" si="166"/>
        <v>0</v>
      </c>
      <c r="AQ215" t="b">
        <f t="shared" si="167"/>
        <v>0</v>
      </c>
      <c r="AR215" t="b">
        <f t="shared" si="168"/>
        <v>0</v>
      </c>
      <c r="AS215" t="b">
        <f t="shared" si="169"/>
        <v>0</v>
      </c>
      <c r="AT215" t="b">
        <f t="shared" si="170"/>
        <v>0</v>
      </c>
      <c r="AU215" t="b">
        <f t="shared" si="171"/>
        <v>0</v>
      </c>
      <c r="AV215" t="b">
        <f t="shared" si="172"/>
        <v>0</v>
      </c>
      <c r="AW215" t="b">
        <f t="shared" si="173"/>
        <v>0</v>
      </c>
      <c r="AX215" t="b">
        <f t="shared" si="174"/>
        <v>0</v>
      </c>
      <c r="AY215" t="b">
        <f t="shared" si="175"/>
        <v>0</v>
      </c>
      <c r="AZ215" t="b">
        <f t="shared" si="176"/>
        <v>0</v>
      </c>
      <c r="BA215" t="b">
        <f t="shared" si="177"/>
        <v>0</v>
      </c>
      <c r="BB215" t="b">
        <f t="shared" si="178"/>
        <v>0</v>
      </c>
      <c r="BC215" t="b">
        <f t="shared" si="179"/>
        <v>0</v>
      </c>
      <c r="BD215" t="b">
        <f t="shared" si="180"/>
        <v>0</v>
      </c>
      <c r="BE215" t="b">
        <f t="shared" si="181"/>
        <v>0</v>
      </c>
      <c r="BF215" t="b">
        <f t="shared" si="182"/>
        <v>0</v>
      </c>
    </row>
    <row r="216" spans="1:58" x14ac:dyDescent="0.2">
      <c r="A216" t="s">
        <v>8</v>
      </c>
      <c r="B216" s="5">
        <v>-5.9610876189999997</v>
      </c>
      <c r="C216" s="5">
        <v>60</v>
      </c>
      <c r="D216" s="5" t="s">
        <v>13</v>
      </c>
      <c r="F216">
        <v>0</v>
      </c>
      <c r="G216" s="5">
        <v>0</v>
      </c>
      <c r="H216" s="5">
        <v>1</v>
      </c>
      <c r="I216" s="5">
        <v>0</v>
      </c>
      <c r="J216" t="s">
        <v>91</v>
      </c>
      <c r="K216" t="b">
        <f t="shared" si="183"/>
        <v>1</v>
      </c>
      <c r="L216" t="b">
        <f t="shared" si="138"/>
        <v>0</v>
      </c>
      <c r="M216" t="b">
        <f t="shared" si="139"/>
        <v>0</v>
      </c>
      <c r="N216">
        <v>1</v>
      </c>
      <c r="O216" t="b">
        <f t="shared" si="140"/>
        <v>0</v>
      </c>
      <c r="P216" t="b">
        <f t="shared" si="141"/>
        <v>1</v>
      </c>
      <c r="Q216" t="b">
        <f t="shared" si="142"/>
        <v>1</v>
      </c>
      <c r="R216" t="b">
        <f t="shared" si="143"/>
        <v>1</v>
      </c>
      <c r="S216" t="b">
        <f t="shared" si="144"/>
        <v>0</v>
      </c>
      <c r="T216" t="b">
        <f t="shared" si="145"/>
        <v>0</v>
      </c>
      <c r="U216" t="b">
        <f t="shared" si="146"/>
        <v>0</v>
      </c>
      <c r="V216" t="b">
        <f t="shared" si="147"/>
        <v>0</v>
      </c>
      <c r="W216" t="b">
        <f t="shared" si="148"/>
        <v>0</v>
      </c>
      <c r="X216" t="b">
        <f t="shared" si="149"/>
        <v>0</v>
      </c>
      <c r="Y216" t="b">
        <f t="shared" si="150"/>
        <v>0</v>
      </c>
      <c r="Z216" t="b">
        <f t="shared" si="151"/>
        <v>0</v>
      </c>
      <c r="AA216" t="b">
        <v>0</v>
      </c>
      <c r="AB216" t="b">
        <f t="shared" si="152"/>
        <v>1</v>
      </c>
      <c r="AC216" t="b">
        <f t="shared" si="153"/>
        <v>1</v>
      </c>
      <c r="AD216" t="b">
        <f t="shared" si="154"/>
        <v>0</v>
      </c>
      <c r="AE216" t="b">
        <f t="shared" si="155"/>
        <v>0</v>
      </c>
      <c r="AF216" t="b">
        <f t="shared" si="156"/>
        <v>0</v>
      </c>
      <c r="AG216" t="b">
        <f t="shared" si="157"/>
        <v>0</v>
      </c>
      <c r="AH216" t="b">
        <f t="shared" si="158"/>
        <v>0</v>
      </c>
      <c r="AI216" t="b">
        <f t="shared" si="159"/>
        <v>0</v>
      </c>
      <c r="AJ216" t="b">
        <f t="shared" si="160"/>
        <v>0</v>
      </c>
      <c r="AK216" t="b">
        <f t="shared" si="161"/>
        <v>1</v>
      </c>
      <c r="AL216" t="b">
        <f t="shared" si="162"/>
        <v>0</v>
      </c>
      <c r="AM216" t="b">
        <f t="shared" si="163"/>
        <v>0</v>
      </c>
      <c r="AN216" t="b">
        <f t="shared" si="164"/>
        <v>0</v>
      </c>
      <c r="AO216" t="b">
        <f t="shared" si="165"/>
        <v>0</v>
      </c>
      <c r="AP216" t="b">
        <f t="shared" si="166"/>
        <v>0</v>
      </c>
      <c r="AQ216" t="b">
        <f t="shared" si="167"/>
        <v>0</v>
      </c>
      <c r="AR216" t="b">
        <f t="shared" si="168"/>
        <v>0</v>
      </c>
      <c r="AS216" t="b">
        <f t="shared" si="169"/>
        <v>0</v>
      </c>
      <c r="AT216" t="b">
        <f t="shared" si="170"/>
        <v>0</v>
      </c>
      <c r="AU216" t="b">
        <f t="shared" si="171"/>
        <v>1</v>
      </c>
      <c r="AV216" t="b">
        <f t="shared" si="172"/>
        <v>0</v>
      </c>
      <c r="AW216" t="b">
        <f t="shared" si="173"/>
        <v>1</v>
      </c>
      <c r="AX216" t="b">
        <f t="shared" si="174"/>
        <v>0</v>
      </c>
      <c r="AY216" t="b">
        <f t="shared" si="175"/>
        <v>0</v>
      </c>
      <c r="AZ216" t="b">
        <f t="shared" si="176"/>
        <v>0</v>
      </c>
      <c r="BA216" t="b">
        <f t="shared" si="177"/>
        <v>0</v>
      </c>
      <c r="BB216" t="b">
        <f t="shared" si="178"/>
        <v>0</v>
      </c>
      <c r="BC216" t="b">
        <f t="shared" si="179"/>
        <v>0</v>
      </c>
      <c r="BD216" t="b">
        <f t="shared" si="180"/>
        <v>0</v>
      </c>
      <c r="BE216" t="b">
        <f t="shared" si="181"/>
        <v>0</v>
      </c>
      <c r="BF216" t="b">
        <f t="shared" si="182"/>
        <v>0</v>
      </c>
    </row>
    <row r="217" spans="1:58" x14ac:dyDescent="0.2">
      <c r="A217" t="s">
        <v>8</v>
      </c>
      <c r="B217" s="5">
        <v>-1.679247124</v>
      </c>
      <c r="C217" s="5">
        <v>70</v>
      </c>
      <c r="D217" s="5" t="s">
        <v>9</v>
      </c>
      <c r="F217">
        <v>0</v>
      </c>
      <c r="G217" s="5">
        <v>1</v>
      </c>
      <c r="H217" s="5">
        <v>1</v>
      </c>
      <c r="I217" s="5">
        <v>0</v>
      </c>
      <c r="J217" t="s">
        <v>91</v>
      </c>
      <c r="K217" t="b">
        <f t="shared" si="183"/>
        <v>1</v>
      </c>
      <c r="L217" t="b">
        <f t="shared" si="138"/>
        <v>0</v>
      </c>
      <c r="M217" t="b">
        <f t="shared" si="139"/>
        <v>0</v>
      </c>
      <c r="N217">
        <v>1</v>
      </c>
      <c r="O217" t="b">
        <f t="shared" si="140"/>
        <v>0</v>
      </c>
      <c r="P217" t="b">
        <f t="shared" si="141"/>
        <v>1</v>
      </c>
      <c r="Q217" t="b">
        <f t="shared" si="142"/>
        <v>1</v>
      </c>
      <c r="R217" t="b">
        <f t="shared" si="143"/>
        <v>1</v>
      </c>
      <c r="S217" t="b">
        <f t="shared" si="144"/>
        <v>0</v>
      </c>
      <c r="T217" t="b">
        <f t="shared" si="145"/>
        <v>0</v>
      </c>
      <c r="U217" t="b">
        <f t="shared" si="146"/>
        <v>0</v>
      </c>
      <c r="V217" t="b">
        <f t="shared" si="147"/>
        <v>1</v>
      </c>
      <c r="W217" t="b">
        <f t="shared" si="148"/>
        <v>0</v>
      </c>
      <c r="X217" t="b">
        <f t="shared" si="149"/>
        <v>0</v>
      </c>
      <c r="Y217" t="b">
        <f t="shared" si="150"/>
        <v>1</v>
      </c>
      <c r="Z217" t="b">
        <f t="shared" si="151"/>
        <v>1</v>
      </c>
      <c r="AA217" t="b">
        <v>0</v>
      </c>
      <c r="AB217" t="b">
        <f t="shared" si="152"/>
        <v>1</v>
      </c>
      <c r="AC217" t="b">
        <f t="shared" si="153"/>
        <v>1</v>
      </c>
      <c r="AD217" t="b">
        <f t="shared" si="154"/>
        <v>0</v>
      </c>
      <c r="AE217" t="b">
        <f t="shared" si="155"/>
        <v>0</v>
      </c>
      <c r="AF217" t="b">
        <f t="shared" si="156"/>
        <v>0</v>
      </c>
      <c r="AG217" t="b">
        <f t="shared" si="157"/>
        <v>0</v>
      </c>
      <c r="AH217" t="b">
        <f t="shared" si="158"/>
        <v>0</v>
      </c>
      <c r="AI217" t="b">
        <f t="shared" si="159"/>
        <v>0</v>
      </c>
      <c r="AJ217" t="b">
        <f t="shared" si="160"/>
        <v>1</v>
      </c>
      <c r="AK217" t="b">
        <f t="shared" si="161"/>
        <v>1</v>
      </c>
      <c r="AL217" t="b">
        <f t="shared" si="162"/>
        <v>1</v>
      </c>
      <c r="AM217" t="b">
        <f t="shared" si="163"/>
        <v>0</v>
      </c>
      <c r="AN217" t="b">
        <f t="shared" si="164"/>
        <v>0</v>
      </c>
      <c r="AO217" t="b">
        <f t="shared" si="165"/>
        <v>0</v>
      </c>
      <c r="AP217" t="b">
        <f t="shared" si="166"/>
        <v>0</v>
      </c>
      <c r="AQ217" t="b">
        <f t="shared" si="167"/>
        <v>0</v>
      </c>
      <c r="AR217" t="b">
        <f t="shared" si="168"/>
        <v>0</v>
      </c>
      <c r="AS217" t="b">
        <f t="shared" si="169"/>
        <v>1</v>
      </c>
      <c r="AT217" t="b">
        <f t="shared" si="170"/>
        <v>0</v>
      </c>
      <c r="AU217" t="b">
        <f t="shared" si="171"/>
        <v>1</v>
      </c>
      <c r="AV217" t="b">
        <f t="shared" si="172"/>
        <v>0</v>
      </c>
      <c r="AW217" t="b">
        <f t="shared" si="173"/>
        <v>1</v>
      </c>
      <c r="AX217" t="b">
        <f t="shared" si="174"/>
        <v>0</v>
      </c>
      <c r="AY217" t="b">
        <f t="shared" si="175"/>
        <v>1</v>
      </c>
      <c r="AZ217" t="b">
        <f t="shared" si="176"/>
        <v>1</v>
      </c>
      <c r="BA217" t="b">
        <f t="shared" si="177"/>
        <v>0</v>
      </c>
      <c r="BB217" t="b">
        <f t="shared" si="178"/>
        <v>0</v>
      </c>
      <c r="BC217" t="b">
        <f t="shared" si="179"/>
        <v>0</v>
      </c>
      <c r="BD217" t="b">
        <f t="shared" si="180"/>
        <v>1</v>
      </c>
      <c r="BE217" t="b">
        <f t="shared" si="181"/>
        <v>1</v>
      </c>
      <c r="BF217" t="b">
        <f t="shared" si="182"/>
        <v>0</v>
      </c>
    </row>
    <row r="218" spans="1:58" x14ac:dyDescent="0.2">
      <c r="A218" t="s">
        <v>8</v>
      </c>
      <c r="B218" s="5">
        <v>-7.7915592770000002</v>
      </c>
      <c r="C218" s="5">
        <v>62</v>
      </c>
      <c r="D218" s="5" t="s">
        <v>9</v>
      </c>
      <c r="F218">
        <v>0</v>
      </c>
      <c r="G218" s="5">
        <v>0</v>
      </c>
      <c r="H218" s="5">
        <v>0</v>
      </c>
      <c r="I218" s="5">
        <v>1</v>
      </c>
      <c r="J218" t="s">
        <v>91</v>
      </c>
      <c r="K218" t="b">
        <f t="shared" si="183"/>
        <v>1</v>
      </c>
      <c r="L218" t="b">
        <f t="shared" si="138"/>
        <v>0</v>
      </c>
      <c r="M218" t="b">
        <f t="shared" si="139"/>
        <v>0</v>
      </c>
      <c r="N218">
        <v>1</v>
      </c>
      <c r="O218" t="b">
        <f t="shared" si="140"/>
        <v>0</v>
      </c>
      <c r="P218" t="b">
        <f t="shared" si="141"/>
        <v>1</v>
      </c>
      <c r="Q218" t="b">
        <f t="shared" si="142"/>
        <v>1</v>
      </c>
      <c r="R218" t="b">
        <f t="shared" si="143"/>
        <v>1</v>
      </c>
      <c r="S218" t="b">
        <f t="shared" si="144"/>
        <v>1</v>
      </c>
      <c r="T218" t="b">
        <f t="shared" si="145"/>
        <v>1</v>
      </c>
      <c r="U218" t="b">
        <f t="shared" si="146"/>
        <v>0</v>
      </c>
      <c r="V218" t="b">
        <f t="shared" si="147"/>
        <v>0</v>
      </c>
      <c r="W218" t="b">
        <f t="shared" si="148"/>
        <v>0</v>
      </c>
      <c r="X218" t="b">
        <f t="shared" si="149"/>
        <v>0</v>
      </c>
      <c r="Y218" t="b">
        <f t="shared" si="150"/>
        <v>0</v>
      </c>
      <c r="Z218" t="b">
        <f t="shared" si="151"/>
        <v>0</v>
      </c>
      <c r="AA218" t="b">
        <v>0</v>
      </c>
      <c r="AB218" t="b">
        <f t="shared" si="152"/>
        <v>1</v>
      </c>
      <c r="AC218" t="b">
        <f t="shared" si="153"/>
        <v>1</v>
      </c>
      <c r="AD218" t="b">
        <f t="shared" si="154"/>
        <v>0</v>
      </c>
      <c r="AE218" t="b">
        <f t="shared" si="155"/>
        <v>0</v>
      </c>
      <c r="AF218" t="b">
        <f t="shared" si="156"/>
        <v>0</v>
      </c>
      <c r="AG218" t="b">
        <f t="shared" si="157"/>
        <v>0</v>
      </c>
      <c r="AH218" t="b">
        <f t="shared" si="158"/>
        <v>0</v>
      </c>
      <c r="AI218" t="b">
        <f t="shared" si="159"/>
        <v>0</v>
      </c>
      <c r="AJ218" t="b">
        <f t="shared" si="160"/>
        <v>0</v>
      </c>
      <c r="AK218" t="b">
        <f t="shared" si="161"/>
        <v>0</v>
      </c>
      <c r="AL218" t="b">
        <f t="shared" si="162"/>
        <v>0</v>
      </c>
      <c r="AM218" t="b">
        <f t="shared" si="163"/>
        <v>0</v>
      </c>
      <c r="AN218" t="b">
        <f t="shared" si="164"/>
        <v>0</v>
      </c>
      <c r="AO218" t="b">
        <f t="shared" si="165"/>
        <v>0</v>
      </c>
      <c r="AP218" t="b">
        <f t="shared" si="166"/>
        <v>0</v>
      </c>
      <c r="AQ218" t="b">
        <f t="shared" si="167"/>
        <v>0</v>
      </c>
      <c r="AR218" t="b">
        <f t="shared" si="168"/>
        <v>0</v>
      </c>
      <c r="AS218" t="b">
        <f t="shared" si="169"/>
        <v>0</v>
      </c>
      <c r="AT218" t="b">
        <f t="shared" si="170"/>
        <v>0</v>
      </c>
      <c r="AU218" t="b">
        <f t="shared" si="171"/>
        <v>0</v>
      </c>
      <c r="AV218" t="b">
        <f t="shared" si="172"/>
        <v>1</v>
      </c>
      <c r="AW218" t="b">
        <f t="shared" si="173"/>
        <v>1</v>
      </c>
      <c r="AX218" t="b">
        <f t="shared" si="174"/>
        <v>0</v>
      </c>
      <c r="AY218" t="b">
        <f t="shared" si="175"/>
        <v>0</v>
      </c>
      <c r="AZ218" t="b">
        <f t="shared" si="176"/>
        <v>0</v>
      </c>
      <c r="BA218" t="b">
        <f t="shared" si="177"/>
        <v>0</v>
      </c>
      <c r="BB218" t="b">
        <f t="shared" si="178"/>
        <v>0</v>
      </c>
      <c r="BC218" t="b">
        <f t="shared" si="179"/>
        <v>0</v>
      </c>
      <c r="BD218" t="b">
        <f t="shared" si="180"/>
        <v>0</v>
      </c>
      <c r="BE218" t="b">
        <f t="shared" si="181"/>
        <v>0</v>
      </c>
      <c r="BF218" t="b">
        <f t="shared" si="182"/>
        <v>0</v>
      </c>
    </row>
    <row r="219" spans="1:58" x14ac:dyDescent="0.2">
      <c r="A219" t="s">
        <v>8</v>
      </c>
      <c r="B219" s="5">
        <v>-7.2821115900000004</v>
      </c>
      <c r="C219" s="5">
        <v>76</v>
      </c>
      <c r="D219" s="5" t="s">
        <v>9</v>
      </c>
      <c r="F219">
        <v>0</v>
      </c>
      <c r="G219" s="5">
        <v>0</v>
      </c>
      <c r="H219" s="5">
        <v>0</v>
      </c>
      <c r="I219" s="5">
        <v>1</v>
      </c>
      <c r="J219" t="s">
        <v>91</v>
      </c>
      <c r="K219" t="b">
        <f t="shared" si="183"/>
        <v>1</v>
      </c>
      <c r="L219" t="b">
        <f t="shared" si="138"/>
        <v>0</v>
      </c>
      <c r="M219" t="b">
        <f t="shared" si="139"/>
        <v>0</v>
      </c>
      <c r="N219">
        <v>1</v>
      </c>
      <c r="O219" t="b">
        <f t="shared" si="140"/>
        <v>0</v>
      </c>
      <c r="P219" t="b">
        <f t="shared" si="141"/>
        <v>1</v>
      </c>
      <c r="Q219" t="b">
        <f t="shared" si="142"/>
        <v>1</v>
      </c>
      <c r="R219" t="b">
        <f t="shared" si="143"/>
        <v>1</v>
      </c>
      <c r="S219" t="b">
        <f t="shared" si="144"/>
        <v>1</v>
      </c>
      <c r="T219" t="b">
        <f t="shared" si="145"/>
        <v>1</v>
      </c>
      <c r="U219" t="b">
        <f t="shared" si="146"/>
        <v>0</v>
      </c>
      <c r="V219" t="b">
        <f t="shared" si="147"/>
        <v>0</v>
      </c>
      <c r="W219" t="b">
        <f t="shared" si="148"/>
        <v>0</v>
      </c>
      <c r="X219" t="b">
        <f t="shared" si="149"/>
        <v>0</v>
      </c>
      <c r="Y219" t="b">
        <f t="shared" si="150"/>
        <v>0</v>
      </c>
      <c r="Z219" t="b">
        <f t="shared" si="151"/>
        <v>0</v>
      </c>
      <c r="AA219" t="b">
        <v>0</v>
      </c>
      <c r="AB219" t="b">
        <f t="shared" si="152"/>
        <v>1</v>
      </c>
      <c r="AC219" t="b">
        <f t="shared" si="153"/>
        <v>1</v>
      </c>
      <c r="AD219" t="b">
        <f t="shared" si="154"/>
        <v>0</v>
      </c>
      <c r="AE219" t="b">
        <f t="shared" si="155"/>
        <v>0</v>
      </c>
      <c r="AF219" t="b">
        <f t="shared" si="156"/>
        <v>0</v>
      </c>
      <c r="AG219" t="b">
        <f t="shared" si="157"/>
        <v>0</v>
      </c>
      <c r="AH219" t="b">
        <f t="shared" si="158"/>
        <v>0</v>
      </c>
      <c r="AI219" t="b">
        <f t="shared" si="159"/>
        <v>0</v>
      </c>
      <c r="AJ219" t="b">
        <f t="shared" si="160"/>
        <v>0</v>
      </c>
      <c r="AK219" t="b">
        <f t="shared" si="161"/>
        <v>0</v>
      </c>
      <c r="AL219" t="b">
        <f t="shared" si="162"/>
        <v>0</v>
      </c>
      <c r="AM219" t="b">
        <f t="shared" si="163"/>
        <v>0</v>
      </c>
      <c r="AN219" t="b">
        <f t="shared" si="164"/>
        <v>0</v>
      </c>
      <c r="AO219" t="b">
        <f t="shared" si="165"/>
        <v>0</v>
      </c>
      <c r="AP219" t="b">
        <f t="shared" si="166"/>
        <v>0</v>
      </c>
      <c r="AQ219" t="b">
        <f t="shared" si="167"/>
        <v>0</v>
      </c>
      <c r="AR219" t="b">
        <f t="shared" si="168"/>
        <v>0</v>
      </c>
      <c r="AS219" t="b">
        <f t="shared" si="169"/>
        <v>0</v>
      </c>
      <c r="AT219" t="b">
        <f t="shared" si="170"/>
        <v>0</v>
      </c>
      <c r="AU219" t="b">
        <f t="shared" si="171"/>
        <v>0</v>
      </c>
      <c r="AV219" t="b">
        <f t="shared" si="172"/>
        <v>1</v>
      </c>
      <c r="AW219" t="b">
        <f t="shared" si="173"/>
        <v>1</v>
      </c>
      <c r="AX219" t="b">
        <f t="shared" si="174"/>
        <v>0</v>
      </c>
      <c r="AY219" t="b">
        <f t="shared" si="175"/>
        <v>0</v>
      </c>
      <c r="AZ219" t="b">
        <f t="shared" si="176"/>
        <v>0</v>
      </c>
      <c r="BA219" t="b">
        <f t="shared" si="177"/>
        <v>0</v>
      </c>
      <c r="BB219" t="b">
        <f t="shared" si="178"/>
        <v>0</v>
      </c>
      <c r="BC219" t="b">
        <f t="shared" si="179"/>
        <v>0</v>
      </c>
      <c r="BD219" t="b">
        <f t="shared" si="180"/>
        <v>0</v>
      </c>
      <c r="BE219" t="b">
        <f t="shared" si="181"/>
        <v>0</v>
      </c>
      <c r="BF219" t="b">
        <f t="shared" si="182"/>
        <v>0</v>
      </c>
    </row>
    <row r="220" spans="1:58" x14ac:dyDescent="0.2">
      <c r="A220" t="s">
        <v>8</v>
      </c>
      <c r="B220" s="5">
        <v>-2.5812651959999999</v>
      </c>
      <c r="C220" s="5">
        <v>74</v>
      </c>
      <c r="D220" s="5" t="s">
        <v>13</v>
      </c>
      <c r="E220" t="s">
        <v>94</v>
      </c>
      <c r="F220">
        <v>0</v>
      </c>
      <c r="G220" s="5">
        <v>0</v>
      </c>
      <c r="H220" s="5">
        <v>0</v>
      </c>
      <c r="I220" s="5">
        <v>1</v>
      </c>
      <c r="J220" t="s">
        <v>91</v>
      </c>
      <c r="K220" t="b">
        <f t="shared" si="183"/>
        <v>1</v>
      </c>
      <c r="L220" t="b">
        <f t="shared" si="138"/>
        <v>0</v>
      </c>
      <c r="M220" t="b">
        <f t="shared" si="139"/>
        <v>0</v>
      </c>
      <c r="N220">
        <v>1</v>
      </c>
      <c r="O220" t="b">
        <f t="shared" si="140"/>
        <v>0</v>
      </c>
      <c r="P220" t="b">
        <f t="shared" si="141"/>
        <v>1</v>
      </c>
      <c r="Q220" t="b">
        <f t="shared" si="142"/>
        <v>1</v>
      </c>
      <c r="R220" t="b">
        <f t="shared" si="143"/>
        <v>1</v>
      </c>
      <c r="S220" t="b">
        <f t="shared" si="144"/>
        <v>1</v>
      </c>
      <c r="T220" t="b">
        <f t="shared" si="145"/>
        <v>1</v>
      </c>
      <c r="U220" t="b">
        <f t="shared" si="146"/>
        <v>0</v>
      </c>
      <c r="V220" t="b">
        <f t="shared" si="147"/>
        <v>0</v>
      </c>
      <c r="W220" t="b">
        <f t="shared" si="148"/>
        <v>0</v>
      </c>
      <c r="X220" t="b">
        <f t="shared" si="149"/>
        <v>0</v>
      </c>
      <c r="Y220" t="b">
        <f t="shared" si="150"/>
        <v>0</v>
      </c>
      <c r="Z220" t="b">
        <f t="shared" si="151"/>
        <v>0</v>
      </c>
      <c r="AA220" t="b">
        <v>1</v>
      </c>
      <c r="AB220" t="b">
        <f t="shared" si="152"/>
        <v>0</v>
      </c>
      <c r="AC220" t="b">
        <f t="shared" si="153"/>
        <v>0</v>
      </c>
      <c r="AD220" t="b">
        <f t="shared" si="154"/>
        <v>0</v>
      </c>
      <c r="AE220" t="b">
        <f t="shared" si="155"/>
        <v>0</v>
      </c>
      <c r="AF220" t="b">
        <f t="shared" si="156"/>
        <v>0</v>
      </c>
      <c r="AG220" t="b">
        <f t="shared" si="157"/>
        <v>0</v>
      </c>
      <c r="AH220" t="b">
        <f t="shared" si="158"/>
        <v>0</v>
      </c>
      <c r="AI220" t="b">
        <f t="shared" si="159"/>
        <v>0</v>
      </c>
      <c r="AJ220" t="b">
        <f t="shared" si="160"/>
        <v>0</v>
      </c>
      <c r="AK220" t="b">
        <f t="shared" si="161"/>
        <v>0</v>
      </c>
      <c r="AL220" t="b">
        <f t="shared" si="162"/>
        <v>0</v>
      </c>
      <c r="AM220" t="b">
        <f t="shared" si="163"/>
        <v>0</v>
      </c>
      <c r="AN220" t="b">
        <f t="shared" si="164"/>
        <v>0</v>
      </c>
      <c r="AO220" t="b">
        <f t="shared" si="165"/>
        <v>1</v>
      </c>
      <c r="AP220" t="b">
        <f t="shared" si="166"/>
        <v>1</v>
      </c>
      <c r="AQ220" t="b">
        <f t="shared" si="167"/>
        <v>0</v>
      </c>
      <c r="AR220" t="b">
        <f t="shared" si="168"/>
        <v>0</v>
      </c>
      <c r="AS220" t="b">
        <f t="shared" si="169"/>
        <v>0</v>
      </c>
      <c r="AT220" t="b">
        <f t="shared" si="170"/>
        <v>0</v>
      </c>
      <c r="AU220" t="b">
        <f t="shared" si="171"/>
        <v>0</v>
      </c>
      <c r="AV220" t="b">
        <f t="shared" si="172"/>
        <v>1</v>
      </c>
      <c r="AW220" t="b">
        <f t="shared" si="173"/>
        <v>1</v>
      </c>
      <c r="AX220" t="b">
        <f t="shared" si="174"/>
        <v>0</v>
      </c>
      <c r="AY220" t="b">
        <f t="shared" si="175"/>
        <v>0</v>
      </c>
      <c r="AZ220" t="b">
        <f t="shared" si="176"/>
        <v>0</v>
      </c>
      <c r="BA220" t="b">
        <f t="shared" si="177"/>
        <v>0</v>
      </c>
      <c r="BB220" t="b">
        <f t="shared" si="178"/>
        <v>0</v>
      </c>
      <c r="BC220" t="b">
        <f t="shared" si="179"/>
        <v>0</v>
      </c>
      <c r="BD220" t="b">
        <f t="shared" si="180"/>
        <v>0</v>
      </c>
      <c r="BE220" t="b">
        <f t="shared" si="181"/>
        <v>0</v>
      </c>
      <c r="BF220" t="b">
        <f t="shared" si="182"/>
        <v>1</v>
      </c>
    </row>
    <row r="221" spans="1:58" x14ac:dyDescent="0.2">
      <c r="A221" t="s">
        <v>8</v>
      </c>
      <c r="B221" s="5">
        <v>3.9730297220000002</v>
      </c>
      <c r="C221" s="5">
        <v>73</v>
      </c>
      <c r="D221" s="5" t="s">
        <v>9</v>
      </c>
      <c r="F221">
        <v>0</v>
      </c>
      <c r="G221" s="5">
        <v>0</v>
      </c>
      <c r="H221" s="5">
        <v>0</v>
      </c>
      <c r="I221" s="5">
        <v>1</v>
      </c>
      <c r="J221" t="s">
        <v>91</v>
      </c>
      <c r="K221" t="b">
        <f t="shared" si="183"/>
        <v>1</v>
      </c>
      <c r="L221" t="b">
        <f t="shared" si="138"/>
        <v>0</v>
      </c>
      <c r="M221" t="b">
        <f t="shared" si="139"/>
        <v>0</v>
      </c>
      <c r="N221">
        <v>1</v>
      </c>
      <c r="O221" t="b">
        <f t="shared" si="140"/>
        <v>0</v>
      </c>
      <c r="P221" t="b">
        <f t="shared" si="141"/>
        <v>1</v>
      </c>
      <c r="Q221" t="b">
        <f t="shared" si="142"/>
        <v>1</v>
      </c>
      <c r="R221" t="b">
        <f t="shared" si="143"/>
        <v>1</v>
      </c>
      <c r="S221" t="b">
        <f t="shared" si="144"/>
        <v>1</v>
      </c>
      <c r="T221" t="b">
        <f t="shared" si="145"/>
        <v>1</v>
      </c>
      <c r="U221" t="b">
        <f t="shared" si="146"/>
        <v>0</v>
      </c>
      <c r="V221" t="b">
        <f t="shared" si="147"/>
        <v>0</v>
      </c>
      <c r="W221" t="b">
        <f t="shared" si="148"/>
        <v>0</v>
      </c>
      <c r="X221" t="b">
        <f t="shared" si="149"/>
        <v>0</v>
      </c>
      <c r="Y221" t="b">
        <f t="shared" si="150"/>
        <v>0</v>
      </c>
      <c r="Z221" t="b">
        <f t="shared" si="151"/>
        <v>0</v>
      </c>
      <c r="AA221" t="b">
        <v>0</v>
      </c>
      <c r="AB221" t="b">
        <f t="shared" si="152"/>
        <v>1</v>
      </c>
      <c r="AC221" t="b">
        <f t="shared" si="153"/>
        <v>1</v>
      </c>
      <c r="AD221" t="b">
        <f t="shared" si="154"/>
        <v>0</v>
      </c>
      <c r="AE221" t="b">
        <f t="shared" si="155"/>
        <v>0</v>
      </c>
      <c r="AF221" t="b">
        <f t="shared" si="156"/>
        <v>0</v>
      </c>
      <c r="AG221" t="b">
        <f t="shared" si="157"/>
        <v>0</v>
      </c>
      <c r="AH221" t="b">
        <f t="shared" si="158"/>
        <v>0</v>
      </c>
      <c r="AI221" t="b">
        <f t="shared" si="159"/>
        <v>0</v>
      </c>
      <c r="AJ221" t="b">
        <f t="shared" si="160"/>
        <v>0</v>
      </c>
      <c r="AK221" t="b">
        <f t="shared" si="161"/>
        <v>0</v>
      </c>
      <c r="AL221" t="b">
        <f t="shared" si="162"/>
        <v>0</v>
      </c>
      <c r="AM221" t="b">
        <f t="shared" si="163"/>
        <v>0</v>
      </c>
      <c r="AN221" t="b">
        <f t="shared" si="164"/>
        <v>0</v>
      </c>
      <c r="AO221" t="b">
        <f t="shared" si="165"/>
        <v>0</v>
      </c>
      <c r="AP221" t="b">
        <f t="shared" si="166"/>
        <v>0</v>
      </c>
      <c r="AQ221" t="b">
        <f t="shared" si="167"/>
        <v>0</v>
      </c>
      <c r="AR221" t="b">
        <f t="shared" si="168"/>
        <v>0</v>
      </c>
      <c r="AS221" t="b">
        <f t="shared" si="169"/>
        <v>0</v>
      </c>
      <c r="AT221" t="b">
        <f t="shared" si="170"/>
        <v>0</v>
      </c>
      <c r="AU221" t="b">
        <f t="shared" si="171"/>
        <v>0</v>
      </c>
      <c r="AV221" t="b">
        <f t="shared" si="172"/>
        <v>1</v>
      </c>
      <c r="AW221" t="b">
        <f t="shared" si="173"/>
        <v>1</v>
      </c>
      <c r="AX221" t="b">
        <f t="shared" si="174"/>
        <v>0</v>
      </c>
      <c r="AY221" t="b">
        <f t="shared" si="175"/>
        <v>0</v>
      </c>
      <c r="AZ221" t="b">
        <f t="shared" si="176"/>
        <v>0</v>
      </c>
      <c r="BA221" t="b">
        <f t="shared" si="177"/>
        <v>0</v>
      </c>
      <c r="BB221" t="b">
        <f t="shared" si="178"/>
        <v>0</v>
      </c>
      <c r="BC221" t="b">
        <f t="shared" si="179"/>
        <v>0</v>
      </c>
      <c r="BD221" t="b">
        <f t="shared" si="180"/>
        <v>0</v>
      </c>
      <c r="BE221" t="b">
        <f t="shared" si="181"/>
        <v>0</v>
      </c>
      <c r="BF221" t="b">
        <f t="shared" si="182"/>
        <v>0</v>
      </c>
    </row>
    <row r="222" spans="1:58" x14ac:dyDescent="0.2">
      <c r="A222" t="s">
        <v>8</v>
      </c>
      <c r="B222" s="5">
        <v>-3.7593996189999999</v>
      </c>
      <c r="C222" s="5">
        <v>60</v>
      </c>
      <c r="D222" s="5" t="s">
        <v>13</v>
      </c>
      <c r="F222">
        <v>0</v>
      </c>
      <c r="G222" s="5">
        <v>1</v>
      </c>
      <c r="H222" s="5">
        <v>1</v>
      </c>
      <c r="I222" s="5">
        <v>1</v>
      </c>
      <c r="J222" t="s">
        <v>91</v>
      </c>
      <c r="K222" t="b">
        <f t="shared" si="183"/>
        <v>1</v>
      </c>
      <c r="L222" t="b">
        <f t="shared" si="138"/>
        <v>0</v>
      </c>
      <c r="M222" t="b">
        <f t="shared" si="139"/>
        <v>0</v>
      </c>
      <c r="N222">
        <v>1</v>
      </c>
      <c r="O222" t="b">
        <f t="shared" si="140"/>
        <v>0</v>
      </c>
      <c r="P222" t="b">
        <f t="shared" si="141"/>
        <v>1</v>
      </c>
      <c r="Q222" t="b">
        <f t="shared" si="142"/>
        <v>1</v>
      </c>
      <c r="R222" t="b">
        <f t="shared" si="143"/>
        <v>1</v>
      </c>
      <c r="S222" t="b">
        <f t="shared" si="144"/>
        <v>1</v>
      </c>
      <c r="T222" t="b">
        <f t="shared" si="145"/>
        <v>1</v>
      </c>
      <c r="U222" t="b">
        <f t="shared" si="146"/>
        <v>0</v>
      </c>
      <c r="V222" t="b">
        <f t="shared" si="147"/>
        <v>1</v>
      </c>
      <c r="W222" t="b">
        <f t="shared" si="148"/>
        <v>1</v>
      </c>
      <c r="X222" t="b">
        <f t="shared" si="149"/>
        <v>1</v>
      </c>
      <c r="Y222" t="b">
        <f t="shared" si="150"/>
        <v>1</v>
      </c>
      <c r="Z222" t="b">
        <f t="shared" si="151"/>
        <v>1</v>
      </c>
      <c r="AA222" t="b">
        <v>0</v>
      </c>
      <c r="AB222" t="b">
        <f t="shared" si="152"/>
        <v>1</v>
      </c>
      <c r="AC222" t="b">
        <f t="shared" si="153"/>
        <v>1</v>
      </c>
      <c r="AD222" t="b">
        <f t="shared" si="154"/>
        <v>0</v>
      </c>
      <c r="AE222" t="b">
        <f t="shared" si="155"/>
        <v>0</v>
      </c>
      <c r="AF222" t="b">
        <f t="shared" si="156"/>
        <v>0</v>
      </c>
      <c r="AG222" t="b">
        <f t="shared" si="157"/>
        <v>0</v>
      </c>
      <c r="AH222" t="b">
        <f t="shared" si="158"/>
        <v>0</v>
      </c>
      <c r="AI222" t="b">
        <f t="shared" si="159"/>
        <v>0</v>
      </c>
      <c r="AJ222" t="b">
        <f t="shared" si="160"/>
        <v>1</v>
      </c>
      <c r="AK222" t="b">
        <f t="shared" si="161"/>
        <v>1</v>
      </c>
      <c r="AL222" t="b">
        <f t="shared" si="162"/>
        <v>1</v>
      </c>
      <c r="AM222" t="b">
        <f t="shared" si="163"/>
        <v>0</v>
      </c>
      <c r="AN222" t="b">
        <f t="shared" si="164"/>
        <v>0</v>
      </c>
      <c r="AO222" t="b">
        <f t="shared" si="165"/>
        <v>0</v>
      </c>
      <c r="AP222" t="b">
        <f t="shared" si="166"/>
        <v>0</v>
      </c>
      <c r="AQ222" t="b">
        <f t="shared" si="167"/>
        <v>0</v>
      </c>
      <c r="AR222" t="b">
        <f t="shared" si="168"/>
        <v>0</v>
      </c>
      <c r="AS222" t="b">
        <f t="shared" si="169"/>
        <v>1</v>
      </c>
      <c r="AT222" t="b">
        <f t="shared" si="170"/>
        <v>0</v>
      </c>
      <c r="AU222" t="b">
        <f t="shared" si="171"/>
        <v>1</v>
      </c>
      <c r="AV222" t="b">
        <f t="shared" si="172"/>
        <v>1</v>
      </c>
      <c r="AW222" t="b">
        <f t="shared" si="173"/>
        <v>1</v>
      </c>
      <c r="AX222" t="b">
        <f t="shared" si="174"/>
        <v>0</v>
      </c>
      <c r="AY222" t="b">
        <f t="shared" si="175"/>
        <v>1</v>
      </c>
      <c r="AZ222" t="b">
        <f t="shared" si="176"/>
        <v>1</v>
      </c>
      <c r="BA222" t="b">
        <f t="shared" si="177"/>
        <v>0</v>
      </c>
      <c r="BB222" t="b">
        <f t="shared" si="178"/>
        <v>0</v>
      </c>
      <c r="BC222" t="b">
        <f t="shared" si="179"/>
        <v>0</v>
      </c>
      <c r="BD222" t="b">
        <f t="shared" si="180"/>
        <v>1</v>
      </c>
      <c r="BE222" t="b">
        <f t="shared" si="181"/>
        <v>1</v>
      </c>
      <c r="BF222" t="b">
        <f t="shared" si="182"/>
        <v>0</v>
      </c>
    </row>
    <row r="223" spans="1:58" x14ac:dyDescent="0.2">
      <c r="A223" t="s">
        <v>8</v>
      </c>
      <c r="B223" s="5">
        <v>-5.7719640390000002</v>
      </c>
      <c r="C223" s="5">
        <v>51</v>
      </c>
      <c r="D223" s="5" t="s">
        <v>13</v>
      </c>
      <c r="F223">
        <v>0</v>
      </c>
      <c r="G223" s="5">
        <v>0</v>
      </c>
      <c r="H223" s="5">
        <v>0</v>
      </c>
      <c r="I223" s="5">
        <v>0</v>
      </c>
      <c r="J223" t="s">
        <v>91</v>
      </c>
      <c r="K223" t="b">
        <f t="shared" si="183"/>
        <v>1</v>
      </c>
      <c r="L223" t="b">
        <f t="shared" si="138"/>
        <v>1</v>
      </c>
      <c r="M223" t="b">
        <f t="shared" si="139"/>
        <v>1</v>
      </c>
      <c r="N223">
        <v>1</v>
      </c>
      <c r="O223" t="b">
        <f t="shared" si="140"/>
        <v>0</v>
      </c>
      <c r="P223" t="b">
        <f t="shared" si="141"/>
        <v>1</v>
      </c>
      <c r="Q223" t="b">
        <f t="shared" si="142"/>
        <v>0</v>
      </c>
      <c r="R223" t="b">
        <f t="shared" si="143"/>
        <v>0</v>
      </c>
      <c r="S223" t="b">
        <f t="shared" si="144"/>
        <v>0</v>
      </c>
      <c r="T223" t="b">
        <f t="shared" si="145"/>
        <v>0</v>
      </c>
      <c r="U223" t="b">
        <f t="shared" si="146"/>
        <v>1</v>
      </c>
      <c r="V223" t="b">
        <f t="shared" si="147"/>
        <v>0</v>
      </c>
      <c r="W223" t="b">
        <f t="shared" si="148"/>
        <v>0</v>
      </c>
      <c r="X223" t="b">
        <f t="shared" si="149"/>
        <v>0</v>
      </c>
      <c r="Y223" t="b">
        <f t="shared" si="150"/>
        <v>0</v>
      </c>
      <c r="Z223" t="b">
        <f t="shared" si="151"/>
        <v>0</v>
      </c>
      <c r="AA223" t="b">
        <v>0</v>
      </c>
      <c r="AB223" t="b">
        <f t="shared" si="152"/>
        <v>1</v>
      </c>
      <c r="AC223" t="b">
        <f t="shared" si="153"/>
        <v>0</v>
      </c>
      <c r="AD223" t="b">
        <f t="shared" si="154"/>
        <v>1</v>
      </c>
      <c r="AE223" t="b">
        <f t="shared" si="155"/>
        <v>0</v>
      </c>
      <c r="AF223" t="b">
        <f t="shared" si="156"/>
        <v>0</v>
      </c>
      <c r="AG223" t="b">
        <f t="shared" si="157"/>
        <v>0</v>
      </c>
      <c r="AH223" t="b">
        <f t="shared" si="158"/>
        <v>0</v>
      </c>
      <c r="AI223" t="b">
        <f t="shared" si="159"/>
        <v>0</v>
      </c>
      <c r="AJ223" t="b">
        <f t="shared" si="160"/>
        <v>0</v>
      </c>
      <c r="AK223" t="b">
        <f t="shared" si="161"/>
        <v>0</v>
      </c>
      <c r="AL223" t="b">
        <f t="shared" si="162"/>
        <v>0</v>
      </c>
      <c r="AM223" t="b">
        <f t="shared" si="163"/>
        <v>0</v>
      </c>
      <c r="AN223" t="b">
        <f t="shared" si="164"/>
        <v>0</v>
      </c>
      <c r="AO223" t="b">
        <f t="shared" si="165"/>
        <v>0</v>
      </c>
      <c r="AP223" t="b">
        <f t="shared" si="166"/>
        <v>0</v>
      </c>
      <c r="AQ223" t="b">
        <f t="shared" si="167"/>
        <v>0</v>
      </c>
      <c r="AR223" t="b">
        <f t="shared" si="168"/>
        <v>0</v>
      </c>
      <c r="AS223" t="b">
        <f t="shared" si="169"/>
        <v>0</v>
      </c>
      <c r="AT223" t="b">
        <f t="shared" si="170"/>
        <v>0</v>
      </c>
      <c r="AU223" t="b">
        <f t="shared" si="171"/>
        <v>0</v>
      </c>
      <c r="AV223" t="b">
        <f t="shared" si="172"/>
        <v>0</v>
      </c>
      <c r="AW223" t="b">
        <f t="shared" si="173"/>
        <v>0</v>
      </c>
      <c r="AX223" t="b">
        <f t="shared" si="174"/>
        <v>0</v>
      </c>
      <c r="AY223" t="b">
        <f t="shared" si="175"/>
        <v>0</v>
      </c>
      <c r="AZ223" t="b">
        <f t="shared" si="176"/>
        <v>0</v>
      </c>
      <c r="BA223" t="b">
        <f t="shared" si="177"/>
        <v>0</v>
      </c>
      <c r="BB223" t="b">
        <f t="shared" si="178"/>
        <v>0</v>
      </c>
      <c r="BC223" t="b">
        <f t="shared" si="179"/>
        <v>0</v>
      </c>
      <c r="BD223" t="b">
        <f t="shared" si="180"/>
        <v>0</v>
      </c>
      <c r="BE223" t="b">
        <f t="shared" si="181"/>
        <v>0</v>
      </c>
      <c r="BF223" t="b">
        <f t="shared" si="182"/>
        <v>0</v>
      </c>
    </row>
    <row r="224" spans="1:58" x14ac:dyDescent="0.2">
      <c r="A224" t="s">
        <v>8</v>
      </c>
      <c r="B224" s="5">
        <v>-2.495419778</v>
      </c>
      <c r="C224" s="5">
        <v>52</v>
      </c>
      <c r="D224" s="5" t="s">
        <v>9</v>
      </c>
      <c r="F224">
        <v>0</v>
      </c>
      <c r="G224" s="5">
        <v>0</v>
      </c>
      <c r="H224" s="5">
        <v>0</v>
      </c>
      <c r="I224" s="5">
        <v>0</v>
      </c>
      <c r="J224" t="s">
        <v>91</v>
      </c>
      <c r="K224" t="b">
        <f t="shared" si="183"/>
        <v>1</v>
      </c>
      <c r="L224" t="b">
        <f t="shared" si="138"/>
        <v>1</v>
      </c>
      <c r="M224" t="b">
        <f t="shared" si="139"/>
        <v>1</v>
      </c>
      <c r="N224">
        <v>1</v>
      </c>
      <c r="O224" t="b">
        <f t="shared" si="140"/>
        <v>0</v>
      </c>
      <c r="P224" t="b">
        <f t="shared" si="141"/>
        <v>1</v>
      </c>
      <c r="Q224" t="b">
        <f t="shared" si="142"/>
        <v>0</v>
      </c>
      <c r="R224" t="b">
        <f t="shared" si="143"/>
        <v>0</v>
      </c>
      <c r="S224" t="b">
        <f t="shared" si="144"/>
        <v>0</v>
      </c>
      <c r="T224" t="b">
        <f t="shared" si="145"/>
        <v>0</v>
      </c>
      <c r="U224" t="b">
        <f t="shared" si="146"/>
        <v>1</v>
      </c>
      <c r="V224" t="b">
        <f t="shared" si="147"/>
        <v>0</v>
      </c>
      <c r="W224" t="b">
        <f t="shared" si="148"/>
        <v>0</v>
      </c>
      <c r="X224" t="b">
        <f t="shared" si="149"/>
        <v>0</v>
      </c>
      <c r="Y224" t="b">
        <f t="shared" si="150"/>
        <v>0</v>
      </c>
      <c r="Z224" t="b">
        <f t="shared" si="151"/>
        <v>0</v>
      </c>
      <c r="AA224" t="b">
        <v>0</v>
      </c>
      <c r="AB224" t="b">
        <f t="shared" si="152"/>
        <v>1</v>
      </c>
      <c r="AC224" t="b">
        <f t="shared" si="153"/>
        <v>0</v>
      </c>
      <c r="AD224" t="b">
        <f t="shared" si="154"/>
        <v>1</v>
      </c>
      <c r="AE224" t="b">
        <f t="shared" si="155"/>
        <v>0</v>
      </c>
      <c r="AF224" t="b">
        <f t="shared" si="156"/>
        <v>0</v>
      </c>
      <c r="AG224" t="b">
        <f t="shared" si="157"/>
        <v>0</v>
      </c>
      <c r="AH224" t="b">
        <f t="shared" si="158"/>
        <v>0</v>
      </c>
      <c r="AI224" t="b">
        <f t="shared" si="159"/>
        <v>0</v>
      </c>
      <c r="AJ224" t="b">
        <f t="shared" si="160"/>
        <v>0</v>
      </c>
      <c r="AK224" t="b">
        <f t="shared" si="161"/>
        <v>0</v>
      </c>
      <c r="AL224" t="b">
        <f t="shared" si="162"/>
        <v>0</v>
      </c>
      <c r="AM224" t="b">
        <f t="shared" si="163"/>
        <v>0</v>
      </c>
      <c r="AN224" t="b">
        <f t="shared" si="164"/>
        <v>0</v>
      </c>
      <c r="AO224" t="b">
        <f t="shared" si="165"/>
        <v>0</v>
      </c>
      <c r="AP224" t="b">
        <f t="shared" si="166"/>
        <v>0</v>
      </c>
      <c r="AQ224" t="b">
        <f t="shared" si="167"/>
        <v>0</v>
      </c>
      <c r="AR224" t="b">
        <f t="shared" si="168"/>
        <v>0</v>
      </c>
      <c r="AS224" t="b">
        <f t="shared" si="169"/>
        <v>0</v>
      </c>
      <c r="AT224" t="b">
        <f t="shared" si="170"/>
        <v>0</v>
      </c>
      <c r="AU224" t="b">
        <f t="shared" si="171"/>
        <v>0</v>
      </c>
      <c r="AV224" t="b">
        <f t="shared" si="172"/>
        <v>0</v>
      </c>
      <c r="AW224" t="b">
        <f t="shared" si="173"/>
        <v>0</v>
      </c>
      <c r="AX224" t="b">
        <f t="shared" si="174"/>
        <v>0</v>
      </c>
      <c r="AY224" t="b">
        <f t="shared" si="175"/>
        <v>0</v>
      </c>
      <c r="AZ224" t="b">
        <f t="shared" si="176"/>
        <v>0</v>
      </c>
      <c r="BA224" t="b">
        <f t="shared" si="177"/>
        <v>0</v>
      </c>
      <c r="BB224" t="b">
        <f t="shared" si="178"/>
        <v>0</v>
      </c>
      <c r="BC224" t="b">
        <f t="shared" si="179"/>
        <v>0</v>
      </c>
      <c r="BD224" t="b">
        <f t="shared" si="180"/>
        <v>0</v>
      </c>
      <c r="BE224" t="b">
        <f t="shared" si="181"/>
        <v>0</v>
      </c>
      <c r="BF224" t="b">
        <f t="shared" si="182"/>
        <v>0</v>
      </c>
    </row>
    <row r="225" spans="1:58" x14ac:dyDescent="0.2">
      <c r="A225" t="s">
        <v>8</v>
      </c>
      <c r="B225" s="5">
        <v>-1.575004608</v>
      </c>
      <c r="C225" s="5">
        <v>62</v>
      </c>
      <c r="D225" s="5" t="s">
        <v>9</v>
      </c>
      <c r="E225" t="s">
        <v>95</v>
      </c>
      <c r="F225">
        <v>0</v>
      </c>
      <c r="G225" s="5">
        <v>0</v>
      </c>
      <c r="H225" s="5">
        <v>0</v>
      </c>
      <c r="I225" s="5">
        <v>0</v>
      </c>
      <c r="J225" t="s">
        <v>91</v>
      </c>
      <c r="K225" t="b">
        <f t="shared" si="183"/>
        <v>1</v>
      </c>
      <c r="L225" t="b">
        <f t="shared" si="138"/>
        <v>1</v>
      </c>
      <c r="M225" t="b">
        <f t="shared" si="139"/>
        <v>1</v>
      </c>
      <c r="N225">
        <v>1</v>
      </c>
      <c r="O225" t="b">
        <f t="shared" si="140"/>
        <v>0</v>
      </c>
      <c r="P225" t="b">
        <f t="shared" si="141"/>
        <v>1</v>
      </c>
      <c r="Q225" t="b">
        <f t="shared" si="142"/>
        <v>0</v>
      </c>
      <c r="R225" t="b">
        <f t="shared" si="143"/>
        <v>0</v>
      </c>
      <c r="S225" t="b">
        <f t="shared" si="144"/>
        <v>0</v>
      </c>
      <c r="T225" t="b">
        <f t="shared" si="145"/>
        <v>0</v>
      </c>
      <c r="U225" t="b">
        <f t="shared" si="146"/>
        <v>1</v>
      </c>
      <c r="V225" t="b">
        <f t="shared" si="147"/>
        <v>0</v>
      </c>
      <c r="W225" t="b">
        <f t="shared" si="148"/>
        <v>0</v>
      </c>
      <c r="X225" t="b">
        <f t="shared" si="149"/>
        <v>0</v>
      </c>
      <c r="Y225" t="b">
        <f t="shared" si="150"/>
        <v>0</v>
      </c>
      <c r="Z225" t="b">
        <f t="shared" si="151"/>
        <v>0</v>
      </c>
      <c r="AA225" t="b">
        <v>1</v>
      </c>
      <c r="AB225" t="b">
        <f t="shared" si="152"/>
        <v>0</v>
      </c>
      <c r="AC225" t="b">
        <f t="shared" si="153"/>
        <v>0</v>
      </c>
      <c r="AD225" t="b">
        <f t="shared" si="154"/>
        <v>0</v>
      </c>
      <c r="AE225" t="b">
        <f t="shared" si="155"/>
        <v>0</v>
      </c>
      <c r="AF225" t="b">
        <f t="shared" si="156"/>
        <v>0</v>
      </c>
      <c r="AG225" t="b">
        <f t="shared" si="157"/>
        <v>0</v>
      </c>
      <c r="AH225" t="b">
        <f t="shared" si="158"/>
        <v>0</v>
      </c>
      <c r="AI225" t="b">
        <f t="shared" si="159"/>
        <v>0</v>
      </c>
      <c r="AJ225" t="b">
        <f t="shared" si="160"/>
        <v>0</v>
      </c>
      <c r="AK225" t="b">
        <f t="shared" si="161"/>
        <v>0</v>
      </c>
      <c r="AL225" t="b">
        <f t="shared" si="162"/>
        <v>0</v>
      </c>
      <c r="AM225" t="b">
        <f t="shared" si="163"/>
        <v>0</v>
      </c>
      <c r="AN225" t="b">
        <f t="shared" si="164"/>
        <v>0</v>
      </c>
      <c r="AO225" t="b">
        <f t="shared" si="165"/>
        <v>1</v>
      </c>
      <c r="AP225" t="b">
        <f t="shared" si="166"/>
        <v>0</v>
      </c>
      <c r="AQ225" t="b">
        <f t="shared" si="167"/>
        <v>0</v>
      </c>
      <c r="AR225" t="b">
        <f t="shared" si="168"/>
        <v>0</v>
      </c>
      <c r="AS225" t="b">
        <f t="shared" si="169"/>
        <v>0</v>
      </c>
      <c r="AT225" t="b">
        <f t="shared" si="170"/>
        <v>0</v>
      </c>
      <c r="AU225" t="b">
        <f t="shared" si="171"/>
        <v>0</v>
      </c>
      <c r="AV225" t="b">
        <f t="shared" si="172"/>
        <v>0</v>
      </c>
      <c r="AW225" t="b">
        <f t="shared" si="173"/>
        <v>0</v>
      </c>
      <c r="AX225" t="b">
        <f t="shared" si="174"/>
        <v>0</v>
      </c>
      <c r="AY225" t="b">
        <f t="shared" si="175"/>
        <v>0</v>
      </c>
      <c r="AZ225" t="b">
        <f t="shared" si="176"/>
        <v>0</v>
      </c>
      <c r="BA225" t="b">
        <f t="shared" si="177"/>
        <v>0</v>
      </c>
      <c r="BB225" t="b">
        <f t="shared" si="178"/>
        <v>0</v>
      </c>
      <c r="BC225" t="b">
        <f t="shared" si="179"/>
        <v>0</v>
      </c>
      <c r="BD225" t="b">
        <f t="shared" si="180"/>
        <v>0</v>
      </c>
      <c r="BE225" t="b">
        <f t="shared" si="181"/>
        <v>0</v>
      </c>
      <c r="BF225" t="b">
        <f t="shared" si="182"/>
        <v>1</v>
      </c>
    </row>
    <row r="226" spans="1:58" x14ac:dyDescent="0.2">
      <c r="A226" t="s">
        <v>8</v>
      </c>
      <c r="B226" s="5">
        <v>-0.23647876609999999</v>
      </c>
      <c r="C226" s="5">
        <v>41</v>
      </c>
      <c r="D226" s="5" t="s">
        <v>9</v>
      </c>
      <c r="E226" t="s">
        <v>96</v>
      </c>
      <c r="F226">
        <v>0</v>
      </c>
      <c r="G226" s="5">
        <v>0</v>
      </c>
      <c r="H226" s="5">
        <v>0</v>
      </c>
      <c r="I226" s="5">
        <v>0</v>
      </c>
      <c r="J226" t="s">
        <v>91</v>
      </c>
      <c r="K226" t="b">
        <f t="shared" si="183"/>
        <v>1</v>
      </c>
      <c r="L226" t="b">
        <f t="shared" si="138"/>
        <v>1</v>
      </c>
      <c r="M226" t="b">
        <f t="shared" si="139"/>
        <v>1</v>
      </c>
      <c r="N226">
        <v>1</v>
      </c>
      <c r="O226" t="b">
        <f t="shared" si="140"/>
        <v>0</v>
      </c>
      <c r="P226" t="b">
        <f t="shared" si="141"/>
        <v>1</v>
      </c>
      <c r="Q226" t="b">
        <f t="shared" si="142"/>
        <v>0</v>
      </c>
      <c r="R226" t="b">
        <f t="shared" si="143"/>
        <v>0</v>
      </c>
      <c r="S226" t="b">
        <f t="shared" si="144"/>
        <v>0</v>
      </c>
      <c r="T226" t="b">
        <f t="shared" si="145"/>
        <v>0</v>
      </c>
      <c r="U226" t="b">
        <f t="shared" si="146"/>
        <v>1</v>
      </c>
      <c r="V226" t="b">
        <f t="shared" si="147"/>
        <v>0</v>
      </c>
      <c r="W226" t="b">
        <f t="shared" si="148"/>
        <v>0</v>
      </c>
      <c r="X226" t="b">
        <f t="shared" si="149"/>
        <v>0</v>
      </c>
      <c r="Y226" t="b">
        <f t="shared" si="150"/>
        <v>0</v>
      </c>
      <c r="Z226" t="b">
        <f t="shared" si="151"/>
        <v>0</v>
      </c>
      <c r="AA226" t="b">
        <v>1</v>
      </c>
      <c r="AB226" t="b">
        <f t="shared" si="152"/>
        <v>0</v>
      </c>
      <c r="AC226" t="b">
        <f t="shared" si="153"/>
        <v>0</v>
      </c>
      <c r="AD226" t="b">
        <f t="shared" si="154"/>
        <v>0</v>
      </c>
      <c r="AE226" t="b">
        <f t="shared" si="155"/>
        <v>0</v>
      </c>
      <c r="AF226" t="b">
        <f t="shared" si="156"/>
        <v>0</v>
      </c>
      <c r="AG226" t="b">
        <f t="shared" si="157"/>
        <v>0</v>
      </c>
      <c r="AH226" t="b">
        <f t="shared" si="158"/>
        <v>0</v>
      </c>
      <c r="AI226" t="b">
        <f t="shared" si="159"/>
        <v>0</v>
      </c>
      <c r="AJ226" t="b">
        <f t="shared" si="160"/>
        <v>0</v>
      </c>
      <c r="AK226" t="b">
        <f t="shared" si="161"/>
        <v>0</v>
      </c>
      <c r="AL226" t="b">
        <f t="shared" si="162"/>
        <v>0</v>
      </c>
      <c r="AM226" t="b">
        <f t="shared" si="163"/>
        <v>0</v>
      </c>
      <c r="AN226" t="b">
        <f t="shared" si="164"/>
        <v>0</v>
      </c>
      <c r="AO226" t="b">
        <f t="shared" si="165"/>
        <v>1</v>
      </c>
      <c r="AP226" t="b">
        <f t="shared" si="166"/>
        <v>0</v>
      </c>
      <c r="AQ226" t="b">
        <f t="shared" si="167"/>
        <v>0</v>
      </c>
      <c r="AR226" t="b">
        <f t="shared" si="168"/>
        <v>0</v>
      </c>
      <c r="AS226" t="b">
        <f t="shared" si="169"/>
        <v>0</v>
      </c>
      <c r="AT226" t="b">
        <f t="shared" si="170"/>
        <v>0</v>
      </c>
      <c r="AU226" t="b">
        <f t="shared" si="171"/>
        <v>0</v>
      </c>
      <c r="AV226" t="b">
        <f t="shared" si="172"/>
        <v>0</v>
      </c>
      <c r="AW226" t="b">
        <f t="shared" si="173"/>
        <v>0</v>
      </c>
      <c r="AX226" t="b">
        <f t="shared" si="174"/>
        <v>0</v>
      </c>
      <c r="AY226" t="b">
        <f t="shared" si="175"/>
        <v>0</v>
      </c>
      <c r="AZ226" t="b">
        <f t="shared" si="176"/>
        <v>0</v>
      </c>
      <c r="BA226" t="b">
        <f t="shared" si="177"/>
        <v>0</v>
      </c>
      <c r="BB226" t="b">
        <f t="shared" si="178"/>
        <v>0</v>
      </c>
      <c r="BC226" t="b">
        <f t="shared" si="179"/>
        <v>0</v>
      </c>
      <c r="BD226" t="b">
        <f t="shared" si="180"/>
        <v>0</v>
      </c>
      <c r="BE226" t="b">
        <f t="shared" si="181"/>
        <v>0</v>
      </c>
      <c r="BF226" t="b">
        <f t="shared" si="182"/>
        <v>1</v>
      </c>
    </row>
    <row r="227" spans="1:58" x14ac:dyDescent="0.2">
      <c r="A227" t="s">
        <v>8</v>
      </c>
      <c r="B227" s="5">
        <v>-6.9253468600000003</v>
      </c>
      <c r="C227" s="5">
        <v>43</v>
      </c>
      <c r="D227" s="5" t="s">
        <v>9</v>
      </c>
      <c r="F227">
        <v>0</v>
      </c>
      <c r="G227" s="5">
        <v>0</v>
      </c>
      <c r="H227" s="5">
        <v>1</v>
      </c>
      <c r="I227" s="5">
        <v>0</v>
      </c>
      <c r="J227" t="s">
        <v>91</v>
      </c>
      <c r="K227" t="b">
        <f t="shared" si="183"/>
        <v>1</v>
      </c>
      <c r="L227" t="b">
        <f t="shared" si="138"/>
        <v>0</v>
      </c>
      <c r="M227" t="b">
        <f t="shared" si="139"/>
        <v>0</v>
      </c>
      <c r="N227">
        <v>1</v>
      </c>
      <c r="O227" t="b">
        <f t="shared" si="140"/>
        <v>0</v>
      </c>
      <c r="P227" t="b">
        <f t="shared" si="141"/>
        <v>1</v>
      </c>
      <c r="Q227" t="b">
        <f t="shared" si="142"/>
        <v>1</v>
      </c>
      <c r="R227" t="b">
        <f t="shared" si="143"/>
        <v>1</v>
      </c>
      <c r="S227" t="b">
        <f t="shared" si="144"/>
        <v>0</v>
      </c>
      <c r="T227" t="b">
        <f t="shared" si="145"/>
        <v>0</v>
      </c>
      <c r="U227" t="b">
        <f t="shared" si="146"/>
        <v>0</v>
      </c>
      <c r="V227" t="b">
        <f t="shared" si="147"/>
        <v>0</v>
      </c>
      <c r="W227" t="b">
        <f t="shared" si="148"/>
        <v>0</v>
      </c>
      <c r="X227" t="b">
        <f t="shared" si="149"/>
        <v>0</v>
      </c>
      <c r="Y227" t="b">
        <f t="shared" si="150"/>
        <v>0</v>
      </c>
      <c r="Z227" t="b">
        <f t="shared" si="151"/>
        <v>0</v>
      </c>
      <c r="AA227" t="b">
        <v>0</v>
      </c>
      <c r="AB227" t="b">
        <f t="shared" si="152"/>
        <v>1</v>
      </c>
      <c r="AC227" t="b">
        <f t="shared" si="153"/>
        <v>1</v>
      </c>
      <c r="AD227" t="b">
        <f t="shared" si="154"/>
        <v>0</v>
      </c>
      <c r="AE227" t="b">
        <f t="shared" si="155"/>
        <v>0</v>
      </c>
      <c r="AF227" t="b">
        <f t="shared" si="156"/>
        <v>0</v>
      </c>
      <c r="AG227" t="b">
        <f t="shared" si="157"/>
        <v>0</v>
      </c>
      <c r="AH227" t="b">
        <f t="shared" si="158"/>
        <v>0</v>
      </c>
      <c r="AI227" t="b">
        <f t="shared" si="159"/>
        <v>0</v>
      </c>
      <c r="AJ227" t="b">
        <f t="shared" si="160"/>
        <v>0</v>
      </c>
      <c r="AK227" t="b">
        <f t="shared" si="161"/>
        <v>1</v>
      </c>
      <c r="AL227" t="b">
        <f t="shared" si="162"/>
        <v>0</v>
      </c>
      <c r="AM227" t="b">
        <f t="shared" si="163"/>
        <v>0</v>
      </c>
      <c r="AN227" t="b">
        <f t="shared" si="164"/>
        <v>0</v>
      </c>
      <c r="AO227" t="b">
        <f t="shared" si="165"/>
        <v>0</v>
      </c>
      <c r="AP227" t="b">
        <f t="shared" si="166"/>
        <v>0</v>
      </c>
      <c r="AQ227" t="b">
        <f t="shared" si="167"/>
        <v>0</v>
      </c>
      <c r="AR227" t="b">
        <f t="shared" si="168"/>
        <v>0</v>
      </c>
      <c r="AS227" t="b">
        <f t="shared" si="169"/>
        <v>0</v>
      </c>
      <c r="AT227" t="b">
        <f t="shared" si="170"/>
        <v>0</v>
      </c>
      <c r="AU227" t="b">
        <f t="shared" si="171"/>
        <v>1</v>
      </c>
      <c r="AV227" t="b">
        <f t="shared" si="172"/>
        <v>0</v>
      </c>
      <c r="AW227" t="b">
        <f t="shared" si="173"/>
        <v>1</v>
      </c>
      <c r="AX227" t="b">
        <f t="shared" si="174"/>
        <v>0</v>
      </c>
      <c r="AY227" t="b">
        <f t="shared" si="175"/>
        <v>0</v>
      </c>
      <c r="AZ227" t="b">
        <f t="shared" si="176"/>
        <v>0</v>
      </c>
      <c r="BA227" t="b">
        <f t="shared" si="177"/>
        <v>0</v>
      </c>
      <c r="BB227" t="b">
        <f t="shared" si="178"/>
        <v>0</v>
      </c>
      <c r="BC227" t="b">
        <f t="shared" si="179"/>
        <v>0</v>
      </c>
      <c r="BD227" t="b">
        <f t="shared" si="180"/>
        <v>0</v>
      </c>
      <c r="BE227" t="b">
        <f t="shared" si="181"/>
        <v>0</v>
      </c>
      <c r="BF227" t="b">
        <f t="shared" si="182"/>
        <v>0</v>
      </c>
    </row>
    <row r="228" spans="1:58" x14ac:dyDescent="0.2">
      <c r="A228" t="s">
        <v>8</v>
      </c>
      <c r="B228" s="5">
        <v>-3.858069446</v>
      </c>
      <c r="C228" s="5">
        <v>40</v>
      </c>
      <c r="D228" s="5" t="s">
        <v>9</v>
      </c>
      <c r="F228">
        <v>0</v>
      </c>
      <c r="G228" s="5">
        <v>1</v>
      </c>
      <c r="H228" s="5">
        <v>1</v>
      </c>
      <c r="I228" s="5">
        <v>0</v>
      </c>
      <c r="J228" t="s">
        <v>91</v>
      </c>
      <c r="K228" t="b">
        <f t="shared" si="183"/>
        <v>1</v>
      </c>
      <c r="L228" t="b">
        <f t="shared" si="138"/>
        <v>0</v>
      </c>
      <c r="M228" t="b">
        <f t="shared" si="139"/>
        <v>0</v>
      </c>
      <c r="N228">
        <v>1</v>
      </c>
      <c r="O228" t="b">
        <f t="shared" si="140"/>
        <v>0</v>
      </c>
      <c r="P228" t="b">
        <f t="shared" si="141"/>
        <v>1</v>
      </c>
      <c r="Q228" t="b">
        <f t="shared" si="142"/>
        <v>1</v>
      </c>
      <c r="R228" t="b">
        <f t="shared" si="143"/>
        <v>1</v>
      </c>
      <c r="S228" t="b">
        <f t="shared" si="144"/>
        <v>0</v>
      </c>
      <c r="T228" t="b">
        <f t="shared" si="145"/>
        <v>0</v>
      </c>
      <c r="U228" t="b">
        <f t="shared" si="146"/>
        <v>0</v>
      </c>
      <c r="V228" t="b">
        <f t="shared" si="147"/>
        <v>1</v>
      </c>
      <c r="W228" t="b">
        <f t="shared" si="148"/>
        <v>0</v>
      </c>
      <c r="X228" t="b">
        <f t="shared" si="149"/>
        <v>0</v>
      </c>
      <c r="Y228" t="b">
        <f t="shared" si="150"/>
        <v>1</v>
      </c>
      <c r="Z228" t="b">
        <f t="shared" si="151"/>
        <v>1</v>
      </c>
      <c r="AA228" t="b">
        <v>0</v>
      </c>
      <c r="AB228" t="b">
        <f t="shared" si="152"/>
        <v>1</v>
      </c>
      <c r="AC228" t="b">
        <f t="shared" si="153"/>
        <v>1</v>
      </c>
      <c r="AD228" t="b">
        <f t="shared" si="154"/>
        <v>0</v>
      </c>
      <c r="AE228" t="b">
        <f t="shared" si="155"/>
        <v>0</v>
      </c>
      <c r="AF228" t="b">
        <f t="shared" si="156"/>
        <v>0</v>
      </c>
      <c r="AG228" t="b">
        <f t="shared" si="157"/>
        <v>0</v>
      </c>
      <c r="AH228" t="b">
        <f t="shared" si="158"/>
        <v>0</v>
      </c>
      <c r="AI228" t="b">
        <f t="shared" si="159"/>
        <v>0</v>
      </c>
      <c r="AJ228" t="b">
        <f t="shared" si="160"/>
        <v>1</v>
      </c>
      <c r="AK228" t="b">
        <f t="shared" si="161"/>
        <v>1</v>
      </c>
      <c r="AL228" t="b">
        <f t="shared" si="162"/>
        <v>1</v>
      </c>
      <c r="AM228" t="b">
        <f t="shared" si="163"/>
        <v>0</v>
      </c>
      <c r="AN228" t="b">
        <f t="shared" si="164"/>
        <v>0</v>
      </c>
      <c r="AO228" t="b">
        <f t="shared" si="165"/>
        <v>0</v>
      </c>
      <c r="AP228" t="b">
        <f t="shared" si="166"/>
        <v>0</v>
      </c>
      <c r="AQ228" t="b">
        <f t="shared" si="167"/>
        <v>0</v>
      </c>
      <c r="AR228" t="b">
        <f t="shared" si="168"/>
        <v>0</v>
      </c>
      <c r="AS228" t="b">
        <f t="shared" si="169"/>
        <v>1</v>
      </c>
      <c r="AT228" t="b">
        <f t="shared" si="170"/>
        <v>0</v>
      </c>
      <c r="AU228" t="b">
        <f t="shared" si="171"/>
        <v>1</v>
      </c>
      <c r="AV228" t="b">
        <f t="shared" si="172"/>
        <v>0</v>
      </c>
      <c r="AW228" t="b">
        <f t="shared" si="173"/>
        <v>1</v>
      </c>
      <c r="AX228" t="b">
        <f t="shared" si="174"/>
        <v>0</v>
      </c>
      <c r="AY228" t="b">
        <f t="shared" si="175"/>
        <v>1</v>
      </c>
      <c r="AZ228" t="b">
        <f t="shared" si="176"/>
        <v>1</v>
      </c>
      <c r="BA228" t="b">
        <f t="shared" si="177"/>
        <v>0</v>
      </c>
      <c r="BB228" t="b">
        <f t="shared" si="178"/>
        <v>0</v>
      </c>
      <c r="BC228" t="b">
        <f t="shared" si="179"/>
        <v>0</v>
      </c>
      <c r="BD228" t="b">
        <f t="shared" si="180"/>
        <v>1</v>
      </c>
      <c r="BE228" t="b">
        <f t="shared" si="181"/>
        <v>1</v>
      </c>
      <c r="BF228" t="b">
        <f t="shared" si="182"/>
        <v>0</v>
      </c>
    </row>
    <row r="229" spans="1:58" x14ac:dyDescent="0.2">
      <c r="A229" t="s">
        <v>16</v>
      </c>
      <c r="C229" s="5">
        <v>42</v>
      </c>
      <c r="D229" s="5" t="s">
        <v>9</v>
      </c>
      <c r="F229">
        <v>1</v>
      </c>
      <c r="G229" s="5">
        <v>0</v>
      </c>
      <c r="H229" s="5">
        <v>0</v>
      </c>
      <c r="I229" s="5">
        <v>0</v>
      </c>
      <c r="J229" t="s">
        <v>73</v>
      </c>
      <c r="K229" t="b">
        <f t="shared" si="183"/>
        <v>0</v>
      </c>
      <c r="L229" t="b">
        <f t="shared" si="138"/>
        <v>1</v>
      </c>
      <c r="M229" t="b">
        <f t="shared" si="139"/>
        <v>0</v>
      </c>
      <c r="O229" t="b">
        <f t="shared" si="140"/>
        <v>0</v>
      </c>
      <c r="P229" t="b">
        <f t="shared" si="141"/>
        <v>0</v>
      </c>
      <c r="Q229" t="b">
        <f t="shared" si="142"/>
        <v>0</v>
      </c>
      <c r="R229" t="b">
        <f t="shared" si="143"/>
        <v>0</v>
      </c>
      <c r="S229" t="b">
        <f t="shared" si="144"/>
        <v>0</v>
      </c>
      <c r="T229" t="b">
        <f t="shared" si="145"/>
        <v>0</v>
      </c>
      <c r="U229" t="b">
        <f t="shared" si="146"/>
        <v>0</v>
      </c>
      <c r="V229" t="b">
        <f t="shared" si="147"/>
        <v>0</v>
      </c>
      <c r="W229" t="b">
        <f t="shared" si="148"/>
        <v>0</v>
      </c>
      <c r="X229" t="b">
        <f t="shared" si="149"/>
        <v>0</v>
      </c>
      <c r="Y229" t="b">
        <f t="shared" si="150"/>
        <v>0</v>
      </c>
      <c r="Z229" t="b">
        <f t="shared" si="151"/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f t="shared" si="155"/>
        <v>1</v>
      </c>
      <c r="AF229" t="b">
        <f t="shared" si="156"/>
        <v>0</v>
      </c>
      <c r="AG229" t="b">
        <f t="shared" si="157"/>
        <v>1</v>
      </c>
      <c r="AJ229" t="b">
        <f t="shared" si="160"/>
        <v>0</v>
      </c>
      <c r="AK229" t="b">
        <f t="shared" si="161"/>
        <v>0</v>
      </c>
      <c r="AL229" t="b">
        <f t="shared" si="162"/>
        <v>0</v>
      </c>
      <c r="AR229" t="b">
        <f t="shared" si="168"/>
        <v>1</v>
      </c>
      <c r="AS229" t="b">
        <f t="shared" si="169"/>
        <v>0</v>
      </c>
      <c r="AT229" t="b">
        <f t="shared" si="170"/>
        <v>0</v>
      </c>
      <c r="AU229" t="b">
        <f t="shared" si="171"/>
        <v>0</v>
      </c>
      <c r="AV229" t="b">
        <f t="shared" si="172"/>
        <v>0</v>
      </c>
      <c r="AW229" t="b">
        <f t="shared" si="173"/>
        <v>0</v>
      </c>
      <c r="AX229" t="b">
        <f t="shared" si="174"/>
        <v>0</v>
      </c>
      <c r="AY229" t="b">
        <f t="shared" si="175"/>
        <v>1</v>
      </c>
      <c r="AZ229" t="b">
        <f t="shared" si="176"/>
        <v>1</v>
      </c>
      <c r="BA229" t="b">
        <f t="shared" si="177"/>
        <v>0</v>
      </c>
      <c r="BB229" t="b">
        <f t="shared" si="178"/>
        <v>0</v>
      </c>
      <c r="BC229" t="b">
        <f t="shared" si="179"/>
        <v>0</v>
      </c>
      <c r="BD229" t="b">
        <f t="shared" si="180"/>
        <v>1</v>
      </c>
      <c r="BE229" t="b">
        <f t="shared" si="181"/>
        <v>1</v>
      </c>
      <c r="BF229" t="b">
        <f t="shared" si="182"/>
        <v>0</v>
      </c>
    </row>
    <row r="231" spans="1:58" x14ac:dyDescent="0.2">
      <c r="BF231" s="4" t="s">
        <v>102</v>
      </c>
    </row>
  </sheetData>
  <phoneticPr fontId="6" type="noConversion"/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08BA0-16B0-3B4D-9E26-1BC88FD0BE86}">
  <dimension ref="A1:K161"/>
  <sheetViews>
    <sheetView workbookViewId="0">
      <selection activeCell="R14" sqref="R14"/>
    </sheetView>
  </sheetViews>
  <sheetFormatPr baseColWidth="10" defaultRowHeight="16" x14ac:dyDescent="0.2"/>
  <cols>
    <col min="1" max="1" width="13" bestFit="1" customWidth="1"/>
    <col min="2" max="2" width="16" bestFit="1" customWidth="1"/>
    <col min="3" max="3" width="5.33203125" bestFit="1" customWidth="1"/>
    <col min="4" max="4" width="10.5" bestFit="1" customWidth="1"/>
    <col min="7" max="7" width="13" customWidth="1"/>
  </cols>
  <sheetData>
    <row r="1" spans="1:11" x14ac:dyDescent="0.2">
      <c r="A1" t="s">
        <v>211</v>
      </c>
      <c r="B1">
        <v>0.01</v>
      </c>
    </row>
    <row r="3" spans="1:11" x14ac:dyDescent="0.2">
      <c r="A3" s="4" t="s">
        <v>158</v>
      </c>
    </row>
    <row r="4" spans="1:11" x14ac:dyDescent="0.2">
      <c r="A4" s="15" t="s">
        <v>122</v>
      </c>
      <c r="B4" s="15" t="s">
        <v>116</v>
      </c>
      <c r="F4" t="s">
        <v>124</v>
      </c>
      <c r="G4" t="s">
        <v>120</v>
      </c>
      <c r="H4">
        <v>65</v>
      </c>
      <c r="J4" s="78" t="s">
        <v>182</v>
      </c>
      <c r="K4" s="79">
        <f>(D11*$B$1)/((D11*$B$1)+(1-D10)*(1-$B$1))</f>
        <v>8.4925985127527942E-2</v>
      </c>
    </row>
    <row r="5" spans="1:11" x14ac:dyDescent="0.2">
      <c r="A5" s="15" t="s">
        <v>112</v>
      </c>
      <c r="B5" t="s">
        <v>114</v>
      </c>
      <c r="C5" t="s">
        <v>115</v>
      </c>
      <c r="D5" t="s">
        <v>113</v>
      </c>
      <c r="F5" t="s">
        <v>125</v>
      </c>
      <c r="G5" t="s">
        <v>117</v>
      </c>
      <c r="H5">
        <v>5</v>
      </c>
    </row>
    <row r="6" spans="1:11" x14ac:dyDescent="0.2">
      <c r="A6" s="16" t="s">
        <v>8</v>
      </c>
      <c r="B6">
        <v>68</v>
      </c>
      <c r="C6">
        <v>65</v>
      </c>
      <c r="D6">
        <v>133</v>
      </c>
      <c r="F6" t="s">
        <v>126</v>
      </c>
      <c r="G6" t="s">
        <v>118</v>
      </c>
      <c r="H6">
        <v>89</v>
      </c>
    </row>
    <row r="7" spans="1:11" x14ac:dyDescent="0.2">
      <c r="A7" s="16" t="s">
        <v>16</v>
      </c>
      <c r="B7">
        <v>89</v>
      </c>
      <c r="C7">
        <v>5</v>
      </c>
      <c r="D7">
        <v>94</v>
      </c>
      <c r="F7" t="s">
        <v>127</v>
      </c>
      <c r="G7" t="s">
        <v>119</v>
      </c>
      <c r="H7">
        <v>68</v>
      </c>
    </row>
    <row r="8" spans="1:11" x14ac:dyDescent="0.2">
      <c r="A8" s="16" t="s">
        <v>113</v>
      </c>
      <c r="B8">
        <v>157</v>
      </c>
      <c r="C8">
        <v>70</v>
      </c>
      <c r="D8">
        <v>227</v>
      </c>
    </row>
    <row r="10" spans="1:11" x14ac:dyDescent="0.2">
      <c r="A10" s="4" t="s">
        <v>123</v>
      </c>
      <c r="B10" s="27">
        <f>H6/(H6+H5)</f>
        <v>0.94680851063829785</v>
      </c>
      <c r="D10" s="80">
        <f>B10</f>
        <v>0.94680851063829785</v>
      </c>
    </row>
    <row r="11" spans="1:11" x14ac:dyDescent="0.2">
      <c r="A11" s="4" t="s">
        <v>99</v>
      </c>
      <c r="B11" s="27">
        <f>H4/(H4+H7)</f>
        <v>0.48872180451127817</v>
      </c>
      <c r="D11" s="80">
        <f>B11</f>
        <v>0.48872180451127817</v>
      </c>
    </row>
    <row r="12" spans="1:11" x14ac:dyDescent="0.2">
      <c r="A12" s="4"/>
    </row>
    <row r="14" spans="1:11" x14ac:dyDescent="0.2">
      <c r="A14" s="60" t="s">
        <v>195</v>
      </c>
      <c r="B14" s="87"/>
      <c r="C14" s="87"/>
      <c r="D14" s="87"/>
      <c r="E14" s="87"/>
      <c r="F14" s="87"/>
      <c r="G14" s="87"/>
      <c r="H14" s="87"/>
      <c r="I14" s="87"/>
      <c r="J14" s="87"/>
      <c r="K14" s="87"/>
    </row>
    <row r="15" spans="1:11" x14ac:dyDescent="0.2">
      <c r="A15" s="15" t="s">
        <v>122</v>
      </c>
      <c r="B15" s="15" t="s">
        <v>116</v>
      </c>
      <c r="F15" t="s">
        <v>124</v>
      </c>
      <c r="G15" t="s">
        <v>120</v>
      </c>
      <c r="H15">
        <v>130</v>
      </c>
      <c r="J15" s="78" t="s">
        <v>182</v>
      </c>
      <c r="K15" s="79">
        <f>(D22*$B$1)/((D22*$B$1)+(1-D21)*(1-$B$1))</f>
        <v>6.2181505868880611E-2</v>
      </c>
    </row>
    <row r="16" spans="1:11" x14ac:dyDescent="0.2">
      <c r="A16" s="15" t="s">
        <v>112</v>
      </c>
      <c r="B16" t="s">
        <v>114</v>
      </c>
      <c r="C16" t="s">
        <v>115</v>
      </c>
      <c r="D16" t="s">
        <v>113</v>
      </c>
      <c r="F16" t="s">
        <v>125</v>
      </c>
      <c r="G16" t="s">
        <v>117</v>
      </c>
      <c r="H16">
        <v>14</v>
      </c>
    </row>
    <row r="17" spans="1:11" x14ac:dyDescent="0.2">
      <c r="A17" s="16" t="s">
        <v>8</v>
      </c>
      <c r="B17">
        <v>3</v>
      </c>
      <c r="C17">
        <v>130</v>
      </c>
      <c r="D17">
        <v>133</v>
      </c>
      <c r="F17" t="s">
        <v>126</v>
      </c>
      <c r="G17" t="s">
        <v>118</v>
      </c>
      <c r="H17">
        <v>80</v>
      </c>
    </row>
    <row r="18" spans="1:11" x14ac:dyDescent="0.2">
      <c r="A18" s="16" t="s">
        <v>16</v>
      </c>
      <c r="B18">
        <v>80</v>
      </c>
      <c r="C18">
        <v>14</v>
      </c>
      <c r="D18">
        <v>94</v>
      </c>
      <c r="F18" t="s">
        <v>127</v>
      </c>
      <c r="G18" t="s">
        <v>119</v>
      </c>
      <c r="H18">
        <v>3</v>
      </c>
    </row>
    <row r="19" spans="1:11" x14ac:dyDescent="0.2">
      <c r="A19" s="16" t="s">
        <v>113</v>
      </c>
      <c r="B19">
        <v>83</v>
      </c>
      <c r="C19">
        <v>144</v>
      </c>
      <c r="D19">
        <v>227</v>
      </c>
    </row>
    <row r="21" spans="1:11" x14ac:dyDescent="0.2">
      <c r="A21" s="4" t="s">
        <v>153</v>
      </c>
      <c r="B21" s="27">
        <f>H17/(H17+H16)</f>
        <v>0.85106382978723405</v>
      </c>
      <c r="D21">
        <v>0.85109999999999997</v>
      </c>
    </row>
    <row r="22" spans="1:11" x14ac:dyDescent="0.2">
      <c r="A22" s="4" t="s">
        <v>99</v>
      </c>
      <c r="B22" s="27">
        <f>H15/(H15+H18)</f>
        <v>0.97744360902255634</v>
      </c>
      <c r="D22">
        <v>0.97740000000000005</v>
      </c>
    </row>
    <row r="25" spans="1:11" x14ac:dyDescent="0.2">
      <c r="A25" s="4" t="s">
        <v>159</v>
      </c>
    </row>
    <row r="26" spans="1:11" x14ac:dyDescent="0.2">
      <c r="A26" s="15" t="s">
        <v>122</v>
      </c>
      <c r="B26" s="15" t="s">
        <v>116</v>
      </c>
      <c r="F26" t="s">
        <v>124</v>
      </c>
      <c r="G26" t="s">
        <v>120</v>
      </c>
      <c r="H26">
        <v>54</v>
      </c>
      <c r="J26" s="78" t="s">
        <v>182</v>
      </c>
      <c r="K26" s="79">
        <f>(D33*$B$1)/((D33*$B$1)+(1-D32)*(1-$B$1))</f>
        <v>4.1074939916976201E-2</v>
      </c>
    </row>
    <row r="27" spans="1:11" x14ac:dyDescent="0.2">
      <c r="A27" s="15" t="s">
        <v>112</v>
      </c>
      <c r="B27" t="s">
        <v>114</v>
      </c>
      <c r="C27" t="s">
        <v>115</v>
      </c>
      <c r="D27" t="s">
        <v>113</v>
      </c>
      <c r="F27" t="s">
        <v>125</v>
      </c>
      <c r="G27" t="s">
        <v>117</v>
      </c>
      <c r="H27">
        <v>9</v>
      </c>
    </row>
    <row r="28" spans="1:11" x14ac:dyDescent="0.2">
      <c r="A28" s="16" t="s">
        <v>8</v>
      </c>
      <c r="B28">
        <v>79</v>
      </c>
      <c r="C28">
        <v>54</v>
      </c>
      <c r="D28">
        <v>133</v>
      </c>
      <c r="F28" t="s">
        <v>126</v>
      </c>
      <c r="G28" t="s">
        <v>118</v>
      </c>
      <c r="H28">
        <v>85</v>
      </c>
    </row>
    <row r="29" spans="1:11" x14ac:dyDescent="0.2">
      <c r="A29" s="16" t="s">
        <v>16</v>
      </c>
      <c r="B29">
        <v>85</v>
      </c>
      <c r="C29">
        <v>9</v>
      </c>
      <c r="D29">
        <v>94</v>
      </c>
      <c r="F29" t="s">
        <v>127</v>
      </c>
      <c r="G29" t="s">
        <v>119</v>
      </c>
      <c r="H29">
        <v>79</v>
      </c>
    </row>
    <row r="30" spans="1:11" x14ac:dyDescent="0.2">
      <c r="A30" s="16" t="s">
        <v>113</v>
      </c>
      <c r="B30">
        <v>164</v>
      </c>
      <c r="C30">
        <v>63</v>
      </c>
      <c r="D30">
        <v>227</v>
      </c>
    </row>
    <row r="32" spans="1:11" x14ac:dyDescent="0.2">
      <c r="A32" s="4" t="s">
        <v>153</v>
      </c>
      <c r="B32" s="27">
        <f>H28/(H28+H27)</f>
        <v>0.9042553191489362</v>
      </c>
      <c r="D32" s="80">
        <f>B32</f>
        <v>0.9042553191489362</v>
      </c>
    </row>
    <row r="33" spans="1:11" x14ac:dyDescent="0.2">
      <c r="A33" s="4" t="s">
        <v>99</v>
      </c>
      <c r="B33" s="27">
        <f>H26/(H26+H29)</f>
        <v>0.40601503759398494</v>
      </c>
      <c r="D33" s="80">
        <f>B33</f>
        <v>0.40601503759398494</v>
      </c>
    </row>
    <row r="36" spans="1:11" x14ac:dyDescent="0.2">
      <c r="A36" s="4" t="s">
        <v>160</v>
      </c>
    </row>
    <row r="37" spans="1:11" x14ac:dyDescent="0.2">
      <c r="A37" s="15" t="s">
        <v>122</v>
      </c>
      <c r="B37" s="15" t="s">
        <v>116</v>
      </c>
      <c r="F37" t="s">
        <v>124</v>
      </c>
      <c r="G37" t="s">
        <v>120</v>
      </c>
      <c r="H37">
        <v>25</v>
      </c>
      <c r="J37" s="78" t="s">
        <v>182</v>
      </c>
      <c r="K37" s="79">
        <f>(D44*$B$1)/((D44*$B$1)+(1-D43)*(1-$B$1))</f>
        <v>0</v>
      </c>
    </row>
    <row r="38" spans="1:11" x14ac:dyDescent="0.2">
      <c r="A38" s="15" t="s">
        <v>112</v>
      </c>
      <c r="B38" t="s">
        <v>114</v>
      </c>
      <c r="C38" t="s">
        <v>115</v>
      </c>
      <c r="D38" t="s">
        <v>113</v>
      </c>
      <c r="F38" t="s">
        <v>125</v>
      </c>
      <c r="G38" t="s">
        <v>117</v>
      </c>
      <c r="H38">
        <v>4</v>
      </c>
    </row>
    <row r="39" spans="1:11" x14ac:dyDescent="0.2">
      <c r="A39" s="16" t="s">
        <v>8</v>
      </c>
      <c r="B39">
        <v>108</v>
      </c>
      <c r="C39">
        <v>25</v>
      </c>
      <c r="D39">
        <v>133</v>
      </c>
      <c r="F39" t="s">
        <v>126</v>
      </c>
      <c r="G39" t="s">
        <v>118</v>
      </c>
      <c r="H39">
        <v>90</v>
      </c>
    </row>
    <row r="40" spans="1:11" x14ac:dyDescent="0.2">
      <c r="A40" s="16" t="s">
        <v>16</v>
      </c>
      <c r="B40">
        <v>90</v>
      </c>
      <c r="C40">
        <v>4</v>
      </c>
      <c r="D40">
        <v>94</v>
      </c>
      <c r="F40" t="s">
        <v>127</v>
      </c>
      <c r="G40" t="s">
        <v>119</v>
      </c>
      <c r="H40">
        <v>108</v>
      </c>
    </row>
    <row r="41" spans="1:11" x14ac:dyDescent="0.2">
      <c r="A41" s="16" t="s">
        <v>113</v>
      </c>
      <c r="B41">
        <v>198</v>
      </c>
      <c r="C41">
        <v>29</v>
      </c>
      <c r="D41">
        <v>227</v>
      </c>
    </row>
    <row r="43" spans="1:11" x14ac:dyDescent="0.2">
      <c r="A43" s="4" t="s">
        <v>153</v>
      </c>
      <c r="B43" s="27">
        <f>H39/(H39+H38)</f>
        <v>0.95744680851063835</v>
      </c>
    </row>
    <row r="44" spans="1:11" x14ac:dyDescent="0.2">
      <c r="A44" s="4" t="s">
        <v>99</v>
      </c>
      <c r="B44" s="27">
        <f>H37/(H37+H40)</f>
        <v>0.18796992481203006</v>
      </c>
    </row>
    <row r="47" spans="1:11" x14ac:dyDescent="0.2">
      <c r="A47" s="4" t="s">
        <v>162</v>
      </c>
    </row>
    <row r="48" spans="1:11" x14ac:dyDescent="0.2">
      <c r="A48" s="15" t="s">
        <v>122</v>
      </c>
      <c r="B48" s="15" t="s">
        <v>116</v>
      </c>
      <c r="F48" t="s">
        <v>124</v>
      </c>
      <c r="G48" t="s">
        <v>120</v>
      </c>
      <c r="H48">
        <v>68</v>
      </c>
    </row>
    <row r="49" spans="1:8" x14ac:dyDescent="0.2">
      <c r="A49" s="15" t="s">
        <v>112</v>
      </c>
      <c r="B49" t="s">
        <v>114</v>
      </c>
      <c r="C49" t="s">
        <v>115</v>
      </c>
      <c r="D49" t="s">
        <v>113</v>
      </c>
      <c r="F49" t="s">
        <v>125</v>
      </c>
      <c r="G49" t="s">
        <v>117</v>
      </c>
      <c r="H49">
        <v>5</v>
      </c>
    </row>
    <row r="50" spans="1:8" x14ac:dyDescent="0.2">
      <c r="A50" s="16" t="s">
        <v>8</v>
      </c>
      <c r="B50">
        <v>65</v>
      </c>
      <c r="C50">
        <v>68</v>
      </c>
      <c r="D50">
        <v>133</v>
      </c>
      <c r="F50" t="s">
        <v>126</v>
      </c>
      <c r="G50" t="s">
        <v>118</v>
      </c>
      <c r="H50">
        <v>89</v>
      </c>
    </row>
    <row r="51" spans="1:8" x14ac:dyDescent="0.2">
      <c r="A51" s="16" t="s">
        <v>16</v>
      </c>
      <c r="B51">
        <v>89</v>
      </c>
      <c r="C51">
        <v>5</v>
      </c>
      <c r="D51">
        <v>94</v>
      </c>
      <c r="F51" t="s">
        <v>127</v>
      </c>
      <c r="G51" t="s">
        <v>119</v>
      </c>
      <c r="H51">
        <v>65</v>
      </c>
    </row>
    <row r="52" spans="1:8" x14ac:dyDescent="0.2">
      <c r="A52" s="16" t="s">
        <v>113</v>
      </c>
      <c r="B52">
        <v>154</v>
      </c>
      <c r="C52">
        <v>73</v>
      </c>
      <c r="D52">
        <v>227</v>
      </c>
    </row>
    <row r="54" spans="1:8" x14ac:dyDescent="0.2">
      <c r="A54" s="4" t="s">
        <v>153</v>
      </c>
      <c r="B54" s="27">
        <f>H50/(H50+H49)</f>
        <v>0.94680851063829785</v>
      </c>
    </row>
    <row r="55" spans="1:8" x14ac:dyDescent="0.2">
      <c r="A55" s="4" t="s">
        <v>99</v>
      </c>
      <c r="B55" s="27">
        <f>H48/(H48+H51)</f>
        <v>0.51127819548872178</v>
      </c>
    </row>
    <row r="58" spans="1:8" x14ac:dyDescent="0.2">
      <c r="A58" s="4" t="s">
        <v>167</v>
      </c>
    </row>
    <row r="59" spans="1:8" x14ac:dyDescent="0.2">
      <c r="A59" s="15" t="s">
        <v>122</v>
      </c>
      <c r="B59" s="15" t="s">
        <v>116</v>
      </c>
      <c r="F59" t="s">
        <v>124</v>
      </c>
      <c r="G59" t="s">
        <v>120</v>
      </c>
      <c r="H59">
        <v>17</v>
      </c>
    </row>
    <row r="60" spans="1:8" x14ac:dyDescent="0.2">
      <c r="A60" s="15" t="s">
        <v>112</v>
      </c>
      <c r="B60" t="s">
        <v>114</v>
      </c>
      <c r="C60" t="s">
        <v>115</v>
      </c>
      <c r="D60" t="s">
        <v>113</v>
      </c>
      <c r="F60" t="s">
        <v>125</v>
      </c>
      <c r="G60" t="s">
        <v>117</v>
      </c>
      <c r="H60">
        <v>6</v>
      </c>
    </row>
    <row r="61" spans="1:8" x14ac:dyDescent="0.2">
      <c r="A61" s="16" t="s">
        <v>8</v>
      </c>
      <c r="B61">
        <v>116</v>
      </c>
      <c r="C61">
        <v>17</v>
      </c>
      <c r="D61">
        <v>133</v>
      </c>
      <c r="F61" t="s">
        <v>126</v>
      </c>
      <c r="G61" t="s">
        <v>118</v>
      </c>
      <c r="H61">
        <v>88</v>
      </c>
    </row>
    <row r="62" spans="1:8" x14ac:dyDescent="0.2">
      <c r="A62" s="16" t="s">
        <v>16</v>
      </c>
      <c r="B62">
        <v>88</v>
      </c>
      <c r="C62">
        <v>6</v>
      </c>
      <c r="D62">
        <v>94</v>
      </c>
      <c r="F62" t="s">
        <v>127</v>
      </c>
      <c r="G62" t="s">
        <v>119</v>
      </c>
      <c r="H62">
        <v>116</v>
      </c>
    </row>
    <row r="63" spans="1:8" x14ac:dyDescent="0.2">
      <c r="A63" s="16" t="s">
        <v>113</v>
      </c>
      <c r="B63">
        <v>204</v>
      </c>
      <c r="C63">
        <v>23</v>
      </c>
      <c r="D63">
        <v>227</v>
      </c>
    </row>
    <row r="65" spans="1:11" x14ac:dyDescent="0.2">
      <c r="A65" s="4" t="s">
        <v>153</v>
      </c>
      <c r="B65" s="27">
        <f>H61/(H61+H60)</f>
        <v>0.93617021276595747</v>
      </c>
    </row>
    <row r="66" spans="1:11" x14ac:dyDescent="0.2">
      <c r="A66" s="4" t="s">
        <v>99</v>
      </c>
      <c r="B66" s="27">
        <f>H59/(H59+H62)</f>
        <v>0.12781954887218044</v>
      </c>
    </row>
    <row r="69" spans="1:11" x14ac:dyDescent="0.2">
      <c r="A69" s="4" t="s">
        <v>159</v>
      </c>
    </row>
    <row r="70" spans="1:11" x14ac:dyDescent="0.2">
      <c r="A70" s="65" t="s">
        <v>122</v>
      </c>
      <c r="B70" s="65" t="s">
        <v>116</v>
      </c>
      <c r="C70" s="65"/>
      <c r="D70" s="65"/>
      <c r="F70" t="s">
        <v>124</v>
      </c>
      <c r="G70" t="s">
        <v>120</v>
      </c>
      <c r="H70">
        <v>17</v>
      </c>
    </row>
    <row r="71" spans="1:11" x14ac:dyDescent="0.2">
      <c r="A71" s="66" t="s">
        <v>112</v>
      </c>
      <c r="B71" s="66" t="b">
        <v>0</v>
      </c>
      <c r="C71" s="66" t="b">
        <v>1</v>
      </c>
      <c r="D71" s="66" t="s">
        <v>113</v>
      </c>
      <c r="F71" t="s">
        <v>125</v>
      </c>
      <c r="G71" t="s">
        <v>117</v>
      </c>
      <c r="H71">
        <v>5</v>
      </c>
    </row>
    <row r="72" spans="1:11" x14ac:dyDescent="0.2">
      <c r="A72" s="67" t="s">
        <v>8</v>
      </c>
      <c r="B72" s="68">
        <v>116</v>
      </c>
      <c r="C72" s="68">
        <v>17</v>
      </c>
      <c r="D72" s="68">
        <v>133</v>
      </c>
      <c r="F72" t="s">
        <v>126</v>
      </c>
      <c r="G72" t="s">
        <v>118</v>
      </c>
      <c r="H72">
        <v>89</v>
      </c>
    </row>
    <row r="73" spans="1:11" x14ac:dyDescent="0.2">
      <c r="A73" s="67" t="s">
        <v>16</v>
      </c>
      <c r="B73" s="68">
        <v>89</v>
      </c>
      <c r="C73" s="68">
        <v>5</v>
      </c>
      <c r="D73" s="68">
        <v>94</v>
      </c>
      <c r="F73" t="s">
        <v>127</v>
      </c>
      <c r="G73" t="s">
        <v>119</v>
      </c>
      <c r="H73">
        <v>116</v>
      </c>
    </row>
    <row r="74" spans="1:11" x14ac:dyDescent="0.2">
      <c r="A74" s="69" t="s">
        <v>113</v>
      </c>
      <c r="B74" s="70">
        <v>205</v>
      </c>
      <c r="C74" s="70">
        <v>22</v>
      </c>
      <c r="D74" s="70">
        <v>227</v>
      </c>
    </row>
    <row r="76" spans="1:11" x14ac:dyDescent="0.2">
      <c r="A76" s="4" t="s">
        <v>153</v>
      </c>
      <c r="B76" s="27">
        <f>H72/(H72+H71)</f>
        <v>0.94680851063829785</v>
      </c>
    </row>
    <row r="77" spans="1:11" x14ac:dyDescent="0.2">
      <c r="A77" s="4" t="s">
        <v>99</v>
      </c>
      <c r="B77" s="27">
        <f>H70/(H70+H73)</f>
        <v>0.12781954887218044</v>
      </c>
    </row>
    <row r="80" spans="1:11" x14ac:dyDescent="0.2">
      <c r="A80" s="4" t="s">
        <v>174</v>
      </c>
      <c r="J80" s="4"/>
      <c r="K80" s="4"/>
    </row>
    <row r="81" spans="1:11" x14ac:dyDescent="0.2">
      <c r="A81" s="15" t="s">
        <v>122</v>
      </c>
      <c r="B81" s="15" t="s">
        <v>116</v>
      </c>
      <c r="F81" t="s">
        <v>124</v>
      </c>
      <c r="G81" t="s">
        <v>120</v>
      </c>
      <c r="H81">
        <v>69</v>
      </c>
      <c r="J81" s="81"/>
      <c r="K81" s="82"/>
    </row>
    <row r="82" spans="1:11" x14ac:dyDescent="0.2">
      <c r="A82" s="15" t="s">
        <v>112</v>
      </c>
      <c r="B82" t="s">
        <v>114</v>
      </c>
      <c r="C82" t="s">
        <v>115</v>
      </c>
      <c r="D82" t="s">
        <v>113</v>
      </c>
      <c r="F82" t="s">
        <v>125</v>
      </c>
      <c r="G82" t="s">
        <v>117</v>
      </c>
      <c r="H82">
        <v>3</v>
      </c>
    </row>
    <row r="83" spans="1:11" x14ac:dyDescent="0.2">
      <c r="A83" s="16" t="s">
        <v>8</v>
      </c>
      <c r="B83">
        <v>130</v>
      </c>
      <c r="C83">
        <v>3</v>
      </c>
      <c r="D83">
        <v>133</v>
      </c>
      <c r="F83" t="s">
        <v>126</v>
      </c>
      <c r="G83" t="s">
        <v>118</v>
      </c>
      <c r="H83">
        <v>130</v>
      </c>
    </row>
    <row r="84" spans="1:11" x14ac:dyDescent="0.2">
      <c r="A84" s="16" t="s">
        <v>16</v>
      </c>
      <c r="B84">
        <v>25</v>
      </c>
      <c r="C84">
        <v>69</v>
      </c>
      <c r="D84">
        <v>94</v>
      </c>
      <c r="F84" t="s">
        <v>127</v>
      </c>
      <c r="G84" t="s">
        <v>119</v>
      </c>
      <c r="H84">
        <v>25</v>
      </c>
    </row>
    <row r="85" spans="1:11" x14ac:dyDescent="0.2">
      <c r="A85" s="16" t="s">
        <v>113</v>
      </c>
      <c r="B85">
        <v>155</v>
      </c>
      <c r="C85">
        <v>72</v>
      </c>
      <c r="D85">
        <v>227</v>
      </c>
    </row>
    <row r="87" spans="1:11" x14ac:dyDescent="0.2">
      <c r="A87" s="4" t="s">
        <v>153</v>
      </c>
      <c r="B87" s="27">
        <f>H83/(H83+H82)</f>
        <v>0.97744360902255634</v>
      </c>
    </row>
    <row r="88" spans="1:11" x14ac:dyDescent="0.2">
      <c r="A88" s="4" t="s">
        <v>99</v>
      </c>
      <c r="B88" s="27">
        <f>H81/(H81+H84)</f>
        <v>0.73404255319148937</v>
      </c>
    </row>
    <row r="90" spans="1:11" x14ac:dyDescent="0.2">
      <c r="A90" s="4" t="s">
        <v>177</v>
      </c>
    </row>
    <row r="91" spans="1:11" x14ac:dyDescent="0.2">
      <c r="A91" s="15" t="s">
        <v>122</v>
      </c>
      <c r="B91" s="15" t="s">
        <v>116</v>
      </c>
      <c r="F91" t="s">
        <v>124</v>
      </c>
      <c r="G91" t="s">
        <v>120</v>
      </c>
      <c r="H91">
        <v>26</v>
      </c>
    </row>
    <row r="92" spans="1:11" x14ac:dyDescent="0.2">
      <c r="A92" s="15" t="s">
        <v>112</v>
      </c>
      <c r="B92" t="s">
        <v>114</v>
      </c>
      <c r="C92" t="s">
        <v>115</v>
      </c>
      <c r="D92" t="s">
        <v>113</v>
      </c>
      <c r="F92" t="s">
        <v>125</v>
      </c>
      <c r="G92" t="s">
        <v>117</v>
      </c>
      <c r="H92">
        <v>0</v>
      </c>
    </row>
    <row r="93" spans="1:11" x14ac:dyDescent="0.2">
      <c r="A93" s="16" t="s">
        <v>8</v>
      </c>
      <c r="B93">
        <v>133</v>
      </c>
      <c r="D93">
        <v>133</v>
      </c>
      <c r="F93" t="s">
        <v>126</v>
      </c>
      <c r="G93" t="s">
        <v>118</v>
      </c>
      <c r="H93">
        <v>133</v>
      </c>
    </row>
    <row r="94" spans="1:11" x14ac:dyDescent="0.2">
      <c r="A94" s="16" t="s">
        <v>16</v>
      </c>
      <c r="B94">
        <v>68</v>
      </c>
      <c r="C94">
        <v>26</v>
      </c>
      <c r="D94">
        <v>94</v>
      </c>
      <c r="F94" t="s">
        <v>127</v>
      </c>
      <c r="G94" t="s">
        <v>119</v>
      </c>
      <c r="H94">
        <v>68</v>
      </c>
    </row>
    <row r="95" spans="1:11" x14ac:dyDescent="0.2">
      <c r="A95" s="16" t="s">
        <v>113</v>
      </c>
      <c r="B95">
        <v>201</v>
      </c>
      <c r="C95">
        <v>26</v>
      </c>
      <c r="D95">
        <v>227</v>
      </c>
    </row>
    <row r="97" spans="1:8" x14ac:dyDescent="0.2">
      <c r="A97" s="4" t="s">
        <v>153</v>
      </c>
      <c r="B97" s="27">
        <f>H93/(H93+H92)</f>
        <v>1</v>
      </c>
    </row>
    <row r="98" spans="1:8" x14ac:dyDescent="0.2">
      <c r="A98" s="4" t="s">
        <v>99</v>
      </c>
      <c r="B98" s="27">
        <f>H91/(H91+H94)</f>
        <v>0.27659574468085107</v>
      </c>
    </row>
    <row r="101" spans="1:8" x14ac:dyDescent="0.2">
      <c r="A101" s="4" t="s">
        <v>179</v>
      </c>
    </row>
    <row r="102" spans="1:8" x14ac:dyDescent="0.2">
      <c r="A102" s="15" t="s">
        <v>122</v>
      </c>
      <c r="B102" s="15" t="s">
        <v>116</v>
      </c>
      <c r="F102" t="s">
        <v>124</v>
      </c>
      <c r="G102" t="s">
        <v>120</v>
      </c>
      <c r="H102">
        <v>36</v>
      </c>
    </row>
    <row r="103" spans="1:8" x14ac:dyDescent="0.2">
      <c r="A103" s="15" t="s">
        <v>112</v>
      </c>
      <c r="B103" t="s">
        <v>114</v>
      </c>
      <c r="C103" t="s">
        <v>115</v>
      </c>
      <c r="D103" t="s">
        <v>113</v>
      </c>
      <c r="F103" t="s">
        <v>125</v>
      </c>
      <c r="G103" t="s">
        <v>117</v>
      </c>
      <c r="H103">
        <v>1</v>
      </c>
    </row>
    <row r="104" spans="1:8" x14ac:dyDescent="0.2">
      <c r="A104" s="16" t="s">
        <v>8</v>
      </c>
      <c r="B104">
        <v>132</v>
      </c>
      <c r="C104">
        <v>1</v>
      </c>
      <c r="D104">
        <v>133</v>
      </c>
      <c r="F104" t="s">
        <v>126</v>
      </c>
      <c r="G104" t="s">
        <v>118</v>
      </c>
      <c r="H104">
        <v>132</v>
      </c>
    </row>
    <row r="105" spans="1:8" x14ac:dyDescent="0.2">
      <c r="A105" s="16" t="s">
        <v>16</v>
      </c>
      <c r="B105">
        <v>58</v>
      </c>
      <c r="C105">
        <v>36</v>
      </c>
      <c r="D105">
        <v>94</v>
      </c>
      <c r="F105" t="s">
        <v>127</v>
      </c>
      <c r="G105" t="s">
        <v>119</v>
      </c>
      <c r="H105">
        <v>58</v>
      </c>
    </row>
    <row r="106" spans="1:8" x14ac:dyDescent="0.2">
      <c r="A106" s="16" t="s">
        <v>113</v>
      </c>
      <c r="B106">
        <v>190</v>
      </c>
      <c r="C106">
        <v>37</v>
      </c>
      <c r="D106">
        <v>227</v>
      </c>
    </row>
    <row r="108" spans="1:8" x14ac:dyDescent="0.2">
      <c r="A108" s="4" t="s">
        <v>153</v>
      </c>
      <c r="B108" s="27">
        <f>H104/(H104+H103)</f>
        <v>0.99248120300751874</v>
      </c>
    </row>
    <row r="109" spans="1:8" x14ac:dyDescent="0.2">
      <c r="A109" s="4" t="s">
        <v>99</v>
      </c>
      <c r="B109" s="27">
        <f>H102/(H102+H105)</f>
        <v>0.38297872340425532</v>
      </c>
    </row>
    <row r="112" spans="1:8" x14ac:dyDescent="0.2">
      <c r="A112" s="4" t="s">
        <v>183</v>
      </c>
    </row>
    <row r="113" spans="1:11" x14ac:dyDescent="0.2">
      <c r="A113" s="15" t="s">
        <v>122</v>
      </c>
      <c r="B113" s="15" t="s">
        <v>116</v>
      </c>
      <c r="F113" t="s">
        <v>124</v>
      </c>
      <c r="G113" t="s">
        <v>120</v>
      </c>
      <c r="H113">
        <v>37</v>
      </c>
      <c r="J113" s="4"/>
      <c r="K113" s="83"/>
    </row>
    <row r="114" spans="1:11" x14ac:dyDescent="0.2">
      <c r="A114" s="15" t="s">
        <v>112</v>
      </c>
      <c r="B114" t="s">
        <v>114</v>
      </c>
      <c r="C114" t="s">
        <v>115</v>
      </c>
      <c r="D114" t="s">
        <v>113</v>
      </c>
      <c r="F114" t="s">
        <v>125</v>
      </c>
      <c r="G114" t="s">
        <v>117</v>
      </c>
      <c r="H114">
        <v>0</v>
      </c>
    </row>
    <row r="115" spans="1:11" x14ac:dyDescent="0.2">
      <c r="A115" s="16" t="s">
        <v>8</v>
      </c>
      <c r="B115">
        <v>133</v>
      </c>
      <c r="D115">
        <v>133</v>
      </c>
      <c r="F115" t="s">
        <v>126</v>
      </c>
      <c r="G115" t="s">
        <v>118</v>
      </c>
      <c r="H115">
        <v>133</v>
      </c>
    </row>
    <row r="116" spans="1:11" x14ac:dyDescent="0.2">
      <c r="A116" s="16" t="s">
        <v>16</v>
      </c>
      <c r="B116">
        <v>57</v>
      </c>
      <c r="C116">
        <v>37</v>
      </c>
      <c r="D116">
        <v>94</v>
      </c>
      <c r="F116" t="s">
        <v>127</v>
      </c>
      <c r="G116" t="s">
        <v>119</v>
      </c>
      <c r="H116">
        <v>57</v>
      </c>
    </row>
    <row r="117" spans="1:11" x14ac:dyDescent="0.2">
      <c r="A117" s="16" t="s">
        <v>113</v>
      </c>
      <c r="B117">
        <v>190</v>
      </c>
      <c r="C117">
        <v>37</v>
      </c>
      <c r="D117">
        <v>227</v>
      </c>
    </row>
    <row r="119" spans="1:11" x14ac:dyDescent="0.2">
      <c r="A119" s="4" t="s">
        <v>153</v>
      </c>
      <c r="B119" s="27">
        <f>H115/(H115+H114)</f>
        <v>1</v>
      </c>
    </row>
    <row r="120" spans="1:11" x14ac:dyDescent="0.2">
      <c r="A120" s="4" t="s">
        <v>99</v>
      </c>
      <c r="B120" s="75">
        <f>H113/(H113+H116)</f>
        <v>0.39361702127659576</v>
      </c>
    </row>
    <row r="121" spans="1:11" x14ac:dyDescent="0.2">
      <c r="A121" s="68"/>
      <c r="B121" s="68"/>
    </row>
    <row r="122" spans="1:11" x14ac:dyDescent="0.2">
      <c r="A122" s="68"/>
      <c r="B122" s="68"/>
    </row>
    <row r="123" spans="1:11" x14ac:dyDescent="0.2">
      <c r="A123" s="4" t="s">
        <v>186</v>
      </c>
    </row>
    <row r="124" spans="1:11" x14ac:dyDescent="0.2">
      <c r="A124" s="15" t="s">
        <v>122</v>
      </c>
      <c r="B124" s="15" t="s">
        <v>116</v>
      </c>
      <c r="F124" t="s">
        <v>124</v>
      </c>
      <c r="G124" t="s">
        <v>120</v>
      </c>
      <c r="H124">
        <v>29</v>
      </c>
    </row>
    <row r="125" spans="1:11" x14ac:dyDescent="0.2">
      <c r="A125" s="15" t="s">
        <v>112</v>
      </c>
      <c r="B125" t="s">
        <v>114</v>
      </c>
      <c r="C125" t="s">
        <v>115</v>
      </c>
      <c r="D125" t="s">
        <v>113</v>
      </c>
      <c r="F125" t="s">
        <v>125</v>
      </c>
      <c r="G125" t="s">
        <v>117</v>
      </c>
      <c r="H125">
        <v>0</v>
      </c>
    </row>
    <row r="126" spans="1:11" x14ac:dyDescent="0.2">
      <c r="A126" s="16" t="s">
        <v>8</v>
      </c>
      <c r="B126">
        <v>133</v>
      </c>
      <c r="D126">
        <v>133</v>
      </c>
      <c r="F126" t="s">
        <v>126</v>
      </c>
      <c r="G126" t="s">
        <v>118</v>
      </c>
      <c r="H126">
        <v>133</v>
      </c>
    </row>
    <row r="127" spans="1:11" x14ac:dyDescent="0.2">
      <c r="A127" s="16" t="s">
        <v>16</v>
      </c>
      <c r="B127">
        <v>65</v>
      </c>
      <c r="C127">
        <v>29</v>
      </c>
      <c r="D127">
        <v>94</v>
      </c>
      <c r="F127" t="s">
        <v>127</v>
      </c>
      <c r="G127" t="s">
        <v>119</v>
      </c>
      <c r="H127">
        <v>65</v>
      </c>
    </row>
    <row r="128" spans="1:11" x14ac:dyDescent="0.2">
      <c r="A128" s="16" t="s">
        <v>113</v>
      </c>
      <c r="B128">
        <v>198</v>
      </c>
      <c r="C128">
        <v>29</v>
      </c>
      <c r="D128">
        <v>227</v>
      </c>
    </row>
    <row r="131" spans="1:11" x14ac:dyDescent="0.2">
      <c r="A131" s="60" t="s">
        <v>187</v>
      </c>
      <c r="B131" s="87"/>
      <c r="C131" s="87"/>
      <c r="D131" s="87"/>
      <c r="E131" s="87"/>
      <c r="F131" s="87"/>
      <c r="G131" s="87"/>
      <c r="H131" s="87"/>
      <c r="I131" s="87"/>
      <c r="J131" s="87"/>
      <c r="K131" s="87"/>
    </row>
    <row r="132" spans="1:11" x14ac:dyDescent="0.2">
      <c r="A132" s="15" t="s">
        <v>122</v>
      </c>
      <c r="B132" s="15" t="s">
        <v>116</v>
      </c>
      <c r="F132" t="s">
        <v>124</v>
      </c>
      <c r="G132" t="s">
        <v>120</v>
      </c>
      <c r="H132">
        <v>86</v>
      </c>
      <c r="J132" s="78" t="s">
        <v>182</v>
      </c>
      <c r="K132" s="79">
        <f>(D139*0.01)/((D139*0.01)+(1-D138)*(1-0.01))</f>
        <v>4.8705308660377769E-2</v>
      </c>
    </row>
    <row r="133" spans="1:11" x14ac:dyDescent="0.2">
      <c r="A133" s="15" t="s">
        <v>112</v>
      </c>
      <c r="B133" t="s">
        <v>114</v>
      </c>
      <c r="C133" t="s">
        <v>115</v>
      </c>
      <c r="D133" t="s">
        <v>113</v>
      </c>
      <c r="F133" t="s">
        <v>125</v>
      </c>
      <c r="G133" t="s">
        <v>117</v>
      </c>
      <c r="H133">
        <v>24</v>
      </c>
    </row>
    <row r="134" spans="1:11" x14ac:dyDescent="0.2">
      <c r="A134" s="16" t="s">
        <v>8</v>
      </c>
      <c r="B134">
        <v>109</v>
      </c>
      <c r="C134">
        <v>24</v>
      </c>
      <c r="D134">
        <v>133</v>
      </c>
      <c r="F134" t="s">
        <v>126</v>
      </c>
      <c r="G134" t="s">
        <v>118</v>
      </c>
      <c r="H134">
        <v>109</v>
      </c>
    </row>
    <row r="135" spans="1:11" x14ac:dyDescent="0.2">
      <c r="A135" s="16" t="s">
        <v>16</v>
      </c>
      <c r="B135">
        <v>8</v>
      </c>
      <c r="C135">
        <v>86</v>
      </c>
      <c r="D135">
        <v>94</v>
      </c>
      <c r="F135" t="s">
        <v>127</v>
      </c>
      <c r="G135" t="s">
        <v>119</v>
      </c>
      <c r="H135">
        <v>8</v>
      </c>
    </row>
    <row r="136" spans="1:11" x14ac:dyDescent="0.2">
      <c r="A136" s="16" t="s">
        <v>113</v>
      </c>
      <c r="B136">
        <v>117</v>
      </c>
      <c r="C136">
        <v>110</v>
      </c>
      <c r="D136">
        <v>227</v>
      </c>
    </row>
    <row r="138" spans="1:11" x14ac:dyDescent="0.2">
      <c r="A138" s="4" t="s">
        <v>153</v>
      </c>
      <c r="B138" s="75">
        <f>H134/(H134+H133)</f>
        <v>0.81954887218045114</v>
      </c>
      <c r="D138">
        <v>0.81950000000000001</v>
      </c>
    </row>
    <row r="139" spans="1:11" x14ac:dyDescent="0.2">
      <c r="A139" s="4" t="s">
        <v>99</v>
      </c>
      <c r="B139" s="75">
        <f>(H132/(H132+H135))</f>
        <v>0.91489361702127658</v>
      </c>
      <c r="D139">
        <v>0.91490000000000005</v>
      </c>
    </row>
    <row r="140" spans="1:11" x14ac:dyDescent="0.2">
      <c r="A140" s="68"/>
      <c r="B140" s="68"/>
    </row>
    <row r="141" spans="1:11" x14ac:dyDescent="0.2">
      <c r="A141" s="68"/>
      <c r="B141" s="68"/>
    </row>
    <row r="142" spans="1:11" x14ac:dyDescent="0.2">
      <c r="A142" s="4" t="s">
        <v>189</v>
      </c>
    </row>
    <row r="143" spans="1:11" x14ac:dyDescent="0.2">
      <c r="A143" s="15" t="s">
        <v>122</v>
      </c>
      <c r="B143" s="15" t="s">
        <v>116</v>
      </c>
      <c r="F143" t="s">
        <v>124</v>
      </c>
      <c r="G143" t="s">
        <v>120</v>
      </c>
      <c r="H143">
        <v>71</v>
      </c>
      <c r="J143" s="81"/>
      <c r="K143" s="82"/>
    </row>
    <row r="144" spans="1:11" x14ac:dyDescent="0.2">
      <c r="A144" s="15" t="s">
        <v>112</v>
      </c>
      <c r="B144" t="s">
        <v>114</v>
      </c>
      <c r="C144" t="s">
        <v>115</v>
      </c>
      <c r="D144" t="s">
        <v>113</v>
      </c>
      <c r="F144" t="s">
        <v>125</v>
      </c>
      <c r="G144" t="s">
        <v>117</v>
      </c>
      <c r="H144">
        <v>6</v>
      </c>
    </row>
    <row r="145" spans="1:11" x14ac:dyDescent="0.2">
      <c r="A145" s="16" t="s">
        <v>8</v>
      </c>
      <c r="B145">
        <v>127</v>
      </c>
      <c r="C145">
        <v>6</v>
      </c>
      <c r="D145">
        <v>133</v>
      </c>
      <c r="F145" t="s">
        <v>126</v>
      </c>
      <c r="G145" t="s">
        <v>118</v>
      </c>
      <c r="H145">
        <v>127</v>
      </c>
    </row>
    <row r="146" spans="1:11" x14ac:dyDescent="0.2">
      <c r="A146" s="16" t="s">
        <v>16</v>
      </c>
      <c r="B146">
        <v>23</v>
      </c>
      <c r="C146">
        <v>71</v>
      </c>
      <c r="D146">
        <v>94</v>
      </c>
      <c r="F146" t="s">
        <v>127</v>
      </c>
      <c r="G146" t="s">
        <v>119</v>
      </c>
      <c r="H146">
        <v>23</v>
      </c>
    </row>
    <row r="147" spans="1:11" x14ac:dyDescent="0.2">
      <c r="A147" s="16" t="s">
        <v>113</v>
      </c>
      <c r="B147">
        <v>150</v>
      </c>
      <c r="C147">
        <v>77</v>
      </c>
      <c r="D147">
        <v>227</v>
      </c>
    </row>
    <row r="149" spans="1:11" x14ac:dyDescent="0.2">
      <c r="A149" s="4" t="s">
        <v>153</v>
      </c>
      <c r="B149" s="27">
        <f>H145/(H145+H144)</f>
        <v>0.95488721804511278</v>
      </c>
      <c r="D149">
        <v>0.95489999999999997</v>
      </c>
    </row>
    <row r="150" spans="1:11" x14ac:dyDescent="0.2">
      <c r="A150" s="4" t="s">
        <v>99</v>
      </c>
      <c r="B150" s="27">
        <f>H143/(H143+H146)</f>
        <v>0.75531914893617025</v>
      </c>
      <c r="D150">
        <v>0.75529999999999997</v>
      </c>
    </row>
    <row r="153" spans="1:11" x14ac:dyDescent="0.2">
      <c r="A153" s="4" t="s">
        <v>193</v>
      </c>
    </row>
    <row r="154" spans="1:11" x14ac:dyDescent="0.2">
      <c r="A154" s="15" t="s">
        <v>122</v>
      </c>
      <c r="B154" s="15" t="s">
        <v>116</v>
      </c>
      <c r="F154" t="s">
        <v>124</v>
      </c>
      <c r="G154" t="s">
        <v>120</v>
      </c>
      <c r="H154">
        <v>70</v>
      </c>
      <c r="J154" s="81"/>
      <c r="K154" s="82"/>
    </row>
    <row r="155" spans="1:11" x14ac:dyDescent="0.2">
      <c r="A155" s="15" t="s">
        <v>112</v>
      </c>
      <c r="B155" t="s">
        <v>114</v>
      </c>
      <c r="C155" t="s">
        <v>115</v>
      </c>
      <c r="D155" t="s">
        <v>113</v>
      </c>
      <c r="F155" t="s">
        <v>125</v>
      </c>
      <c r="G155" t="s">
        <v>117</v>
      </c>
      <c r="H155">
        <v>8</v>
      </c>
    </row>
    <row r="156" spans="1:11" x14ac:dyDescent="0.2">
      <c r="A156" s="16" t="s">
        <v>8</v>
      </c>
      <c r="B156">
        <v>125</v>
      </c>
      <c r="C156">
        <v>8</v>
      </c>
      <c r="D156">
        <v>133</v>
      </c>
      <c r="F156" t="s">
        <v>126</v>
      </c>
      <c r="G156" t="s">
        <v>118</v>
      </c>
      <c r="H156">
        <v>125</v>
      </c>
    </row>
    <row r="157" spans="1:11" x14ac:dyDescent="0.2">
      <c r="A157" s="16" t="s">
        <v>16</v>
      </c>
      <c r="B157">
        <v>24</v>
      </c>
      <c r="C157">
        <v>70</v>
      </c>
      <c r="D157">
        <v>94</v>
      </c>
      <c r="F157" t="s">
        <v>127</v>
      </c>
      <c r="G157" t="s">
        <v>119</v>
      </c>
      <c r="H157">
        <v>24</v>
      </c>
    </row>
    <row r="158" spans="1:11" x14ac:dyDescent="0.2">
      <c r="A158" s="16" t="s">
        <v>113</v>
      </c>
      <c r="B158">
        <v>149</v>
      </c>
      <c r="C158">
        <v>78</v>
      </c>
      <c r="D158">
        <v>227</v>
      </c>
    </row>
    <row r="160" spans="1:11" x14ac:dyDescent="0.2">
      <c r="A160" s="4" t="s">
        <v>153</v>
      </c>
      <c r="B160" s="27">
        <f>H156/(H156+H155)</f>
        <v>0.93984962406015038</v>
      </c>
      <c r="D160">
        <v>0.93979999999999997</v>
      </c>
    </row>
    <row r="161" spans="1:4" x14ac:dyDescent="0.2">
      <c r="A161" s="4" t="s">
        <v>99</v>
      </c>
      <c r="B161" s="27">
        <f>H154/(H154+H157)</f>
        <v>0.74468085106382975</v>
      </c>
      <c r="D161">
        <v>0.74470000000000003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D08A5-1636-904A-A199-A6B5A617F919}">
  <dimension ref="A1:AI231"/>
  <sheetViews>
    <sheetView workbookViewId="0">
      <selection activeCell="M21" sqref="M21"/>
    </sheetView>
  </sheetViews>
  <sheetFormatPr baseColWidth="10" defaultRowHeight="16" x14ac:dyDescent="0.2"/>
  <cols>
    <col min="5" max="5" width="57.5" customWidth="1"/>
    <col min="10" max="11" width="17.33203125" customWidth="1"/>
  </cols>
  <sheetData>
    <row r="1" spans="1:35" ht="51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11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92</v>
      </c>
      <c r="K1" s="84" t="s">
        <v>121</v>
      </c>
      <c r="L1" s="62" t="s">
        <v>101</v>
      </c>
      <c r="M1" s="62" t="s">
        <v>103</v>
      </c>
      <c r="N1" s="62" t="s">
        <v>104</v>
      </c>
      <c r="O1" s="62" t="s">
        <v>105</v>
      </c>
      <c r="P1" s="62" t="s">
        <v>183</v>
      </c>
      <c r="Q1" s="62" t="s">
        <v>198</v>
      </c>
      <c r="R1" s="62" t="s">
        <v>196</v>
      </c>
      <c r="S1" s="62" t="s">
        <v>199</v>
      </c>
      <c r="T1" s="62" t="s">
        <v>197</v>
      </c>
      <c r="U1" s="62" t="s">
        <v>200</v>
      </c>
      <c r="V1" s="62" t="s">
        <v>204</v>
      </c>
      <c r="W1" s="62" t="s">
        <v>205</v>
      </c>
      <c r="X1" s="62" t="s">
        <v>206</v>
      </c>
      <c r="Y1" s="62" t="s">
        <v>207</v>
      </c>
      <c r="Z1" s="62" t="s">
        <v>210</v>
      </c>
      <c r="AA1" s="88" t="s">
        <v>103</v>
      </c>
      <c r="AB1" s="88" t="s">
        <v>104</v>
      </c>
      <c r="AC1" s="88" t="s">
        <v>105</v>
      </c>
      <c r="AD1" s="88" t="s">
        <v>184</v>
      </c>
      <c r="AE1" s="88" t="s">
        <v>225</v>
      </c>
      <c r="AF1" s="88" t="s">
        <v>226</v>
      </c>
      <c r="AG1" s="88" t="s">
        <v>227</v>
      </c>
      <c r="AH1" s="88" t="s">
        <v>230</v>
      </c>
      <c r="AI1" s="88" t="s">
        <v>231</v>
      </c>
    </row>
    <row r="2" spans="1:35" x14ac:dyDescent="0.2">
      <c r="A2" s="10" t="s">
        <v>8</v>
      </c>
      <c r="B2" s="10"/>
      <c r="C2" s="10">
        <v>72</v>
      </c>
      <c r="D2" s="10" t="s">
        <v>9</v>
      </c>
      <c r="E2" s="10" t="s">
        <v>10</v>
      </c>
      <c r="F2" s="10">
        <v>0</v>
      </c>
      <c r="G2" s="10">
        <v>1</v>
      </c>
      <c r="H2" s="10">
        <v>0</v>
      </c>
      <c r="I2" s="10">
        <v>0</v>
      </c>
      <c r="J2" s="10" t="s">
        <v>22</v>
      </c>
      <c r="K2" s="10">
        <v>1</v>
      </c>
      <c r="L2">
        <f t="shared" ref="L2:L65" si="0">IF(F2=1,1,0)</f>
        <v>0</v>
      </c>
      <c r="M2">
        <f t="shared" ref="M2:M65" si="1">IF(G2=1,1,0)</f>
        <v>1</v>
      </c>
      <c r="N2">
        <f t="shared" ref="N2:N65" si="2">IF(H2=1,1,0)</f>
        <v>0</v>
      </c>
      <c r="O2">
        <f t="shared" ref="O2:O65" si="3">IF(I2=1,1,0)</f>
        <v>0</v>
      </c>
      <c r="P2" t="b">
        <f>AND(L2=1,M2=1)</f>
        <v>0</v>
      </c>
      <c r="Q2">
        <f>IF(P2=FALSE,0,1)</f>
        <v>0</v>
      </c>
      <c r="R2" t="b">
        <f>AND(L2=1,N2=1)</f>
        <v>0</v>
      </c>
      <c r="S2">
        <f>IF(R2=FALSE,0,1)</f>
        <v>0</v>
      </c>
      <c r="T2" t="b">
        <f>AND(L2=1,O2=1)</f>
        <v>0</v>
      </c>
      <c r="U2">
        <f>IF(T2=FALSE,0,1)</f>
        <v>0</v>
      </c>
      <c r="V2" t="b">
        <f>AND(Q2=1,N2=1)</f>
        <v>0</v>
      </c>
      <c r="W2" t="b">
        <f>AND(Q2=1,O2=1)</f>
        <v>0</v>
      </c>
      <c r="X2" t="b">
        <f>AND(N2=1,O2=1)</f>
        <v>0</v>
      </c>
      <c r="Y2" t="b">
        <f>AND(L2=1,X2=TRUE)</f>
        <v>0</v>
      </c>
      <c r="Z2" t="b">
        <f>AND(W2=TRUE,N2=1)</f>
        <v>0</v>
      </c>
      <c r="AA2" t="b">
        <f>IF(G2=1,TRUE)</f>
        <v>1</v>
      </c>
      <c r="AB2" t="b">
        <f>IF(H2=1,TRUE)</f>
        <v>0</v>
      </c>
      <c r="AC2" t="b">
        <f>IF(I2=1,TRUE)</f>
        <v>0</v>
      </c>
      <c r="AD2" t="b">
        <f>OR(AB2=TRUE,AC2=TRUE)</f>
        <v>0</v>
      </c>
      <c r="AE2" t="b">
        <f>AND(AA2=TRUE,AD2=TRUE)</f>
        <v>0</v>
      </c>
      <c r="AF2" t="b">
        <f>OR(AA2=TRUE,AC2=TRUE)</f>
        <v>1</v>
      </c>
      <c r="AG2" t="b">
        <f>AND(AB2=TRUE,AF2=TRUE)</f>
        <v>0</v>
      </c>
      <c r="AH2" t="b">
        <f>OR(AA2=TRUE,AB2=TRUE)</f>
        <v>1</v>
      </c>
      <c r="AI2" t="b">
        <f>AND(AC2=TRUE,AH2=TRUE)</f>
        <v>0</v>
      </c>
    </row>
    <row r="3" spans="1:35" x14ac:dyDescent="0.2">
      <c r="A3" s="10" t="s">
        <v>8</v>
      </c>
      <c r="B3" s="10"/>
      <c r="C3" s="10">
        <v>79</v>
      </c>
      <c r="D3" s="10" t="s">
        <v>9</v>
      </c>
      <c r="E3" s="10" t="s">
        <v>12</v>
      </c>
      <c r="F3" s="10">
        <v>0</v>
      </c>
      <c r="G3" s="10">
        <v>0</v>
      </c>
      <c r="H3" s="10">
        <v>0</v>
      </c>
      <c r="I3" s="10">
        <v>0</v>
      </c>
      <c r="J3" s="10" t="s">
        <v>22</v>
      </c>
      <c r="K3" s="10">
        <v>1</v>
      </c>
      <c r="L3">
        <f t="shared" si="0"/>
        <v>0</v>
      </c>
      <c r="M3">
        <f t="shared" si="1"/>
        <v>0</v>
      </c>
      <c r="N3">
        <f t="shared" si="2"/>
        <v>0</v>
      </c>
      <c r="O3">
        <f t="shared" si="3"/>
        <v>0</v>
      </c>
      <c r="P3" t="b">
        <f t="shared" ref="P3:P66" si="4">AND(L3=1,M3=1)</f>
        <v>0</v>
      </c>
      <c r="Q3">
        <f t="shared" ref="Q3:Q66" si="5">IF(P3=FALSE,0,1)</f>
        <v>0</v>
      </c>
      <c r="R3" t="b">
        <f t="shared" ref="R3:R66" si="6">AND(L3=1,N3=1)</f>
        <v>0</v>
      </c>
      <c r="S3">
        <f t="shared" ref="S3:S66" si="7">IF(R3=FALSE,0,1)</f>
        <v>0</v>
      </c>
      <c r="T3" t="b">
        <f t="shared" ref="T3:T66" si="8">AND(L3=1,O3=1)</f>
        <v>0</v>
      </c>
      <c r="U3">
        <f t="shared" ref="U3:U66" si="9">IF(T3=FALSE,0,1)</f>
        <v>0</v>
      </c>
      <c r="V3" t="b">
        <f t="shared" ref="V3:V66" si="10">AND(Q3=1,N3=1)</f>
        <v>0</v>
      </c>
      <c r="W3" t="b">
        <f t="shared" ref="W3:W66" si="11">AND(Q3=1,O3=1)</f>
        <v>0</v>
      </c>
      <c r="X3" t="b">
        <f t="shared" ref="X3:X66" si="12">AND(N3=1,O3=1)</f>
        <v>0</v>
      </c>
      <c r="Y3" t="b">
        <f t="shared" ref="Y3:Y66" si="13">AND(L3=1,X3=TRUE)</f>
        <v>0</v>
      </c>
      <c r="Z3" t="b">
        <f t="shared" ref="Z3:Z66" si="14">AND(W3=TRUE,N3=1)</f>
        <v>0</v>
      </c>
      <c r="AA3" t="b">
        <f t="shared" ref="AA3:AA66" si="15">IF(G3=1,TRUE)</f>
        <v>0</v>
      </c>
      <c r="AB3" t="b">
        <f t="shared" ref="AB3:AB66" si="16">IF(H3=1,TRUE)</f>
        <v>0</v>
      </c>
      <c r="AC3" t="b">
        <f t="shared" ref="AC3:AC66" si="17">IF(I3=1,TRUE)</f>
        <v>0</v>
      </c>
      <c r="AD3" t="b">
        <f t="shared" ref="AD3:AD66" si="18">OR(AB3=TRUE,AC3=TRUE)</f>
        <v>0</v>
      </c>
      <c r="AE3" t="b">
        <f t="shared" ref="AE3:AE66" si="19">AND(AA3=TRUE,AD3=TRUE)</f>
        <v>0</v>
      </c>
      <c r="AF3" t="b">
        <f t="shared" ref="AF3:AF66" si="20">OR(AA3=TRUE,AC3=TRUE)</f>
        <v>0</v>
      </c>
      <c r="AG3" t="b">
        <f t="shared" ref="AG3:AG66" si="21">AND(AB3=TRUE,AF3=TRUE)</f>
        <v>0</v>
      </c>
      <c r="AH3" t="b">
        <f t="shared" ref="AH3:AH66" si="22">OR(AA3=TRUE,AB3=TRUE)</f>
        <v>0</v>
      </c>
      <c r="AI3" t="b">
        <f t="shared" ref="AI3:AI66" si="23">AND(AC3=TRUE,AH3=TRUE)</f>
        <v>0</v>
      </c>
    </row>
    <row r="4" spans="1:35" x14ac:dyDescent="0.2">
      <c r="A4" s="10" t="s">
        <v>8</v>
      </c>
      <c r="B4" s="10"/>
      <c r="C4" s="10">
        <v>55</v>
      </c>
      <c r="D4" s="10" t="s">
        <v>9</v>
      </c>
      <c r="E4" s="10" t="s">
        <v>10</v>
      </c>
      <c r="F4" s="10">
        <v>0.5</v>
      </c>
      <c r="G4" s="10">
        <v>1</v>
      </c>
      <c r="H4" s="10">
        <v>0</v>
      </c>
      <c r="I4" s="10">
        <v>1</v>
      </c>
      <c r="J4" s="10" t="s">
        <v>22</v>
      </c>
      <c r="K4" s="10">
        <v>1</v>
      </c>
      <c r="L4">
        <f t="shared" si="0"/>
        <v>0</v>
      </c>
      <c r="M4">
        <f t="shared" si="1"/>
        <v>1</v>
      </c>
      <c r="N4">
        <f t="shared" si="2"/>
        <v>0</v>
      </c>
      <c r="O4">
        <f t="shared" si="3"/>
        <v>1</v>
      </c>
      <c r="P4" t="b">
        <f t="shared" si="4"/>
        <v>0</v>
      </c>
      <c r="Q4">
        <f t="shared" si="5"/>
        <v>0</v>
      </c>
      <c r="R4" t="b">
        <f t="shared" si="6"/>
        <v>0</v>
      </c>
      <c r="S4">
        <f t="shared" si="7"/>
        <v>0</v>
      </c>
      <c r="T4" t="b">
        <f t="shared" si="8"/>
        <v>0</v>
      </c>
      <c r="U4">
        <f t="shared" si="9"/>
        <v>0</v>
      </c>
      <c r="V4" t="b">
        <f t="shared" si="10"/>
        <v>0</v>
      </c>
      <c r="W4" t="b">
        <f t="shared" si="11"/>
        <v>0</v>
      </c>
      <c r="X4" t="b">
        <f t="shared" si="12"/>
        <v>0</v>
      </c>
      <c r="Y4" t="b">
        <f t="shared" si="13"/>
        <v>0</v>
      </c>
      <c r="Z4" t="b">
        <f t="shared" si="14"/>
        <v>0</v>
      </c>
      <c r="AA4" t="b">
        <f t="shared" si="15"/>
        <v>1</v>
      </c>
      <c r="AB4" t="b">
        <f t="shared" si="16"/>
        <v>0</v>
      </c>
      <c r="AC4" t="b">
        <f t="shared" si="17"/>
        <v>1</v>
      </c>
      <c r="AD4" t="b">
        <f t="shared" si="18"/>
        <v>1</v>
      </c>
      <c r="AE4" t="b">
        <f t="shared" si="19"/>
        <v>1</v>
      </c>
      <c r="AF4" t="b">
        <f t="shared" si="20"/>
        <v>1</v>
      </c>
      <c r="AG4" t="b">
        <f t="shared" si="21"/>
        <v>0</v>
      </c>
      <c r="AH4" t="b">
        <f t="shared" si="22"/>
        <v>1</v>
      </c>
      <c r="AI4" t="b">
        <f t="shared" si="23"/>
        <v>1</v>
      </c>
    </row>
    <row r="5" spans="1:35" x14ac:dyDescent="0.2">
      <c r="A5" s="10" t="s">
        <v>8</v>
      </c>
      <c r="B5" s="10"/>
      <c r="C5" s="10">
        <v>61</v>
      </c>
      <c r="D5" s="10" t="s">
        <v>9</v>
      </c>
      <c r="E5" s="10" t="s">
        <v>10</v>
      </c>
      <c r="F5" s="10">
        <v>0</v>
      </c>
      <c r="G5" s="10">
        <v>1</v>
      </c>
      <c r="H5" s="10">
        <v>0</v>
      </c>
      <c r="I5" s="10">
        <v>1</v>
      </c>
      <c r="J5" s="10" t="s">
        <v>22</v>
      </c>
      <c r="K5" s="10">
        <v>1</v>
      </c>
      <c r="L5">
        <f t="shared" si="0"/>
        <v>0</v>
      </c>
      <c r="M5">
        <f t="shared" si="1"/>
        <v>1</v>
      </c>
      <c r="N5">
        <f t="shared" si="2"/>
        <v>0</v>
      </c>
      <c r="O5">
        <f t="shared" si="3"/>
        <v>1</v>
      </c>
      <c r="P5" t="b">
        <f t="shared" si="4"/>
        <v>0</v>
      </c>
      <c r="Q5">
        <f t="shared" si="5"/>
        <v>0</v>
      </c>
      <c r="R5" t="b">
        <f t="shared" si="6"/>
        <v>0</v>
      </c>
      <c r="S5">
        <f t="shared" si="7"/>
        <v>0</v>
      </c>
      <c r="T5" t="b">
        <f t="shared" si="8"/>
        <v>0</v>
      </c>
      <c r="U5">
        <f t="shared" si="9"/>
        <v>0</v>
      </c>
      <c r="V5" t="b">
        <f t="shared" si="10"/>
        <v>0</v>
      </c>
      <c r="W5" t="b">
        <f t="shared" si="11"/>
        <v>0</v>
      </c>
      <c r="X5" t="b">
        <f t="shared" si="12"/>
        <v>0</v>
      </c>
      <c r="Y5" t="b">
        <f t="shared" si="13"/>
        <v>0</v>
      </c>
      <c r="Z5" t="b">
        <f t="shared" si="14"/>
        <v>0</v>
      </c>
      <c r="AA5" t="b">
        <f t="shared" si="15"/>
        <v>1</v>
      </c>
      <c r="AB5" t="b">
        <f t="shared" si="16"/>
        <v>0</v>
      </c>
      <c r="AC5" t="b">
        <f t="shared" si="17"/>
        <v>1</v>
      </c>
      <c r="AD5" t="b">
        <f t="shared" si="18"/>
        <v>1</v>
      </c>
      <c r="AE5" t="b">
        <f t="shared" si="19"/>
        <v>1</v>
      </c>
      <c r="AF5" t="b">
        <f t="shared" si="20"/>
        <v>1</v>
      </c>
      <c r="AG5" t="b">
        <f t="shared" si="21"/>
        <v>0</v>
      </c>
      <c r="AH5" t="b">
        <f t="shared" si="22"/>
        <v>1</v>
      </c>
      <c r="AI5" t="b">
        <f t="shared" si="23"/>
        <v>1</v>
      </c>
    </row>
    <row r="6" spans="1:35" x14ac:dyDescent="0.2">
      <c r="A6" s="10" t="s">
        <v>8</v>
      </c>
      <c r="B6" s="10"/>
      <c r="C6" s="10">
        <v>46</v>
      </c>
      <c r="D6" s="10" t="s">
        <v>13</v>
      </c>
      <c r="E6" s="10" t="s">
        <v>14</v>
      </c>
      <c r="F6" s="10">
        <v>0</v>
      </c>
      <c r="G6" s="10">
        <v>0</v>
      </c>
      <c r="H6" s="10">
        <v>0</v>
      </c>
      <c r="I6" s="10">
        <v>0</v>
      </c>
      <c r="J6" s="10" t="s">
        <v>22</v>
      </c>
      <c r="K6" s="10">
        <v>1</v>
      </c>
      <c r="L6">
        <f t="shared" si="0"/>
        <v>0</v>
      </c>
      <c r="M6">
        <f t="shared" si="1"/>
        <v>0</v>
      </c>
      <c r="N6">
        <f t="shared" si="2"/>
        <v>0</v>
      </c>
      <c r="O6">
        <f t="shared" si="3"/>
        <v>0</v>
      </c>
      <c r="P6" t="b">
        <f t="shared" si="4"/>
        <v>0</v>
      </c>
      <c r="Q6">
        <f t="shared" si="5"/>
        <v>0</v>
      </c>
      <c r="R6" t="b">
        <f t="shared" si="6"/>
        <v>0</v>
      </c>
      <c r="S6">
        <f t="shared" si="7"/>
        <v>0</v>
      </c>
      <c r="T6" t="b">
        <f t="shared" si="8"/>
        <v>0</v>
      </c>
      <c r="U6">
        <f t="shared" si="9"/>
        <v>0</v>
      </c>
      <c r="V6" t="b">
        <f t="shared" si="10"/>
        <v>0</v>
      </c>
      <c r="W6" t="b">
        <f t="shared" si="11"/>
        <v>0</v>
      </c>
      <c r="X6" t="b">
        <f t="shared" si="12"/>
        <v>0</v>
      </c>
      <c r="Y6" t="b">
        <f t="shared" si="13"/>
        <v>0</v>
      </c>
      <c r="Z6" t="b">
        <f t="shared" si="14"/>
        <v>0</v>
      </c>
      <c r="AA6" t="b">
        <f t="shared" si="15"/>
        <v>0</v>
      </c>
      <c r="AB6" t="b">
        <f t="shared" si="16"/>
        <v>0</v>
      </c>
      <c r="AC6" t="b">
        <f t="shared" si="17"/>
        <v>0</v>
      </c>
      <c r="AD6" t="b">
        <f t="shared" si="18"/>
        <v>0</v>
      </c>
      <c r="AE6" t="b">
        <f t="shared" si="19"/>
        <v>0</v>
      </c>
      <c r="AF6" t="b">
        <f t="shared" si="20"/>
        <v>0</v>
      </c>
      <c r="AG6" t="b">
        <f t="shared" si="21"/>
        <v>0</v>
      </c>
      <c r="AH6" t="b">
        <f t="shared" si="22"/>
        <v>0</v>
      </c>
      <c r="AI6" t="b">
        <f t="shared" si="23"/>
        <v>0</v>
      </c>
    </row>
    <row r="7" spans="1:35" x14ac:dyDescent="0.2">
      <c r="A7" s="10" t="s">
        <v>8</v>
      </c>
      <c r="B7" s="10"/>
      <c r="C7" s="10">
        <v>80</v>
      </c>
      <c r="D7" s="10" t="s">
        <v>9</v>
      </c>
      <c r="E7" s="10" t="s">
        <v>15</v>
      </c>
      <c r="F7" s="10">
        <v>0</v>
      </c>
      <c r="G7" s="10">
        <v>1</v>
      </c>
      <c r="H7" s="10">
        <v>0</v>
      </c>
      <c r="I7" s="10">
        <v>0</v>
      </c>
      <c r="J7" s="10" t="s">
        <v>22</v>
      </c>
      <c r="K7" s="10">
        <v>1</v>
      </c>
      <c r="L7">
        <f t="shared" si="0"/>
        <v>0</v>
      </c>
      <c r="M7">
        <f t="shared" si="1"/>
        <v>1</v>
      </c>
      <c r="N7">
        <f t="shared" si="2"/>
        <v>0</v>
      </c>
      <c r="O7">
        <f t="shared" si="3"/>
        <v>0</v>
      </c>
      <c r="P7" t="b">
        <f t="shared" si="4"/>
        <v>0</v>
      </c>
      <c r="Q7">
        <f t="shared" si="5"/>
        <v>0</v>
      </c>
      <c r="R7" t="b">
        <f t="shared" si="6"/>
        <v>0</v>
      </c>
      <c r="S7">
        <f t="shared" si="7"/>
        <v>0</v>
      </c>
      <c r="T7" t="b">
        <f t="shared" si="8"/>
        <v>0</v>
      </c>
      <c r="U7">
        <f t="shared" si="9"/>
        <v>0</v>
      </c>
      <c r="V7" t="b">
        <f t="shared" si="10"/>
        <v>0</v>
      </c>
      <c r="W7" t="b">
        <f t="shared" si="11"/>
        <v>0</v>
      </c>
      <c r="X7" t="b">
        <f t="shared" si="12"/>
        <v>0</v>
      </c>
      <c r="Y7" t="b">
        <f t="shared" si="13"/>
        <v>0</v>
      </c>
      <c r="Z7" t="b">
        <f t="shared" si="14"/>
        <v>0</v>
      </c>
      <c r="AA7" t="b">
        <f t="shared" si="15"/>
        <v>1</v>
      </c>
      <c r="AB7" t="b">
        <f t="shared" si="16"/>
        <v>0</v>
      </c>
      <c r="AC7" t="b">
        <f t="shared" si="17"/>
        <v>0</v>
      </c>
      <c r="AD7" t="b">
        <f t="shared" si="18"/>
        <v>0</v>
      </c>
      <c r="AE7" t="b">
        <f t="shared" si="19"/>
        <v>0</v>
      </c>
      <c r="AF7" t="b">
        <f t="shared" si="20"/>
        <v>1</v>
      </c>
      <c r="AG7" t="b">
        <f t="shared" si="21"/>
        <v>0</v>
      </c>
      <c r="AH7" t="b">
        <f t="shared" si="22"/>
        <v>1</v>
      </c>
      <c r="AI7" t="b">
        <f t="shared" si="23"/>
        <v>0</v>
      </c>
    </row>
    <row r="8" spans="1:35" x14ac:dyDescent="0.2">
      <c r="A8" s="10" t="s">
        <v>8</v>
      </c>
      <c r="B8" s="10"/>
      <c r="C8" s="10">
        <v>70</v>
      </c>
      <c r="D8" s="10" t="s">
        <v>13</v>
      </c>
      <c r="E8" s="10" t="s">
        <v>15</v>
      </c>
      <c r="F8" s="10">
        <v>0</v>
      </c>
      <c r="G8" s="10">
        <v>0</v>
      </c>
      <c r="H8" s="10">
        <v>0</v>
      </c>
      <c r="I8" s="10">
        <v>0</v>
      </c>
      <c r="J8" s="10" t="s">
        <v>22</v>
      </c>
      <c r="K8" s="10">
        <v>1</v>
      </c>
      <c r="L8">
        <f t="shared" si="0"/>
        <v>0</v>
      </c>
      <c r="M8">
        <f t="shared" si="1"/>
        <v>0</v>
      </c>
      <c r="N8">
        <f t="shared" si="2"/>
        <v>0</v>
      </c>
      <c r="O8">
        <f t="shared" si="3"/>
        <v>0</v>
      </c>
      <c r="P8" t="b">
        <f t="shared" si="4"/>
        <v>0</v>
      </c>
      <c r="Q8">
        <f t="shared" si="5"/>
        <v>0</v>
      </c>
      <c r="R8" t="b">
        <f t="shared" si="6"/>
        <v>0</v>
      </c>
      <c r="S8">
        <f t="shared" si="7"/>
        <v>0</v>
      </c>
      <c r="T8" t="b">
        <f t="shared" si="8"/>
        <v>0</v>
      </c>
      <c r="U8">
        <f t="shared" si="9"/>
        <v>0</v>
      </c>
      <c r="V8" t="b">
        <f t="shared" si="10"/>
        <v>0</v>
      </c>
      <c r="W8" t="b">
        <f t="shared" si="11"/>
        <v>0</v>
      </c>
      <c r="X8" t="b">
        <f t="shared" si="12"/>
        <v>0</v>
      </c>
      <c r="Y8" t="b">
        <f t="shared" si="13"/>
        <v>0</v>
      </c>
      <c r="Z8" t="b">
        <f t="shared" si="14"/>
        <v>0</v>
      </c>
      <c r="AA8" t="b">
        <f t="shared" si="15"/>
        <v>0</v>
      </c>
      <c r="AB8" t="b">
        <f t="shared" si="16"/>
        <v>0</v>
      </c>
      <c r="AC8" t="b">
        <f t="shared" si="17"/>
        <v>0</v>
      </c>
      <c r="AD8" t="b">
        <f t="shared" si="18"/>
        <v>0</v>
      </c>
      <c r="AE8" t="b">
        <f t="shared" si="19"/>
        <v>0</v>
      </c>
      <c r="AF8" t="b">
        <f t="shared" si="20"/>
        <v>0</v>
      </c>
      <c r="AG8" t="b">
        <f t="shared" si="21"/>
        <v>0</v>
      </c>
      <c r="AH8" t="b">
        <f t="shared" si="22"/>
        <v>0</v>
      </c>
      <c r="AI8" t="b">
        <f t="shared" si="23"/>
        <v>0</v>
      </c>
    </row>
    <row r="9" spans="1:35" x14ac:dyDescent="0.2">
      <c r="A9" s="10" t="s">
        <v>8</v>
      </c>
      <c r="B9" s="10"/>
      <c r="C9" s="10">
        <v>87</v>
      </c>
      <c r="D9" s="10" t="s">
        <v>13</v>
      </c>
      <c r="E9" s="10" t="s">
        <v>10</v>
      </c>
      <c r="F9" s="10">
        <v>0</v>
      </c>
      <c r="G9" s="10">
        <v>1</v>
      </c>
      <c r="H9" s="10">
        <v>1</v>
      </c>
      <c r="I9" s="10">
        <v>0</v>
      </c>
      <c r="J9" s="10" t="s">
        <v>22</v>
      </c>
      <c r="K9" s="10">
        <v>1</v>
      </c>
      <c r="L9">
        <f t="shared" si="0"/>
        <v>0</v>
      </c>
      <c r="M9">
        <f t="shared" si="1"/>
        <v>1</v>
      </c>
      <c r="N9">
        <f t="shared" si="2"/>
        <v>1</v>
      </c>
      <c r="O9">
        <f t="shared" si="3"/>
        <v>0</v>
      </c>
      <c r="P9" t="b">
        <f t="shared" si="4"/>
        <v>0</v>
      </c>
      <c r="Q9">
        <f t="shared" si="5"/>
        <v>0</v>
      </c>
      <c r="R9" t="b">
        <f t="shared" si="6"/>
        <v>0</v>
      </c>
      <c r="S9">
        <f t="shared" si="7"/>
        <v>0</v>
      </c>
      <c r="T9" t="b">
        <f t="shared" si="8"/>
        <v>0</v>
      </c>
      <c r="U9">
        <f t="shared" si="9"/>
        <v>0</v>
      </c>
      <c r="V9" t="b">
        <f t="shared" si="10"/>
        <v>0</v>
      </c>
      <c r="W9" t="b">
        <f t="shared" si="11"/>
        <v>0</v>
      </c>
      <c r="X9" t="b">
        <f t="shared" si="12"/>
        <v>0</v>
      </c>
      <c r="Y9" t="b">
        <f t="shared" si="13"/>
        <v>0</v>
      </c>
      <c r="Z9" t="b">
        <f t="shared" si="14"/>
        <v>0</v>
      </c>
      <c r="AA9" t="b">
        <f t="shared" si="15"/>
        <v>1</v>
      </c>
      <c r="AB9" t="b">
        <f t="shared" si="16"/>
        <v>1</v>
      </c>
      <c r="AC9" t="b">
        <f t="shared" si="17"/>
        <v>0</v>
      </c>
      <c r="AD9" t="b">
        <f t="shared" si="18"/>
        <v>1</v>
      </c>
      <c r="AE9" t="b">
        <f t="shared" si="19"/>
        <v>1</v>
      </c>
      <c r="AF9" t="b">
        <f t="shared" si="20"/>
        <v>1</v>
      </c>
      <c r="AG9" t="b">
        <f t="shared" si="21"/>
        <v>1</v>
      </c>
      <c r="AH9" t="b">
        <f t="shared" si="22"/>
        <v>1</v>
      </c>
      <c r="AI9" t="b">
        <f t="shared" si="23"/>
        <v>0</v>
      </c>
    </row>
    <row r="10" spans="1:35" x14ac:dyDescent="0.2">
      <c r="A10" s="20" t="s">
        <v>16</v>
      </c>
      <c r="B10" s="20"/>
      <c r="C10" s="20">
        <v>76</v>
      </c>
      <c r="D10" s="20" t="s">
        <v>9</v>
      </c>
      <c r="E10" s="20"/>
      <c r="F10" s="20">
        <v>0.5</v>
      </c>
      <c r="G10" s="20">
        <v>1</v>
      </c>
      <c r="H10" s="20">
        <v>1</v>
      </c>
      <c r="I10" s="20">
        <v>0</v>
      </c>
      <c r="J10" s="20" t="s">
        <v>22</v>
      </c>
      <c r="K10" s="10">
        <v>1</v>
      </c>
      <c r="L10">
        <f t="shared" si="0"/>
        <v>0</v>
      </c>
      <c r="M10">
        <f t="shared" si="1"/>
        <v>1</v>
      </c>
      <c r="N10">
        <f t="shared" si="2"/>
        <v>1</v>
      </c>
      <c r="O10">
        <f t="shared" si="3"/>
        <v>0</v>
      </c>
      <c r="P10" t="b">
        <f t="shared" si="4"/>
        <v>0</v>
      </c>
      <c r="Q10">
        <f t="shared" si="5"/>
        <v>0</v>
      </c>
      <c r="R10" t="b">
        <f t="shared" si="6"/>
        <v>0</v>
      </c>
      <c r="S10">
        <f t="shared" si="7"/>
        <v>0</v>
      </c>
      <c r="T10" t="b">
        <f t="shared" si="8"/>
        <v>0</v>
      </c>
      <c r="U10">
        <f t="shared" si="9"/>
        <v>0</v>
      </c>
      <c r="V10" t="b">
        <f t="shared" si="10"/>
        <v>0</v>
      </c>
      <c r="W10" t="b">
        <f t="shared" si="11"/>
        <v>0</v>
      </c>
      <c r="X10" t="b">
        <f t="shared" si="12"/>
        <v>0</v>
      </c>
      <c r="Y10" t="b">
        <f t="shared" si="13"/>
        <v>0</v>
      </c>
      <c r="Z10" t="b">
        <f t="shared" si="14"/>
        <v>0</v>
      </c>
      <c r="AA10" t="b">
        <f t="shared" si="15"/>
        <v>1</v>
      </c>
      <c r="AB10" t="b">
        <f t="shared" si="16"/>
        <v>1</v>
      </c>
      <c r="AC10" t="b">
        <f t="shared" si="17"/>
        <v>0</v>
      </c>
      <c r="AD10" t="b">
        <f t="shared" si="18"/>
        <v>1</v>
      </c>
      <c r="AE10" t="b">
        <f t="shared" si="19"/>
        <v>1</v>
      </c>
      <c r="AF10" t="b">
        <f t="shared" si="20"/>
        <v>1</v>
      </c>
      <c r="AG10" t="b">
        <f t="shared" si="21"/>
        <v>1</v>
      </c>
      <c r="AH10" t="b">
        <f t="shared" si="22"/>
        <v>1</v>
      </c>
      <c r="AI10" t="b">
        <f t="shared" si="23"/>
        <v>0</v>
      </c>
    </row>
    <row r="11" spans="1:35" x14ac:dyDescent="0.2">
      <c r="A11" s="10" t="s">
        <v>16</v>
      </c>
      <c r="B11" s="10"/>
      <c r="C11" s="10">
        <v>67</v>
      </c>
      <c r="D11" s="10" t="s">
        <v>9</v>
      </c>
      <c r="E11" s="10"/>
      <c r="F11" s="10">
        <v>1</v>
      </c>
      <c r="G11" s="10">
        <v>0.5</v>
      </c>
      <c r="H11" s="10">
        <v>0</v>
      </c>
      <c r="I11" s="10">
        <v>0</v>
      </c>
      <c r="J11" s="10" t="s">
        <v>22</v>
      </c>
      <c r="K11" s="10">
        <v>1</v>
      </c>
      <c r="L11">
        <f t="shared" si="0"/>
        <v>1</v>
      </c>
      <c r="M11">
        <f t="shared" si="1"/>
        <v>0</v>
      </c>
      <c r="N11">
        <f t="shared" si="2"/>
        <v>0</v>
      </c>
      <c r="O11">
        <f t="shared" si="3"/>
        <v>0</v>
      </c>
      <c r="P11" t="b">
        <f t="shared" si="4"/>
        <v>0</v>
      </c>
      <c r="Q11">
        <f t="shared" si="5"/>
        <v>0</v>
      </c>
      <c r="R11" t="b">
        <f t="shared" si="6"/>
        <v>0</v>
      </c>
      <c r="S11">
        <f t="shared" si="7"/>
        <v>0</v>
      </c>
      <c r="T11" t="b">
        <f t="shared" si="8"/>
        <v>0</v>
      </c>
      <c r="U11">
        <f t="shared" si="9"/>
        <v>0</v>
      </c>
      <c r="V11" t="b">
        <f t="shared" si="10"/>
        <v>0</v>
      </c>
      <c r="W11" t="b">
        <f t="shared" si="11"/>
        <v>0</v>
      </c>
      <c r="X11" t="b">
        <f t="shared" si="12"/>
        <v>0</v>
      </c>
      <c r="Y11" t="b">
        <f t="shared" si="13"/>
        <v>0</v>
      </c>
      <c r="Z11" t="b">
        <f t="shared" si="14"/>
        <v>0</v>
      </c>
      <c r="AA11" t="b">
        <f t="shared" si="15"/>
        <v>0</v>
      </c>
      <c r="AB11" t="b">
        <f t="shared" si="16"/>
        <v>0</v>
      </c>
      <c r="AC11" t="b">
        <f t="shared" si="17"/>
        <v>0</v>
      </c>
      <c r="AD11" t="b">
        <f t="shared" si="18"/>
        <v>0</v>
      </c>
      <c r="AE11" t="b">
        <f t="shared" si="19"/>
        <v>0</v>
      </c>
      <c r="AF11" t="b">
        <f t="shared" si="20"/>
        <v>0</v>
      </c>
      <c r="AG11" t="b">
        <f t="shared" si="21"/>
        <v>0</v>
      </c>
      <c r="AH11" t="b">
        <f t="shared" si="22"/>
        <v>0</v>
      </c>
      <c r="AI11" t="b">
        <f t="shared" si="23"/>
        <v>0</v>
      </c>
    </row>
    <row r="12" spans="1:35" x14ac:dyDescent="0.2">
      <c r="A12" s="10" t="s">
        <v>16</v>
      </c>
      <c r="B12" s="10"/>
      <c r="C12" s="10">
        <v>67</v>
      </c>
      <c r="D12" s="10" t="s">
        <v>9</v>
      </c>
      <c r="E12" s="10"/>
      <c r="F12" s="10">
        <v>1</v>
      </c>
      <c r="G12" s="10">
        <v>0</v>
      </c>
      <c r="H12" s="10">
        <v>0</v>
      </c>
      <c r="I12" s="10">
        <v>0</v>
      </c>
      <c r="J12" s="10" t="s">
        <v>22</v>
      </c>
      <c r="K12" s="10">
        <v>1</v>
      </c>
      <c r="L12">
        <f t="shared" si="0"/>
        <v>1</v>
      </c>
      <c r="M12">
        <f t="shared" si="1"/>
        <v>0</v>
      </c>
      <c r="N12">
        <f t="shared" si="2"/>
        <v>0</v>
      </c>
      <c r="O12">
        <f t="shared" si="3"/>
        <v>0</v>
      </c>
      <c r="P12" t="b">
        <f t="shared" si="4"/>
        <v>0</v>
      </c>
      <c r="Q12">
        <f t="shared" si="5"/>
        <v>0</v>
      </c>
      <c r="R12" t="b">
        <f t="shared" si="6"/>
        <v>0</v>
      </c>
      <c r="S12">
        <f t="shared" si="7"/>
        <v>0</v>
      </c>
      <c r="T12" t="b">
        <f t="shared" si="8"/>
        <v>0</v>
      </c>
      <c r="U12">
        <f t="shared" si="9"/>
        <v>0</v>
      </c>
      <c r="V12" t="b">
        <f t="shared" si="10"/>
        <v>0</v>
      </c>
      <c r="W12" t="b">
        <f t="shared" si="11"/>
        <v>0</v>
      </c>
      <c r="X12" t="b">
        <f t="shared" si="12"/>
        <v>0</v>
      </c>
      <c r="Y12" t="b">
        <f t="shared" si="13"/>
        <v>0</v>
      </c>
      <c r="Z12" t="b">
        <f t="shared" si="14"/>
        <v>0</v>
      </c>
      <c r="AA12" t="b">
        <f t="shared" si="15"/>
        <v>0</v>
      </c>
      <c r="AB12" t="b">
        <f t="shared" si="16"/>
        <v>0</v>
      </c>
      <c r="AC12" t="b">
        <f t="shared" si="17"/>
        <v>0</v>
      </c>
      <c r="AD12" t="b">
        <f t="shared" si="18"/>
        <v>0</v>
      </c>
      <c r="AE12" t="b">
        <f t="shared" si="19"/>
        <v>0</v>
      </c>
      <c r="AF12" t="b">
        <f t="shared" si="20"/>
        <v>0</v>
      </c>
      <c r="AG12" t="b">
        <f t="shared" si="21"/>
        <v>0</v>
      </c>
      <c r="AH12" t="b">
        <f t="shared" si="22"/>
        <v>0</v>
      </c>
      <c r="AI12" t="b">
        <f t="shared" si="23"/>
        <v>0</v>
      </c>
    </row>
    <row r="13" spans="1:35" x14ac:dyDescent="0.2">
      <c r="A13" s="21" t="s">
        <v>16</v>
      </c>
      <c r="B13" s="21"/>
      <c r="C13" s="21">
        <v>55</v>
      </c>
      <c r="D13" s="21" t="s">
        <v>9</v>
      </c>
      <c r="E13" s="21"/>
      <c r="F13" s="21">
        <v>1</v>
      </c>
      <c r="G13" s="21">
        <v>1</v>
      </c>
      <c r="H13" s="21">
        <v>1</v>
      </c>
      <c r="I13" s="21">
        <v>1</v>
      </c>
      <c r="J13" s="21" t="s">
        <v>22</v>
      </c>
      <c r="K13" s="10">
        <v>1</v>
      </c>
      <c r="L13">
        <f t="shared" si="0"/>
        <v>1</v>
      </c>
      <c r="M13">
        <f t="shared" si="1"/>
        <v>1</v>
      </c>
      <c r="N13">
        <f t="shared" si="2"/>
        <v>1</v>
      </c>
      <c r="O13">
        <f t="shared" si="3"/>
        <v>1</v>
      </c>
      <c r="P13" t="b">
        <f t="shared" si="4"/>
        <v>1</v>
      </c>
      <c r="Q13">
        <f t="shared" si="5"/>
        <v>1</v>
      </c>
      <c r="R13" t="b">
        <f t="shared" si="6"/>
        <v>1</v>
      </c>
      <c r="S13">
        <f t="shared" si="7"/>
        <v>1</v>
      </c>
      <c r="T13" t="b">
        <f t="shared" si="8"/>
        <v>1</v>
      </c>
      <c r="U13">
        <f t="shared" si="9"/>
        <v>1</v>
      </c>
      <c r="V13" t="b">
        <f t="shared" si="10"/>
        <v>1</v>
      </c>
      <c r="W13" t="b">
        <f t="shared" si="11"/>
        <v>1</v>
      </c>
      <c r="X13" t="b">
        <f t="shared" si="12"/>
        <v>1</v>
      </c>
      <c r="Y13" t="b">
        <f t="shared" si="13"/>
        <v>1</v>
      </c>
      <c r="Z13" t="b">
        <f t="shared" si="14"/>
        <v>1</v>
      </c>
      <c r="AA13" t="b">
        <f t="shared" si="15"/>
        <v>1</v>
      </c>
      <c r="AB13" t="b">
        <f t="shared" si="16"/>
        <v>1</v>
      </c>
      <c r="AC13" t="b">
        <f t="shared" si="17"/>
        <v>1</v>
      </c>
      <c r="AD13" t="b">
        <f t="shared" si="18"/>
        <v>1</v>
      </c>
      <c r="AE13" t="b">
        <f t="shared" si="19"/>
        <v>1</v>
      </c>
      <c r="AF13" t="b">
        <f t="shared" si="20"/>
        <v>1</v>
      </c>
      <c r="AG13" t="b">
        <f t="shared" si="21"/>
        <v>1</v>
      </c>
      <c r="AH13" t="b">
        <f t="shared" si="22"/>
        <v>1</v>
      </c>
      <c r="AI13" t="b">
        <f t="shared" si="23"/>
        <v>1</v>
      </c>
    </row>
    <row r="14" spans="1:35" x14ac:dyDescent="0.2">
      <c r="A14" s="21" t="s">
        <v>16</v>
      </c>
      <c r="B14" s="21"/>
      <c r="C14" s="21">
        <v>67</v>
      </c>
      <c r="D14" s="21" t="s">
        <v>9</v>
      </c>
      <c r="E14" s="21" t="s">
        <v>17</v>
      </c>
      <c r="F14" s="21">
        <v>1</v>
      </c>
      <c r="G14" s="21">
        <v>0</v>
      </c>
      <c r="H14" s="21">
        <v>1</v>
      </c>
      <c r="I14" s="21">
        <v>0</v>
      </c>
      <c r="J14" s="21" t="s">
        <v>22</v>
      </c>
      <c r="K14" s="10">
        <v>1</v>
      </c>
      <c r="L14">
        <f t="shared" si="0"/>
        <v>1</v>
      </c>
      <c r="M14">
        <f t="shared" si="1"/>
        <v>0</v>
      </c>
      <c r="N14">
        <f t="shared" si="2"/>
        <v>1</v>
      </c>
      <c r="O14">
        <f t="shared" si="3"/>
        <v>0</v>
      </c>
      <c r="P14" t="b">
        <f t="shared" si="4"/>
        <v>0</v>
      </c>
      <c r="Q14">
        <f t="shared" si="5"/>
        <v>0</v>
      </c>
      <c r="R14" t="b">
        <f t="shared" si="6"/>
        <v>1</v>
      </c>
      <c r="S14">
        <f t="shared" si="7"/>
        <v>1</v>
      </c>
      <c r="T14" t="b">
        <f t="shared" si="8"/>
        <v>0</v>
      </c>
      <c r="U14">
        <f t="shared" si="9"/>
        <v>0</v>
      </c>
      <c r="V14" t="b">
        <f t="shared" si="10"/>
        <v>0</v>
      </c>
      <c r="W14" t="b">
        <f t="shared" si="11"/>
        <v>0</v>
      </c>
      <c r="X14" t="b">
        <f t="shared" si="12"/>
        <v>0</v>
      </c>
      <c r="Y14" t="b">
        <f t="shared" si="13"/>
        <v>0</v>
      </c>
      <c r="Z14" t="b">
        <f t="shared" si="14"/>
        <v>0</v>
      </c>
      <c r="AA14" t="b">
        <f t="shared" si="15"/>
        <v>0</v>
      </c>
      <c r="AB14" t="b">
        <f t="shared" si="16"/>
        <v>1</v>
      </c>
      <c r="AC14" t="b">
        <f t="shared" si="17"/>
        <v>0</v>
      </c>
      <c r="AD14" t="b">
        <f t="shared" si="18"/>
        <v>1</v>
      </c>
      <c r="AE14" t="b">
        <f t="shared" si="19"/>
        <v>0</v>
      </c>
      <c r="AF14" t="b">
        <f t="shared" si="20"/>
        <v>0</v>
      </c>
      <c r="AG14" t="b">
        <f t="shared" si="21"/>
        <v>0</v>
      </c>
      <c r="AH14" t="b">
        <f t="shared" si="22"/>
        <v>1</v>
      </c>
      <c r="AI14" t="b">
        <f t="shared" si="23"/>
        <v>0</v>
      </c>
    </row>
    <row r="15" spans="1:35" x14ac:dyDescent="0.2">
      <c r="A15" s="21" t="s">
        <v>16</v>
      </c>
      <c r="B15" s="21"/>
      <c r="C15" s="21">
        <v>72</v>
      </c>
      <c r="D15" s="21" t="s">
        <v>9</v>
      </c>
      <c r="E15" s="21"/>
      <c r="F15" s="21">
        <v>1</v>
      </c>
      <c r="G15" s="21">
        <v>1</v>
      </c>
      <c r="H15" s="21">
        <v>1</v>
      </c>
      <c r="I15" s="21">
        <v>1</v>
      </c>
      <c r="J15" s="21" t="s">
        <v>23</v>
      </c>
      <c r="K15" s="10">
        <v>1</v>
      </c>
      <c r="L15">
        <f t="shared" si="0"/>
        <v>1</v>
      </c>
      <c r="M15">
        <f t="shared" si="1"/>
        <v>1</v>
      </c>
      <c r="N15">
        <f t="shared" si="2"/>
        <v>1</v>
      </c>
      <c r="O15">
        <f t="shared" si="3"/>
        <v>1</v>
      </c>
      <c r="P15" t="b">
        <f t="shared" si="4"/>
        <v>1</v>
      </c>
      <c r="Q15">
        <f t="shared" si="5"/>
        <v>1</v>
      </c>
      <c r="R15" t="b">
        <f t="shared" si="6"/>
        <v>1</v>
      </c>
      <c r="S15">
        <f t="shared" si="7"/>
        <v>1</v>
      </c>
      <c r="T15" t="b">
        <f t="shared" si="8"/>
        <v>1</v>
      </c>
      <c r="U15">
        <f t="shared" si="9"/>
        <v>1</v>
      </c>
      <c r="V15" t="b">
        <f t="shared" si="10"/>
        <v>1</v>
      </c>
      <c r="W15" t="b">
        <f t="shared" si="11"/>
        <v>1</v>
      </c>
      <c r="X15" t="b">
        <f t="shared" si="12"/>
        <v>1</v>
      </c>
      <c r="Y15" t="b">
        <f t="shared" si="13"/>
        <v>1</v>
      </c>
      <c r="Z15" t="b">
        <f t="shared" si="14"/>
        <v>1</v>
      </c>
      <c r="AA15" t="b">
        <f t="shared" si="15"/>
        <v>1</v>
      </c>
      <c r="AB15" t="b">
        <f t="shared" si="16"/>
        <v>1</v>
      </c>
      <c r="AC15" t="b">
        <f t="shared" si="17"/>
        <v>1</v>
      </c>
      <c r="AD15" t="b">
        <f t="shared" si="18"/>
        <v>1</v>
      </c>
      <c r="AE15" t="b">
        <f t="shared" si="19"/>
        <v>1</v>
      </c>
      <c r="AF15" t="b">
        <f t="shared" si="20"/>
        <v>1</v>
      </c>
      <c r="AG15" t="b">
        <f t="shared" si="21"/>
        <v>1</v>
      </c>
      <c r="AH15" t="b">
        <f t="shared" si="22"/>
        <v>1</v>
      </c>
      <c r="AI15" t="b">
        <f t="shared" si="23"/>
        <v>1</v>
      </c>
    </row>
    <row r="16" spans="1:35" x14ac:dyDescent="0.2">
      <c r="A16" s="10" t="s">
        <v>8</v>
      </c>
      <c r="B16" s="10"/>
      <c r="C16" s="10">
        <v>67</v>
      </c>
      <c r="D16" s="10" t="s">
        <v>9</v>
      </c>
      <c r="E16" s="10" t="s">
        <v>24</v>
      </c>
      <c r="F16" s="10">
        <v>0</v>
      </c>
      <c r="G16" s="10">
        <v>0</v>
      </c>
      <c r="H16" s="10">
        <v>0</v>
      </c>
      <c r="I16" s="10">
        <v>0</v>
      </c>
      <c r="J16" s="10" t="s">
        <v>23</v>
      </c>
      <c r="K16" s="10">
        <v>1</v>
      </c>
      <c r="L16">
        <f t="shared" si="0"/>
        <v>0</v>
      </c>
      <c r="M16">
        <f t="shared" si="1"/>
        <v>0</v>
      </c>
      <c r="N16">
        <f t="shared" si="2"/>
        <v>0</v>
      </c>
      <c r="O16">
        <f t="shared" si="3"/>
        <v>0</v>
      </c>
      <c r="P16" t="b">
        <f t="shared" si="4"/>
        <v>0</v>
      </c>
      <c r="Q16">
        <f t="shared" si="5"/>
        <v>0</v>
      </c>
      <c r="R16" t="b">
        <f t="shared" si="6"/>
        <v>0</v>
      </c>
      <c r="S16">
        <f t="shared" si="7"/>
        <v>0</v>
      </c>
      <c r="T16" t="b">
        <f t="shared" si="8"/>
        <v>0</v>
      </c>
      <c r="U16">
        <f t="shared" si="9"/>
        <v>0</v>
      </c>
      <c r="V16" t="b">
        <f t="shared" si="10"/>
        <v>0</v>
      </c>
      <c r="W16" t="b">
        <f t="shared" si="11"/>
        <v>0</v>
      </c>
      <c r="X16" t="b">
        <f t="shared" si="12"/>
        <v>0</v>
      </c>
      <c r="Y16" t="b">
        <f t="shared" si="13"/>
        <v>0</v>
      </c>
      <c r="Z16" t="b">
        <f t="shared" si="14"/>
        <v>0</v>
      </c>
      <c r="AA16" t="b">
        <f t="shared" si="15"/>
        <v>0</v>
      </c>
      <c r="AB16" t="b">
        <f t="shared" si="16"/>
        <v>0</v>
      </c>
      <c r="AC16" t="b">
        <f t="shared" si="17"/>
        <v>0</v>
      </c>
      <c r="AD16" t="b">
        <f t="shared" si="18"/>
        <v>0</v>
      </c>
      <c r="AE16" t="b">
        <f t="shared" si="19"/>
        <v>0</v>
      </c>
      <c r="AF16" t="b">
        <f t="shared" si="20"/>
        <v>0</v>
      </c>
      <c r="AG16" t="b">
        <f t="shared" si="21"/>
        <v>0</v>
      </c>
      <c r="AH16" t="b">
        <f t="shared" si="22"/>
        <v>0</v>
      </c>
      <c r="AI16" t="b">
        <f t="shared" si="23"/>
        <v>0</v>
      </c>
    </row>
    <row r="17" spans="1:35" x14ac:dyDescent="0.2">
      <c r="A17" s="10" t="s">
        <v>8</v>
      </c>
      <c r="B17" s="10"/>
      <c r="C17" s="10">
        <v>74</v>
      </c>
      <c r="D17" s="10" t="s">
        <v>13</v>
      </c>
      <c r="E17" s="10" t="s">
        <v>12</v>
      </c>
      <c r="F17" s="10">
        <v>0</v>
      </c>
      <c r="G17" s="10">
        <v>0</v>
      </c>
      <c r="H17" s="10">
        <v>0</v>
      </c>
      <c r="I17" s="10">
        <v>0.5</v>
      </c>
      <c r="J17" s="10" t="s">
        <v>23</v>
      </c>
      <c r="K17" s="10">
        <v>1</v>
      </c>
      <c r="L17">
        <f t="shared" si="0"/>
        <v>0</v>
      </c>
      <c r="M17">
        <f t="shared" si="1"/>
        <v>0</v>
      </c>
      <c r="N17">
        <f t="shared" si="2"/>
        <v>0</v>
      </c>
      <c r="O17">
        <f t="shared" si="3"/>
        <v>0</v>
      </c>
      <c r="P17" t="b">
        <f t="shared" si="4"/>
        <v>0</v>
      </c>
      <c r="Q17">
        <f t="shared" si="5"/>
        <v>0</v>
      </c>
      <c r="R17" t="b">
        <f t="shared" si="6"/>
        <v>0</v>
      </c>
      <c r="S17">
        <f t="shared" si="7"/>
        <v>0</v>
      </c>
      <c r="T17" t="b">
        <f t="shared" si="8"/>
        <v>0</v>
      </c>
      <c r="U17">
        <f t="shared" si="9"/>
        <v>0</v>
      </c>
      <c r="V17" t="b">
        <f t="shared" si="10"/>
        <v>0</v>
      </c>
      <c r="W17" t="b">
        <f t="shared" si="11"/>
        <v>0</v>
      </c>
      <c r="X17" t="b">
        <f t="shared" si="12"/>
        <v>0</v>
      </c>
      <c r="Y17" t="b">
        <f t="shared" si="13"/>
        <v>0</v>
      </c>
      <c r="Z17" t="b">
        <f t="shared" si="14"/>
        <v>0</v>
      </c>
      <c r="AA17" t="b">
        <f t="shared" si="15"/>
        <v>0</v>
      </c>
      <c r="AB17" t="b">
        <f t="shared" si="16"/>
        <v>0</v>
      </c>
      <c r="AC17" t="b">
        <f t="shared" si="17"/>
        <v>0</v>
      </c>
      <c r="AD17" t="b">
        <f t="shared" si="18"/>
        <v>0</v>
      </c>
      <c r="AE17" t="b">
        <f t="shared" si="19"/>
        <v>0</v>
      </c>
      <c r="AF17" t="b">
        <f t="shared" si="20"/>
        <v>0</v>
      </c>
      <c r="AG17" t="b">
        <f t="shared" si="21"/>
        <v>0</v>
      </c>
      <c r="AH17" t="b">
        <f t="shared" si="22"/>
        <v>0</v>
      </c>
      <c r="AI17" t="b">
        <f t="shared" si="23"/>
        <v>0</v>
      </c>
    </row>
    <row r="18" spans="1:35" x14ac:dyDescent="0.2">
      <c r="A18" s="10" t="s">
        <v>16</v>
      </c>
      <c r="B18" s="10"/>
      <c r="C18" s="10">
        <v>54</v>
      </c>
      <c r="D18" s="10" t="s">
        <v>13</v>
      </c>
      <c r="E18" s="10" t="s">
        <v>26</v>
      </c>
      <c r="F18" s="10">
        <v>1</v>
      </c>
      <c r="G18" s="10">
        <v>0</v>
      </c>
      <c r="H18" s="10">
        <v>0</v>
      </c>
      <c r="I18" s="10">
        <v>0</v>
      </c>
      <c r="J18" s="10" t="s">
        <v>23</v>
      </c>
      <c r="K18" s="10">
        <v>1</v>
      </c>
      <c r="L18">
        <f t="shared" si="0"/>
        <v>1</v>
      </c>
      <c r="M18">
        <f t="shared" si="1"/>
        <v>0</v>
      </c>
      <c r="N18">
        <f t="shared" si="2"/>
        <v>0</v>
      </c>
      <c r="O18">
        <f t="shared" si="3"/>
        <v>0</v>
      </c>
      <c r="P18" t="b">
        <f t="shared" si="4"/>
        <v>0</v>
      </c>
      <c r="Q18">
        <f t="shared" si="5"/>
        <v>0</v>
      </c>
      <c r="R18" t="b">
        <f t="shared" si="6"/>
        <v>0</v>
      </c>
      <c r="S18">
        <f t="shared" si="7"/>
        <v>0</v>
      </c>
      <c r="T18" t="b">
        <f t="shared" si="8"/>
        <v>0</v>
      </c>
      <c r="U18">
        <f t="shared" si="9"/>
        <v>0</v>
      </c>
      <c r="V18" t="b">
        <f t="shared" si="10"/>
        <v>0</v>
      </c>
      <c r="W18" t="b">
        <f t="shared" si="11"/>
        <v>0</v>
      </c>
      <c r="X18" t="b">
        <f t="shared" si="12"/>
        <v>0</v>
      </c>
      <c r="Y18" t="b">
        <f t="shared" si="13"/>
        <v>0</v>
      </c>
      <c r="Z18" t="b">
        <f t="shared" si="14"/>
        <v>0</v>
      </c>
      <c r="AA18" t="b">
        <f t="shared" si="15"/>
        <v>0</v>
      </c>
      <c r="AB18" t="b">
        <f t="shared" si="16"/>
        <v>0</v>
      </c>
      <c r="AC18" t="b">
        <f t="shared" si="17"/>
        <v>0</v>
      </c>
      <c r="AD18" t="b">
        <f t="shared" si="18"/>
        <v>0</v>
      </c>
      <c r="AE18" t="b">
        <f t="shared" si="19"/>
        <v>0</v>
      </c>
      <c r="AF18" t="b">
        <f t="shared" si="20"/>
        <v>0</v>
      </c>
      <c r="AG18" t="b">
        <f t="shared" si="21"/>
        <v>0</v>
      </c>
      <c r="AH18" t="b">
        <f t="shared" si="22"/>
        <v>0</v>
      </c>
      <c r="AI18" t="b">
        <f t="shared" si="23"/>
        <v>0</v>
      </c>
    </row>
    <row r="19" spans="1:35" x14ac:dyDescent="0.2">
      <c r="A19" s="10" t="s">
        <v>8</v>
      </c>
      <c r="B19" s="10"/>
      <c r="C19" s="10">
        <v>65</v>
      </c>
      <c r="D19" s="10" t="s">
        <v>13</v>
      </c>
      <c r="E19" s="10" t="s">
        <v>27</v>
      </c>
      <c r="F19" s="10">
        <v>0</v>
      </c>
      <c r="G19" s="10">
        <v>0</v>
      </c>
      <c r="H19" s="10">
        <v>1</v>
      </c>
      <c r="I19" s="10">
        <v>1</v>
      </c>
      <c r="J19" s="10" t="s">
        <v>23</v>
      </c>
      <c r="K19" s="10">
        <v>1</v>
      </c>
      <c r="L19">
        <f t="shared" si="0"/>
        <v>0</v>
      </c>
      <c r="M19">
        <f t="shared" si="1"/>
        <v>0</v>
      </c>
      <c r="N19">
        <f t="shared" si="2"/>
        <v>1</v>
      </c>
      <c r="O19">
        <f t="shared" si="3"/>
        <v>1</v>
      </c>
      <c r="P19" t="b">
        <f t="shared" si="4"/>
        <v>0</v>
      </c>
      <c r="Q19">
        <f t="shared" si="5"/>
        <v>0</v>
      </c>
      <c r="R19" t="b">
        <f t="shared" si="6"/>
        <v>0</v>
      </c>
      <c r="S19">
        <f t="shared" si="7"/>
        <v>0</v>
      </c>
      <c r="T19" t="b">
        <f t="shared" si="8"/>
        <v>0</v>
      </c>
      <c r="U19">
        <f t="shared" si="9"/>
        <v>0</v>
      </c>
      <c r="V19" t="b">
        <f t="shared" si="10"/>
        <v>0</v>
      </c>
      <c r="W19" t="b">
        <f t="shared" si="11"/>
        <v>0</v>
      </c>
      <c r="X19" t="b">
        <f t="shared" si="12"/>
        <v>1</v>
      </c>
      <c r="Y19" t="b">
        <f t="shared" si="13"/>
        <v>0</v>
      </c>
      <c r="Z19" t="b">
        <f t="shared" si="14"/>
        <v>0</v>
      </c>
      <c r="AA19" t="b">
        <f t="shared" si="15"/>
        <v>0</v>
      </c>
      <c r="AB19" t="b">
        <f t="shared" si="16"/>
        <v>1</v>
      </c>
      <c r="AC19" t="b">
        <f t="shared" si="17"/>
        <v>1</v>
      </c>
      <c r="AD19" t="b">
        <f t="shared" si="18"/>
        <v>1</v>
      </c>
      <c r="AE19" t="b">
        <f t="shared" si="19"/>
        <v>0</v>
      </c>
      <c r="AF19" t="b">
        <f t="shared" si="20"/>
        <v>1</v>
      </c>
      <c r="AG19" t="b">
        <f t="shared" si="21"/>
        <v>1</v>
      </c>
      <c r="AH19" t="b">
        <f t="shared" si="22"/>
        <v>1</v>
      </c>
      <c r="AI19" t="b">
        <f t="shared" si="23"/>
        <v>1</v>
      </c>
    </row>
    <row r="20" spans="1:35" x14ac:dyDescent="0.2">
      <c r="A20" s="10" t="s">
        <v>8</v>
      </c>
      <c r="B20" s="10"/>
      <c r="C20" s="10">
        <v>73</v>
      </c>
      <c r="D20" s="10" t="s">
        <v>13</v>
      </c>
      <c r="E20" s="10" t="s">
        <v>25</v>
      </c>
      <c r="F20" s="10">
        <v>0</v>
      </c>
      <c r="G20" s="10">
        <v>0</v>
      </c>
      <c r="H20" s="10">
        <v>1</v>
      </c>
      <c r="I20" s="10">
        <v>0</v>
      </c>
      <c r="J20" s="10" t="s">
        <v>23</v>
      </c>
      <c r="K20" s="10">
        <v>1</v>
      </c>
      <c r="L20">
        <f t="shared" si="0"/>
        <v>0</v>
      </c>
      <c r="M20">
        <f t="shared" si="1"/>
        <v>0</v>
      </c>
      <c r="N20">
        <f t="shared" si="2"/>
        <v>1</v>
      </c>
      <c r="O20">
        <f t="shared" si="3"/>
        <v>0</v>
      </c>
      <c r="P20" t="b">
        <f t="shared" si="4"/>
        <v>0</v>
      </c>
      <c r="Q20">
        <f t="shared" si="5"/>
        <v>0</v>
      </c>
      <c r="R20" t="b">
        <f t="shared" si="6"/>
        <v>0</v>
      </c>
      <c r="S20">
        <f t="shared" si="7"/>
        <v>0</v>
      </c>
      <c r="T20" t="b">
        <f t="shared" si="8"/>
        <v>0</v>
      </c>
      <c r="U20">
        <f t="shared" si="9"/>
        <v>0</v>
      </c>
      <c r="V20" t="b">
        <f t="shared" si="10"/>
        <v>0</v>
      </c>
      <c r="W20" t="b">
        <f t="shared" si="11"/>
        <v>0</v>
      </c>
      <c r="X20" t="b">
        <f t="shared" si="12"/>
        <v>0</v>
      </c>
      <c r="Y20" t="b">
        <f t="shared" si="13"/>
        <v>0</v>
      </c>
      <c r="Z20" t="b">
        <f t="shared" si="14"/>
        <v>0</v>
      </c>
      <c r="AA20" t="b">
        <f t="shared" si="15"/>
        <v>0</v>
      </c>
      <c r="AB20" t="b">
        <f t="shared" si="16"/>
        <v>1</v>
      </c>
      <c r="AC20" t="b">
        <f t="shared" si="17"/>
        <v>0</v>
      </c>
      <c r="AD20" t="b">
        <f t="shared" si="18"/>
        <v>1</v>
      </c>
      <c r="AE20" t="b">
        <f t="shared" si="19"/>
        <v>0</v>
      </c>
      <c r="AF20" t="b">
        <f t="shared" si="20"/>
        <v>0</v>
      </c>
      <c r="AG20" t="b">
        <f t="shared" si="21"/>
        <v>0</v>
      </c>
      <c r="AH20" t="b">
        <f t="shared" si="22"/>
        <v>1</v>
      </c>
      <c r="AI20" t="b">
        <f t="shared" si="23"/>
        <v>0</v>
      </c>
    </row>
    <row r="21" spans="1:35" x14ac:dyDescent="0.2">
      <c r="A21" s="10" t="s">
        <v>8</v>
      </c>
      <c r="B21" s="10"/>
      <c r="C21" s="10">
        <v>77</v>
      </c>
      <c r="D21" s="10" t="s">
        <v>13</v>
      </c>
      <c r="E21" s="10"/>
      <c r="F21" s="10">
        <v>0.5</v>
      </c>
      <c r="G21" s="10">
        <v>1</v>
      </c>
      <c r="H21" s="10">
        <v>0</v>
      </c>
      <c r="I21" s="10">
        <v>0.5</v>
      </c>
      <c r="J21" s="10" t="s">
        <v>23</v>
      </c>
      <c r="K21" s="10">
        <v>1</v>
      </c>
      <c r="L21">
        <f t="shared" si="0"/>
        <v>0</v>
      </c>
      <c r="M21">
        <f t="shared" si="1"/>
        <v>1</v>
      </c>
      <c r="N21">
        <f t="shared" si="2"/>
        <v>0</v>
      </c>
      <c r="O21">
        <f t="shared" si="3"/>
        <v>0</v>
      </c>
      <c r="P21" t="b">
        <f t="shared" si="4"/>
        <v>0</v>
      </c>
      <c r="Q21">
        <f t="shared" si="5"/>
        <v>0</v>
      </c>
      <c r="R21" t="b">
        <f t="shared" si="6"/>
        <v>0</v>
      </c>
      <c r="S21">
        <f t="shared" si="7"/>
        <v>0</v>
      </c>
      <c r="T21" t="b">
        <f t="shared" si="8"/>
        <v>0</v>
      </c>
      <c r="U21">
        <f t="shared" si="9"/>
        <v>0</v>
      </c>
      <c r="V21" t="b">
        <f t="shared" si="10"/>
        <v>0</v>
      </c>
      <c r="W21" t="b">
        <f t="shared" si="11"/>
        <v>0</v>
      </c>
      <c r="X21" t="b">
        <f t="shared" si="12"/>
        <v>0</v>
      </c>
      <c r="Y21" t="b">
        <f t="shared" si="13"/>
        <v>0</v>
      </c>
      <c r="Z21" t="b">
        <f t="shared" si="14"/>
        <v>0</v>
      </c>
      <c r="AA21" t="b">
        <f t="shared" si="15"/>
        <v>1</v>
      </c>
      <c r="AB21" t="b">
        <f t="shared" si="16"/>
        <v>0</v>
      </c>
      <c r="AC21" t="b">
        <f t="shared" si="17"/>
        <v>0</v>
      </c>
      <c r="AD21" t="b">
        <f t="shared" si="18"/>
        <v>0</v>
      </c>
      <c r="AE21" t="b">
        <f t="shared" si="19"/>
        <v>0</v>
      </c>
      <c r="AF21" t="b">
        <f t="shared" si="20"/>
        <v>1</v>
      </c>
      <c r="AG21" t="b">
        <f t="shared" si="21"/>
        <v>0</v>
      </c>
      <c r="AH21" t="b">
        <f t="shared" si="22"/>
        <v>1</v>
      </c>
      <c r="AI21" t="b">
        <f t="shared" si="23"/>
        <v>0</v>
      </c>
    </row>
    <row r="22" spans="1:35" x14ac:dyDescent="0.2">
      <c r="A22" s="10" t="s">
        <v>8</v>
      </c>
      <c r="B22" s="10"/>
      <c r="C22" s="10">
        <v>53</v>
      </c>
      <c r="D22" s="10" t="s">
        <v>13</v>
      </c>
      <c r="E22" s="10" t="s">
        <v>12</v>
      </c>
      <c r="F22" s="10">
        <v>0</v>
      </c>
      <c r="G22" s="10">
        <v>1</v>
      </c>
      <c r="H22" s="10">
        <v>1</v>
      </c>
      <c r="I22" s="10">
        <v>0</v>
      </c>
      <c r="J22" s="10" t="s">
        <v>23</v>
      </c>
      <c r="K22" s="10">
        <v>1</v>
      </c>
      <c r="L22">
        <f t="shared" si="0"/>
        <v>0</v>
      </c>
      <c r="M22">
        <f t="shared" si="1"/>
        <v>1</v>
      </c>
      <c r="N22">
        <f t="shared" si="2"/>
        <v>1</v>
      </c>
      <c r="O22">
        <f t="shared" si="3"/>
        <v>0</v>
      </c>
      <c r="P22" t="b">
        <f t="shared" si="4"/>
        <v>0</v>
      </c>
      <c r="Q22">
        <f t="shared" si="5"/>
        <v>0</v>
      </c>
      <c r="R22" t="b">
        <f t="shared" si="6"/>
        <v>0</v>
      </c>
      <c r="S22">
        <f t="shared" si="7"/>
        <v>0</v>
      </c>
      <c r="T22" t="b">
        <f t="shared" si="8"/>
        <v>0</v>
      </c>
      <c r="U22">
        <f t="shared" si="9"/>
        <v>0</v>
      </c>
      <c r="V22" t="b">
        <f t="shared" si="10"/>
        <v>0</v>
      </c>
      <c r="W22" t="b">
        <f t="shared" si="11"/>
        <v>0</v>
      </c>
      <c r="X22" t="b">
        <f t="shared" si="12"/>
        <v>0</v>
      </c>
      <c r="Y22" t="b">
        <f t="shared" si="13"/>
        <v>0</v>
      </c>
      <c r="Z22" t="b">
        <f t="shared" si="14"/>
        <v>0</v>
      </c>
      <c r="AA22" t="b">
        <f t="shared" si="15"/>
        <v>1</v>
      </c>
      <c r="AB22" t="b">
        <f t="shared" si="16"/>
        <v>1</v>
      </c>
      <c r="AC22" t="b">
        <f t="shared" si="17"/>
        <v>0</v>
      </c>
      <c r="AD22" t="b">
        <f t="shared" si="18"/>
        <v>1</v>
      </c>
      <c r="AE22" t="b">
        <f t="shared" si="19"/>
        <v>1</v>
      </c>
      <c r="AF22" t="b">
        <f t="shared" si="20"/>
        <v>1</v>
      </c>
      <c r="AG22" t="b">
        <f t="shared" si="21"/>
        <v>1</v>
      </c>
      <c r="AH22" t="b">
        <f t="shared" si="22"/>
        <v>1</v>
      </c>
      <c r="AI22" t="b">
        <f t="shared" si="23"/>
        <v>0</v>
      </c>
    </row>
    <row r="23" spans="1:35" x14ac:dyDescent="0.2">
      <c r="A23" s="10" t="s">
        <v>8</v>
      </c>
      <c r="B23" s="10"/>
      <c r="C23" s="10">
        <v>76</v>
      </c>
      <c r="D23" s="10" t="s">
        <v>13</v>
      </c>
      <c r="E23" s="10" t="s">
        <v>28</v>
      </c>
      <c r="F23" s="10">
        <v>0</v>
      </c>
      <c r="G23" s="10">
        <v>0</v>
      </c>
      <c r="H23" s="10">
        <v>0</v>
      </c>
      <c r="I23" s="10">
        <v>0</v>
      </c>
      <c r="J23" s="10" t="s">
        <v>23</v>
      </c>
      <c r="K23" s="10">
        <v>1</v>
      </c>
      <c r="L23">
        <f t="shared" si="0"/>
        <v>0</v>
      </c>
      <c r="M23">
        <f t="shared" si="1"/>
        <v>0</v>
      </c>
      <c r="N23">
        <f t="shared" si="2"/>
        <v>0</v>
      </c>
      <c r="O23">
        <f t="shared" si="3"/>
        <v>0</v>
      </c>
      <c r="P23" t="b">
        <f t="shared" si="4"/>
        <v>0</v>
      </c>
      <c r="Q23">
        <f t="shared" si="5"/>
        <v>0</v>
      </c>
      <c r="R23" t="b">
        <f t="shared" si="6"/>
        <v>0</v>
      </c>
      <c r="S23">
        <f t="shared" si="7"/>
        <v>0</v>
      </c>
      <c r="T23" t="b">
        <f t="shared" si="8"/>
        <v>0</v>
      </c>
      <c r="U23">
        <f t="shared" si="9"/>
        <v>0</v>
      </c>
      <c r="V23" t="b">
        <f t="shared" si="10"/>
        <v>0</v>
      </c>
      <c r="W23" t="b">
        <f t="shared" si="11"/>
        <v>0</v>
      </c>
      <c r="X23" t="b">
        <f t="shared" si="12"/>
        <v>0</v>
      </c>
      <c r="Y23" t="b">
        <f t="shared" si="13"/>
        <v>0</v>
      </c>
      <c r="Z23" t="b">
        <f t="shared" si="14"/>
        <v>0</v>
      </c>
      <c r="AA23" t="b">
        <f t="shared" si="15"/>
        <v>0</v>
      </c>
      <c r="AB23" t="b">
        <f t="shared" si="16"/>
        <v>0</v>
      </c>
      <c r="AC23" t="b">
        <f t="shared" si="17"/>
        <v>0</v>
      </c>
      <c r="AD23" t="b">
        <f t="shared" si="18"/>
        <v>0</v>
      </c>
      <c r="AE23" t="b">
        <f t="shared" si="19"/>
        <v>0</v>
      </c>
      <c r="AF23" t="b">
        <f t="shared" si="20"/>
        <v>0</v>
      </c>
      <c r="AG23" t="b">
        <f t="shared" si="21"/>
        <v>0</v>
      </c>
      <c r="AH23" t="b">
        <f t="shared" si="22"/>
        <v>0</v>
      </c>
      <c r="AI23" t="b">
        <f t="shared" si="23"/>
        <v>0</v>
      </c>
    </row>
    <row r="24" spans="1:35" x14ac:dyDescent="0.2">
      <c r="A24" s="21" t="s">
        <v>16</v>
      </c>
      <c r="B24" s="21"/>
      <c r="C24" s="21">
        <v>49</v>
      </c>
      <c r="D24" s="21" t="s">
        <v>13</v>
      </c>
      <c r="E24" s="21" t="s">
        <v>29</v>
      </c>
      <c r="F24" s="21">
        <v>1</v>
      </c>
      <c r="G24" s="21">
        <v>0.5</v>
      </c>
      <c r="H24" s="21">
        <v>1</v>
      </c>
      <c r="I24" s="21">
        <v>1</v>
      </c>
      <c r="J24" s="21" t="s">
        <v>23</v>
      </c>
      <c r="K24" s="10">
        <v>1</v>
      </c>
      <c r="L24">
        <f t="shared" si="0"/>
        <v>1</v>
      </c>
      <c r="M24">
        <f t="shared" si="1"/>
        <v>0</v>
      </c>
      <c r="N24">
        <f t="shared" si="2"/>
        <v>1</v>
      </c>
      <c r="O24">
        <f t="shared" si="3"/>
        <v>1</v>
      </c>
      <c r="P24" t="b">
        <f t="shared" si="4"/>
        <v>0</v>
      </c>
      <c r="Q24">
        <f t="shared" si="5"/>
        <v>0</v>
      </c>
      <c r="R24" t="b">
        <f t="shared" si="6"/>
        <v>1</v>
      </c>
      <c r="S24">
        <f t="shared" si="7"/>
        <v>1</v>
      </c>
      <c r="T24" t="b">
        <f t="shared" si="8"/>
        <v>1</v>
      </c>
      <c r="U24">
        <f t="shared" si="9"/>
        <v>1</v>
      </c>
      <c r="V24" t="b">
        <f t="shared" si="10"/>
        <v>0</v>
      </c>
      <c r="W24" t="b">
        <f t="shared" si="11"/>
        <v>0</v>
      </c>
      <c r="X24" t="b">
        <f t="shared" si="12"/>
        <v>1</v>
      </c>
      <c r="Y24" t="b">
        <f t="shared" si="13"/>
        <v>1</v>
      </c>
      <c r="Z24" t="b">
        <f t="shared" si="14"/>
        <v>0</v>
      </c>
      <c r="AA24" t="b">
        <f t="shared" si="15"/>
        <v>0</v>
      </c>
      <c r="AB24" t="b">
        <f t="shared" si="16"/>
        <v>1</v>
      </c>
      <c r="AC24" t="b">
        <f t="shared" si="17"/>
        <v>1</v>
      </c>
      <c r="AD24" t="b">
        <f t="shared" si="18"/>
        <v>1</v>
      </c>
      <c r="AE24" t="b">
        <f t="shared" si="19"/>
        <v>0</v>
      </c>
      <c r="AF24" t="b">
        <f t="shared" si="20"/>
        <v>1</v>
      </c>
      <c r="AG24" t="b">
        <f t="shared" si="21"/>
        <v>1</v>
      </c>
      <c r="AH24" t="b">
        <f t="shared" si="22"/>
        <v>1</v>
      </c>
      <c r="AI24" t="b">
        <f t="shared" si="23"/>
        <v>1</v>
      </c>
    </row>
    <row r="25" spans="1:35" x14ac:dyDescent="0.2">
      <c r="A25" s="10" t="s">
        <v>8</v>
      </c>
      <c r="B25" s="10"/>
      <c r="C25" s="10">
        <v>53</v>
      </c>
      <c r="D25" s="10" t="s">
        <v>13</v>
      </c>
      <c r="E25" s="10" t="s">
        <v>30</v>
      </c>
      <c r="F25" s="10">
        <v>0</v>
      </c>
      <c r="G25" s="10">
        <v>0</v>
      </c>
      <c r="H25" s="10">
        <v>0</v>
      </c>
      <c r="I25" s="10">
        <v>1</v>
      </c>
      <c r="J25" s="10" t="s">
        <v>23</v>
      </c>
      <c r="K25" s="10">
        <v>1</v>
      </c>
      <c r="L25">
        <f t="shared" si="0"/>
        <v>0</v>
      </c>
      <c r="M25">
        <f t="shared" si="1"/>
        <v>0</v>
      </c>
      <c r="N25">
        <f t="shared" si="2"/>
        <v>0</v>
      </c>
      <c r="O25">
        <f t="shared" si="3"/>
        <v>1</v>
      </c>
      <c r="P25" t="b">
        <f t="shared" si="4"/>
        <v>0</v>
      </c>
      <c r="Q25">
        <f t="shared" si="5"/>
        <v>0</v>
      </c>
      <c r="R25" t="b">
        <f t="shared" si="6"/>
        <v>0</v>
      </c>
      <c r="S25">
        <f t="shared" si="7"/>
        <v>0</v>
      </c>
      <c r="T25" t="b">
        <f t="shared" si="8"/>
        <v>0</v>
      </c>
      <c r="U25">
        <f t="shared" si="9"/>
        <v>0</v>
      </c>
      <c r="V25" t="b">
        <f t="shared" si="10"/>
        <v>0</v>
      </c>
      <c r="W25" t="b">
        <f t="shared" si="11"/>
        <v>0</v>
      </c>
      <c r="X25" t="b">
        <f t="shared" si="12"/>
        <v>0</v>
      </c>
      <c r="Y25" t="b">
        <f t="shared" si="13"/>
        <v>0</v>
      </c>
      <c r="Z25" t="b">
        <f t="shared" si="14"/>
        <v>0</v>
      </c>
      <c r="AA25" t="b">
        <f t="shared" si="15"/>
        <v>0</v>
      </c>
      <c r="AB25" t="b">
        <f t="shared" si="16"/>
        <v>0</v>
      </c>
      <c r="AC25" t="b">
        <f t="shared" si="17"/>
        <v>1</v>
      </c>
      <c r="AD25" t="b">
        <f t="shared" si="18"/>
        <v>1</v>
      </c>
      <c r="AE25" t="b">
        <f t="shared" si="19"/>
        <v>0</v>
      </c>
      <c r="AF25" t="b">
        <f t="shared" si="20"/>
        <v>1</v>
      </c>
      <c r="AG25" t="b">
        <f t="shared" si="21"/>
        <v>0</v>
      </c>
      <c r="AH25" t="b">
        <f t="shared" si="22"/>
        <v>0</v>
      </c>
      <c r="AI25" t="b">
        <f t="shared" si="23"/>
        <v>0</v>
      </c>
    </row>
    <row r="26" spans="1:35" x14ac:dyDescent="0.2">
      <c r="A26" s="10" t="s">
        <v>8</v>
      </c>
      <c r="B26" s="10"/>
      <c r="C26" s="10">
        <v>83</v>
      </c>
      <c r="D26" s="10" t="s">
        <v>13</v>
      </c>
      <c r="E26" s="10" t="s">
        <v>31</v>
      </c>
      <c r="F26" s="10">
        <v>0</v>
      </c>
      <c r="G26" s="10">
        <v>0</v>
      </c>
      <c r="H26" s="10">
        <v>0</v>
      </c>
      <c r="I26" s="10">
        <v>0</v>
      </c>
      <c r="J26" s="10" t="s">
        <v>23</v>
      </c>
      <c r="K26" s="10">
        <v>1</v>
      </c>
      <c r="L26">
        <f t="shared" si="0"/>
        <v>0</v>
      </c>
      <c r="M26">
        <f t="shared" si="1"/>
        <v>0</v>
      </c>
      <c r="N26">
        <f t="shared" si="2"/>
        <v>0</v>
      </c>
      <c r="O26">
        <f t="shared" si="3"/>
        <v>0</v>
      </c>
      <c r="P26" t="b">
        <f t="shared" si="4"/>
        <v>0</v>
      </c>
      <c r="Q26">
        <f t="shared" si="5"/>
        <v>0</v>
      </c>
      <c r="R26" t="b">
        <f t="shared" si="6"/>
        <v>0</v>
      </c>
      <c r="S26">
        <f t="shared" si="7"/>
        <v>0</v>
      </c>
      <c r="T26" t="b">
        <f t="shared" si="8"/>
        <v>0</v>
      </c>
      <c r="U26">
        <f t="shared" si="9"/>
        <v>0</v>
      </c>
      <c r="V26" t="b">
        <f t="shared" si="10"/>
        <v>0</v>
      </c>
      <c r="W26" t="b">
        <f t="shared" si="11"/>
        <v>0</v>
      </c>
      <c r="X26" t="b">
        <f t="shared" si="12"/>
        <v>0</v>
      </c>
      <c r="Y26" t="b">
        <f t="shared" si="13"/>
        <v>0</v>
      </c>
      <c r="Z26" t="b">
        <f t="shared" si="14"/>
        <v>0</v>
      </c>
      <c r="AA26" t="b">
        <f t="shared" si="15"/>
        <v>0</v>
      </c>
      <c r="AB26" t="b">
        <f t="shared" si="16"/>
        <v>0</v>
      </c>
      <c r="AC26" t="b">
        <f t="shared" si="17"/>
        <v>0</v>
      </c>
      <c r="AD26" t="b">
        <f t="shared" si="18"/>
        <v>0</v>
      </c>
      <c r="AE26" t="b">
        <f t="shared" si="19"/>
        <v>0</v>
      </c>
      <c r="AF26" t="b">
        <f t="shared" si="20"/>
        <v>0</v>
      </c>
      <c r="AG26" t="b">
        <f t="shared" si="21"/>
        <v>0</v>
      </c>
      <c r="AH26" t="b">
        <f t="shared" si="22"/>
        <v>0</v>
      </c>
      <c r="AI26" t="b">
        <f t="shared" si="23"/>
        <v>0</v>
      </c>
    </row>
    <row r="27" spans="1:35" x14ac:dyDescent="0.2">
      <c r="A27" s="10" t="s">
        <v>8</v>
      </c>
      <c r="B27" s="10"/>
      <c r="C27" s="10">
        <v>65</v>
      </c>
      <c r="D27" s="10" t="s">
        <v>9</v>
      </c>
      <c r="E27" s="10" t="s">
        <v>24</v>
      </c>
      <c r="F27" s="10">
        <v>0.5</v>
      </c>
      <c r="G27" s="10">
        <v>0</v>
      </c>
      <c r="H27" s="10">
        <v>0</v>
      </c>
      <c r="I27" s="10">
        <v>0</v>
      </c>
      <c r="J27" s="10" t="s">
        <v>23</v>
      </c>
      <c r="K27" s="10">
        <v>1</v>
      </c>
      <c r="L27">
        <f t="shared" si="0"/>
        <v>0</v>
      </c>
      <c r="M27">
        <f t="shared" si="1"/>
        <v>0</v>
      </c>
      <c r="N27">
        <f t="shared" si="2"/>
        <v>0</v>
      </c>
      <c r="O27">
        <f t="shared" si="3"/>
        <v>0</v>
      </c>
      <c r="P27" t="b">
        <f t="shared" si="4"/>
        <v>0</v>
      </c>
      <c r="Q27">
        <f t="shared" si="5"/>
        <v>0</v>
      </c>
      <c r="R27" t="b">
        <f t="shared" si="6"/>
        <v>0</v>
      </c>
      <c r="S27">
        <f t="shared" si="7"/>
        <v>0</v>
      </c>
      <c r="T27" t="b">
        <f t="shared" si="8"/>
        <v>0</v>
      </c>
      <c r="U27">
        <f t="shared" si="9"/>
        <v>0</v>
      </c>
      <c r="V27" t="b">
        <f t="shared" si="10"/>
        <v>0</v>
      </c>
      <c r="W27" t="b">
        <f t="shared" si="11"/>
        <v>0</v>
      </c>
      <c r="X27" t="b">
        <f t="shared" si="12"/>
        <v>0</v>
      </c>
      <c r="Y27" t="b">
        <f t="shared" si="13"/>
        <v>0</v>
      </c>
      <c r="Z27" t="b">
        <f t="shared" si="14"/>
        <v>0</v>
      </c>
      <c r="AA27" t="b">
        <f t="shared" si="15"/>
        <v>0</v>
      </c>
      <c r="AB27" t="b">
        <f t="shared" si="16"/>
        <v>0</v>
      </c>
      <c r="AC27" t="b">
        <f t="shared" si="17"/>
        <v>0</v>
      </c>
      <c r="AD27" t="b">
        <f t="shared" si="18"/>
        <v>0</v>
      </c>
      <c r="AE27" t="b">
        <f t="shared" si="19"/>
        <v>0</v>
      </c>
      <c r="AF27" t="b">
        <f t="shared" si="20"/>
        <v>0</v>
      </c>
      <c r="AG27" t="b">
        <f t="shared" si="21"/>
        <v>0</v>
      </c>
      <c r="AH27" t="b">
        <f t="shared" si="22"/>
        <v>0</v>
      </c>
      <c r="AI27" t="b">
        <f t="shared" si="23"/>
        <v>0</v>
      </c>
    </row>
    <row r="28" spans="1:35" x14ac:dyDescent="0.2">
      <c r="A28" s="10" t="s">
        <v>8</v>
      </c>
      <c r="B28" s="10"/>
      <c r="C28" s="10">
        <v>80</v>
      </c>
      <c r="D28" s="10" t="s">
        <v>13</v>
      </c>
      <c r="E28" s="10" t="s">
        <v>24</v>
      </c>
      <c r="F28" s="10">
        <v>0</v>
      </c>
      <c r="G28" s="10">
        <v>0</v>
      </c>
      <c r="H28" s="10">
        <v>1</v>
      </c>
      <c r="I28" s="10">
        <v>0</v>
      </c>
      <c r="J28" s="10" t="s">
        <v>23</v>
      </c>
      <c r="K28" s="10">
        <v>1</v>
      </c>
      <c r="L28">
        <f t="shared" si="0"/>
        <v>0</v>
      </c>
      <c r="M28">
        <f t="shared" si="1"/>
        <v>0</v>
      </c>
      <c r="N28">
        <f t="shared" si="2"/>
        <v>1</v>
      </c>
      <c r="O28">
        <f t="shared" si="3"/>
        <v>0</v>
      </c>
      <c r="P28" t="b">
        <f t="shared" si="4"/>
        <v>0</v>
      </c>
      <c r="Q28">
        <f t="shared" si="5"/>
        <v>0</v>
      </c>
      <c r="R28" t="b">
        <f t="shared" si="6"/>
        <v>0</v>
      </c>
      <c r="S28">
        <f t="shared" si="7"/>
        <v>0</v>
      </c>
      <c r="T28" t="b">
        <f t="shared" si="8"/>
        <v>0</v>
      </c>
      <c r="U28">
        <f t="shared" si="9"/>
        <v>0</v>
      </c>
      <c r="V28" t="b">
        <f t="shared" si="10"/>
        <v>0</v>
      </c>
      <c r="W28" t="b">
        <f t="shared" si="11"/>
        <v>0</v>
      </c>
      <c r="X28" t="b">
        <f t="shared" si="12"/>
        <v>0</v>
      </c>
      <c r="Y28" t="b">
        <f t="shared" si="13"/>
        <v>0</v>
      </c>
      <c r="Z28" t="b">
        <f t="shared" si="14"/>
        <v>0</v>
      </c>
      <c r="AA28" t="b">
        <f t="shared" si="15"/>
        <v>0</v>
      </c>
      <c r="AB28" t="b">
        <f t="shared" si="16"/>
        <v>1</v>
      </c>
      <c r="AC28" t="b">
        <f t="shared" si="17"/>
        <v>0</v>
      </c>
      <c r="AD28" t="b">
        <f t="shared" si="18"/>
        <v>1</v>
      </c>
      <c r="AE28" t="b">
        <f t="shared" si="19"/>
        <v>0</v>
      </c>
      <c r="AF28" t="b">
        <f t="shared" si="20"/>
        <v>0</v>
      </c>
      <c r="AG28" t="b">
        <f t="shared" si="21"/>
        <v>0</v>
      </c>
      <c r="AH28" t="b">
        <f t="shared" si="22"/>
        <v>1</v>
      </c>
      <c r="AI28" t="b">
        <f t="shared" si="23"/>
        <v>0</v>
      </c>
    </row>
    <row r="29" spans="1:35" x14ac:dyDescent="0.2">
      <c r="A29" s="10" t="s">
        <v>8</v>
      </c>
      <c r="B29" s="10"/>
      <c r="C29" s="10">
        <v>67</v>
      </c>
      <c r="D29" s="10" t="s">
        <v>13</v>
      </c>
      <c r="E29" s="10" t="s">
        <v>40</v>
      </c>
      <c r="F29" s="10">
        <v>0.5</v>
      </c>
      <c r="G29" s="10">
        <v>0</v>
      </c>
      <c r="H29" s="10">
        <v>0</v>
      </c>
      <c r="I29" s="10">
        <v>0</v>
      </c>
      <c r="J29" s="10" t="s">
        <v>23</v>
      </c>
      <c r="K29" s="10">
        <v>1</v>
      </c>
      <c r="L29">
        <f t="shared" si="0"/>
        <v>0</v>
      </c>
      <c r="M29">
        <f t="shared" si="1"/>
        <v>0</v>
      </c>
      <c r="N29">
        <f t="shared" si="2"/>
        <v>0</v>
      </c>
      <c r="O29">
        <f t="shared" si="3"/>
        <v>0</v>
      </c>
      <c r="P29" t="b">
        <f t="shared" si="4"/>
        <v>0</v>
      </c>
      <c r="Q29">
        <f t="shared" si="5"/>
        <v>0</v>
      </c>
      <c r="R29" t="b">
        <f t="shared" si="6"/>
        <v>0</v>
      </c>
      <c r="S29">
        <f t="shared" si="7"/>
        <v>0</v>
      </c>
      <c r="T29" t="b">
        <f t="shared" si="8"/>
        <v>0</v>
      </c>
      <c r="U29">
        <f t="shared" si="9"/>
        <v>0</v>
      </c>
      <c r="V29" t="b">
        <f t="shared" si="10"/>
        <v>0</v>
      </c>
      <c r="W29" t="b">
        <f t="shared" si="11"/>
        <v>0</v>
      </c>
      <c r="X29" t="b">
        <f t="shared" si="12"/>
        <v>0</v>
      </c>
      <c r="Y29" t="b">
        <f t="shared" si="13"/>
        <v>0</v>
      </c>
      <c r="Z29" t="b">
        <f t="shared" si="14"/>
        <v>0</v>
      </c>
      <c r="AA29" t="b">
        <f t="shared" si="15"/>
        <v>0</v>
      </c>
      <c r="AB29" t="b">
        <f t="shared" si="16"/>
        <v>0</v>
      </c>
      <c r="AC29" t="b">
        <f t="shared" si="17"/>
        <v>0</v>
      </c>
      <c r="AD29" t="b">
        <f t="shared" si="18"/>
        <v>0</v>
      </c>
      <c r="AE29" t="b">
        <f t="shared" si="19"/>
        <v>0</v>
      </c>
      <c r="AF29" t="b">
        <f t="shared" si="20"/>
        <v>0</v>
      </c>
      <c r="AG29" t="b">
        <f t="shared" si="21"/>
        <v>0</v>
      </c>
      <c r="AH29" t="b">
        <f t="shared" si="22"/>
        <v>0</v>
      </c>
      <c r="AI29" t="b">
        <f t="shared" si="23"/>
        <v>0</v>
      </c>
    </row>
    <row r="30" spans="1:35" x14ac:dyDescent="0.2">
      <c r="A30" s="10" t="s">
        <v>16</v>
      </c>
      <c r="B30" s="10"/>
      <c r="C30" s="10">
        <v>80</v>
      </c>
      <c r="D30" s="10" t="s">
        <v>9</v>
      </c>
      <c r="E30" s="10"/>
      <c r="F30" s="10">
        <v>0</v>
      </c>
      <c r="G30" s="10">
        <v>1</v>
      </c>
      <c r="H30" s="10">
        <v>1</v>
      </c>
      <c r="I30" s="10">
        <v>0</v>
      </c>
      <c r="J30" s="10" t="s">
        <v>23</v>
      </c>
      <c r="K30" s="10">
        <v>1</v>
      </c>
      <c r="L30">
        <f t="shared" si="0"/>
        <v>0</v>
      </c>
      <c r="M30">
        <f t="shared" si="1"/>
        <v>1</v>
      </c>
      <c r="N30">
        <f t="shared" si="2"/>
        <v>1</v>
      </c>
      <c r="O30">
        <f t="shared" si="3"/>
        <v>0</v>
      </c>
      <c r="P30" t="b">
        <f t="shared" si="4"/>
        <v>0</v>
      </c>
      <c r="Q30">
        <f t="shared" si="5"/>
        <v>0</v>
      </c>
      <c r="R30" t="b">
        <f t="shared" si="6"/>
        <v>0</v>
      </c>
      <c r="S30">
        <f t="shared" si="7"/>
        <v>0</v>
      </c>
      <c r="T30" t="b">
        <f t="shared" si="8"/>
        <v>0</v>
      </c>
      <c r="U30">
        <f t="shared" si="9"/>
        <v>0</v>
      </c>
      <c r="V30" t="b">
        <f t="shared" si="10"/>
        <v>0</v>
      </c>
      <c r="W30" t="b">
        <f t="shared" si="11"/>
        <v>0</v>
      </c>
      <c r="X30" t="b">
        <f t="shared" si="12"/>
        <v>0</v>
      </c>
      <c r="Y30" t="b">
        <f t="shared" si="13"/>
        <v>0</v>
      </c>
      <c r="Z30" t="b">
        <f t="shared" si="14"/>
        <v>0</v>
      </c>
      <c r="AA30" t="b">
        <f t="shared" si="15"/>
        <v>1</v>
      </c>
      <c r="AB30" t="b">
        <f t="shared" si="16"/>
        <v>1</v>
      </c>
      <c r="AC30" t="b">
        <f t="shared" si="17"/>
        <v>0</v>
      </c>
      <c r="AD30" t="b">
        <f t="shared" si="18"/>
        <v>1</v>
      </c>
      <c r="AE30" t="b">
        <f t="shared" si="19"/>
        <v>1</v>
      </c>
      <c r="AF30" t="b">
        <f t="shared" si="20"/>
        <v>1</v>
      </c>
      <c r="AG30" t="b">
        <f t="shared" si="21"/>
        <v>1</v>
      </c>
      <c r="AH30" t="b">
        <f t="shared" si="22"/>
        <v>1</v>
      </c>
      <c r="AI30" t="b">
        <f t="shared" si="23"/>
        <v>0</v>
      </c>
    </row>
    <row r="31" spans="1:35" x14ac:dyDescent="0.2">
      <c r="A31" s="10" t="s">
        <v>16</v>
      </c>
      <c r="B31" s="10"/>
      <c r="C31" s="10">
        <v>64</v>
      </c>
      <c r="D31" s="10" t="s">
        <v>9</v>
      </c>
      <c r="E31" s="10" t="s">
        <v>32</v>
      </c>
      <c r="F31" s="10">
        <v>1</v>
      </c>
      <c r="G31" s="10">
        <v>0</v>
      </c>
      <c r="H31" s="10">
        <v>0</v>
      </c>
      <c r="I31" s="10">
        <v>0</v>
      </c>
      <c r="J31" s="10" t="s">
        <v>23</v>
      </c>
      <c r="K31" s="10">
        <v>1</v>
      </c>
      <c r="L31">
        <f t="shared" si="0"/>
        <v>1</v>
      </c>
      <c r="M31">
        <f t="shared" si="1"/>
        <v>0</v>
      </c>
      <c r="N31">
        <f t="shared" si="2"/>
        <v>0</v>
      </c>
      <c r="O31">
        <f t="shared" si="3"/>
        <v>0</v>
      </c>
      <c r="P31" t="b">
        <f t="shared" si="4"/>
        <v>0</v>
      </c>
      <c r="Q31">
        <f t="shared" si="5"/>
        <v>0</v>
      </c>
      <c r="R31" t="b">
        <f t="shared" si="6"/>
        <v>0</v>
      </c>
      <c r="S31">
        <f t="shared" si="7"/>
        <v>0</v>
      </c>
      <c r="T31" t="b">
        <f t="shared" si="8"/>
        <v>0</v>
      </c>
      <c r="U31">
        <f t="shared" si="9"/>
        <v>0</v>
      </c>
      <c r="V31" t="b">
        <f t="shared" si="10"/>
        <v>0</v>
      </c>
      <c r="W31" t="b">
        <f t="shared" si="11"/>
        <v>0</v>
      </c>
      <c r="X31" t="b">
        <f t="shared" si="12"/>
        <v>0</v>
      </c>
      <c r="Y31" t="b">
        <f t="shared" si="13"/>
        <v>0</v>
      </c>
      <c r="Z31" t="b">
        <f t="shared" si="14"/>
        <v>0</v>
      </c>
      <c r="AA31" t="b">
        <f t="shared" si="15"/>
        <v>0</v>
      </c>
      <c r="AB31" t="b">
        <f t="shared" si="16"/>
        <v>0</v>
      </c>
      <c r="AC31" t="b">
        <f t="shared" si="17"/>
        <v>0</v>
      </c>
      <c r="AD31" t="b">
        <f t="shared" si="18"/>
        <v>0</v>
      </c>
      <c r="AE31" t="b">
        <f t="shared" si="19"/>
        <v>0</v>
      </c>
      <c r="AF31" t="b">
        <f t="shared" si="20"/>
        <v>0</v>
      </c>
      <c r="AG31" t="b">
        <f t="shared" si="21"/>
        <v>0</v>
      </c>
      <c r="AH31" t="b">
        <f t="shared" si="22"/>
        <v>0</v>
      </c>
      <c r="AI31" t="b">
        <f t="shared" si="23"/>
        <v>0</v>
      </c>
    </row>
    <row r="32" spans="1:35" x14ac:dyDescent="0.2">
      <c r="A32" s="10" t="s">
        <v>8</v>
      </c>
      <c r="B32" s="10"/>
      <c r="C32" s="10">
        <v>53</v>
      </c>
      <c r="D32" s="10" t="s">
        <v>13</v>
      </c>
      <c r="E32" s="10" t="s">
        <v>18</v>
      </c>
      <c r="F32" s="10">
        <v>0.5</v>
      </c>
      <c r="G32" s="10">
        <v>1</v>
      </c>
      <c r="H32" s="10">
        <v>0</v>
      </c>
      <c r="I32" s="10">
        <v>0</v>
      </c>
      <c r="J32" s="10" t="s">
        <v>33</v>
      </c>
      <c r="K32" s="10">
        <v>1</v>
      </c>
      <c r="L32">
        <f t="shared" si="0"/>
        <v>0</v>
      </c>
      <c r="M32">
        <f t="shared" si="1"/>
        <v>1</v>
      </c>
      <c r="N32">
        <f t="shared" si="2"/>
        <v>0</v>
      </c>
      <c r="O32">
        <f t="shared" si="3"/>
        <v>0</v>
      </c>
      <c r="P32" t="b">
        <f t="shared" si="4"/>
        <v>0</v>
      </c>
      <c r="Q32">
        <f t="shared" si="5"/>
        <v>0</v>
      </c>
      <c r="R32" t="b">
        <f t="shared" si="6"/>
        <v>0</v>
      </c>
      <c r="S32">
        <f t="shared" si="7"/>
        <v>0</v>
      </c>
      <c r="T32" t="b">
        <f t="shared" si="8"/>
        <v>0</v>
      </c>
      <c r="U32">
        <f t="shared" si="9"/>
        <v>0</v>
      </c>
      <c r="V32" t="b">
        <f t="shared" si="10"/>
        <v>0</v>
      </c>
      <c r="W32" t="b">
        <f t="shared" si="11"/>
        <v>0</v>
      </c>
      <c r="X32" t="b">
        <f t="shared" si="12"/>
        <v>0</v>
      </c>
      <c r="Y32" t="b">
        <f t="shared" si="13"/>
        <v>0</v>
      </c>
      <c r="Z32" t="b">
        <f t="shared" si="14"/>
        <v>0</v>
      </c>
      <c r="AA32" t="b">
        <f t="shared" si="15"/>
        <v>1</v>
      </c>
      <c r="AB32" t="b">
        <f t="shared" si="16"/>
        <v>0</v>
      </c>
      <c r="AC32" t="b">
        <f t="shared" si="17"/>
        <v>0</v>
      </c>
      <c r="AD32" t="b">
        <f t="shared" si="18"/>
        <v>0</v>
      </c>
      <c r="AE32" t="b">
        <f t="shared" si="19"/>
        <v>0</v>
      </c>
      <c r="AF32" t="b">
        <f t="shared" si="20"/>
        <v>1</v>
      </c>
      <c r="AG32" t="b">
        <f t="shared" si="21"/>
        <v>0</v>
      </c>
      <c r="AH32" t="b">
        <f t="shared" si="22"/>
        <v>1</v>
      </c>
      <c r="AI32" t="b">
        <f t="shared" si="23"/>
        <v>0</v>
      </c>
    </row>
    <row r="33" spans="1:35" x14ac:dyDescent="0.2">
      <c r="A33" s="10" t="s">
        <v>8</v>
      </c>
      <c r="B33" s="10"/>
      <c r="C33" s="10">
        <v>64</v>
      </c>
      <c r="D33" s="10" t="s">
        <v>13</v>
      </c>
      <c r="E33" s="10" t="s">
        <v>34</v>
      </c>
      <c r="F33" s="10">
        <v>0.5</v>
      </c>
      <c r="G33" s="10">
        <v>0</v>
      </c>
      <c r="H33" s="10">
        <v>1</v>
      </c>
      <c r="I33" s="10">
        <v>0</v>
      </c>
      <c r="J33" s="10" t="s">
        <v>33</v>
      </c>
      <c r="K33" s="10">
        <v>1</v>
      </c>
      <c r="L33">
        <f t="shared" si="0"/>
        <v>0</v>
      </c>
      <c r="M33">
        <f t="shared" si="1"/>
        <v>0</v>
      </c>
      <c r="N33">
        <f t="shared" si="2"/>
        <v>1</v>
      </c>
      <c r="O33">
        <f t="shared" si="3"/>
        <v>0</v>
      </c>
      <c r="P33" t="b">
        <f t="shared" si="4"/>
        <v>0</v>
      </c>
      <c r="Q33">
        <f t="shared" si="5"/>
        <v>0</v>
      </c>
      <c r="R33" t="b">
        <f t="shared" si="6"/>
        <v>0</v>
      </c>
      <c r="S33">
        <f t="shared" si="7"/>
        <v>0</v>
      </c>
      <c r="T33" t="b">
        <f t="shared" si="8"/>
        <v>0</v>
      </c>
      <c r="U33">
        <f t="shared" si="9"/>
        <v>0</v>
      </c>
      <c r="V33" t="b">
        <f t="shared" si="10"/>
        <v>0</v>
      </c>
      <c r="W33" t="b">
        <f t="shared" si="11"/>
        <v>0</v>
      </c>
      <c r="X33" t="b">
        <f t="shared" si="12"/>
        <v>0</v>
      </c>
      <c r="Y33" t="b">
        <f t="shared" si="13"/>
        <v>0</v>
      </c>
      <c r="Z33" t="b">
        <f t="shared" si="14"/>
        <v>0</v>
      </c>
      <c r="AA33" t="b">
        <f t="shared" si="15"/>
        <v>0</v>
      </c>
      <c r="AB33" t="b">
        <f t="shared" si="16"/>
        <v>1</v>
      </c>
      <c r="AC33" t="b">
        <f t="shared" si="17"/>
        <v>0</v>
      </c>
      <c r="AD33" t="b">
        <f t="shared" si="18"/>
        <v>1</v>
      </c>
      <c r="AE33" t="b">
        <f t="shared" si="19"/>
        <v>0</v>
      </c>
      <c r="AF33" t="b">
        <f t="shared" si="20"/>
        <v>0</v>
      </c>
      <c r="AG33" t="b">
        <f t="shared" si="21"/>
        <v>0</v>
      </c>
      <c r="AH33" t="b">
        <f t="shared" si="22"/>
        <v>1</v>
      </c>
      <c r="AI33" t="b">
        <f t="shared" si="23"/>
        <v>0</v>
      </c>
    </row>
    <row r="34" spans="1:35" x14ac:dyDescent="0.2">
      <c r="A34" s="20" t="s">
        <v>8</v>
      </c>
      <c r="B34" s="20"/>
      <c r="C34" s="20">
        <v>67</v>
      </c>
      <c r="D34" s="20" t="s">
        <v>13</v>
      </c>
      <c r="E34" s="20" t="s">
        <v>15</v>
      </c>
      <c r="F34" s="20">
        <v>0.5</v>
      </c>
      <c r="G34" s="20">
        <v>1</v>
      </c>
      <c r="H34" s="20">
        <v>1</v>
      </c>
      <c r="I34" s="20">
        <v>0</v>
      </c>
      <c r="J34" s="20" t="s">
        <v>33</v>
      </c>
      <c r="K34" s="10">
        <v>1</v>
      </c>
      <c r="L34">
        <f t="shared" si="0"/>
        <v>0</v>
      </c>
      <c r="M34">
        <f t="shared" si="1"/>
        <v>1</v>
      </c>
      <c r="N34">
        <f t="shared" si="2"/>
        <v>1</v>
      </c>
      <c r="O34">
        <f t="shared" si="3"/>
        <v>0</v>
      </c>
      <c r="P34" t="b">
        <f t="shared" si="4"/>
        <v>0</v>
      </c>
      <c r="Q34">
        <f t="shared" si="5"/>
        <v>0</v>
      </c>
      <c r="R34" t="b">
        <f t="shared" si="6"/>
        <v>0</v>
      </c>
      <c r="S34">
        <f t="shared" si="7"/>
        <v>0</v>
      </c>
      <c r="T34" t="b">
        <f t="shared" si="8"/>
        <v>0</v>
      </c>
      <c r="U34">
        <f t="shared" si="9"/>
        <v>0</v>
      </c>
      <c r="V34" t="b">
        <f t="shared" si="10"/>
        <v>0</v>
      </c>
      <c r="W34" t="b">
        <f t="shared" si="11"/>
        <v>0</v>
      </c>
      <c r="X34" t="b">
        <f t="shared" si="12"/>
        <v>0</v>
      </c>
      <c r="Y34" t="b">
        <f t="shared" si="13"/>
        <v>0</v>
      </c>
      <c r="Z34" t="b">
        <f t="shared" si="14"/>
        <v>0</v>
      </c>
      <c r="AA34" t="b">
        <f t="shared" si="15"/>
        <v>1</v>
      </c>
      <c r="AB34" t="b">
        <f t="shared" si="16"/>
        <v>1</v>
      </c>
      <c r="AC34" t="b">
        <f t="shared" si="17"/>
        <v>0</v>
      </c>
      <c r="AD34" t="b">
        <f t="shared" si="18"/>
        <v>1</v>
      </c>
      <c r="AE34" t="b">
        <f t="shared" si="19"/>
        <v>1</v>
      </c>
      <c r="AF34" t="b">
        <f t="shared" si="20"/>
        <v>1</v>
      </c>
      <c r="AG34" t="b">
        <f t="shared" si="21"/>
        <v>1</v>
      </c>
      <c r="AH34" t="b">
        <f t="shared" si="22"/>
        <v>1</v>
      </c>
      <c r="AI34" t="b">
        <f t="shared" si="23"/>
        <v>0</v>
      </c>
    </row>
    <row r="35" spans="1:35" x14ac:dyDescent="0.2">
      <c r="A35" s="10" t="s">
        <v>8</v>
      </c>
      <c r="B35" s="10"/>
      <c r="C35" s="10">
        <v>61</v>
      </c>
      <c r="D35" s="10" t="s">
        <v>9</v>
      </c>
      <c r="E35" s="10" t="s">
        <v>19</v>
      </c>
      <c r="F35" s="10">
        <v>0.5</v>
      </c>
      <c r="G35" s="10">
        <v>1</v>
      </c>
      <c r="H35" s="10">
        <v>0</v>
      </c>
      <c r="I35" s="10">
        <v>1</v>
      </c>
      <c r="J35" s="10" t="s">
        <v>33</v>
      </c>
      <c r="K35" s="10">
        <v>1</v>
      </c>
      <c r="L35">
        <f t="shared" si="0"/>
        <v>0</v>
      </c>
      <c r="M35">
        <f t="shared" si="1"/>
        <v>1</v>
      </c>
      <c r="N35">
        <f t="shared" si="2"/>
        <v>0</v>
      </c>
      <c r="O35">
        <f t="shared" si="3"/>
        <v>1</v>
      </c>
      <c r="P35" t="b">
        <f t="shared" si="4"/>
        <v>0</v>
      </c>
      <c r="Q35">
        <f t="shared" si="5"/>
        <v>0</v>
      </c>
      <c r="R35" t="b">
        <f t="shared" si="6"/>
        <v>0</v>
      </c>
      <c r="S35">
        <f t="shared" si="7"/>
        <v>0</v>
      </c>
      <c r="T35" t="b">
        <f t="shared" si="8"/>
        <v>0</v>
      </c>
      <c r="U35">
        <f t="shared" si="9"/>
        <v>0</v>
      </c>
      <c r="V35" t="b">
        <f t="shared" si="10"/>
        <v>0</v>
      </c>
      <c r="W35" t="b">
        <f t="shared" si="11"/>
        <v>0</v>
      </c>
      <c r="X35" t="b">
        <f t="shared" si="12"/>
        <v>0</v>
      </c>
      <c r="Y35" t="b">
        <f t="shared" si="13"/>
        <v>0</v>
      </c>
      <c r="Z35" t="b">
        <f t="shared" si="14"/>
        <v>0</v>
      </c>
      <c r="AA35" t="b">
        <f t="shared" si="15"/>
        <v>1</v>
      </c>
      <c r="AB35" t="b">
        <f t="shared" si="16"/>
        <v>0</v>
      </c>
      <c r="AC35" t="b">
        <f t="shared" si="17"/>
        <v>1</v>
      </c>
      <c r="AD35" t="b">
        <f t="shared" si="18"/>
        <v>1</v>
      </c>
      <c r="AE35" t="b">
        <f t="shared" si="19"/>
        <v>1</v>
      </c>
      <c r="AF35" t="b">
        <f t="shared" si="20"/>
        <v>1</v>
      </c>
      <c r="AG35" t="b">
        <f t="shared" si="21"/>
        <v>0</v>
      </c>
      <c r="AH35" t="b">
        <f t="shared" si="22"/>
        <v>1</v>
      </c>
      <c r="AI35" t="b">
        <f t="shared" si="23"/>
        <v>1</v>
      </c>
    </row>
    <row r="36" spans="1:35" x14ac:dyDescent="0.2">
      <c r="A36" s="20" t="s">
        <v>8</v>
      </c>
      <c r="B36" s="20"/>
      <c r="C36" s="20">
        <v>53</v>
      </c>
      <c r="D36" s="20" t="s">
        <v>13</v>
      </c>
      <c r="E36" s="20" t="s">
        <v>20</v>
      </c>
      <c r="F36" s="20">
        <v>0.5</v>
      </c>
      <c r="G36" s="20">
        <v>1</v>
      </c>
      <c r="H36" s="20">
        <v>1</v>
      </c>
      <c r="I36" s="20">
        <v>1</v>
      </c>
      <c r="J36" s="20" t="s">
        <v>33</v>
      </c>
      <c r="K36" s="10">
        <v>1</v>
      </c>
      <c r="L36">
        <f t="shared" si="0"/>
        <v>0</v>
      </c>
      <c r="M36">
        <f t="shared" si="1"/>
        <v>1</v>
      </c>
      <c r="N36">
        <f t="shared" si="2"/>
        <v>1</v>
      </c>
      <c r="O36">
        <f t="shared" si="3"/>
        <v>1</v>
      </c>
      <c r="P36" t="b">
        <f t="shared" si="4"/>
        <v>0</v>
      </c>
      <c r="Q36">
        <f t="shared" si="5"/>
        <v>0</v>
      </c>
      <c r="R36" t="b">
        <f t="shared" si="6"/>
        <v>0</v>
      </c>
      <c r="S36">
        <f t="shared" si="7"/>
        <v>0</v>
      </c>
      <c r="T36" t="b">
        <f t="shared" si="8"/>
        <v>0</v>
      </c>
      <c r="U36">
        <f t="shared" si="9"/>
        <v>0</v>
      </c>
      <c r="V36" t="b">
        <f t="shared" si="10"/>
        <v>0</v>
      </c>
      <c r="W36" t="b">
        <f t="shared" si="11"/>
        <v>0</v>
      </c>
      <c r="X36" t="b">
        <f t="shared" si="12"/>
        <v>1</v>
      </c>
      <c r="Y36" t="b">
        <f t="shared" si="13"/>
        <v>0</v>
      </c>
      <c r="Z36" t="b">
        <f t="shared" si="14"/>
        <v>0</v>
      </c>
      <c r="AA36" t="b">
        <f t="shared" si="15"/>
        <v>1</v>
      </c>
      <c r="AB36" t="b">
        <f t="shared" si="16"/>
        <v>1</v>
      </c>
      <c r="AC36" t="b">
        <f t="shared" si="17"/>
        <v>1</v>
      </c>
      <c r="AD36" t="b">
        <f t="shared" si="18"/>
        <v>1</v>
      </c>
      <c r="AE36" t="b">
        <f t="shared" si="19"/>
        <v>1</v>
      </c>
      <c r="AF36" t="b">
        <f t="shared" si="20"/>
        <v>1</v>
      </c>
      <c r="AG36" t="b">
        <f t="shared" si="21"/>
        <v>1</v>
      </c>
      <c r="AH36" t="b">
        <f t="shared" si="22"/>
        <v>1</v>
      </c>
      <c r="AI36" t="b">
        <f t="shared" si="23"/>
        <v>1</v>
      </c>
    </row>
    <row r="37" spans="1:35" x14ac:dyDescent="0.2">
      <c r="A37" s="10" t="s">
        <v>8</v>
      </c>
      <c r="B37" s="10"/>
      <c r="C37" s="10">
        <v>43</v>
      </c>
      <c r="D37" s="10" t="s">
        <v>13</v>
      </c>
      <c r="E37" s="10" t="s">
        <v>21</v>
      </c>
      <c r="F37" s="10">
        <v>0.5</v>
      </c>
      <c r="G37" s="10">
        <v>0</v>
      </c>
      <c r="H37" s="10">
        <v>1</v>
      </c>
      <c r="I37" s="10">
        <v>0</v>
      </c>
      <c r="J37" s="10" t="s">
        <v>33</v>
      </c>
      <c r="K37" s="10">
        <v>1</v>
      </c>
      <c r="L37">
        <f t="shared" si="0"/>
        <v>0</v>
      </c>
      <c r="M37">
        <f t="shared" si="1"/>
        <v>0</v>
      </c>
      <c r="N37">
        <f t="shared" si="2"/>
        <v>1</v>
      </c>
      <c r="O37">
        <f t="shared" si="3"/>
        <v>0</v>
      </c>
      <c r="P37" t="b">
        <f t="shared" si="4"/>
        <v>0</v>
      </c>
      <c r="Q37">
        <f t="shared" si="5"/>
        <v>0</v>
      </c>
      <c r="R37" t="b">
        <f t="shared" si="6"/>
        <v>0</v>
      </c>
      <c r="S37">
        <f t="shared" si="7"/>
        <v>0</v>
      </c>
      <c r="T37" t="b">
        <f t="shared" si="8"/>
        <v>0</v>
      </c>
      <c r="U37">
        <f t="shared" si="9"/>
        <v>0</v>
      </c>
      <c r="V37" t="b">
        <f t="shared" si="10"/>
        <v>0</v>
      </c>
      <c r="W37" t="b">
        <f t="shared" si="11"/>
        <v>0</v>
      </c>
      <c r="X37" t="b">
        <f t="shared" si="12"/>
        <v>0</v>
      </c>
      <c r="Y37" t="b">
        <f t="shared" si="13"/>
        <v>0</v>
      </c>
      <c r="Z37" t="b">
        <f t="shared" si="14"/>
        <v>0</v>
      </c>
      <c r="AA37" t="b">
        <f t="shared" si="15"/>
        <v>0</v>
      </c>
      <c r="AB37" t="b">
        <f t="shared" si="16"/>
        <v>1</v>
      </c>
      <c r="AC37" t="b">
        <f t="shared" si="17"/>
        <v>0</v>
      </c>
      <c r="AD37" t="b">
        <f t="shared" si="18"/>
        <v>1</v>
      </c>
      <c r="AE37" t="b">
        <f t="shared" si="19"/>
        <v>0</v>
      </c>
      <c r="AF37" t="b">
        <f t="shared" si="20"/>
        <v>0</v>
      </c>
      <c r="AG37" t="b">
        <f t="shared" si="21"/>
        <v>0</v>
      </c>
      <c r="AH37" t="b">
        <f t="shared" si="22"/>
        <v>1</v>
      </c>
      <c r="AI37" t="b">
        <f t="shared" si="23"/>
        <v>0</v>
      </c>
    </row>
    <row r="38" spans="1:35" x14ac:dyDescent="0.2">
      <c r="A38" s="10" t="s">
        <v>8</v>
      </c>
      <c r="B38" s="10"/>
      <c r="C38" s="10">
        <v>43</v>
      </c>
      <c r="D38" s="10" t="s">
        <v>9</v>
      </c>
      <c r="E38" s="10" t="s">
        <v>35</v>
      </c>
      <c r="F38" s="10">
        <v>0.5</v>
      </c>
      <c r="G38" s="10">
        <v>0</v>
      </c>
      <c r="H38" s="10">
        <v>0</v>
      </c>
      <c r="I38" s="10">
        <v>1</v>
      </c>
      <c r="J38" s="10" t="s">
        <v>33</v>
      </c>
      <c r="K38" s="10">
        <v>1</v>
      </c>
      <c r="L38">
        <f t="shared" si="0"/>
        <v>0</v>
      </c>
      <c r="M38">
        <f t="shared" si="1"/>
        <v>0</v>
      </c>
      <c r="N38">
        <f t="shared" si="2"/>
        <v>0</v>
      </c>
      <c r="O38">
        <f t="shared" si="3"/>
        <v>1</v>
      </c>
      <c r="P38" t="b">
        <f t="shared" si="4"/>
        <v>0</v>
      </c>
      <c r="Q38">
        <f t="shared" si="5"/>
        <v>0</v>
      </c>
      <c r="R38" t="b">
        <f t="shared" si="6"/>
        <v>0</v>
      </c>
      <c r="S38">
        <f t="shared" si="7"/>
        <v>0</v>
      </c>
      <c r="T38" t="b">
        <f t="shared" si="8"/>
        <v>0</v>
      </c>
      <c r="U38">
        <f t="shared" si="9"/>
        <v>0</v>
      </c>
      <c r="V38" t="b">
        <f t="shared" si="10"/>
        <v>0</v>
      </c>
      <c r="W38" t="b">
        <f t="shared" si="11"/>
        <v>0</v>
      </c>
      <c r="X38" t="b">
        <f t="shared" si="12"/>
        <v>0</v>
      </c>
      <c r="Y38" t="b">
        <f t="shared" si="13"/>
        <v>0</v>
      </c>
      <c r="Z38" t="b">
        <f t="shared" si="14"/>
        <v>0</v>
      </c>
      <c r="AA38" t="b">
        <f t="shared" si="15"/>
        <v>0</v>
      </c>
      <c r="AB38" t="b">
        <f t="shared" si="16"/>
        <v>0</v>
      </c>
      <c r="AC38" t="b">
        <f t="shared" si="17"/>
        <v>1</v>
      </c>
      <c r="AD38" t="b">
        <f t="shared" si="18"/>
        <v>1</v>
      </c>
      <c r="AE38" t="b">
        <f t="shared" si="19"/>
        <v>0</v>
      </c>
      <c r="AF38" t="b">
        <f t="shared" si="20"/>
        <v>1</v>
      </c>
      <c r="AG38" t="b">
        <f t="shared" si="21"/>
        <v>0</v>
      </c>
      <c r="AH38" t="b">
        <f t="shared" si="22"/>
        <v>0</v>
      </c>
      <c r="AI38" t="b">
        <f t="shared" si="23"/>
        <v>0</v>
      </c>
    </row>
    <row r="39" spans="1:35" x14ac:dyDescent="0.2">
      <c r="A39" s="10" t="s">
        <v>8</v>
      </c>
      <c r="B39" s="10"/>
      <c r="C39" s="10">
        <v>73</v>
      </c>
      <c r="D39" s="10" t="s">
        <v>13</v>
      </c>
      <c r="E39" s="10" t="s">
        <v>36</v>
      </c>
      <c r="F39" s="22">
        <v>0.5</v>
      </c>
      <c r="G39" s="10">
        <v>0.5</v>
      </c>
      <c r="H39" s="10">
        <v>1</v>
      </c>
      <c r="I39" s="10">
        <v>1</v>
      </c>
      <c r="J39" s="10" t="s">
        <v>33</v>
      </c>
      <c r="K39" s="10">
        <v>1</v>
      </c>
      <c r="L39">
        <f t="shared" si="0"/>
        <v>0</v>
      </c>
      <c r="M39">
        <f t="shared" si="1"/>
        <v>0</v>
      </c>
      <c r="N39">
        <f t="shared" si="2"/>
        <v>1</v>
      </c>
      <c r="O39">
        <f t="shared" si="3"/>
        <v>1</v>
      </c>
      <c r="P39" t="b">
        <f t="shared" si="4"/>
        <v>0</v>
      </c>
      <c r="Q39">
        <f t="shared" si="5"/>
        <v>0</v>
      </c>
      <c r="R39" t="b">
        <f t="shared" si="6"/>
        <v>0</v>
      </c>
      <c r="S39">
        <f t="shared" si="7"/>
        <v>0</v>
      </c>
      <c r="T39" t="b">
        <f t="shared" si="8"/>
        <v>0</v>
      </c>
      <c r="U39">
        <f t="shared" si="9"/>
        <v>0</v>
      </c>
      <c r="V39" t="b">
        <f t="shared" si="10"/>
        <v>0</v>
      </c>
      <c r="W39" t="b">
        <f t="shared" si="11"/>
        <v>0</v>
      </c>
      <c r="X39" t="b">
        <f t="shared" si="12"/>
        <v>1</v>
      </c>
      <c r="Y39" t="b">
        <f t="shared" si="13"/>
        <v>0</v>
      </c>
      <c r="Z39" t="b">
        <f t="shared" si="14"/>
        <v>0</v>
      </c>
      <c r="AA39" t="b">
        <f t="shared" si="15"/>
        <v>0</v>
      </c>
      <c r="AB39" t="b">
        <f t="shared" si="16"/>
        <v>1</v>
      </c>
      <c r="AC39" t="b">
        <f t="shared" si="17"/>
        <v>1</v>
      </c>
      <c r="AD39" t="b">
        <f t="shared" si="18"/>
        <v>1</v>
      </c>
      <c r="AE39" t="b">
        <f t="shared" si="19"/>
        <v>0</v>
      </c>
      <c r="AF39" t="b">
        <f t="shared" si="20"/>
        <v>1</v>
      </c>
      <c r="AG39" t="b">
        <f t="shared" si="21"/>
        <v>1</v>
      </c>
      <c r="AH39" t="b">
        <f t="shared" si="22"/>
        <v>1</v>
      </c>
      <c r="AI39" t="b">
        <f t="shared" si="23"/>
        <v>1</v>
      </c>
    </row>
    <row r="40" spans="1:35" x14ac:dyDescent="0.2">
      <c r="A40" s="10" t="s">
        <v>8</v>
      </c>
      <c r="B40" s="10"/>
      <c r="C40" s="10">
        <v>68</v>
      </c>
      <c r="D40" s="10" t="s">
        <v>9</v>
      </c>
      <c r="E40" s="10" t="s">
        <v>37</v>
      </c>
      <c r="F40" s="10">
        <v>0.5</v>
      </c>
      <c r="G40" s="10">
        <v>0.5</v>
      </c>
      <c r="H40" s="10">
        <v>1</v>
      </c>
      <c r="I40" s="10">
        <v>1</v>
      </c>
      <c r="J40" s="10" t="s">
        <v>33</v>
      </c>
      <c r="K40" s="10">
        <v>1</v>
      </c>
      <c r="L40">
        <f t="shared" si="0"/>
        <v>0</v>
      </c>
      <c r="M40">
        <f t="shared" si="1"/>
        <v>0</v>
      </c>
      <c r="N40">
        <f t="shared" si="2"/>
        <v>1</v>
      </c>
      <c r="O40">
        <f t="shared" si="3"/>
        <v>1</v>
      </c>
      <c r="P40" t="b">
        <f t="shared" si="4"/>
        <v>0</v>
      </c>
      <c r="Q40">
        <f t="shared" si="5"/>
        <v>0</v>
      </c>
      <c r="R40" t="b">
        <f t="shared" si="6"/>
        <v>0</v>
      </c>
      <c r="S40">
        <f t="shared" si="7"/>
        <v>0</v>
      </c>
      <c r="T40" t="b">
        <f t="shared" si="8"/>
        <v>0</v>
      </c>
      <c r="U40">
        <f t="shared" si="9"/>
        <v>0</v>
      </c>
      <c r="V40" t="b">
        <f t="shared" si="10"/>
        <v>0</v>
      </c>
      <c r="W40" t="b">
        <f t="shared" si="11"/>
        <v>0</v>
      </c>
      <c r="X40" t="b">
        <f t="shared" si="12"/>
        <v>1</v>
      </c>
      <c r="Y40" t="b">
        <f t="shared" si="13"/>
        <v>0</v>
      </c>
      <c r="Z40" t="b">
        <f t="shared" si="14"/>
        <v>0</v>
      </c>
      <c r="AA40" t="b">
        <f t="shared" si="15"/>
        <v>0</v>
      </c>
      <c r="AB40" t="b">
        <f t="shared" si="16"/>
        <v>1</v>
      </c>
      <c r="AC40" t="b">
        <f t="shared" si="17"/>
        <v>1</v>
      </c>
      <c r="AD40" t="b">
        <f t="shared" si="18"/>
        <v>1</v>
      </c>
      <c r="AE40" t="b">
        <f t="shared" si="19"/>
        <v>0</v>
      </c>
      <c r="AF40" t="b">
        <f t="shared" si="20"/>
        <v>1</v>
      </c>
      <c r="AG40" t="b">
        <f t="shared" si="21"/>
        <v>1</v>
      </c>
      <c r="AH40" t="b">
        <f t="shared" si="22"/>
        <v>1</v>
      </c>
      <c r="AI40" t="b">
        <f t="shared" si="23"/>
        <v>1</v>
      </c>
    </row>
    <row r="41" spans="1:35" x14ac:dyDescent="0.2">
      <c r="A41" s="10" t="s">
        <v>8</v>
      </c>
      <c r="B41" s="10"/>
      <c r="C41" s="10">
        <v>64</v>
      </c>
      <c r="D41" s="10" t="s">
        <v>13</v>
      </c>
      <c r="E41" s="10" t="s">
        <v>38</v>
      </c>
      <c r="F41" s="10">
        <v>0.5</v>
      </c>
      <c r="G41" s="10">
        <v>0.5</v>
      </c>
      <c r="H41" s="10">
        <v>0</v>
      </c>
      <c r="I41" s="10">
        <v>1</v>
      </c>
      <c r="J41" s="10" t="s">
        <v>33</v>
      </c>
      <c r="K41" s="10">
        <v>1</v>
      </c>
      <c r="L41">
        <f t="shared" si="0"/>
        <v>0</v>
      </c>
      <c r="M41">
        <f t="shared" si="1"/>
        <v>0</v>
      </c>
      <c r="N41">
        <f t="shared" si="2"/>
        <v>0</v>
      </c>
      <c r="O41">
        <f t="shared" si="3"/>
        <v>1</v>
      </c>
      <c r="P41" t="b">
        <f t="shared" si="4"/>
        <v>0</v>
      </c>
      <c r="Q41">
        <f t="shared" si="5"/>
        <v>0</v>
      </c>
      <c r="R41" t="b">
        <f t="shared" si="6"/>
        <v>0</v>
      </c>
      <c r="S41">
        <f t="shared" si="7"/>
        <v>0</v>
      </c>
      <c r="T41" t="b">
        <f t="shared" si="8"/>
        <v>0</v>
      </c>
      <c r="U41">
        <f t="shared" si="9"/>
        <v>0</v>
      </c>
      <c r="V41" t="b">
        <f t="shared" si="10"/>
        <v>0</v>
      </c>
      <c r="W41" t="b">
        <f t="shared" si="11"/>
        <v>0</v>
      </c>
      <c r="X41" t="b">
        <f t="shared" si="12"/>
        <v>0</v>
      </c>
      <c r="Y41" t="b">
        <f t="shared" si="13"/>
        <v>0</v>
      </c>
      <c r="Z41" t="b">
        <f t="shared" si="14"/>
        <v>0</v>
      </c>
      <c r="AA41" t="b">
        <f t="shared" si="15"/>
        <v>0</v>
      </c>
      <c r="AB41" t="b">
        <f t="shared" si="16"/>
        <v>0</v>
      </c>
      <c r="AC41" t="b">
        <f t="shared" si="17"/>
        <v>1</v>
      </c>
      <c r="AD41" t="b">
        <f t="shared" si="18"/>
        <v>1</v>
      </c>
      <c r="AE41" t="b">
        <f t="shared" si="19"/>
        <v>0</v>
      </c>
      <c r="AF41" t="b">
        <f t="shared" si="20"/>
        <v>1</v>
      </c>
      <c r="AG41" t="b">
        <f t="shared" si="21"/>
        <v>0</v>
      </c>
      <c r="AH41" t="b">
        <f t="shared" si="22"/>
        <v>0</v>
      </c>
      <c r="AI41" t="b">
        <f t="shared" si="23"/>
        <v>0</v>
      </c>
    </row>
    <row r="42" spans="1:35" x14ac:dyDescent="0.2">
      <c r="A42" s="10" t="s">
        <v>8</v>
      </c>
      <c r="B42" s="10"/>
      <c r="C42" s="10">
        <v>41</v>
      </c>
      <c r="D42" s="10" t="s">
        <v>9</v>
      </c>
      <c r="E42" s="10" t="s">
        <v>15</v>
      </c>
      <c r="F42" s="10">
        <v>0.5</v>
      </c>
      <c r="G42" s="10">
        <v>0</v>
      </c>
      <c r="H42" s="10">
        <v>0</v>
      </c>
      <c r="I42" s="10">
        <v>0.5</v>
      </c>
      <c r="J42" s="10" t="s">
        <v>33</v>
      </c>
      <c r="K42" s="10">
        <v>1</v>
      </c>
      <c r="L42">
        <f t="shared" si="0"/>
        <v>0</v>
      </c>
      <c r="M42">
        <f t="shared" si="1"/>
        <v>0</v>
      </c>
      <c r="N42">
        <f t="shared" si="2"/>
        <v>0</v>
      </c>
      <c r="O42">
        <f t="shared" si="3"/>
        <v>0</v>
      </c>
      <c r="P42" t="b">
        <f t="shared" si="4"/>
        <v>0</v>
      </c>
      <c r="Q42">
        <f t="shared" si="5"/>
        <v>0</v>
      </c>
      <c r="R42" t="b">
        <f t="shared" si="6"/>
        <v>0</v>
      </c>
      <c r="S42">
        <f t="shared" si="7"/>
        <v>0</v>
      </c>
      <c r="T42" t="b">
        <f t="shared" si="8"/>
        <v>0</v>
      </c>
      <c r="U42">
        <f t="shared" si="9"/>
        <v>0</v>
      </c>
      <c r="V42" t="b">
        <f t="shared" si="10"/>
        <v>0</v>
      </c>
      <c r="W42" t="b">
        <f t="shared" si="11"/>
        <v>0</v>
      </c>
      <c r="X42" t="b">
        <f t="shared" si="12"/>
        <v>0</v>
      </c>
      <c r="Y42" t="b">
        <f t="shared" si="13"/>
        <v>0</v>
      </c>
      <c r="Z42" t="b">
        <f t="shared" si="14"/>
        <v>0</v>
      </c>
      <c r="AA42" t="b">
        <f t="shared" si="15"/>
        <v>0</v>
      </c>
      <c r="AB42" t="b">
        <f t="shared" si="16"/>
        <v>0</v>
      </c>
      <c r="AC42" t="b">
        <f t="shared" si="17"/>
        <v>0</v>
      </c>
      <c r="AD42" t="b">
        <f t="shared" si="18"/>
        <v>0</v>
      </c>
      <c r="AE42" t="b">
        <f t="shared" si="19"/>
        <v>0</v>
      </c>
      <c r="AF42" t="b">
        <f t="shared" si="20"/>
        <v>0</v>
      </c>
      <c r="AG42" t="b">
        <f t="shared" si="21"/>
        <v>0</v>
      </c>
      <c r="AH42" t="b">
        <f t="shared" si="22"/>
        <v>0</v>
      </c>
      <c r="AI42" t="b">
        <f t="shared" si="23"/>
        <v>0</v>
      </c>
    </row>
    <row r="43" spans="1:35" x14ac:dyDescent="0.2">
      <c r="A43" s="10" t="s">
        <v>8</v>
      </c>
      <c r="B43" s="10"/>
      <c r="C43" s="10">
        <v>68</v>
      </c>
      <c r="D43" s="10" t="s">
        <v>13</v>
      </c>
      <c r="E43" s="10" t="s">
        <v>41</v>
      </c>
      <c r="F43" s="10">
        <v>0.5</v>
      </c>
      <c r="G43" s="10">
        <v>0</v>
      </c>
      <c r="H43" s="10">
        <v>0</v>
      </c>
      <c r="I43" s="10">
        <v>0</v>
      </c>
      <c r="J43" s="10" t="s">
        <v>33</v>
      </c>
      <c r="K43" s="10">
        <v>1</v>
      </c>
      <c r="L43">
        <f t="shared" si="0"/>
        <v>0</v>
      </c>
      <c r="M43">
        <f t="shared" si="1"/>
        <v>0</v>
      </c>
      <c r="N43">
        <f t="shared" si="2"/>
        <v>0</v>
      </c>
      <c r="O43">
        <f t="shared" si="3"/>
        <v>0</v>
      </c>
      <c r="P43" t="b">
        <f t="shared" si="4"/>
        <v>0</v>
      </c>
      <c r="Q43">
        <f t="shared" si="5"/>
        <v>0</v>
      </c>
      <c r="R43" t="b">
        <f t="shared" si="6"/>
        <v>0</v>
      </c>
      <c r="S43">
        <f t="shared" si="7"/>
        <v>0</v>
      </c>
      <c r="T43" t="b">
        <f t="shared" si="8"/>
        <v>0</v>
      </c>
      <c r="U43">
        <f t="shared" si="9"/>
        <v>0</v>
      </c>
      <c r="V43" t="b">
        <f t="shared" si="10"/>
        <v>0</v>
      </c>
      <c r="W43" t="b">
        <f t="shared" si="11"/>
        <v>0</v>
      </c>
      <c r="X43" t="b">
        <f t="shared" si="12"/>
        <v>0</v>
      </c>
      <c r="Y43" t="b">
        <f t="shared" si="13"/>
        <v>0</v>
      </c>
      <c r="Z43" t="b">
        <f t="shared" si="14"/>
        <v>0</v>
      </c>
      <c r="AA43" t="b">
        <f t="shared" si="15"/>
        <v>0</v>
      </c>
      <c r="AB43" t="b">
        <f t="shared" si="16"/>
        <v>0</v>
      </c>
      <c r="AC43" t="b">
        <f t="shared" si="17"/>
        <v>0</v>
      </c>
      <c r="AD43" t="b">
        <f t="shared" si="18"/>
        <v>0</v>
      </c>
      <c r="AE43" t="b">
        <f t="shared" si="19"/>
        <v>0</v>
      </c>
      <c r="AF43" t="b">
        <f t="shared" si="20"/>
        <v>0</v>
      </c>
      <c r="AG43" t="b">
        <f t="shared" si="21"/>
        <v>0</v>
      </c>
      <c r="AH43" t="b">
        <f t="shared" si="22"/>
        <v>0</v>
      </c>
      <c r="AI43" t="b">
        <f t="shared" si="23"/>
        <v>0</v>
      </c>
    </row>
    <row r="44" spans="1:35" x14ac:dyDescent="0.2">
      <c r="A44" s="10" t="s">
        <v>8</v>
      </c>
      <c r="B44" s="10"/>
      <c r="C44" s="10">
        <v>45</v>
      </c>
      <c r="D44" s="10" t="s">
        <v>9</v>
      </c>
      <c r="E44" s="10" t="s">
        <v>39</v>
      </c>
      <c r="F44" s="10">
        <v>0.5</v>
      </c>
      <c r="G44" s="10">
        <v>0.5</v>
      </c>
      <c r="H44" s="10">
        <v>1</v>
      </c>
      <c r="I44" s="10">
        <v>1</v>
      </c>
      <c r="J44" s="10" t="s">
        <v>33</v>
      </c>
      <c r="K44" s="10">
        <v>1</v>
      </c>
      <c r="L44">
        <f t="shared" si="0"/>
        <v>0</v>
      </c>
      <c r="M44">
        <f t="shared" si="1"/>
        <v>0</v>
      </c>
      <c r="N44">
        <f t="shared" si="2"/>
        <v>1</v>
      </c>
      <c r="O44">
        <f t="shared" si="3"/>
        <v>1</v>
      </c>
      <c r="P44" t="b">
        <f t="shared" si="4"/>
        <v>0</v>
      </c>
      <c r="Q44">
        <f t="shared" si="5"/>
        <v>0</v>
      </c>
      <c r="R44" t="b">
        <f t="shared" si="6"/>
        <v>0</v>
      </c>
      <c r="S44">
        <f t="shared" si="7"/>
        <v>0</v>
      </c>
      <c r="T44" t="b">
        <f t="shared" si="8"/>
        <v>0</v>
      </c>
      <c r="U44">
        <f t="shared" si="9"/>
        <v>0</v>
      </c>
      <c r="V44" t="b">
        <f t="shared" si="10"/>
        <v>0</v>
      </c>
      <c r="W44" t="b">
        <f t="shared" si="11"/>
        <v>0</v>
      </c>
      <c r="X44" t="b">
        <f t="shared" si="12"/>
        <v>1</v>
      </c>
      <c r="Y44" t="b">
        <f t="shared" si="13"/>
        <v>0</v>
      </c>
      <c r="Z44" t="b">
        <f t="shared" si="14"/>
        <v>0</v>
      </c>
      <c r="AA44" t="b">
        <f t="shared" si="15"/>
        <v>0</v>
      </c>
      <c r="AB44" t="b">
        <f t="shared" si="16"/>
        <v>1</v>
      </c>
      <c r="AC44" t="b">
        <f t="shared" si="17"/>
        <v>1</v>
      </c>
      <c r="AD44" t="b">
        <f t="shared" si="18"/>
        <v>1</v>
      </c>
      <c r="AE44" t="b">
        <f t="shared" si="19"/>
        <v>0</v>
      </c>
      <c r="AF44" t="b">
        <f t="shared" si="20"/>
        <v>1</v>
      </c>
      <c r="AG44" t="b">
        <f t="shared" si="21"/>
        <v>1</v>
      </c>
      <c r="AH44" t="b">
        <f t="shared" si="22"/>
        <v>1</v>
      </c>
      <c r="AI44" t="b">
        <f t="shared" si="23"/>
        <v>1</v>
      </c>
    </row>
    <row r="45" spans="1:35" x14ac:dyDescent="0.2">
      <c r="A45" s="10" t="s">
        <v>8</v>
      </c>
      <c r="B45" s="10"/>
      <c r="C45" s="10">
        <v>56</v>
      </c>
      <c r="D45" s="10" t="s">
        <v>9</v>
      </c>
      <c r="E45" s="10" t="s">
        <v>42</v>
      </c>
      <c r="F45" s="10">
        <v>0.5</v>
      </c>
      <c r="G45" s="10">
        <v>0</v>
      </c>
      <c r="H45" s="10">
        <v>0</v>
      </c>
      <c r="I45" s="10">
        <v>1</v>
      </c>
      <c r="J45" s="10" t="s">
        <v>33</v>
      </c>
      <c r="K45" s="10">
        <v>1</v>
      </c>
      <c r="L45">
        <f t="shared" si="0"/>
        <v>0</v>
      </c>
      <c r="M45">
        <f t="shared" si="1"/>
        <v>0</v>
      </c>
      <c r="N45">
        <f t="shared" si="2"/>
        <v>0</v>
      </c>
      <c r="O45">
        <f t="shared" si="3"/>
        <v>1</v>
      </c>
      <c r="P45" t="b">
        <f t="shared" si="4"/>
        <v>0</v>
      </c>
      <c r="Q45">
        <f t="shared" si="5"/>
        <v>0</v>
      </c>
      <c r="R45" t="b">
        <f t="shared" si="6"/>
        <v>0</v>
      </c>
      <c r="S45">
        <f t="shared" si="7"/>
        <v>0</v>
      </c>
      <c r="T45" t="b">
        <f t="shared" si="8"/>
        <v>0</v>
      </c>
      <c r="U45">
        <f t="shared" si="9"/>
        <v>0</v>
      </c>
      <c r="V45" t="b">
        <f t="shared" si="10"/>
        <v>0</v>
      </c>
      <c r="W45" t="b">
        <f t="shared" si="11"/>
        <v>0</v>
      </c>
      <c r="X45" t="b">
        <f t="shared" si="12"/>
        <v>0</v>
      </c>
      <c r="Y45" t="b">
        <f t="shared" si="13"/>
        <v>0</v>
      </c>
      <c r="Z45" t="b">
        <f t="shared" si="14"/>
        <v>0</v>
      </c>
      <c r="AA45" t="b">
        <f t="shared" si="15"/>
        <v>0</v>
      </c>
      <c r="AB45" t="b">
        <f t="shared" si="16"/>
        <v>0</v>
      </c>
      <c r="AC45" t="b">
        <f t="shared" si="17"/>
        <v>1</v>
      </c>
      <c r="AD45" t="b">
        <f t="shared" si="18"/>
        <v>1</v>
      </c>
      <c r="AE45" t="b">
        <f t="shared" si="19"/>
        <v>0</v>
      </c>
      <c r="AF45" t="b">
        <f t="shared" si="20"/>
        <v>1</v>
      </c>
      <c r="AG45" t="b">
        <f t="shared" si="21"/>
        <v>0</v>
      </c>
      <c r="AH45" t="b">
        <f t="shared" si="22"/>
        <v>0</v>
      </c>
      <c r="AI45" t="b">
        <f t="shared" si="23"/>
        <v>0</v>
      </c>
    </row>
    <row r="46" spans="1:35" x14ac:dyDescent="0.2">
      <c r="A46" s="10" t="s">
        <v>8</v>
      </c>
      <c r="B46" s="10"/>
      <c r="C46" s="10">
        <v>45</v>
      </c>
      <c r="D46" s="10" t="s">
        <v>13</v>
      </c>
      <c r="E46" s="10" t="s">
        <v>43</v>
      </c>
      <c r="F46" s="10">
        <v>0.5</v>
      </c>
      <c r="G46" s="10">
        <v>0</v>
      </c>
      <c r="H46" s="10">
        <v>0.5</v>
      </c>
      <c r="I46" s="10">
        <v>0</v>
      </c>
      <c r="J46" s="10" t="s">
        <v>33</v>
      </c>
      <c r="K46" s="10">
        <v>1</v>
      </c>
      <c r="L46">
        <f t="shared" si="0"/>
        <v>0</v>
      </c>
      <c r="M46">
        <f t="shared" si="1"/>
        <v>0</v>
      </c>
      <c r="N46">
        <f t="shared" si="2"/>
        <v>0</v>
      </c>
      <c r="O46">
        <f t="shared" si="3"/>
        <v>0</v>
      </c>
      <c r="P46" t="b">
        <f t="shared" si="4"/>
        <v>0</v>
      </c>
      <c r="Q46">
        <f t="shared" si="5"/>
        <v>0</v>
      </c>
      <c r="R46" t="b">
        <f t="shared" si="6"/>
        <v>0</v>
      </c>
      <c r="S46">
        <f t="shared" si="7"/>
        <v>0</v>
      </c>
      <c r="T46" t="b">
        <f t="shared" si="8"/>
        <v>0</v>
      </c>
      <c r="U46">
        <f t="shared" si="9"/>
        <v>0</v>
      </c>
      <c r="V46" t="b">
        <f t="shared" si="10"/>
        <v>0</v>
      </c>
      <c r="W46" t="b">
        <f t="shared" si="11"/>
        <v>0</v>
      </c>
      <c r="X46" t="b">
        <f t="shared" si="12"/>
        <v>0</v>
      </c>
      <c r="Y46" t="b">
        <f t="shared" si="13"/>
        <v>0</v>
      </c>
      <c r="Z46" t="b">
        <f t="shared" si="14"/>
        <v>0</v>
      </c>
      <c r="AA46" t="b">
        <f t="shared" si="15"/>
        <v>0</v>
      </c>
      <c r="AB46" t="b">
        <f t="shared" si="16"/>
        <v>0</v>
      </c>
      <c r="AC46" t="b">
        <f t="shared" si="17"/>
        <v>0</v>
      </c>
      <c r="AD46" t="b">
        <f t="shared" si="18"/>
        <v>0</v>
      </c>
      <c r="AE46" t="b">
        <f t="shared" si="19"/>
        <v>0</v>
      </c>
      <c r="AF46" t="b">
        <f t="shared" si="20"/>
        <v>0</v>
      </c>
      <c r="AG46" t="b">
        <f t="shared" si="21"/>
        <v>0</v>
      </c>
      <c r="AH46" t="b">
        <f t="shared" si="22"/>
        <v>0</v>
      </c>
      <c r="AI46" t="b">
        <f t="shared" si="23"/>
        <v>0</v>
      </c>
    </row>
    <row r="47" spans="1:35" x14ac:dyDescent="0.2">
      <c r="A47" s="10" t="s">
        <v>8</v>
      </c>
      <c r="B47" s="10"/>
      <c r="C47" s="10">
        <v>65</v>
      </c>
      <c r="D47" s="10" t="s">
        <v>9</v>
      </c>
      <c r="E47" s="10" t="s">
        <v>44</v>
      </c>
      <c r="F47" s="10">
        <v>0.5</v>
      </c>
      <c r="G47" s="10">
        <v>0</v>
      </c>
      <c r="H47" s="10">
        <v>1</v>
      </c>
      <c r="I47" s="10">
        <v>0</v>
      </c>
      <c r="J47" s="10" t="s">
        <v>33</v>
      </c>
      <c r="K47" s="10">
        <v>1</v>
      </c>
      <c r="L47">
        <f t="shared" si="0"/>
        <v>0</v>
      </c>
      <c r="M47">
        <f t="shared" si="1"/>
        <v>0</v>
      </c>
      <c r="N47">
        <f t="shared" si="2"/>
        <v>1</v>
      </c>
      <c r="O47">
        <f t="shared" si="3"/>
        <v>0</v>
      </c>
      <c r="P47" t="b">
        <f t="shared" si="4"/>
        <v>0</v>
      </c>
      <c r="Q47">
        <f t="shared" si="5"/>
        <v>0</v>
      </c>
      <c r="R47" t="b">
        <f t="shared" si="6"/>
        <v>0</v>
      </c>
      <c r="S47">
        <f t="shared" si="7"/>
        <v>0</v>
      </c>
      <c r="T47" t="b">
        <f t="shared" si="8"/>
        <v>0</v>
      </c>
      <c r="U47">
        <f t="shared" si="9"/>
        <v>0</v>
      </c>
      <c r="V47" t="b">
        <f t="shared" si="10"/>
        <v>0</v>
      </c>
      <c r="W47" t="b">
        <f t="shared" si="11"/>
        <v>0</v>
      </c>
      <c r="X47" t="b">
        <f t="shared" si="12"/>
        <v>0</v>
      </c>
      <c r="Y47" t="b">
        <f t="shared" si="13"/>
        <v>0</v>
      </c>
      <c r="Z47" t="b">
        <f t="shared" si="14"/>
        <v>0</v>
      </c>
      <c r="AA47" t="b">
        <f t="shared" si="15"/>
        <v>0</v>
      </c>
      <c r="AB47" t="b">
        <f t="shared" si="16"/>
        <v>1</v>
      </c>
      <c r="AC47" t="b">
        <f t="shared" si="17"/>
        <v>0</v>
      </c>
      <c r="AD47" t="b">
        <f t="shared" si="18"/>
        <v>1</v>
      </c>
      <c r="AE47" t="b">
        <f t="shared" si="19"/>
        <v>0</v>
      </c>
      <c r="AF47" t="b">
        <f t="shared" si="20"/>
        <v>0</v>
      </c>
      <c r="AG47" t="b">
        <f t="shared" si="21"/>
        <v>0</v>
      </c>
      <c r="AH47" t="b">
        <f t="shared" si="22"/>
        <v>1</v>
      </c>
      <c r="AI47" t="b">
        <f t="shared" si="23"/>
        <v>0</v>
      </c>
    </row>
    <row r="48" spans="1:35" x14ac:dyDescent="0.2">
      <c r="A48" s="10" t="s">
        <v>8</v>
      </c>
      <c r="B48" s="10"/>
      <c r="C48" s="10">
        <v>63</v>
      </c>
      <c r="D48" s="10" t="s">
        <v>9</v>
      </c>
      <c r="E48" s="10" t="s">
        <v>15</v>
      </c>
      <c r="F48" s="10">
        <v>0</v>
      </c>
      <c r="G48" s="10">
        <v>0</v>
      </c>
      <c r="H48" s="10">
        <v>1</v>
      </c>
      <c r="I48" s="10">
        <v>0.5</v>
      </c>
      <c r="J48" s="10" t="s">
        <v>33</v>
      </c>
      <c r="K48" s="10">
        <v>1</v>
      </c>
      <c r="L48">
        <f t="shared" si="0"/>
        <v>0</v>
      </c>
      <c r="M48">
        <f t="shared" si="1"/>
        <v>0</v>
      </c>
      <c r="N48">
        <f t="shared" si="2"/>
        <v>1</v>
      </c>
      <c r="O48">
        <f t="shared" si="3"/>
        <v>0</v>
      </c>
      <c r="P48" t="b">
        <f t="shared" si="4"/>
        <v>0</v>
      </c>
      <c r="Q48">
        <f t="shared" si="5"/>
        <v>0</v>
      </c>
      <c r="R48" t="b">
        <f t="shared" si="6"/>
        <v>0</v>
      </c>
      <c r="S48">
        <f t="shared" si="7"/>
        <v>0</v>
      </c>
      <c r="T48" t="b">
        <f t="shared" si="8"/>
        <v>0</v>
      </c>
      <c r="U48">
        <f t="shared" si="9"/>
        <v>0</v>
      </c>
      <c r="V48" t="b">
        <f t="shared" si="10"/>
        <v>0</v>
      </c>
      <c r="W48" t="b">
        <f t="shared" si="11"/>
        <v>0</v>
      </c>
      <c r="X48" t="b">
        <f t="shared" si="12"/>
        <v>0</v>
      </c>
      <c r="Y48" t="b">
        <f t="shared" si="13"/>
        <v>0</v>
      </c>
      <c r="Z48" t="b">
        <f t="shared" si="14"/>
        <v>0</v>
      </c>
      <c r="AA48" t="b">
        <f t="shared" si="15"/>
        <v>0</v>
      </c>
      <c r="AB48" t="b">
        <f t="shared" si="16"/>
        <v>1</v>
      </c>
      <c r="AC48" t="b">
        <f t="shared" si="17"/>
        <v>0</v>
      </c>
      <c r="AD48" t="b">
        <f t="shared" si="18"/>
        <v>1</v>
      </c>
      <c r="AE48" t="b">
        <f t="shared" si="19"/>
        <v>0</v>
      </c>
      <c r="AF48" t="b">
        <f t="shared" si="20"/>
        <v>0</v>
      </c>
      <c r="AG48" t="b">
        <f t="shared" si="21"/>
        <v>0</v>
      </c>
      <c r="AH48" t="b">
        <f t="shared" si="22"/>
        <v>1</v>
      </c>
      <c r="AI48" t="b">
        <f t="shared" si="23"/>
        <v>0</v>
      </c>
    </row>
    <row r="49" spans="1:35" x14ac:dyDescent="0.2">
      <c r="A49" s="10" t="s">
        <v>8</v>
      </c>
      <c r="B49" s="10"/>
      <c r="C49" s="10">
        <v>60</v>
      </c>
      <c r="D49" s="10" t="s">
        <v>9</v>
      </c>
      <c r="E49" s="10" t="s">
        <v>15</v>
      </c>
      <c r="F49" s="10">
        <v>0</v>
      </c>
      <c r="G49" s="10">
        <v>0</v>
      </c>
      <c r="H49" s="10">
        <v>0</v>
      </c>
      <c r="I49" s="10">
        <v>0</v>
      </c>
      <c r="J49" s="10" t="s">
        <v>33</v>
      </c>
      <c r="K49" s="10">
        <v>1</v>
      </c>
      <c r="L49">
        <f t="shared" si="0"/>
        <v>0</v>
      </c>
      <c r="M49">
        <f t="shared" si="1"/>
        <v>0</v>
      </c>
      <c r="N49">
        <f t="shared" si="2"/>
        <v>0</v>
      </c>
      <c r="O49">
        <f t="shared" si="3"/>
        <v>0</v>
      </c>
      <c r="P49" t="b">
        <f t="shared" si="4"/>
        <v>0</v>
      </c>
      <c r="Q49">
        <f t="shared" si="5"/>
        <v>0</v>
      </c>
      <c r="R49" t="b">
        <f t="shared" si="6"/>
        <v>0</v>
      </c>
      <c r="S49">
        <f t="shared" si="7"/>
        <v>0</v>
      </c>
      <c r="T49" t="b">
        <f t="shared" si="8"/>
        <v>0</v>
      </c>
      <c r="U49">
        <f t="shared" si="9"/>
        <v>0</v>
      </c>
      <c r="V49" t="b">
        <f t="shared" si="10"/>
        <v>0</v>
      </c>
      <c r="W49" t="b">
        <f t="shared" si="11"/>
        <v>0</v>
      </c>
      <c r="X49" t="b">
        <f t="shared" si="12"/>
        <v>0</v>
      </c>
      <c r="Y49" t="b">
        <f t="shared" si="13"/>
        <v>0</v>
      </c>
      <c r="Z49" t="b">
        <f t="shared" si="14"/>
        <v>0</v>
      </c>
      <c r="AA49" t="b">
        <f t="shared" si="15"/>
        <v>0</v>
      </c>
      <c r="AB49" t="b">
        <f t="shared" si="16"/>
        <v>0</v>
      </c>
      <c r="AC49" t="b">
        <f t="shared" si="17"/>
        <v>0</v>
      </c>
      <c r="AD49" t="b">
        <f t="shared" si="18"/>
        <v>0</v>
      </c>
      <c r="AE49" t="b">
        <f t="shared" si="19"/>
        <v>0</v>
      </c>
      <c r="AF49" t="b">
        <f t="shared" si="20"/>
        <v>0</v>
      </c>
      <c r="AG49" t="b">
        <f t="shared" si="21"/>
        <v>0</v>
      </c>
      <c r="AH49" t="b">
        <f t="shared" si="22"/>
        <v>0</v>
      </c>
      <c r="AI49" t="b">
        <f t="shared" si="23"/>
        <v>0</v>
      </c>
    </row>
    <row r="50" spans="1:35" x14ac:dyDescent="0.2">
      <c r="A50" s="10" t="s">
        <v>8</v>
      </c>
      <c r="B50" s="10"/>
      <c r="C50" s="10">
        <v>81</v>
      </c>
      <c r="D50" s="10" t="s">
        <v>9</v>
      </c>
      <c r="E50" s="10" t="s">
        <v>15</v>
      </c>
      <c r="F50" s="10">
        <v>0</v>
      </c>
      <c r="G50" s="10">
        <v>0</v>
      </c>
      <c r="H50" s="10">
        <v>0</v>
      </c>
      <c r="I50" s="10">
        <v>0</v>
      </c>
      <c r="J50" s="10" t="s">
        <v>33</v>
      </c>
      <c r="K50" s="10">
        <v>1</v>
      </c>
      <c r="L50">
        <f t="shared" si="0"/>
        <v>0</v>
      </c>
      <c r="M50">
        <f t="shared" si="1"/>
        <v>0</v>
      </c>
      <c r="N50">
        <f t="shared" si="2"/>
        <v>0</v>
      </c>
      <c r="O50">
        <f t="shared" si="3"/>
        <v>0</v>
      </c>
      <c r="P50" t="b">
        <f t="shared" si="4"/>
        <v>0</v>
      </c>
      <c r="Q50">
        <f t="shared" si="5"/>
        <v>0</v>
      </c>
      <c r="R50" t="b">
        <f t="shared" si="6"/>
        <v>0</v>
      </c>
      <c r="S50">
        <f t="shared" si="7"/>
        <v>0</v>
      </c>
      <c r="T50" t="b">
        <f t="shared" si="8"/>
        <v>0</v>
      </c>
      <c r="U50">
        <f t="shared" si="9"/>
        <v>0</v>
      </c>
      <c r="V50" t="b">
        <f t="shared" si="10"/>
        <v>0</v>
      </c>
      <c r="W50" t="b">
        <f t="shared" si="11"/>
        <v>0</v>
      </c>
      <c r="X50" t="b">
        <f t="shared" si="12"/>
        <v>0</v>
      </c>
      <c r="Y50" t="b">
        <f t="shared" si="13"/>
        <v>0</v>
      </c>
      <c r="Z50" t="b">
        <f t="shared" si="14"/>
        <v>0</v>
      </c>
      <c r="AA50" t="b">
        <f t="shared" si="15"/>
        <v>0</v>
      </c>
      <c r="AB50" t="b">
        <f t="shared" si="16"/>
        <v>0</v>
      </c>
      <c r="AC50" t="b">
        <f t="shared" si="17"/>
        <v>0</v>
      </c>
      <c r="AD50" t="b">
        <f t="shared" si="18"/>
        <v>0</v>
      </c>
      <c r="AE50" t="b">
        <f t="shared" si="19"/>
        <v>0</v>
      </c>
      <c r="AF50" t="b">
        <f t="shared" si="20"/>
        <v>0</v>
      </c>
      <c r="AG50" t="b">
        <f t="shared" si="21"/>
        <v>0</v>
      </c>
      <c r="AH50" t="b">
        <f t="shared" si="22"/>
        <v>0</v>
      </c>
      <c r="AI50" t="b">
        <f t="shared" si="23"/>
        <v>0</v>
      </c>
    </row>
    <row r="51" spans="1:35" x14ac:dyDescent="0.2">
      <c r="A51" s="10" t="s">
        <v>8</v>
      </c>
      <c r="B51" s="10"/>
      <c r="C51" s="10">
        <v>66</v>
      </c>
      <c r="D51" s="10" t="s">
        <v>9</v>
      </c>
      <c r="E51" s="10" t="s">
        <v>24</v>
      </c>
      <c r="F51" s="10">
        <v>0</v>
      </c>
      <c r="G51" s="10">
        <v>0</v>
      </c>
      <c r="H51" s="10">
        <v>0</v>
      </c>
      <c r="I51" s="10">
        <v>0</v>
      </c>
      <c r="J51" s="10" t="s">
        <v>33</v>
      </c>
      <c r="K51" s="10">
        <v>1</v>
      </c>
      <c r="L51">
        <f t="shared" si="0"/>
        <v>0</v>
      </c>
      <c r="M51">
        <f t="shared" si="1"/>
        <v>0</v>
      </c>
      <c r="N51">
        <f t="shared" si="2"/>
        <v>0</v>
      </c>
      <c r="O51">
        <f t="shared" si="3"/>
        <v>0</v>
      </c>
      <c r="P51" t="b">
        <f t="shared" si="4"/>
        <v>0</v>
      </c>
      <c r="Q51">
        <f t="shared" si="5"/>
        <v>0</v>
      </c>
      <c r="R51" t="b">
        <f t="shared" si="6"/>
        <v>0</v>
      </c>
      <c r="S51">
        <f t="shared" si="7"/>
        <v>0</v>
      </c>
      <c r="T51" t="b">
        <f t="shared" si="8"/>
        <v>0</v>
      </c>
      <c r="U51">
        <f t="shared" si="9"/>
        <v>0</v>
      </c>
      <c r="V51" t="b">
        <f t="shared" si="10"/>
        <v>0</v>
      </c>
      <c r="W51" t="b">
        <f t="shared" si="11"/>
        <v>0</v>
      </c>
      <c r="X51" t="b">
        <f t="shared" si="12"/>
        <v>0</v>
      </c>
      <c r="Y51" t="b">
        <f t="shared" si="13"/>
        <v>0</v>
      </c>
      <c r="Z51" t="b">
        <f t="shared" si="14"/>
        <v>0</v>
      </c>
      <c r="AA51" t="b">
        <f t="shared" si="15"/>
        <v>0</v>
      </c>
      <c r="AB51" t="b">
        <f t="shared" si="16"/>
        <v>0</v>
      </c>
      <c r="AC51" t="b">
        <f t="shared" si="17"/>
        <v>0</v>
      </c>
      <c r="AD51" t="b">
        <f t="shared" si="18"/>
        <v>0</v>
      </c>
      <c r="AE51" t="b">
        <f t="shared" si="19"/>
        <v>0</v>
      </c>
      <c r="AF51" t="b">
        <f t="shared" si="20"/>
        <v>0</v>
      </c>
      <c r="AG51" t="b">
        <f t="shared" si="21"/>
        <v>0</v>
      </c>
      <c r="AH51" t="b">
        <f t="shared" si="22"/>
        <v>0</v>
      </c>
      <c r="AI51" t="b">
        <f t="shared" si="23"/>
        <v>0</v>
      </c>
    </row>
    <row r="52" spans="1:35" x14ac:dyDescent="0.2">
      <c r="A52" s="10" t="s">
        <v>8</v>
      </c>
      <c r="B52" s="10"/>
      <c r="C52" s="10">
        <v>64</v>
      </c>
      <c r="D52" s="10" t="s">
        <v>13</v>
      </c>
      <c r="E52" s="10" t="s">
        <v>15</v>
      </c>
      <c r="F52" s="10">
        <v>0</v>
      </c>
      <c r="G52" s="10">
        <v>0</v>
      </c>
      <c r="H52" s="10">
        <v>1</v>
      </c>
      <c r="I52" s="10">
        <v>0.5</v>
      </c>
      <c r="J52" s="10" t="s">
        <v>33</v>
      </c>
      <c r="K52" s="10">
        <v>1</v>
      </c>
      <c r="L52">
        <f t="shared" si="0"/>
        <v>0</v>
      </c>
      <c r="M52">
        <f t="shared" si="1"/>
        <v>0</v>
      </c>
      <c r="N52">
        <f t="shared" si="2"/>
        <v>1</v>
      </c>
      <c r="O52">
        <f t="shared" si="3"/>
        <v>0</v>
      </c>
      <c r="P52" t="b">
        <f t="shared" si="4"/>
        <v>0</v>
      </c>
      <c r="Q52">
        <f t="shared" si="5"/>
        <v>0</v>
      </c>
      <c r="R52" t="b">
        <f t="shared" si="6"/>
        <v>0</v>
      </c>
      <c r="S52">
        <f t="shared" si="7"/>
        <v>0</v>
      </c>
      <c r="T52" t="b">
        <f t="shared" si="8"/>
        <v>0</v>
      </c>
      <c r="U52">
        <f t="shared" si="9"/>
        <v>0</v>
      </c>
      <c r="V52" t="b">
        <f t="shared" si="10"/>
        <v>0</v>
      </c>
      <c r="W52" t="b">
        <f t="shared" si="11"/>
        <v>0</v>
      </c>
      <c r="X52" t="b">
        <f t="shared" si="12"/>
        <v>0</v>
      </c>
      <c r="Y52" t="b">
        <f t="shared" si="13"/>
        <v>0</v>
      </c>
      <c r="Z52" t="b">
        <f t="shared" si="14"/>
        <v>0</v>
      </c>
      <c r="AA52" t="b">
        <f t="shared" si="15"/>
        <v>0</v>
      </c>
      <c r="AB52" t="b">
        <f t="shared" si="16"/>
        <v>1</v>
      </c>
      <c r="AC52" t="b">
        <f t="shared" si="17"/>
        <v>0</v>
      </c>
      <c r="AD52" t="b">
        <f t="shared" si="18"/>
        <v>1</v>
      </c>
      <c r="AE52" t="b">
        <f t="shared" si="19"/>
        <v>0</v>
      </c>
      <c r="AF52" t="b">
        <f t="shared" si="20"/>
        <v>0</v>
      </c>
      <c r="AG52" t="b">
        <f t="shared" si="21"/>
        <v>0</v>
      </c>
      <c r="AH52" t="b">
        <f t="shared" si="22"/>
        <v>1</v>
      </c>
      <c r="AI52" t="b">
        <f t="shared" si="23"/>
        <v>0</v>
      </c>
    </row>
    <row r="53" spans="1:35" x14ac:dyDescent="0.2">
      <c r="A53" s="10" t="s">
        <v>8</v>
      </c>
      <c r="B53" s="10"/>
      <c r="C53" s="10">
        <v>68</v>
      </c>
      <c r="D53" s="10" t="s">
        <v>9</v>
      </c>
      <c r="E53" s="10" t="s">
        <v>15</v>
      </c>
      <c r="F53" s="10">
        <v>0</v>
      </c>
      <c r="G53" s="10">
        <v>1</v>
      </c>
      <c r="H53" s="10">
        <v>0</v>
      </c>
      <c r="I53" s="10">
        <v>0</v>
      </c>
      <c r="J53" s="10" t="s">
        <v>33</v>
      </c>
      <c r="K53" s="10">
        <v>1</v>
      </c>
      <c r="L53">
        <f t="shared" si="0"/>
        <v>0</v>
      </c>
      <c r="M53">
        <f t="shared" si="1"/>
        <v>1</v>
      </c>
      <c r="N53">
        <f t="shared" si="2"/>
        <v>0</v>
      </c>
      <c r="O53">
        <f t="shared" si="3"/>
        <v>0</v>
      </c>
      <c r="P53" t="b">
        <f t="shared" si="4"/>
        <v>0</v>
      </c>
      <c r="Q53">
        <f t="shared" si="5"/>
        <v>0</v>
      </c>
      <c r="R53" t="b">
        <f t="shared" si="6"/>
        <v>0</v>
      </c>
      <c r="S53">
        <f t="shared" si="7"/>
        <v>0</v>
      </c>
      <c r="T53" t="b">
        <f t="shared" si="8"/>
        <v>0</v>
      </c>
      <c r="U53">
        <f t="shared" si="9"/>
        <v>0</v>
      </c>
      <c r="V53" t="b">
        <f t="shared" si="10"/>
        <v>0</v>
      </c>
      <c r="W53" t="b">
        <f t="shared" si="11"/>
        <v>0</v>
      </c>
      <c r="X53" t="b">
        <f t="shared" si="12"/>
        <v>0</v>
      </c>
      <c r="Y53" t="b">
        <f t="shared" si="13"/>
        <v>0</v>
      </c>
      <c r="Z53" t="b">
        <f t="shared" si="14"/>
        <v>0</v>
      </c>
      <c r="AA53" t="b">
        <f t="shared" si="15"/>
        <v>1</v>
      </c>
      <c r="AB53" t="b">
        <f t="shared" si="16"/>
        <v>0</v>
      </c>
      <c r="AC53" t="b">
        <f t="shared" si="17"/>
        <v>0</v>
      </c>
      <c r="AD53" t="b">
        <f t="shared" si="18"/>
        <v>0</v>
      </c>
      <c r="AE53" t="b">
        <f t="shared" si="19"/>
        <v>0</v>
      </c>
      <c r="AF53" t="b">
        <f t="shared" si="20"/>
        <v>1</v>
      </c>
      <c r="AG53" t="b">
        <f t="shared" si="21"/>
        <v>0</v>
      </c>
      <c r="AH53" t="b">
        <f t="shared" si="22"/>
        <v>1</v>
      </c>
      <c r="AI53" t="b">
        <f t="shared" si="23"/>
        <v>0</v>
      </c>
    </row>
    <row r="54" spans="1:35" x14ac:dyDescent="0.2">
      <c r="A54" s="10" t="s">
        <v>8</v>
      </c>
      <c r="B54" s="10"/>
      <c r="C54" s="10">
        <v>56</v>
      </c>
      <c r="D54" s="10" t="s">
        <v>13</v>
      </c>
      <c r="E54" s="10" t="s">
        <v>45</v>
      </c>
      <c r="F54" s="10">
        <v>0</v>
      </c>
      <c r="G54" s="10">
        <v>0</v>
      </c>
      <c r="H54" s="10">
        <v>1</v>
      </c>
      <c r="I54" s="10">
        <v>0.5</v>
      </c>
      <c r="J54" s="10" t="s">
        <v>33</v>
      </c>
      <c r="K54" s="10">
        <v>1</v>
      </c>
      <c r="L54">
        <f t="shared" si="0"/>
        <v>0</v>
      </c>
      <c r="M54">
        <f t="shared" si="1"/>
        <v>0</v>
      </c>
      <c r="N54">
        <f t="shared" si="2"/>
        <v>1</v>
      </c>
      <c r="O54">
        <f t="shared" si="3"/>
        <v>0</v>
      </c>
      <c r="P54" t="b">
        <f t="shared" si="4"/>
        <v>0</v>
      </c>
      <c r="Q54">
        <f t="shared" si="5"/>
        <v>0</v>
      </c>
      <c r="R54" t="b">
        <f t="shared" si="6"/>
        <v>0</v>
      </c>
      <c r="S54">
        <f t="shared" si="7"/>
        <v>0</v>
      </c>
      <c r="T54" t="b">
        <f t="shared" si="8"/>
        <v>0</v>
      </c>
      <c r="U54">
        <f t="shared" si="9"/>
        <v>0</v>
      </c>
      <c r="V54" t="b">
        <f t="shared" si="10"/>
        <v>0</v>
      </c>
      <c r="W54" t="b">
        <f t="shared" si="11"/>
        <v>0</v>
      </c>
      <c r="X54" t="b">
        <f t="shared" si="12"/>
        <v>0</v>
      </c>
      <c r="Y54" t="b">
        <f t="shared" si="13"/>
        <v>0</v>
      </c>
      <c r="Z54" t="b">
        <f t="shared" si="14"/>
        <v>0</v>
      </c>
      <c r="AA54" t="b">
        <f t="shared" si="15"/>
        <v>0</v>
      </c>
      <c r="AB54" t="b">
        <f t="shared" si="16"/>
        <v>1</v>
      </c>
      <c r="AC54" t="b">
        <f t="shared" si="17"/>
        <v>0</v>
      </c>
      <c r="AD54" t="b">
        <f t="shared" si="18"/>
        <v>1</v>
      </c>
      <c r="AE54" t="b">
        <f t="shared" si="19"/>
        <v>0</v>
      </c>
      <c r="AF54" t="b">
        <f t="shared" si="20"/>
        <v>0</v>
      </c>
      <c r="AG54" t="b">
        <f t="shared" si="21"/>
        <v>0</v>
      </c>
      <c r="AH54" t="b">
        <f t="shared" si="22"/>
        <v>1</v>
      </c>
      <c r="AI54" t="b">
        <f t="shared" si="23"/>
        <v>0</v>
      </c>
    </row>
    <row r="55" spans="1:35" x14ac:dyDescent="0.2">
      <c r="A55" s="10" t="s">
        <v>8</v>
      </c>
      <c r="B55" s="10"/>
      <c r="C55" s="10">
        <v>87</v>
      </c>
      <c r="D55" s="10" t="s">
        <v>13</v>
      </c>
      <c r="E55" s="10" t="s">
        <v>44</v>
      </c>
      <c r="F55" s="10">
        <v>0</v>
      </c>
      <c r="G55" s="10">
        <v>0</v>
      </c>
      <c r="H55" s="10">
        <v>0</v>
      </c>
      <c r="I55" s="10">
        <v>0</v>
      </c>
      <c r="J55" s="10" t="s">
        <v>33</v>
      </c>
      <c r="K55" s="10">
        <v>1</v>
      </c>
      <c r="L55">
        <f t="shared" si="0"/>
        <v>0</v>
      </c>
      <c r="M55">
        <f t="shared" si="1"/>
        <v>0</v>
      </c>
      <c r="N55">
        <f t="shared" si="2"/>
        <v>0</v>
      </c>
      <c r="O55">
        <f t="shared" si="3"/>
        <v>0</v>
      </c>
      <c r="P55" t="b">
        <f t="shared" si="4"/>
        <v>0</v>
      </c>
      <c r="Q55">
        <f t="shared" si="5"/>
        <v>0</v>
      </c>
      <c r="R55" t="b">
        <f t="shared" si="6"/>
        <v>0</v>
      </c>
      <c r="S55">
        <f t="shared" si="7"/>
        <v>0</v>
      </c>
      <c r="T55" t="b">
        <f t="shared" si="8"/>
        <v>0</v>
      </c>
      <c r="U55">
        <f t="shared" si="9"/>
        <v>0</v>
      </c>
      <c r="V55" t="b">
        <f t="shared" si="10"/>
        <v>0</v>
      </c>
      <c r="W55" t="b">
        <f t="shared" si="11"/>
        <v>0</v>
      </c>
      <c r="X55" t="b">
        <f t="shared" si="12"/>
        <v>0</v>
      </c>
      <c r="Y55" t="b">
        <f t="shared" si="13"/>
        <v>0</v>
      </c>
      <c r="Z55" t="b">
        <f t="shared" si="14"/>
        <v>0</v>
      </c>
      <c r="AA55" t="b">
        <f t="shared" si="15"/>
        <v>0</v>
      </c>
      <c r="AB55" t="b">
        <f t="shared" si="16"/>
        <v>0</v>
      </c>
      <c r="AC55" t="b">
        <f t="shared" si="17"/>
        <v>0</v>
      </c>
      <c r="AD55" t="b">
        <f t="shared" si="18"/>
        <v>0</v>
      </c>
      <c r="AE55" t="b">
        <f t="shared" si="19"/>
        <v>0</v>
      </c>
      <c r="AF55" t="b">
        <f t="shared" si="20"/>
        <v>0</v>
      </c>
      <c r="AG55" t="b">
        <f t="shared" si="21"/>
        <v>0</v>
      </c>
      <c r="AH55" t="b">
        <f t="shared" si="22"/>
        <v>0</v>
      </c>
      <c r="AI55" t="b">
        <f t="shared" si="23"/>
        <v>0</v>
      </c>
    </row>
    <row r="56" spans="1:35" x14ac:dyDescent="0.2">
      <c r="A56" s="10" t="s">
        <v>8</v>
      </c>
      <c r="B56" s="10"/>
      <c r="C56" s="10">
        <v>48</v>
      </c>
      <c r="D56" s="10" t="s">
        <v>9</v>
      </c>
      <c r="E56" s="10" t="s">
        <v>46</v>
      </c>
      <c r="F56" s="10">
        <v>0</v>
      </c>
      <c r="G56" s="10">
        <v>0</v>
      </c>
      <c r="H56" s="10">
        <v>0</v>
      </c>
      <c r="I56" s="10">
        <v>0</v>
      </c>
      <c r="J56" s="10" t="s">
        <v>33</v>
      </c>
      <c r="K56" s="10">
        <v>1</v>
      </c>
      <c r="L56">
        <f t="shared" si="0"/>
        <v>0</v>
      </c>
      <c r="M56">
        <f t="shared" si="1"/>
        <v>0</v>
      </c>
      <c r="N56">
        <f t="shared" si="2"/>
        <v>0</v>
      </c>
      <c r="O56">
        <f t="shared" si="3"/>
        <v>0</v>
      </c>
      <c r="P56" t="b">
        <f t="shared" si="4"/>
        <v>0</v>
      </c>
      <c r="Q56">
        <f t="shared" si="5"/>
        <v>0</v>
      </c>
      <c r="R56" t="b">
        <f t="shared" si="6"/>
        <v>0</v>
      </c>
      <c r="S56">
        <f t="shared" si="7"/>
        <v>0</v>
      </c>
      <c r="T56" t="b">
        <f t="shared" si="8"/>
        <v>0</v>
      </c>
      <c r="U56">
        <f t="shared" si="9"/>
        <v>0</v>
      </c>
      <c r="V56" t="b">
        <f t="shared" si="10"/>
        <v>0</v>
      </c>
      <c r="W56" t="b">
        <f t="shared" si="11"/>
        <v>0</v>
      </c>
      <c r="X56" t="b">
        <f t="shared" si="12"/>
        <v>0</v>
      </c>
      <c r="Y56" t="b">
        <f t="shared" si="13"/>
        <v>0</v>
      </c>
      <c r="Z56" t="b">
        <f t="shared" si="14"/>
        <v>0</v>
      </c>
      <c r="AA56" t="b">
        <f t="shared" si="15"/>
        <v>0</v>
      </c>
      <c r="AB56" t="b">
        <f t="shared" si="16"/>
        <v>0</v>
      </c>
      <c r="AC56" t="b">
        <f t="shared" si="17"/>
        <v>0</v>
      </c>
      <c r="AD56" t="b">
        <f t="shared" si="18"/>
        <v>0</v>
      </c>
      <c r="AE56" t="b">
        <f t="shared" si="19"/>
        <v>0</v>
      </c>
      <c r="AF56" t="b">
        <f t="shared" si="20"/>
        <v>0</v>
      </c>
      <c r="AG56" t="b">
        <f t="shared" si="21"/>
        <v>0</v>
      </c>
      <c r="AH56" t="b">
        <f t="shared" si="22"/>
        <v>0</v>
      </c>
      <c r="AI56" t="b">
        <f t="shared" si="23"/>
        <v>0</v>
      </c>
    </row>
    <row r="57" spans="1:35" x14ac:dyDescent="0.2">
      <c r="A57" s="10" t="s">
        <v>8</v>
      </c>
      <c r="B57" s="10"/>
      <c r="C57" s="10">
        <v>78</v>
      </c>
      <c r="D57" s="10" t="s">
        <v>9</v>
      </c>
      <c r="E57" s="10" t="s">
        <v>47</v>
      </c>
      <c r="F57" s="10">
        <v>0</v>
      </c>
      <c r="G57" s="10">
        <v>0</v>
      </c>
      <c r="H57" s="10">
        <v>0</v>
      </c>
      <c r="I57" s="10">
        <v>0.5</v>
      </c>
      <c r="J57" s="10" t="s">
        <v>33</v>
      </c>
      <c r="K57" s="10">
        <v>1</v>
      </c>
      <c r="L57">
        <f t="shared" si="0"/>
        <v>0</v>
      </c>
      <c r="M57">
        <f t="shared" si="1"/>
        <v>0</v>
      </c>
      <c r="N57">
        <f t="shared" si="2"/>
        <v>0</v>
      </c>
      <c r="O57">
        <f t="shared" si="3"/>
        <v>0</v>
      </c>
      <c r="P57" t="b">
        <f t="shared" si="4"/>
        <v>0</v>
      </c>
      <c r="Q57">
        <f t="shared" si="5"/>
        <v>0</v>
      </c>
      <c r="R57" t="b">
        <f t="shared" si="6"/>
        <v>0</v>
      </c>
      <c r="S57">
        <f t="shared" si="7"/>
        <v>0</v>
      </c>
      <c r="T57" t="b">
        <f t="shared" si="8"/>
        <v>0</v>
      </c>
      <c r="U57">
        <f t="shared" si="9"/>
        <v>0</v>
      </c>
      <c r="V57" t="b">
        <f t="shared" si="10"/>
        <v>0</v>
      </c>
      <c r="W57" t="b">
        <f t="shared" si="11"/>
        <v>0</v>
      </c>
      <c r="X57" t="b">
        <f t="shared" si="12"/>
        <v>0</v>
      </c>
      <c r="Y57" t="b">
        <f t="shared" si="13"/>
        <v>0</v>
      </c>
      <c r="Z57" t="b">
        <f t="shared" si="14"/>
        <v>0</v>
      </c>
      <c r="AA57" t="b">
        <f t="shared" si="15"/>
        <v>0</v>
      </c>
      <c r="AB57" t="b">
        <f t="shared" si="16"/>
        <v>0</v>
      </c>
      <c r="AC57" t="b">
        <f t="shared" si="17"/>
        <v>0</v>
      </c>
      <c r="AD57" t="b">
        <f t="shared" si="18"/>
        <v>0</v>
      </c>
      <c r="AE57" t="b">
        <f t="shared" si="19"/>
        <v>0</v>
      </c>
      <c r="AF57" t="b">
        <f t="shared" si="20"/>
        <v>0</v>
      </c>
      <c r="AG57" t="b">
        <f t="shared" si="21"/>
        <v>0</v>
      </c>
      <c r="AH57" t="b">
        <f t="shared" si="22"/>
        <v>0</v>
      </c>
      <c r="AI57" t="b">
        <f t="shared" si="23"/>
        <v>0</v>
      </c>
    </row>
    <row r="58" spans="1:35" x14ac:dyDescent="0.2">
      <c r="A58" s="10" t="s">
        <v>8</v>
      </c>
      <c r="B58" s="10"/>
      <c r="C58" s="10">
        <v>72</v>
      </c>
      <c r="D58" s="10" t="s">
        <v>13</v>
      </c>
      <c r="E58" s="10" t="s">
        <v>12</v>
      </c>
      <c r="F58" s="10">
        <v>0</v>
      </c>
      <c r="G58" s="10">
        <v>0.5</v>
      </c>
      <c r="H58" s="10">
        <v>0</v>
      </c>
      <c r="I58" s="10">
        <v>0</v>
      </c>
      <c r="J58" s="10" t="s">
        <v>33</v>
      </c>
      <c r="K58" s="10">
        <v>1</v>
      </c>
      <c r="L58">
        <f t="shared" si="0"/>
        <v>0</v>
      </c>
      <c r="M58">
        <f t="shared" si="1"/>
        <v>0</v>
      </c>
      <c r="N58">
        <f t="shared" si="2"/>
        <v>0</v>
      </c>
      <c r="O58">
        <f t="shared" si="3"/>
        <v>0</v>
      </c>
      <c r="P58" t="b">
        <f t="shared" si="4"/>
        <v>0</v>
      </c>
      <c r="Q58">
        <f t="shared" si="5"/>
        <v>0</v>
      </c>
      <c r="R58" t="b">
        <f t="shared" si="6"/>
        <v>0</v>
      </c>
      <c r="S58">
        <f t="shared" si="7"/>
        <v>0</v>
      </c>
      <c r="T58" t="b">
        <f t="shared" si="8"/>
        <v>0</v>
      </c>
      <c r="U58">
        <f t="shared" si="9"/>
        <v>0</v>
      </c>
      <c r="V58" t="b">
        <f t="shared" si="10"/>
        <v>0</v>
      </c>
      <c r="W58" t="b">
        <f t="shared" si="11"/>
        <v>0</v>
      </c>
      <c r="X58" t="b">
        <f t="shared" si="12"/>
        <v>0</v>
      </c>
      <c r="Y58" t="b">
        <f t="shared" si="13"/>
        <v>0</v>
      </c>
      <c r="Z58" t="b">
        <f t="shared" si="14"/>
        <v>0</v>
      </c>
      <c r="AA58" t="b">
        <f t="shared" si="15"/>
        <v>0</v>
      </c>
      <c r="AB58" t="b">
        <f t="shared" si="16"/>
        <v>0</v>
      </c>
      <c r="AC58" t="b">
        <f t="shared" si="17"/>
        <v>0</v>
      </c>
      <c r="AD58" t="b">
        <f t="shared" si="18"/>
        <v>0</v>
      </c>
      <c r="AE58" t="b">
        <f t="shared" si="19"/>
        <v>0</v>
      </c>
      <c r="AF58" t="b">
        <f t="shared" si="20"/>
        <v>0</v>
      </c>
      <c r="AG58" t="b">
        <f t="shared" si="21"/>
        <v>0</v>
      </c>
      <c r="AH58" t="b">
        <f t="shared" si="22"/>
        <v>0</v>
      </c>
      <c r="AI58" t="b">
        <f t="shared" si="23"/>
        <v>0</v>
      </c>
    </row>
    <row r="59" spans="1:35" x14ac:dyDescent="0.2">
      <c r="A59" s="10" t="s">
        <v>8</v>
      </c>
      <c r="B59" s="10"/>
      <c r="C59" s="10">
        <v>63</v>
      </c>
      <c r="D59" s="10" t="s">
        <v>13</v>
      </c>
      <c r="E59" s="10" t="s">
        <v>48</v>
      </c>
      <c r="F59" s="10">
        <v>0</v>
      </c>
      <c r="G59" s="10">
        <v>0</v>
      </c>
      <c r="H59" s="10">
        <v>0</v>
      </c>
      <c r="I59" s="10">
        <v>0</v>
      </c>
      <c r="J59" s="10" t="s">
        <v>33</v>
      </c>
      <c r="K59" s="10">
        <v>1</v>
      </c>
      <c r="L59">
        <f t="shared" si="0"/>
        <v>0</v>
      </c>
      <c r="M59">
        <f t="shared" si="1"/>
        <v>0</v>
      </c>
      <c r="N59">
        <f t="shared" si="2"/>
        <v>0</v>
      </c>
      <c r="O59">
        <f t="shared" si="3"/>
        <v>0</v>
      </c>
      <c r="P59" t="b">
        <f t="shared" si="4"/>
        <v>0</v>
      </c>
      <c r="Q59">
        <f t="shared" si="5"/>
        <v>0</v>
      </c>
      <c r="R59" t="b">
        <f t="shared" si="6"/>
        <v>0</v>
      </c>
      <c r="S59">
        <f t="shared" si="7"/>
        <v>0</v>
      </c>
      <c r="T59" t="b">
        <f t="shared" si="8"/>
        <v>0</v>
      </c>
      <c r="U59">
        <f t="shared" si="9"/>
        <v>0</v>
      </c>
      <c r="V59" t="b">
        <f t="shared" si="10"/>
        <v>0</v>
      </c>
      <c r="W59" t="b">
        <f t="shared" si="11"/>
        <v>0</v>
      </c>
      <c r="X59" t="b">
        <f t="shared" si="12"/>
        <v>0</v>
      </c>
      <c r="Y59" t="b">
        <f t="shared" si="13"/>
        <v>0</v>
      </c>
      <c r="Z59" t="b">
        <f t="shared" si="14"/>
        <v>0</v>
      </c>
      <c r="AA59" t="b">
        <f t="shared" si="15"/>
        <v>0</v>
      </c>
      <c r="AB59" t="b">
        <f t="shared" si="16"/>
        <v>0</v>
      </c>
      <c r="AC59" t="b">
        <f t="shared" si="17"/>
        <v>0</v>
      </c>
      <c r="AD59" t="b">
        <f t="shared" si="18"/>
        <v>0</v>
      </c>
      <c r="AE59" t="b">
        <f t="shared" si="19"/>
        <v>0</v>
      </c>
      <c r="AF59" t="b">
        <f t="shared" si="20"/>
        <v>0</v>
      </c>
      <c r="AG59" t="b">
        <f t="shared" si="21"/>
        <v>0</v>
      </c>
      <c r="AH59" t="b">
        <f t="shared" si="22"/>
        <v>0</v>
      </c>
      <c r="AI59" t="b">
        <f t="shared" si="23"/>
        <v>0</v>
      </c>
    </row>
    <row r="60" spans="1:35" x14ac:dyDescent="0.2">
      <c r="A60" s="10" t="s">
        <v>8</v>
      </c>
      <c r="B60" s="10"/>
      <c r="C60" s="10">
        <v>51</v>
      </c>
      <c r="D60" s="10" t="s">
        <v>13</v>
      </c>
      <c r="E60" s="10" t="s">
        <v>49</v>
      </c>
      <c r="F60" s="10">
        <v>0</v>
      </c>
      <c r="G60" s="10">
        <v>0</v>
      </c>
      <c r="H60" s="10">
        <v>0</v>
      </c>
      <c r="I60" s="10">
        <v>0</v>
      </c>
      <c r="J60" s="10" t="s">
        <v>33</v>
      </c>
      <c r="K60" s="10">
        <v>1</v>
      </c>
      <c r="L60">
        <f t="shared" si="0"/>
        <v>0</v>
      </c>
      <c r="M60">
        <f t="shared" si="1"/>
        <v>0</v>
      </c>
      <c r="N60">
        <f t="shared" si="2"/>
        <v>0</v>
      </c>
      <c r="O60">
        <f t="shared" si="3"/>
        <v>0</v>
      </c>
      <c r="P60" t="b">
        <f t="shared" si="4"/>
        <v>0</v>
      </c>
      <c r="Q60">
        <f t="shared" si="5"/>
        <v>0</v>
      </c>
      <c r="R60" t="b">
        <f t="shared" si="6"/>
        <v>0</v>
      </c>
      <c r="S60">
        <f t="shared" si="7"/>
        <v>0</v>
      </c>
      <c r="T60" t="b">
        <f t="shared" si="8"/>
        <v>0</v>
      </c>
      <c r="U60">
        <f t="shared" si="9"/>
        <v>0</v>
      </c>
      <c r="V60" t="b">
        <f t="shared" si="10"/>
        <v>0</v>
      </c>
      <c r="W60" t="b">
        <f t="shared" si="11"/>
        <v>0</v>
      </c>
      <c r="X60" t="b">
        <f t="shared" si="12"/>
        <v>0</v>
      </c>
      <c r="Y60" t="b">
        <f t="shared" si="13"/>
        <v>0</v>
      </c>
      <c r="Z60" t="b">
        <f t="shared" si="14"/>
        <v>0</v>
      </c>
      <c r="AA60" t="b">
        <f t="shared" si="15"/>
        <v>0</v>
      </c>
      <c r="AB60" t="b">
        <f t="shared" si="16"/>
        <v>0</v>
      </c>
      <c r="AC60" t="b">
        <f t="shared" si="17"/>
        <v>0</v>
      </c>
      <c r="AD60" t="b">
        <f t="shared" si="18"/>
        <v>0</v>
      </c>
      <c r="AE60" t="b">
        <f t="shared" si="19"/>
        <v>0</v>
      </c>
      <c r="AF60" t="b">
        <f t="shared" si="20"/>
        <v>0</v>
      </c>
      <c r="AG60" t="b">
        <f t="shared" si="21"/>
        <v>0</v>
      </c>
      <c r="AH60" t="b">
        <f t="shared" si="22"/>
        <v>0</v>
      </c>
      <c r="AI60" t="b">
        <f t="shared" si="23"/>
        <v>0</v>
      </c>
    </row>
    <row r="61" spans="1:35" x14ac:dyDescent="0.2">
      <c r="A61" s="10" t="s">
        <v>8</v>
      </c>
      <c r="B61" s="10"/>
      <c r="C61" s="10">
        <v>78</v>
      </c>
      <c r="D61" s="10" t="s">
        <v>9</v>
      </c>
      <c r="E61" s="10" t="s">
        <v>50</v>
      </c>
      <c r="F61" s="10">
        <v>0</v>
      </c>
      <c r="G61" s="10">
        <v>0</v>
      </c>
      <c r="H61" s="10">
        <v>0</v>
      </c>
      <c r="I61" s="10">
        <v>0</v>
      </c>
      <c r="J61" s="10" t="s">
        <v>33</v>
      </c>
      <c r="K61" s="10">
        <v>1</v>
      </c>
      <c r="L61">
        <f t="shared" si="0"/>
        <v>0</v>
      </c>
      <c r="M61">
        <f t="shared" si="1"/>
        <v>0</v>
      </c>
      <c r="N61">
        <f t="shared" si="2"/>
        <v>0</v>
      </c>
      <c r="O61">
        <f t="shared" si="3"/>
        <v>0</v>
      </c>
      <c r="P61" t="b">
        <f t="shared" si="4"/>
        <v>0</v>
      </c>
      <c r="Q61">
        <f t="shared" si="5"/>
        <v>0</v>
      </c>
      <c r="R61" t="b">
        <f t="shared" si="6"/>
        <v>0</v>
      </c>
      <c r="S61">
        <f t="shared" si="7"/>
        <v>0</v>
      </c>
      <c r="T61" t="b">
        <f t="shared" si="8"/>
        <v>0</v>
      </c>
      <c r="U61">
        <f t="shared" si="9"/>
        <v>0</v>
      </c>
      <c r="V61" t="b">
        <f t="shared" si="10"/>
        <v>0</v>
      </c>
      <c r="W61" t="b">
        <f t="shared" si="11"/>
        <v>0</v>
      </c>
      <c r="X61" t="b">
        <f t="shared" si="12"/>
        <v>0</v>
      </c>
      <c r="Y61" t="b">
        <f t="shared" si="13"/>
        <v>0</v>
      </c>
      <c r="Z61" t="b">
        <f t="shared" si="14"/>
        <v>0</v>
      </c>
      <c r="AA61" t="b">
        <f t="shared" si="15"/>
        <v>0</v>
      </c>
      <c r="AB61" t="b">
        <f t="shared" si="16"/>
        <v>0</v>
      </c>
      <c r="AC61" t="b">
        <f t="shared" si="17"/>
        <v>0</v>
      </c>
      <c r="AD61" t="b">
        <f t="shared" si="18"/>
        <v>0</v>
      </c>
      <c r="AE61" t="b">
        <f t="shared" si="19"/>
        <v>0</v>
      </c>
      <c r="AF61" t="b">
        <f t="shared" si="20"/>
        <v>0</v>
      </c>
      <c r="AG61" t="b">
        <f t="shared" si="21"/>
        <v>0</v>
      </c>
      <c r="AH61" t="b">
        <f t="shared" si="22"/>
        <v>0</v>
      </c>
      <c r="AI61" t="b">
        <f t="shared" si="23"/>
        <v>0</v>
      </c>
    </row>
    <row r="62" spans="1:35" x14ac:dyDescent="0.2">
      <c r="A62" s="10" t="s">
        <v>8</v>
      </c>
      <c r="B62" s="10"/>
      <c r="C62" s="10">
        <v>48</v>
      </c>
      <c r="D62" s="10" t="s">
        <v>9</v>
      </c>
      <c r="E62" s="10" t="s">
        <v>51</v>
      </c>
      <c r="F62" s="10">
        <v>0</v>
      </c>
      <c r="G62" s="10">
        <v>0</v>
      </c>
      <c r="H62" s="10">
        <v>1</v>
      </c>
      <c r="I62" s="10">
        <v>0.5</v>
      </c>
      <c r="J62" s="10" t="s">
        <v>33</v>
      </c>
      <c r="K62" s="10">
        <v>1</v>
      </c>
      <c r="L62">
        <f t="shared" si="0"/>
        <v>0</v>
      </c>
      <c r="M62">
        <f t="shared" si="1"/>
        <v>0</v>
      </c>
      <c r="N62">
        <f t="shared" si="2"/>
        <v>1</v>
      </c>
      <c r="O62">
        <f t="shared" si="3"/>
        <v>0</v>
      </c>
      <c r="P62" t="b">
        <f t="shared" si="4"/>
        <v>0</v>
      </c>
      <c r="Q62">
        <f t="shared" si="5"/>
        <v>0</v>
      </c>
      <c r="R62" t="b">
        <f t="shared" si="6"/>
        <v>0</v>
      </c>
      <c r="S62">
        <f t="shared" si="7"/>
        <v>0</v>
      </c>
      <c r="T62" t="b">
        <f t="shared" si="8"/>
        <v>0</v>
      </c>
      <c r="U62">
        <f t="shared" si="9"/>
        <v>0</v>
      </c>
      <c r="V62" t="b">
        <f t="shared" si="10"/>
        <v>0</v>
      </c>
      <c r="W62" t="b">
        <f t="shared" si="11"/>
        <v>0</v>
      </c>
      <c r="X62" t="b">
        <f t="shared" si="12"/>
        <v>0</v>
      </c>
      <c r="Y62" t="b">
        <f t="shared" si="13"/>
        <v>0</v>
      </c>
      <c r="Z62" t="b">
        <f t="shared" si="14"/>
        <v>0</v>
      </c>
      <c r="AA62" t="b">
        <f t="shared" si="15"/>
        <v>0</v>
      </c>
      <c r="AB62" t="b">
        <f t="shared" si="16"/>
        <v>1</v>
      </c>
      <c r="AC62" t="b">
        <f t="shared" si="17"/>
        <v>0</v>
      </c>
      <c r="AD62" t="b">
        <f t="shared" si="18"/>
        <v>1</v>
      </c>
      <c r="AE62" t="b">
        <f t="shared" si="19"/>
        <v>0</v>
      </c>
      <c r="AF62" t="b">
        <f t="shared" si="20"/>
        <v>0</v>
      </c>
      <c r="AG62" t="b">
        <f t="shared" si="21"/>
        <v>0</v>
      </c>
      <c r="AH62" t="b">
        <f t="shared" si="22"/>
        <v>1</v>
      </c>
      <c r="AI62" t="b">
        <f t="shared" si="23"/>
        <v>0</v>
      </c>
    </row>
    <row r="63" spans="1:35" x14ac:dyDescent="0.2">
      <c r="A63" s="10" t="s">
        <v>8</v>
      </c>
      <c r="B63" s="10"/>
      <c r="C63" s="10">
        <v>82</v>
      </c>
      <c r="D63" s="10" t="s">
        <v>9</v>
      </c>
      <c r="E63" s="10" t="s">
        <v>15</v>
      </c>
      <c r="F63" s="10">
        <v>0</v>
      </c>
      <c r="G63" s="10">
        <v>0</v>
      </c>
      <c r="H63" s="10">
        <v>1</v>
      </c>
      <c r="I63" s="10">
        <v>0</v>
      </c>
      <c r="J63" s="10" t="s">
        <v>33</v>
      </c>
      <c r="K63" s="10">
        <v>1</v>
      </c>
      <c r="L63">
        <f t="shared" si="0"/>
        <v>0</v>
      </c>
      <c r="M63">
        <f t="shared" si="1"/>
        <v>0</v>
      </c>
      <c r="N63">
        <f t="shared" si="2"/>
        <v>1</v>
      </c>
      <c r="O63">
        <f t="shared" si="3"/>
        <v>0</v>
      </c>
      <c r="P63" t="b">
        <f t="shared" si="4"/>
        <v>0</v>
      </c>
      <c r="Q63">
        <f t="shared" si="5"/>
        <v>0</v>
      </c>
      <c r="R63" t="b">
        <f t="shared" si="6"/>
        <v>0</v>
      </c>
      <c r="S63">
        <f t="shared" si="7"/>
        <v>0</v>
      </c>
      <c r="T63" t="b">
        <f t="shared" si="8"/>
        <v>0</v>
      </c>
      <c r="U63">
        <f t="shared" si="9"/>
        <v>0</v>
      </c>
      <c r="V63" t="b">
        <f t="shared" si="10"/>
        <v>0</v>
      </c>
      <c r="W63" t="b">
        <f t="shared" si="11"/>
        <v>0</v>
      </c>
      <c r="X63" t="b">
        <f t="shared" si="12"/>
        <v>0</v>
      </c>
      <c r="Y63" t="b">
        <f t="shared" si="13"/>
        <v>0</v>
      </c>
      <c r="Z63" t="b">
        <f t="shared" si="14"/>
        <v>0</v>
      </c>
      <c r="AA63" t="b">
        <f t="shared" si="15"/>
        <v>0</v>
      </c>
      <c r="AB63" t="b">
        <f t="shared" si="16"/>
        <v>1</v>
      </c>
      <c r="AC63" t="b">
        <f t="shared" si="17"/>
        <v>0</v>
      </c>
      <c r="AD63" t="b">
        <f t="shared" si="18"/>
        <v>1</v>
      </c>
      <c r="AE63" t="b">
        <f t="shared" si="19"/>
        <v>0</v>
      </c>
      <c r="AF63" t="b">
        <f t="shared" si="20"/>
        <v>0</v>
      </c>
      <c r="AG63" t="b">
        <f t="shared" si="21"/>
        <v>0</v>
      </c>
      <c r="AH63" t="b">
        <f t="shared" si="22"/>
        <v>1</v>
      </c>
      <c r="AI63" t="b">
        <f t="shared" si="23"/>
        <v>0</v>
      </c>
    </row>
    <row r="64" spans="1:35" x14ac:dyDescent="0.2">
      <c r="A64" s="10" t="s">
        <v>8</v>
      </c>
      <c r="B64" s="10"/>
      <c r="C64" s="10">
        <v>87</v>
      </c>
      <c r="D64" s="10" t="s">
        <v>9</v>
      </c>
      <c r="E64" s="10" t="s">
        <v>24</v>
      </c>
      <c r="F64" s="10">
        <v>0</v>
      </c>
      <c r="G64" s="10">
        <v>0</v>
      </c>
      <c r="H64" s="10">
        <v>1</v>
      </c>
      <c r="I64" s="10">
        <v>1</v>
      </c>
      <c r="J64" s="10" t="s">
        <v>33</v>
      </c>
      <c r="K64" s="10">
        <v>1</v>
      </c>
      <c r="L64">
        <f t="shared" si="0"/>
        <v>0</v>
      </c>
      <c r="M64">
        <f t="shared" si="1"/>
        <v>0</v>
      </c>
      <c r="N64">
        <f t="shared" si="2"/>
        <v>1</v>
      </c>
      <c r="O64">
        <f t="shared" si="3"/>
        <v>1</v>
      </c>
      <c r="P64" t="b">
        <f t="shared" si="4"/>
        <v>0</v>
      </c>
      <c r="Q64">
        <f t="shared" si="5"/>
        <v>0</v>
      </c>
      <c r="R64" t="b">
        <f t="shared" si="6"/>
        <v>0</v>
      </c>
      <c r="S64">
        <f t="shared" si="7"/>
        <v>0</v>
      </c>
      <c r="T64" t="b">
        <f t="shared" si="8"/>
        <v>0</v>
      </c>
      <c r="U64">
        <f t="shared" si="9"/>
        <v>0</v>
      </c>
      <c r="V64" t="b">
        <f t="shared" si="10"/>
        <v>0</v>
      </c>
      <c r="W64" t="b">
        <f t="shared" si="11"/>
        <v>0</v>
      </c>
      <c r="X64" t="b">
        <f t="shared" si="12"/>
        <v>1</v>
      </c>
      <c r="Y64" t="b">
        <f t="shared" si="13"/>
        <v>0</v>
      </c>
      <c r="Z64" t="b">
        <f t="shared" si="14"/>
        <v>0</v>
      </c>
      <c r="AA64" t="b">
        <f t="shared" si="15"/>
        <v>0</v>
      </c>
      <c r="AB64" t="b">
        <f t="shared" si="16"/>
        <v>1</v>
      </c>
      <c r="AC64" t="b">
        <f t="shared" si="17"/>
        <v>1</v>
      </c>
      <c r="AD64" t="b">
        <f t="shared" si="18"/>
        <v>1</v>
      </c>
      <c r="AE64" t="b">
        <f t="shared" si="19"/>
        <v>0</v>
      </c>
      <c r="AF64" t="b">
        <f t="shared" si="20"/>
        <v>1</v>
      </c>
      <c r="AG64" t="b">
        <f t="shared" si="21"/>
        <v>1</v>
      </c>
      <c r="AH64" t="b">
        <f t="shared" si="22"/>
        <v>1</v>
      </c>
      <c r="AI64" t="b">
        <f t="shared" si="23"/>
        <v>1</v>
      </c>
    </row>
    <row r="65" spans="1:35" x14ac:dyDescent="0.2">
      <c r="A65" s="10" t="s">
        <v>8</v>
      </c>
      <c r="B65" s="10"/>
      <c r="C65" s="10">
        <v>76</v>
      </c>
      <c r="D65" s="10" t="s">
        <v>9</v>
      </c>
      <c r="E65" s="10" t="s">
        <v>52</v>
      </c>
      <c r="F65" s="10">
        <v>0</v>
      </c>
      <c r="G65" s="10">
        <v>0</v>
      </c>
      <c r="H65" s="10">
        <v>0</v>
      </c>
      <c r="I65" s="10">
        <v>0</v>
      </c>
      <c r="J65" s="10" t="s">
        <v>33</v>
      </c>
      <c r="K65" s="10">
        <v>1</v>
      </c>
      <c r="L65">
        <f t="shared" si="0"/>
        <v>0</v>
      </c>
      <c r="M65">
        <f t="shared" si="1"/>
        <v>0</v>
      </c>
      <c r="N65">
        <f t="shared" si="2"/>
        <v>0</v>
      </c>
      <c r="O65">
        <f t="shared" si="3"/>
        <v>0</v>
      </c>
      <c r="P65" t="b">
        <f t="shared" si="4"/>
        <v>0</v>
      </c>
      <c r="Q65">
        <f t="shared" si="5"/>
        <v>0</v>
      </c>
      <c r="R65" t="b">
        <f t="shared" si="6"/>
        <v>0</v>
      </c>
      <c r="S65">
        <f t="shared" si="7"/>
        <v>0</v>
      </c>
      <c r="T65" t="b">
        <f t="shared" si="8"/>
        <v>0</v>
      </c>
      <c r="U65">
        <f t="shared" si="9"/>
        <v>0</v>
      </c>
      <c r="V65" t="b">
        <f t="shared" si="10"/>
        <v>0</v>
      </c>
      <c r="W65" t="b">
        <f t="shared" si="11"/>
        <v>0</v>
      </c>
      <c r="X65" t="b">
        <f t="shared" si="12"/>
        <v>0</v>
      </c>
      <c r="Y65" t="b">
        <f t="shared" si="13"/>
        <v>0</v>
      </c>
      <c r="Z65" t="b">
        <f t="shared" si="14"/>
        <v>0</v>
      </c>
      <c r="AA65" t="b">
        <f t="shared" si="15"/>
        <v>0</v>
      </c>
      <c r="AB65" t="b">
        <f t="shared" si="16"/>
        <v>0</v>
      </c>
      <c r="AC65" t="b">
        <f t="shared" si="17"/>
        <v>0</v>
      </c>
      <c r="AD65" t="b">
        <f t="shared" si="18"/>
        <v>0</v>
      </c>
      <c r="AE65" t="b">
        <f t="shared" si="19"/>
        <v>0</v>
      </c>
      <c r="AF65" t="b">
        <f t="shared" si="20"/>
        <v>0</v>
      </c>
      <c r="AG65" t="b">
        <f t="shared" si="21"/>
        <v>0</v>
      </c>
      <c r="AH65" t="b">
        <f t="shared" si="22"/>
        <v>0</v>
      </c>
      <c r="AI65" t="b">
        <f t="shared" si="23"/>
        <v>0</v>
      </c>
    </row>
    <row r="66" spans="1:35" x14ac:dyDescent="0.2">
      <c r="A66" s="10" t="s">
        <v>8</v>
      </c>
      <c r="B66" s="10"/>
      <c r="C66" s="10">
        <v>47</v>
      </c>
      <c r="D66" s="10" t="s">
        <v>9</v>
      </c>
      <c r="E66" s="10" t="s">
        <v>53</v>
      </c>
      <c r="F66" s="10">
        <v>0</v>
      </c>
      <c r="G66" s="10">
        <v>0</v>
      </c>
      <c r="H66" s="10">
        <v>0</v>
      </c>
      <c r="I66" s="10">
        <v>0</v>
      </c>
      <c r="J66" s="10" t="s">
        <v>33</v>
      </c>
      <c r="K66" s="10">
        <v>1</v>
      </c>
      <c r="L66">
        <f t="shared" ref="L66:L129" si="24">IF(F66=1,1,0)</f>
        <v>0</v>
      </c>
      <c r="M66">
        <f t="shared" ref="M66:M129" si="25">IF(G66=1,1,0)</f>
        <v>0</v>
      </c>
      <c r="N66">
        <f t="shared" ref="N66:N129" si="26">IF(H66=1,1,0)</f>
        <v>0</v>
      </c>
      <c r="O66">
        <f t="shared" ref="O66:O129" si="27">IF(I66=1,1,0)</f>
        <v>0</v>
      </c>
      <c r="P66" t="b">
        <f t="shared" si="4"/>
        <v>0</v>
      </c>
      <c r="Q66">
        <f t="shared" si="5"/>
        <v>0</v>
      </c>
      <c r="R66" t="b">
        <f t="shared" si="6"/>
        <v>0</v>
      </c>
      <c r="S66">
        <f t="shared" si="7"/>
        <v>0</v>
      </c>
      <c r="T66" t="b">
        <f t="shared" si="8"/>
        <v>0</v>
      </c>
      <c r="U66">
        <f t="shared" si="9"/>
        <v>0</v>
      </c>
      <c r="V66" t="b">
        <f t="shared" si="10"/>
        <v>0</v>
      </c>
      <c r="W66" t="b">
        <f t="shared" si="11"/>
        <v>0</v>
      </c>
      <c r="X66" t="b">
        <f t="shared" si="12"/>
        <v>0</v>
      </c>
      <c r="Y66" t="b">
        <f t="shared" si="13"/>
        <v>0</v>
      </c>
      <c r="Z66" t="b">
        <f t="shared" si="14"/>
        <v>0</v>
      </c>
      <c r="AA66" t="b">
        <f t="shared" si="15"/>
        <v>0</v>
      </c>
      <c r="AB66" t="b">
        <f t="shared" si="16"/>
        <v>0</v>
      </c>
      <c r="AC66" t="b">
        <f t="shared" si="17"/>
        <v>0</v>
      </c>
      <c r="AD66" t="b">
        <f t="shared" si="18"/>
        <v>0</v>
      </c>
      <c r="AE66" t="b">
        <f t="shared" si="19"/>
        <v>0</v>
      </c>
      <c r="AF66" t="b">
        <f t="shared" si="20"/>
        <v>0</v>
      </c>
      <c r="AG66" t="b">
        <f t="shared" si="21"/>
        <v>0</v>
      </c>
      <c r="AH66" t="b">
        <f t="shared" si="22"/>
        <v>0</v>
      </c>
      <c r="AI66" t="b">
        <f t="shared" si="23"/>
        <v>0</v>
      </c>
    </row>
    <row r="67" spans="1:35" x14ac:dyDescent="0.2">
      <c r="A67" s="10" t="s">
        <v>8</v>
      </c>
      <c r="B67" s="10"/>
      <c r="C67" s="10">
        <v>77</v>
      </c>
      <c r="D67" s="10" t="s">
        <v>13</v>
      </c>
      <c r="E67" s="10" t="s">
        <v>20</v>
      </c>
      <c r="F67" s="10">
        <v>0</v>
      </c>
      <c r="G67" s="10">
        <v>1</v>
      </c>
      <c r="H67" s="10">
        <v>0</v>
      </c>
      <c r="I67" s="10">
        <v>0</v>
      </c>
      <c r="J67" s="10" t="s">
        <v>33</v>
      </c>
      <c r="K67" s="10">
        <v>1</v>
      </c>
      <c r="L67">
        <f t="shared" si="24"/>
        <v>0</v>
      </c>
      <c r="M67">
        <f t="shared" si="25"/>
        <v>1</v>
      </c>
      <c r="N67">
        <f t="shared" si="26"/>
        <v>0</v>
      </c>
      <c r="O67">
        <f t="shared" si="27"/>
        <v>0</v>
      </c>
      <c r="P67" t="b">
        <f t="shared" ref="P67:P130" si="28">AND(L67=1,M67=1)</f>
        <v>0</v>
      </c>
      <c r="Q67">
        <f t="shared" ref="Q67:Q130" si="29">IF(P67=FALSE,0,1)</f>
        <v>0</v>
      </c>
      <c r="R67" t="b">
        <f t="shared" ref="R67:R130" si="30">AND(L67=1,N67=1)</f>
        <v>0</v>
      </c>
      <c r="S67">
        <f t="shared" ref="S67:S130" si="31">IF(R67=FALSE,0,1)</f>
        <v>0</v>
      </c>
      <c r="T67" t="b">
        <f t="shared" ref="T67:T130" si="32">AND(L67=1,O67=1)</f>
        <v>0</v>
      </c>
      <c r="U67">
        <f t="shared" ref="U67:U130" si="33">IF(T67=FALSE,0,1)</f>
        <v>0</v>
      </c>
      <c r="V67" t="b">
        <f t="shared" ref="V67:V130" si="34">AND(Q67=1,N67=1)</f>
        <v>0</v>
      </c>
      <c r="W67" t="b">
        <f t="shared" ref="W67:W130" si="35">AND(Q67=1,O67=1)</f>
        <v>0</v>
      </c>
      <c r="X67" t="b">
        <f t="shared" ref="X67:X130" si="36">AND(N67=1,O67=1)</f>
        <v>0</v>
      </c>
      <c r="Y67" t="b">
        <f t="shared" ref="Y67:Y130" si="37">AND(L67=1,X67=TRUE)</f>
        <v>0</v>
      </c>
      <c r="Z67" t="b">
        <f t="shared" ref="Z67:Z130" si="38">AND(W67=TRUE,N67=1)</f>
        <v>0</v>
      </c>
      <c r="AA67" t="b">
        <f t="shared" ref="AA67:AA130" si="39">IF(G67=1,TRUE)</f>
        <v>1</v>
      </c>
      <c r="AB67" t="b">
        <f t="shared" ref="AB67:AB130" si="40">IF(H67=1,TRUE)</f>
        <v>0</v>
      </c>
      <c r="AC67" t="b">
        <f t="shared" ref="AC67:AC130" si="41">IF(I67=1,TRUE)</f>
        <v>0</v>
      </c>
      <c r="AD67" t="b">
        <f t="shared" ref="AD67:AD130" si="42">OR(AB67=TRUE,AC67=TRUE)</f>
        <v>0</v>
      </c>
      <c r="AE67" t="b">
        <f t="shared" ref="AE67:AE130" si="43">AND(AA67=TRUE,AD67=TRUE)</f>
        <v>0</v>
      </c>
      <c r="AF67" t="b">
        <f t="shared" ref="AF67:AF130" si="44">OR(AA67=TRUE,AC67=TRUE)</f>
        <v>1</v>
      </c>
      <c r="AG67" t="b">
        <f t="shared" ref="AG67:AG130" si="45">AND(AB67=TRUE,AF67=TRUE)</f>
        <v>0</v>
      </c>
      <c r="AH67" t="b">
        <f t="shared" ref="AH67:AH130" si="46">OR(AA67=TRUE,AB67=TRUE)</f>
        <v>1</v>
      </c>
      <c r="AI67" t="b">
        <f t="shared" ref="AI67:AI130" si="47">AND(AC67=TRUE,AH67=TRUE)</f>
        <v>0</v>
      </c>
    </row>
    <row r="68" spans="1:35" x14ac:dyDescent="0.2">
      <c r="A68" s="10" t="s">
        <v>8</v>
      </c>
      <c r="B68" s="10"/>
      <c r="C68" s="10">
        <v>62</v>
      </c>
      <c r="D68" s="10" t="s">
        <v>13</v>
      </c>
      <c r="E68" s="10" t="s">
        <v>54</v>
      </c>
      <c r="F68" s="10">
        <v>0</v>
      </c>
      <c r="G68" s="10">
        <v>0</v>
      </c>
      <c r="H68" s="10">
        <v>0</v>
      </c>
      <c r="I68" s="10">
        <v>0.5</v>
      </c>
      <c r="J68" s="10" t="s">
        <v>33</v>
      </c>
      <c r="K68" s="10">
        <v>1</v>
      </c>
      <c r="L68">
        <f t="shared" si="24"/>
        <v>0</v>
      </c>
      <c r="M68">
        <f t="shared" si="25"/>
        <v>0</v>
      </c>
      <c r="N68">
        <f t="shared" si="26"/>
        <v>0</v>
      </c>
      <c r="O68">
        <f t="shared" si="27"/>
        <v>0</v>
      </c>
      <c r="P68" t="b">
        <f t="shared" si="28"/>
        <v>0</v>
      </c>
      <c r="Q68">
        <f t="shared" si="29"/>
        <v>0</v>
      </c>
      <c r="R68" t="b">
        <f t="shared" si="30"/>
        <v>0</v>
      </c>
      <c r="S68">
        <f t="shared" si="31"/>
        <v>0</v>
      </c>
      <c r="T68" t="b">
        <f t="shared" si="32"/>
        <v>0</v>
      </c>
      <c r="U68">
        <f t="shared" si="33"/>
        <v>0</v>
      </c>
      <c r="V68" t="b">
        <f t="shared" si="34"/>
        <v>0</v>
      </c>
      <c r="W68" t="b">
        <f t="shared" si="35"/>
        <v>0</v>
      </c>
      <c r="X68" t="b">
        <f t="shared" si="36"/>
        <v>0</v>
      </c>
      <c r="Y68" t="b">
        <f t="shared" si="37"/>
        <v>0</v>
      </c>
      <c r="Z68" t="b">
        <f t="shared" si="38"/>
        <v>0</v>
      </c>
      <c r="AA68" t="b">
        <f t="shared" si="39"/>
        <v>0</v>
      </c>
      <c r="AB68" t="b">
        <f t="shared" si="40"/>
        <v>0</v>
      </c>
      <c r="AC68" t="b">
        <f t="shared" si="41"/>
        <v>0</v>
      </c>
      <c r="AD68" t="b">
        <f t="shared" si="42"/>
        <v>0</v>
      </c>
      <c r="AE68" t="b">
        <f t="shared" si="43"/>
        <v>0</v>
      </c>
      <c r="AF68" t="b">
        <f t="shared" si="44"/>
        <v>0</v>
      </c>
      <c r="AG68" t="b">
        <f t="shared" si="45"/>
        <v>0</v>
      </c>
      <c r="AH68" t="b">
        <f t="shared" si="46"/>
        <v>0</v>
      </c>
      <c r="AI68" t="b">
        <f t="shared" si="47"/>
        <v>0</v>
      </c>
    </row>
    <row r="69" spans="1:35" x14ac:dyDescent="0.2">
      <c r="A69" s="10" t="s">
        <v>8</v>
      </c>
      <c r="B69" s="10"/>
      <c r="C69" s="10">
        <v>73</v>
      </c>
      <c r="D69" s="10" t="s">
        <v>9</v>
      </c>
      <c r="E69" s="10" t="s">
        <v>55</v>
      </c>
      <c r="F69" s="10">
        <v>0</v>
      </c>
      <c r="G69" s="10">
        <v>1</v>
      </c>
      <c r="H69" s="10">
        <v>0</v>
      </c>
      <c r="I69" s="10">
        <v>0</v>
      </c>
      <c r="J69" s="10" t="s">
        <v>33</v>
      </c>
      <c r="K69" s="10">
        <v>1</v>
      </c>
      <c r="L69">
        <f t="shared" si="24"/>
        <v>0</v>
      </c>
      <c r="M69">
        <f t="shared" si="25"/>
        <v>1</v>
      </c>
      <c r="N69">
        <f t="shared" si="26"/>
        <v>0</v>
      </c>
      <c r="O69">
        <f t="shared" si="27"/>
        <v>0</v>
      </c>
      <c r="P69" t="b">
        <f t="shared" si="28"/>
        <v>0</v>
      </c>
      <c r="Q69">
        <f t="shared" si="29"/>
        <v>0</v>
      </c>
      <c r="R69" t="b">
        <f t="shared" si="30"/>
        <v>0</v>
      </c>
      <c r="S69">
        <f t="shared" si="31"/>
        <v>0</v>
      </c>
      <c r="T69" t="b">
        <f t="shared" si="32"/>
        <v>0</v>
      </c>
      <c r="U69">
        <f t="shared" si="33"/>
        <v>0</v>
      </c>
      <c r="V69" t="b">
        <f t="shared" si="34"/>
        <v>0</v>
      </c>
      <c r="W69" t="b">
        <f t="shared" si="35"/>
        <v>0</v>
      </c>
      <c r="X69" t="b">
        <f t="shared" si="36"/>
        <v>0</v>
      </c>
      <c r="Y69" t="b">
        <f t="shared" si="37"/>
        <v>0</v>
      </c>
      <c r="Z69" t="b">
        <f t="shared" si="38"/>
        <v>0</v>
      </c>
      <c r="AA69" t="b">
        <f t="shared" si="39"/>
        <v>1</v>
      </c>
      <c r="AB69" t="b">
        <f t="shared" si="40"/>
        <v>0</v>
      </c>
      <c r="AC69" t="b">
        <f t="shared" si="41"/>
        <v>0</v>
      </c>
      <c r="AD69" t="b">
        <f t="shared" si="42"/>
        <v>0</v>
      </c>
      <c r="AE69" t="b">
        <f t="shared" si="43"/>
        <v>0</v>
      </c>
      <c r="AF69" t="b">
        <f t="shared" si="44"/>
        <v>1</v>
      </c>
      <c r="AG69" t="b">
        <f t="shared" si="45"/>
        <v>0</v>
      </c>
      <c r="AH69" t="b">
        <f t="shared" si="46"/>
        <v>1</v>
      </c>
      <c r="AI69" t="b">
        <f t="shared" si="47"/>
        <v>0</v>
      </c>
    </row>
    <row r="70" spans="1:35" x14ac:dyDescent="0.2">
      <c r="A70" s="10" t="s">
        <v>8</v>
      </c>
      <c r="B70" s="10"/>
      <c r="C70" s="10">
        <v>71</v>
      </c>
      <c r="D70" s="10" t="s">
        <v>9</v>
      </c>
      <c r="E70" s="10" t="s">
        <v>56</v>
      </c>
      <c r="F70" s="10">
        <v>0</v>
      </c>
      <c r="G70" s="10">
        <v>0</v>
      </c>
      <c r="H70" s="10">
        <v>0</v>
      </c>
      <c r="I70" s="10">
        <v>0</v>
      </c>
      <c r="J70" s="10" t="s">
        <v>33</v>
      </c>
      <c r="K70" s="10">
        <v>1</v>
      </c>
      <c r="L70">
        <f t="shared" si="24"/>
        <v>0</v>
      </c>
      <c r="M70">
        <f t="shared" si="25"/>
        <v>0</v>
      </c>
      <c r="N70">
        <f t="shared" si="26"/>
        <v>0</v>
      </c>
      <c r="O70">
        <f t="shared" si="27"/>
        <v>0</v>
      </c>
      <c r="P70" t="b">
        <f t="shared" si="28"/>
        <v>0</v>
      </c>
      <c r="Q70">
        <f t="shared" si="29"/>
        <v>0</v>
      </c>
      <c r="R70" t="b">
        <f t="shared" si="30"/>
        <v>0</v>
      </c>
      <c r="S70">
        <f t="shared" si="31"/>
        <v>0</v>
      </c>
      <c r="T70" t="b">
        <f t="shared" si="32"/>
        <v>0</v>
      </c>
      <c r="U70">
        <f t="shared" si="33"/>
        <v>0</v>
      </c>
      <c r="V70" t="b">
        <f t="shared" si="34"/>
        <v>0</v>
      </c>
      <c r="W70" t="b">
        <f t="shared" si="35"/>
        <v>0</v>
      </c>
      <c r="X70" t="b">
        <f t="shared" si="36"/>
        <v>0</v>
      </c>
      <c r="Y70" t="b">
        <f t="shared" si="37"/>
        <v>0</v>
      </c>
      <c r="Z70" t="b">
        <f t="shared" si="38"/>
        <v>0</v>
      </c>
      <c r="AA70" t="b">
        <f t="shared" si="39"/>
        <v>0</v>
      </c>
      <c r="AB70" t="b">
        <f t="shared" si="40"/>
        <v>0</v>
      </c>
      <c r="AC70" t="b">
        <f t="shared" si="41"/>
        <v>0</v>
      </c>
      <c r="AD70" t="b">
        <f t="shared" si="42"/>
        <v>0</v>
      </c>
      <c r="AE70" t="b">
        <f t="shared" si="43"/>
        <v>0</v>
      </c>
      <c r="AF70" t="b">
        <f t="shared" si="44"/>
        <v>0</v>
      </c>
      <c r="AG70" t="b">
        <f t="shared" si="45"/>
        <v>0</v>
      </c>
      <c r="AH70" t="b">
        <f t="shared" si="46"/>
        <v>0</v>
      </c>
      <c r="AI70" t="b">
        <f t="shared" si="47"/>
        <v>0</v>
      </c>
    </row>
    <row r="71" spans="1:35" x14ac:dyDescent="0.2">
      <c r="A71" s="10" t="s">
        <v>8</v>
      </c>
      <c r="B71" s="10"/>
      <c r="C71" s="10">
        <v>61</v>
      </c>
      <c r="D71" s="10" t="s">
        <v>13</v>
      </c>
      <c r="E71" s="10" t="s">
        <v>57</v>
      </c>
      <c r="F71" s="10">
        <v>0</v>
      </c>
      <c r="G71" s="10">
        <v>0</v>
      </c>
      <c r="H71" s="10">
        <v>0</v>
      </c>
      <c r="I71" s="10">
        <v>0</v>
      </c>
      <c r="J71" s="10" t="s">
        <v>33</v>
      </c>
      <c r="K71" s="10">
        <v>1</v>
      </c>
      <c r="L71">
        <f t="shared" si="24"/>
        <v>0</v>
      </c>
      <c r="M71">
        <f t="shared" si="25"/>
        <v>0</v>
      </c>
      <c r="N71">
        <f t="shared" si="26"/>
        <v>0</v>
      </c>
      <c r="O71">
        <f t="shared" si="27"/>
        <v>0</v>
      </c>
      <c r="P71" t="b">
        <f t="shared" si="28"/>
        <v>0</v>
      </c>
      <c r="Q71">
        <f t="shared" si="29"/>
        <v>0</v>
      </c>
      <c r="R71" t="b">
        <f t="shared" si="30"/>
        <v>0</v>
      </c>
      <c r="S71">
        <f t="shared" si="31"/>
        <v>0</v>
      </c>
      <c r="T71" t="b">
        <f t="shared" si="32"/>
        <v>0</v>
      </c>
      <c r="U71">
        <f t="shared" si="33"/>
        <v>0</v>
      </c>
      <c r="V71" t="b">
        <f t="shared" si="34"/>
        <v>0</v>
      </c>
      <c r="W71" t="b">
        <f t="shared" si="35"/>
        <v>0</v>
      </c>
      <c r="X71" t="b">
        <f t="shared" si="36"/>
        <v>0</v>
      </c>
      <c r="Y71" t="b">
        <f t="shared" si="37"/>
        <v>0</v>
      </c>
      <c r="Z71" t="b">
        <f t="shared" si="38"/>
        <v>0</v>
      </c>
      <c r="AA71" t="b">
        <f t="shared" si="39"/>
        <v>0</v>
      </c>
      <c r="AB71" t="b">
        <f t="shared" si="40"/>
        <v>0</v>
      </c>
      <c r="AC71" t="b">
        <f t="shared" si="41"/>
        <v>0</v>
      </c>
      <c r="AD71" t="b">
        <f t="shared" si="42"/>
        <v>0</v>
      </c>
      <c r="AE71" t="b">
        <f t="shared" si="43"/>
        <v>0</v>
      </c>
      <c r="AF71" t="b">
        <f t="shared" si="44"/>
        <v>0</v>
      </c>
      <c r="AG71" t="b">
        <f t="shared" si="45"/>
        <v>0</v>
      </c>
      <c r="AH71" t="b">
        <f t="shared" si="46"/>
        <v>0</v>
      </c>
      <c r="AI71" t="b">
        <f t="shared" si="47"/>
        <v>0</v>
      </c>
    </row>
    <row r="72" spans="1:35" x14ac:dyDescent="0.2">
      <c r="A72" s="10" t="s">
        <v>8</v>
      </c>
      <c r="B72" s="10"/>
      <c r="C72" s="10">
        <v>84</v>
      </c>
      <c r="D72" s="10" t="s">
        <v>9</v>
      </c>
      <c r="E72" s="10" t="s">
        <v>15</v>
      </c>
      <c r="F72" s="10">
        <v>0</v>
      </c>
      <c r="G72" s="10">
        <v>1</v>
      </c>
      <c r="H72" s="10">
        <v>1</v>
      </c>
      <c r="I72" s="10">
        <v>0</v>
      </c>
      <c r="J72" s="10" t="s">
        <v>33</v>
      </c>
      <c r="K72" s="10">
        <v>1</v>
      </c>
      <c r="L72">
        <f t="shared" si="24"/>
        <v>0</v>
      </c>
      <c r="M72">
        <f t="shared" si="25"/>
        <v>1</v>
      </c>
      <c r="N72">
        <f t="shared" si="26"/>
        <v>1</v>
      </c>
      <c r="O72">
        <f t="shared" si="27"/>
        <v>0</v>
      </c>
      <c r="P72" t="b">
        <f t="shared" si="28"/>
        <v>0</v>
      </c>
      <c r="Q72">
        <f t="shared" si="29"/>
        <v>0</v>
      </c>
      <c r="R72" t="b">
        <f t="shared" si="30"/>
        <v>0</v>
      </c>
      <c r="S72">
        <f t="shared" si="31"/>
        <v>0</v>
      </c>
      <c r="T72" t="b">
        <f t="shared" si="32"/>
        <v>0</v>
      </c>
      <c r="U72">
        <f t="shared" si="33"/>
        <v>0</v>
      </c>
      <c r="V72" t="b">
        <f t="shared" si="34"/>
        <v>0</v>
      </c>
      <c r="W72" t="b">
        <f t="shared" si="35"/>
        <v>0</v>
      </c>
      <c r="X72" t="b">
        <f t="shared" si="36"/>
        <v>0</v>
      </c>
      <c r="Y72" t="b">
        <f t="shared" si="37"/>
        <v>0</v>
      </c>
      <c r="Z72" t="b">
        <f t="shared" si="38"/>
        <v>0</v>
      </c>
      <c r="AA72" t="b">
        <f t="shared" si="39"/>
        <v>1</v>
      </c>
      <c r="AB72" t="b">
        <f t="shared" si="40"/>
        <v>1</v>
      </c>
      <c r="AC72" t="b">
        <f t="shared" si="41"/>
        <v>0</v>
      </c>
      <c r="AD72" t="b">
        <f t="shared" si="42"/>
        <v>1</v>
      </c>
      <c r="AE72" t="b">
        <f t="shared" si="43"/>
        <v>1</v>
      </c>
      <c r="AF72" t="b">
        <f t="shared" si="44"/>
        <v>1</v>
      </c>
      <c r="AG72" t="b">
        <f t="shared" si="45"/>
        <v>1</v>
      </c>
      <c r="AH72" t="b">
        <f t="shared" si="46"/>
        <v>1</v>
      </c>
      <c r="AI72" t="b">
        <f t="shared" si="47"/>
        <v>0</v>
      </c>
    </row>
    <row r="73" spans="1:35" x14ac:dyDescent="0.2">
      <c r="A73" s="10" t="s">
        <v>8</v>
      </c>
      <c r="B73" s="10"/>
      <c r="C73" s="10">
        <v>75</v>
      </c>
      <c r="D73" s="10" t="s">
        <v>9</v>
      </c>
      <c r="E73" s="10" t="s">
        <v>58</v>
      </c>
      <c r="F73" s="10">
        <v>0</v>
      </c>
      <c r="G73" s="10">
        <v>0</v>
      </c>
      <c r="H73" s="10">
        <v>0</v>
      </c>
      <c r="I73" s="10">
        <v>0</v>
      </c>
      <c r="J73" s="10" t="s">
        <v>33</v>
      </c>
      <c r="K73" s="10">
        <v>1</v>
      </c>
      <c r="L73">
        <f t="shared" si="24"/>
        <v>0</v>
      </c>
      <c r="M73">
        <f t="shared" si="25"/>
        <v>0</v>
      </c>
      <c r="N73">
        <f t="shared" si="26"/>
        <v>0</v>
      </c>
      <c r="O73">
        <f t="shared" si="27"/>
        <v>0</v>
      </c>
      <c r="P73" t="b">
        <f t="shared" si="28"/>
        <v>0</v>
      </c>
      <c r="Q73">
        <f t="shared" si="29"/>
        <v>0</v>
      </c>
      <c r="R73" t="b">
        <f t="shared" si="30"/>
        <v>0</v>
      </c>
      <c r="S73">
        <f t="shared" si="31"/>
        <v>0</v>
      </c>
      <c r="T73" t="b">
        <f t="shared" si="32"/>
        <v>0</v>
      </c>
      <c r="U73">
        <f t="shared" si="33"/>
        <v>0</v>
      </c>
      <c r="V73" t="b">
        <f t="shared" si="34"/>
        <v>0</v>
      </c>
      <c r="W73" t="b">
        <f t="shared" si="35"/>
        <v>0</v>
      </c>
      <c r="X73" t="b">
        <f t="shared" si="36"/>
        <v>0</v>
      </c>
      <c r="Y73" t="b">
        <f t="shared" si="37"/>
        <v>0</v>
      </c>
      <c r="Z73" t="b">
        <f t="shared" si="38"/>
        <v>0</v>
      </c>
      <c r="AA73" t="b">
        <f t="shared" si="39"/>
        <v>0</v>
      </c>
      <c r="AB73" t="b">
        <f t="shared" si="40"/>
        <v>0</v>
      </c>
      <c r="AC73" t="b">
        <f t="shared" si="41"/>
        <v>0</v>
      </c>
      <c r="AD73" t="b">
        <f t="shared" si="42"/>
        <v>0</v>
      </c>
      <c r="AE73" t="b">
        <f t="shared" si="43"/>
        <v>0</v>
      </c>
      <c r="AF73" t="b">
        <f t="shared" si="44"/>
        <v>0</v>
      </c>
      <c r="AG73" t="b">
        <f t="shared" si="45"/>
        <v>0</v>
      </c>
      <c r="AH73" t="b">
        <f t="shared" si="46"/>
        <v>0</v>
      </c>
      <c r="AI73" t="b">
        <f t="shared" si="47"/>
        <v>0</v>
      </c>
    </row>
    <row r="74" spans="1:35" x14ac:dyDescent="0.2">
      <c r="A74" s="10" t="s">
        <v>8</v>
      </c>
      <c r="B74" s="10"/>
      <c r="C74" s="10">
        <v>56</v>
      </c>
      <c r="D74" s="10" t="s">
        <v>9</v>
      </c>
      <c r="E74" s="10" t="s">
        <v>15</v>
      </c>
      <c r="F74" s="10">
        <v>0</v>
      </c>
      <c r="G74" s="10">
        <v>0</v>
      </c>
      <c r="H74" s="10">
        <v>0</v>
      </c>
      <c r="I74" s="10">
        <v>0</v>
      </c>
      <c r="J74" s="10" t="s">
        <v>33</v>
      </c>
      <c r="K74" s="10">
        <v>1</v>
      </c>
      <c r="L74">
        <f t="shared" si="24"/>
        <v>0</v>
      </c>
      <c r="M74">
        <f t="shared" si="25"/>
        <v>0</v>
      </c>
      <c r="N74">
        <f t="shared" si="26"/>
        <v>0</v>
      </c>
      <c r="O74">
        <f t="shared" si="27"/>
        <v>0</v>
      </c>
      <c r="P74" t="b">
        <f t="shared" si="28"/>
        <v>0</v>
      </c>
      <c r="Q74">
        <f t="shared" si="29"/>
        <v>0</v>
      </c>
      <c r="R74" t="b">
        <f t="shared" si="30"/>
        <v>0</v>
      </c>
      <c r="S74">
        <f t="shared" si="31"/>
        <v>0</v>
      </c>
      <c r="T74" t="b">
        <f t="shared" si="32"/>
        <v>0</v>
      </c>
      <c r="U74">
        <f t="shared" si="33"/>
        <v>0</v>
      </c>
      <c r="V74" t="b">
        <f t="shared" si="34"/>
        <v>0</v>
      </c>
      <c r="W74" t="b">
        <f t="shared" si="35"/>
        <v>0</v>
      </c>
      <c r="X74" t="b">
        <f t="shared" si="36"/>
        <v>0</v>
      </c>
      <c r="Y74" t="b">
        <f t="shared" si="37"/>
        <v>0</v>
      </c>
      <c r="Z74" t="b">
        <f t="shared" si="38"/>
        <v>0</v>
      </c>
      <c r="AA74" t="b">
        <f t="shared" si="39"/>
        <v>0</v>
      </c>
      <c r="AB74" t="b">
        <f t="shared" si="40"/>
        <v>0</v>
      </c>
      <c r="AC74" t="b">
        <f t="shared" si="41"/>
        <v>0</v>
      </c>
      <c r="AD74" t="b">
        <f t="shared" si="42"/>
        <v>0</v>
      </c>
      <c r="AE74" t="b">
        <f t="shared" si="43"/>
        <v>0</v>
      </c>
      <c r="AF74" t="b">
        <f t="shared" si="44"/>
        <v>0</v>
      </c>
      <c r="AG74" t="b">
        <f t="shared" si="45"/>
        <v>0</v>
      </c>
      <c r="AH74" t="b">
        <f t="shared" si="46"/>
        <v>0</v>
      </c>
      <c r="AI74" t="b">
        <f t="shared" si="47"/>
        <v>0</v>
      </c>
    </row>
    <row r="75" spans="1:35" x14ac:dyDescent="0.2">
      <c r="A75" s="10" t="s">
        <v>8</v>
      </c>
      <c r="B75" s="10"/>
      <c r="C75" s="10">
        <v>45</v>
      </c>
      <c r="D75" s="10" t="s">
        <v>9</v>
      </c>
      <c r="E75" s="10" t="s">
        <v>59</v>
      </c>
      <c r="F75" s="10">
        <v>0</v>
      </c>
      <c r="G75" s="10">
        <v>0</v>
      </c>
      <c r="H75" s="10">
        <v>1</v>
      </c>
      <c r="I75" s="10">
        <v>0</v>
      </c>
      <c r="J75" s="10" t="s">
        <v>33</v>
      </c>
      <c r="K75" s="10">
        <v>1</v>
      </c>
      <c r="L75">
        <f t="shared" si="24"/>
        <v>0</v>
      </c>
      <c r="M75">
        <f t="shared" si="25"/>
        <v>0</v>
      </c>
      <c r="N75">
        <f t="shared" si="26"/>
        <v>1</v>
      </c>
      <c r="O75">
        <f t="shared" si="27"/>
        <v>0</v>
      </c>
      <c r="P75" t="b">
        <f t="shared" si="28"/>
        <v>0</v>
      </c>
      <c r="Q75">
        <f t="shared" si="29"/>
        <v>0</v>
      </c>
      <c r="R75" t="b">
        <f t="shared" si="30"/>
        <v>0</v>
      </c>
      <c r="S75">
        <f t="shared" si="31"/>
        <v>0</v>
      </c>
      <c r="T75" t="b">
        <f t="shared" si="32"/>
        <v>0</v>
      </c>
      <c r="U75">
        <f t="shared" si="33"/>
        <v>0</v>
      </c>
      <c r="V75" t="b">
        <f t="shared" si="34"/>
        <v>0</v>
      </c>
      <c r="W75" t="b">
        <f t="shared" si="35"/>
        <v>0</v>
      </c>
      <c r="X75" t="b">
        <f t="shared" si="36"/>
        <v>0</v>
      </c>
      <c r="Y75" t="b">
        <f t="shared" si="37"/>
        <v>0</v>
      </c>
      <c r="Z75" t="b">
        <f t="shared" si="38"/>
        <v>0</v>
      </c>
      <c r="AA75" t="b">
        <f t="shared" si="39"/>
        <v>0</v>
      </c>
      <c r="AB75" t="b">
        <f t="shared" si="40"/>
        <v>1</v>
      </c>
      <c r="AC75" t="b">
        <f t="shared" si="41"/>
        <v>0</v>
      </c>
      <c r="AD75" t="b">
        <f t="shared" si="42"/>
        <v>1</v>
      </c>
      <c r="AE75" t="b">
        <f t="shared" si="43"/>
        <v>0</v>
      </c>
      <c r="AF75" t="b">
        <f t="shared" si="44"/>
        <v>0</v>
      </c>
      <c r="AG75" t="b">
        <f t="shared" si="45"/>
        <v>0</v>
      </c>
      <c r="AH75" t="b">
        <f t="shared" si="46"/>
        <v>1</v>
      </c>
      <c r="AI75" t="b">
        <f t="shared" si="47"/>
        <v>0</v>
      </c>
    </row>
    <row r="76" spans="1:35" x14ac:dyDescent="0.2">
      <c r="A76" s="10" t="s">
        <v>8</v>
      </c>
      <c r="B76" s="10"/>
      <c r="C76" s="10">
        <v>72</v>
      </c>
      <c r="D76" s="10" t="s">
        <v>9</v>
      </c>
      <c r="E76" s="10" t="s">
        <v>60</v>
      </c>
      <c r="F76" s="10">
        <v>0</v>
      </c>
      <c r="G76" s="10">
        <v>0</v>
      </c>
      <c r="H76" s="10">
        <v>1</v>
      </c>
      <c r="I76" s="10">
        <v>0</v>
      </c>
      <c r="J76" s="10" t="s">
        <v>33</v>
      </c>
      <c r="K76" s="10">
        <v>1</v>
      </c>
      <c r="L76">
        <f t="shared" si="24"/>
        <v>0</v>
      </c>
      <c r="M76">
        <f t="shared" si="25"/>
        <v>0</v>
      </c>
      <c r="N76">
        <f t="shared" si="26"/>
        <v>1</v>
      </c>
      <c r="O76">
        <f t="shared" si="27"/>
        <v>0</v>
      </c>
      <c r="P76" t="b">
        <f t="shared" si="28"/>
        <v>0</v>
      </c>
      <c r="Q76">
        <f t="shared" si="29"/>
        <v>0</v>
      </c>
      <c r="R76" t="b">
        <f t="shared" si="30"/>
        <v>0</v>
      </c>
      <c r="S76">
        <f t="shared" si="31"/>
        <v>0</v>
      </c>
      <c r="T76" t="b">
        <f t="shared" si="32"/>
        <v>0</v>
      </c>
      <c r="U76">
        <f t="shared" si="33"/>
        <v>0</v>
      </c>
      <c r="V76" t="b">
        <f t="shared" si="34"/>
        <v>0</v>
      </c>
      <c r="W76" t="b">
        <f t="shared" si="35"/>
        <v>0</v>
      </c>
      <c r="X76" t="b">
        <f t="shared" si="36"/>
        <v>0</v>
      </c>
      <c r="Y76" t="b">
        <f t="shared" si="37"/>
        <v>0</v>
      </c>
      <c r="Z76" t="b">
        <f t="shared" si="38"/>
        <v>0</v>
      </c>
      <c r="AA76" t="b">
        <f t="shared" si="39"/>
        <v>0</v>
      </c>
      <c r="AB76" t="b">
        <f t="shared" si="40"/>
        <v>1</v>
      </c>
      <c r="AC76" t="b">
        <f t="shared" si="41"/>
        <v>0</v>
      </c>
      <c r="AD76" t="b">
        <f t="shared" si="42"/>
        <v>1</v>
      </c>
      <c r="AE76" t="b">
        <f t="shared" si="43"/>
        <v>0</v>
      </c>
      <c r="AF76" t="b">
        <f t="shared" si="44"/>
        <v>0</v>
      </c>
      <c r="AG76" t="b">
        <f t="shared" si="45"/>
        <v>0</v>
      </c>
      <c r="AH76" t="b">
        <f t="shared" si="46"/>
        <v>1</v>
      </c>
      <c r="AI76" t="b">
        <f t="shared" si="47"/>
        <v>0</v>
      </c>
    </row>
    <row r="77" spans="1:35" x14ac:dyDescent="0.2">
      <c r="A77" s="10" t="s">
        <v>8</v>
      </c>
      <c r="B77" s="10"/>
      <c r="C77" s="10">
        <v>40</v>
      </c>
      <c r="D77" s="10" t="s">
        <v>13</v>
      </c>
      <c r="E77" s="10" t="s">
        <v>15</v>
      </c>
      <c r="F77" s="10">
        <v>0</v>
      </c>
      <c r="G77" s="10">
        <v>0</v>
      </c>
      <c r="H77" s="10">
        <v>0</v>
      </c>
      <c r="I77" s="10">
        <v>1</v>
      </c>
      <c r="J77" s="10" t="s">
        <v>33</v>
      </c>
      <c r="K77" s="10">
        <v>1</v>
      </c>
      <c r="L77">
        <f t="shared" si="24"/>
        <v>0</v>
      </c>
      <c r="M77">
        <f t="shared" si="25"/>
        <v>0</v>
      </c>
      <c r="N77">
        <f t="shared" si="26"/>
        <v>0</v>
      </c>
      <c r="O77">
        <f t="shared" si="27"/>
        <v>1</v>
      </c>
      <c r="P77" t="b">
        <f t="shared" si="28"/>
        <v>0</v>
      </c>
      <c r="Q77">
        <f t="shared" si="29"/>
        <v>0</v>
      </c>
      <c r="R77" t="b">
        <f t="shared" si="30"/>
        <v>0</v>
      </c>
      <c r="S77">
        <f t="shared" si="31"/>
        <v>0</v>
      </c>
      <c r="T77" t="b">
        <f t="shared" si="32"/>
        <v>0</v>
      </c>
      <c r="U77">
        <f t="shared" si="33"/>
        <v>0</v>
      </c>
      <c r="V77" t="b">
        <f t="shared" si="34"/>
        <v>0</v>
      </c>
      <c r="W77" t="b">
        <f t="shared" si="35"/>
        <v>0</v>
      </c>
      <c r="X77" t="b">
        <f t="shared" si="36"/>
        <v>0</v>
      </c>
      <c r="Y77" t="b">
        <f t="shared" si="37"/>
        <v>0</v>
      </c>
      <c r="Z77" t="b">
        <f t="shared" si="38"/>
        <v>0</v>
      </c>
      <c r="AA77" t="b">
        <f t="shared" si="39"/>
        <v>0</v>
      </c>
      <c r="AB77" t="b">
        <f t="shared" si="40"/>
        <v>0</v>
      </c>
      <c r="AC77" t="b">
        <f t="shared" si="41"/>
        <v>1</v>
      </c>
      <c r="AD77" t="b">
        <f t="shared" si="42"/>
        <v>1</v>
      </c>
      <c r="AE77" t="b">
        <f t="shared" si="43"/>
        <v>0</v>
      </c>
      <c r="AF77" t="b">
        <f t="shared" si="44"/>
        <v>1</v>
      </c>
      <c r="AG77" t="b">
        <f t="shared" si="45"/>
        <v>0</v>
      </c>
      <c r="AH77" t="b">
        <f t="shared" si="46"/>
        <v>0</v>
      </c>
      <c r="AI77" t="b">
        <f t="shared" si="47"/>
        <v>0</v>
      </c>
    </row>
    <row r="78" spans="1:35" x14ac:dyDescent="0.2">
      <c r="A78" s="10" t="s">
        <v>8</v>
      </c>
      <c r="B78" s="10"/>
      <c r="C78" s="10">
        <v>50</v>
      </c>
      <c r="D78" s="10" t="s">
        <v>9</v>
      </c>
      <c r="E78" s="10" t="s">
        <v>15</v>
      </c>
      <c r="F78" s="10">
        <v>0</v>
      </c>
      <c r="G78" s="10">
        <v>0</v>
      </c>
      <c r="H78" s="10">
        <v>0</v>
      </c>
      <c r="I78" s="10">
        <v>1</v>
      </c>
      <c r="J78" s="10" t="s">
        <v>33</v>
      </c>
      <c r="K78" s="10">
        <v>1</v>
      </c>
      <c r="L78">
        <f t="shared" si="24"/>
        <v>0</v>
      </c>
      <c r="M78">
        <f t="shared" si="25"/>
        <v>0</v>
      </c>
      <c r="N78">
        <f t="shared" si="26"/>
        <v>0</v>
      </c>
      <c r="O78">
        <f t="shared" si="27"/>
        <v>1</v>
      </c>
      <c r="P78" t="b">
        <f t="shared" si="28"/>
        <v>0</v>
      </c>
      <c r="Q78">
        <f t="shared" si="29"/>
        <v>0</v>
      </c>
      <c r="R78" t="b">
        <f t="shared" si="30"/>
        <v>0</v>
      </c>
      <c r="S78">
        <f t="shared" si="31"/>
        <v>0</v>
      </c>
      <c r="T78" t="b">
        <f t="shared" si="32"/>
        <v>0</v>
      </c>
      <c r="U78">
        <f t="shared" si="33"/>
        <v>0</v>
      </c>
      <c r="V78" t="b">
        <f t="shared" si="34"/>
        <v>0</v>
      </c>
      <c r="W78" t="b">
        <f t="shared" si="35"/>
        <v>0</v>
      </c>
      <c r="X78" t="b">
        <f t="shared" si="36"/>
        <v>0</v>
      </c>
      <c r="Y78" t="b">
        <f t="shared" si="37"/>
        <v>0</v>
      </c>
      <c r="Z78" t="b">
        <f t="shared" si="38"/>
        <v>0</v>
      </c>
      <c r="AA78" t="b">
        <f t="shared" si="39"/>
        <v>0</v>
      </c>
      <c r="AB78" t="b">
        <f t="shared" si="40"/>
        <v>0</v>
      </c>
      <c r="AC78" t="b">
        <f t="shared" si="41"/>
        <v>1</v>
      </c>
      <c r="AD78" t="b">
        <f t="shared" si="42"/>
        <v>1</v>
      </c>
      <c r="AE78" t="b">
        <f t="shared" si="43"/>
        <v>0</v>
      </c>
      <c r="AF78" t="b">
        <f t="shared" si="44"/>
        <v>1</v>
      </c>
      <c r="AG78" t="b">
        <f t="shared" si="45"/>
        <v>0</v>
      </c>
      <c r="AH78" t="b">
        <f t="shared" si="46"/>
        <v>0</v>
      </c>
      <c r="AI78" t="b">
        <f t="shared" si="47"/>
        <v>0</v>
      </c>
    </row>
    <row r="79" spans="1:35" x14ac:dyDescent="0.2">
      <c r="A79" s="10" t="s">
        <v>8</v>
      </c>
      <c r="B79" s="10"/>
      <c r="C79" s="10">
        <v>57</v>
      </c>
      <c r="D79" s="10" t="s">
        <v>13</v>
      </c>
      <c r="E79" s="10" t="s">
        <v>24</v>
      </c>
      <c r="F79" s="10">
        <v>0</v>
      </c>
      <c r="G79" s="10">
        <v>0</v>
      </c>
      <c r="H79" s="10">
        <v>0</v>
      </c>
      <c r="I79" s="10">
        <v>0</v>
      </c>
      <c r="J79" s="10" t="s">
        <v>33</v>
      </c>
      <c r="K79" s="10">
        <v>1</v>
      </c>
      <c r="L79">
        <f t="shared" si="24"/>
        <v>0</v>
      </c>
      <c r="M79">
        <f t="shared" si="25"/>
        <v>0</v>
      </c>
      <c r="N79">
        <f t="shared" si="26"/>
        <v>0</v>
      </c>
      <c r="O79">
        <f t="shared" si="27"/>
        <v>0</v>
      </c>
      <c r="P79" t="b">
        <f t="shared" si="28"/>
        <v>0</v>
      </c>
      <c r="Q79">
        <f t="shared" si="29"/>
        <v>0</v>
      </c>
      <c r="R79" t="b">
        <f t="shared" si="30"/>
        <v>0</v>
      </c>
      <c r="S79">
        <f t="shared" si="31"/>
        <v>0</v>
      </c>
      <c r="T79" t="b">
        <f t="shared" si="32"/>
        <v>0</v>
      </c>
      <c r="U79">
        <f t="shared" si="33"/>
        <v>0</v>
      </c>
      <c r="V79" t="b">
        <f t="shared" si="34"/>
        <v>0</v>
      </c>
      <c r="W79" t="b">
        <f t="shared" si="35"/>
        <v>0</v>
      </c>
      <c r="X79" t="b">
        <f t="shared" si="36"/>
        <v>0</v>
      </c>
      <c r="Y79" t="b">
        <f t="shared" si="37"/>
        <v>0</v>
      </c>
      <c r="Z79" t="b">
        <f t="shared" si="38"/>
        <v>0</v>
      </c>
      <c r="AA79" t="b">
        <f t="shared" si="39"/>
        <v>0</v>
      </c>
      <c r="AB79" t="b">
        <f t="shared" si="40"/>
        <v>0</v>
      </c>
      <c r="AC79" t="b">
        <f t="shared" si="41"/>
        <v>0</v>
      </c>
      <c r="AD79" t="b">
        <f t="shared" si="42"/>
        <v>0</v>
      </c>
      <c r="AE79" t="b">
        <f t="shared" si="43"/>
        <v>0</v>
      </c>
      <c r="AF79" t="b">
        <f t="shared" si="44"/>
        <v>0</v>
      </c>
      <c r="AG79" t="b">
        <f t="shared" si="45"/>
        <v>0</v>
      </c>
      <c r="AH79" t="b">
        <f t="shared" si="46"/>
        <v>0</v>
      </c>
      <c r="AI79" t="b">
        <f t="shared" si="47"/>
        <v>0</v>
      </c>
    </row>
    <row r="80" spans="1:35" x14ac:dyDescent="0.2">
      <c r="A80" s="10" t="s">
        <v>8</v>
      </c>
      <c r="B80" s="10"/>
      <c r="C80" s="10">
        <v>68</v>
      </c>
      <c r="D80" s="10" t="s">
        <v>9</v>
      </c>
      <c r="E80" s="10" t="s">
        <v>24</v>
      </c>
      <c r="F80" s="10">
        <v>0</v>
      </c>
      <c r="G80" s="10">
        <v>0</v>
      </c>
      <c r="H80" s="10">
        <v>0</v>
      </c>
      <c r="I80" s="10">
        <v>1</v>
      </c>
      <c r="J80" s="10" t="s">
        <v>33</v>
      </c>
      <c r="K80" s="10">
        <v>1</v>
      </c>
      <c r="L80">
        <f t="shared" si="24"/>
        <v>0</v>
      </c>
      <c r="M80">
        <f t="shared" si="25"/>
        <v>0</v>
      </c>
      <c r="N80">
        <f t="shared" si="26"/>
        <v>0</v>
      </c>
      <c r="O80">
        <f t="shared" si="27"/>
        <v>1</v>
      </c>
      <c r="P80" t="b">
        <f t="shared" si="28"/>
        <v>0</v>
      </c>
      <c r="Q80">
        <f t="shared" si="29"/>
        <v>0</v>
      </c>
      <c r="R80" t="b">
        <f t="shared" si="30"/>
        <v>0</v>
      </c>
      <c r="S80">
        <f t="shared" si="31"/>
        <v>0</v>
      </c>
      <c r="T80" t="b">
        <f t="shared" si="32"/>
        <v>0</v>
      </c>
      <c r="U80">
        <f t="shared" si="33"/>
        <v>0</v>
      </c>
      <c r="V80" t="b">
        <f t="shared" si="34"/>
        <v>0</v>
      </c>
      <c r="W80" t="b">
        <f t="shared" si="35"/>
        <v>0</v>
      </c>
      <c r="X80" t="b">
        <f t="shared" si="36"/>
        <v>0</v>
      </c>
      <c r="Y80" t="b">
        <f t="shared" si="37"/>
        <v>0</v>
      </c>
      <c r="Z80" t="b">
        <f t="shared" si="38"/>
        <v>0</v>
      </c>
      <c r="AA80" t="b">
        <f t="shared" si="39"/>
        <v>0</v>
      </c>
      <c r="AB80" t="b">
        <f t="shared" si="40"/>
        <v>0</v>
      </c>
      <c r="AC80" t="b">
        <f t="shared" si="41"/>
        <v>1</v>
      </c>
      <c r="AD80" t="b">
        <f t="shared" si="42"/>
        <v>1</v>
      </c>
      <c r="AE80" t="b">
        <f t="shared" si="43"/>
        <v>0</v>
      </c>
      <c r="AF80" t="b">
        <f t="shared" si="44"/>
        <v>1</v>
      </c>
      <c r="AG80" t="b">
        <f t="shared" si="45"/>
        <v>0</v>
      </c>
      <c r="AH80" t="b">
        <f t="shared" si="46"/>
        <v>0</v>
      </c>
      <c r="AI80" t="b">
        <f t="shared" si="47"/>
        <v>0</v>
      </c>
    </row>
    <row r="81" spans="1:35" x14ac:dyDescent="0.2">
      <c r="A81" s="10" t="s">
        <v>8</v>
      </c>
      <c r="B81" s="10"/>
      <c r="C81" s="10">
        <v>51</v>
      </c>
      <c r="D81" s="10" t="s">
        <v>13</v>
      </c>
      <c r="E81" s="10" t="s">
        <v>61</v>
      </c>
      <c r="F81" s="10">
        <v>0</v>
      </c>
      <c r="G81" s="10">
        <v>0</v>
      </c>
      <c r="H81" s="10">
        <v>0</v>
      </c>
      <c r="I81" s="10">
        <v>1</v>
      </c>
      <c r="J81" s="10" t="s">
        <v>33</v>
      </c>
      <c r="K81" s="10">
        <v>1</v>
      </c>
      <c r="L81">
        <f t="shared" si="24"/>
        <v>0</v>
      </c>
      <c r="M81">
        <f t="shared" si="25"/>
        <v>0</v>
      </c>
      <c r="N81">
        <f t="shared" si="26"/>
        <v>0</v>
      </c>
      <c r="O81">
        <f t="shared" si="27"/>
        <v>1</v>
      </c>
      <c r="P81" t="b">
        <f t="shared" si="28"/>
        <v>0</v>
      </c>
      <c r="Q81">
        <f t="shared" si="29"/>
        <v>0</v>
      </c>
      <c r="R81" t="b">
        <f t="shared" si="30"/>
        <v>0</v>
      </c>
      <c r="S81">
        <f t="shared" si="31"/>
        <v>0</v>
      </c>
      <c r="T81" t="b">
        <f t="shared" si="32"/>
        <v>0</v>
      </c>
      <c r="U81">
        <f t="shared" si="33"/>
        <v>0</v>
      </c>
      <c r="V81" t="b">
        <f t="shared" si="34"/>
        <v>0</v>
      </c>
      <c r="W81" t="b">
        <f t="shared" si="35"/>
        <v>0</v>
      </c>
      <c r="X81" t="b">
        <f t="shared" si="36"/>
        <v>0</v>
      </c>
      <c r="Y81" t="b">
        <f t="shared" si="37"/>
        <v>0</v>
      </c>
      <c r="Z81" t="b">
        <f t="shared" si="38"/>
        <v>0</v>
      </c>
      <c r="AA81" t="b">
        <f t="shared" si="39"/>
        <v>0</v>
      </c>
      <c r="AB81" t="b">
        <f t="shared" si="40"/>
        <v>0</v>
      </c>
      <c r="AC81" t="b">
        <f t="shared" si="41"/>
        <v>1</v>
      </c>
      <c r="AD81" t="b">
        <f t="shared" si="42"/>
        <v>1</v>
      </c>
      <c r="AE81" t="b">
        <f t="shared" si="43"/>
        <v>0</v>
      </c>
      <c r="AF81" t="b">
        <f t="shared" si="44"/>
        <v>1</v>
      </c>
      <c r="AG81" t="b">
        <f t="shared" si="45"/>
        <v>0</v>
      </c>
      <c r="AH81" t="b">
        <f t="shared" si="46"/>
        <v>0</v>
      </c>
      <c r="AI81" t="b">
        <f t="shared" si="47"/>
        <v>0</v>
      </c>
    </row>
    <row r="82" spans="1:35" x14ac:dyDescent="0.2">
      <c r="A82" s="10" t="s">
        <v>8</v>
      </c>
      <c r="B82" s="10"/>
      <c r="C82" s="10">
        <v>54</v>
      </c>
      <c r="D82" s="10" t="s">
        <v>13</v>
      </c>
      <c r="E82" s="10" t="s">
        <v>62</v>
      </c>
      <c r="F82" s="10">
        <v>0</v>
      </c>
      <c r="G82" s="10">
        <v>0</v>
      </c>
      <c r="H82" s="10">
        <v>0</v>
      </c>
      <c r="I82" s="10">
        <v>1</v>
      </c>
      <c r="J82" s="10" t="s">
        <v>33</v>
      </c>
      <c r="K82" s="10">
        <v>1</v>
      </c>
      <c r="L82">
        <f t="shared" si="24"/>
        <v>0</v>
      </c>
      <c r="M82">
        <f t="shared" si="25"/>
        <v>0</v>
      </c>
      <c r="N82">
        <f t="shared" si="26"/>
        <v>0</v>
      </c>
      <c r="O82">
        <f t="shared" si="27"/>
        <v>1</v>
      </c>
      <c r="P82" t="b">
        <f t="shared" si="28"/>
        <v>0</v>
      </c>
      <c r="Q82">
        <f t="shared" si="29"/>
        <v>0</v>
      </c>
      <c r="R82" t="b">
        <f t="shared" si="30"/>
        <v>0</v>
      </c>
      <c r="S82">
        <f t="shared" si="31"/>
        <v>0</v>
      </c>
      <c r="T82" t="b">
        <f t="shared" si="32"/>
        <v>0</v>
      </c>
      <c r="U82">
        <f t="shared" si="33"/>
        <v>0</v>
      </c>
      <c r="V82" t="b">
        <f t="shared" si="34"/>
        <v>0</v>
      </c>
      <c r="W82" t="b">
        <f t="shared" si="35"/>
        <v>0</v>
      </c>
      <c r="X82" t="b">
        <f t="shared" si="36"/>
        <v>0</v>
      </c>
      <c r="Y82" t="b">
        <f t="shared" si="37"/>
        <v>0</v>
      </c>
      <c r="Z82" t="b">
        <f t="shared" si="38"/>
        <v>0</v>
      </c>
      <c r="AA82" t="b">
        <f t="shared" si="39"/>
        <v>0</v>
      </c>
      <c r="AB82" t="b">
        <f t="shared" si="40"/>
        <v>0</v>
      </c>
      <c r="AC82" t="b">
        <f t="shared" si="41"/>
        <v>1</v>
      </c>
      <c r="AD82" t="b">
        <f t="shared" si="42"/>
        <v>1</v>
      </c>
      <c r="AE82" t="b">
        <f t="shared" si="43"/>
        <v>0</v>
      </c>
      <c r="AF82" t="b">
        <f t="shared" si="44"/>
        <v>1</v>
      </c>
      <c r="AG82" t="b">
        <f t="shared" si="45"/>
        <v>0</v>
      </c>
      <c r="AH82" t="b">
        <f t="shared" si="46"/>
        <v>0</v>
      </c>
      <c r="AI82" t="b">
        <f t="shared" si="47"/>
        <v>0</v>
      </c>
    </row>
    <row r="83" spans="1:35" x14ac:dyDescent="0.2">
      <c r="A83" s="10" t="s">
        <v>16</v>
      </c>
      <c r="B83" s="10"/>
      <c r="C83" s="10">
        <v>73</v>
      </c>
      <c r="D83" s="10" t="s">
        <v>9</v>
      </c>
      <c r="E83" s="10"/>
      <c r="F83" s="10">
        <v>1</v>
      </c>
      <c r="G83" s="10">
        <v>0</v>
      </c>
      <c r="H83" s="10">
        <v>0</v>
      </c>
      <c r="I83" s="10">
        <v>0</v>
      </c>
      <c r="J83" s="10" t="s">
        <v>33</v>
      </c>
      <c r="K83" s="10">
        <v>1</v>
      </c>
      <c r="L83">
        <f t="shared" si="24"/>
        <v>1</v>
      </c>
      <c r="M83">
        <f t="shared" si="25"/>
        <v>0</v>
      </c>
      <c r="N83">
        <f t="shared" si="26"/>
        <v>0</v>
      </c>
      <c r="O83">
        <f t="shared" si="27"/>
        <v>0</v>
      </c>
      <c r="P83" t="b">
        <f t="shared" si="28"/>
        <v>0</v>
      </c>
      <c r="Q83">
        <f t="shared" si="29"/>
        <v>0</v>
      </c>
      <c r="R83" t="b">
        <f t="shared" si="30"/>
        <v>0</v>
      </c>
      <c r="S83">
        <f t="shared" si="31"/>
        <v>0</v>
      </c>
      <c r="T83" t="b">
        <f t="shared" si="32"/>
        <v>0</v>
      </c>
      <c r="U83">
        <f t="shared" si="33"/>
        <v>0</v>
      </c>
      <c r="V83" t="b">
        <f t="shared" si="34"/>
        <v>0</v>
      </c>
      <c r="W83" t="b">
        <f t="shared" si="35"/>
        <v>0</v>
      </c>
      <c r="X83" t="b">
        <f t="shared" si="36"/>
        <v>0</v>
      </c>
      <c r="Y83" t="b">
        <f t="shared" si="37"/>
        <v>0</v>
      </c>
      <c r="Z83" t="b">
        <f t="shared" si="38"/>
        <v>0</v>
      </c>
      <c r="AA83" t="b">
        <f t="shared" si="39"/>
        <v>0</v>
      </c>
      <c r="AB83" t="b">
        <f t="shared" si="40"/>
        <v>0</v>
      </c>
      <c r="AC83" t="b">
        <f t="shared" si="41"/>
        <v>0</v>
      </c>
      <c r="AD83" t="b">
        <f t="shared" si="42"/>
        <v>0</v>
      </c>
      <c r="AE83" t="b">
        <f t="shared" si="43"/>
        <v>0</v>
      </c>
      <c r="AF83" t="b">
        <f t="shared" si="44"/>
        <v>0</v>
      </c>
      <c r="AG83" t="b">
        <f t="shared" si="45"/>
        <v>0</v>
      </c>
      <c r="AH83" t="b">
        <f t="shared" si="46"/>
        <v>0</v>
      </c>
      <c r="AI83" t="b">
        <f t="shared" si="47"/>
        <v>0</v>
      </c>
    </row>
    <row r="84" spans="1:35" x14ac:dyDescent="0.2">
      <c r="A84" s="21" t="s">
        <v>16</v>
      </c>
      <c r="B84" s="21"/>
      <c r="C84" s="21">
        <v>79</v>
      </c>
      <c r="D84" s="21" t="s">
        <v>9</v>
      </c>
      <c r="E84" s="21" t="s">
        <v>63</v>
      </c>
      <c r="F84" s="21">
        <v>1</v>
      </c>
      <c r="G84" s="21">
        <v>1</v>
      </c>
      <c r="H84" s="21">
        <v>1</v>
      </c>
      <c r="I84" s="21">
        <v>0</v>
      </c>
      <c r="J84" s="21" t="s">
        <v>33</v>
      </c>
      <c r="K84" s="10">
        <v>1</v>
      </c>
      <c r="L84">
        <f t="shared" si="24"/>
        <v>1</v>
      </c>
      <c r="M84">
        <f t="shared" si="25"/>
        <v>1</v>
      </c>
      <c r="N84">
        <f t="shared" si="26"/>
        <v>1</v>
      </c>
      <c r="O84">
        <f t="shared" si="27"/>
        <v>0</v>
      </c>
      <c r="P84" t="b">
        <f t="shared" si="28"/>
        <v>1</v>
      </c>
      <c r="Q84">
        <f t="shared" si="29"/>
        <v>1</v>
      </c>
      <c r="R84" t="b">
        <f t="shared" si="30"/>
        <v>1</v>
      </c>
      <c r="S84">
        <f t="shared" si="31"/>
        <v>1</v>
      </c>
      <c r="T84" t="b">
        <f t="shared" si="32"/>
        <v>0</v>
      </c>
      <c r="U84">
        <f t="shared" si="33"/>
        <v>0</v>
      </c>
      <c r="V84" t="b">
        <f t="shared" si="34"/>
        <v>1</v>
      </c>
      <c r="W84" t="b">
        <f t="shared" si="35"/>
        <v>0</v>
      </c>
      <c r="X84" t="b">
        <f t="shared" si="36"/>
        <v>0</v>
      </c>
      <c r="Y84" t="b">
        <f t="shared" si="37"/>
        <v>0</v>
      </c>
      <c r="Z84" t="b">
        <f t="shared" si="38"/>
        <v>0</v>
      </c>
      <c r="AA84" t="b">
        <f t="shared" si="39"/>
        <v>1</v>
      </c>
      <c r="AB84" t="b">
        <f t="shared" si="40"/>
        <v>1</v>
      </c>
      <c r="AC84" t="b">
        <f t="shared" si="41"/>
        <v>0</v>
      </c>
      <c r="AD84" t="b">
        <f t="shared" si="42"/>
        <v>1</v>
      </c>
      <c r="AE84" t="b">
        <f t="shared" si="43"/>
        <v>1</v>
      </c>
      <c r="AF84" t="b">
        <f t="shared" si="44"/>
        <v>1</v>
      </c>
      <c r="AG84" t="b">
        <f t="shared" si="45"/>
        <v>1</v>
      </c>
      <c r="AH84" t="b">
        <f t="shared" si="46"/>
        <v>1</v>
      </c>
      <c r="AI84" t="b">
        <f t="shared" si="47"/>
        <v>0</v>
      </c>
    </row>
    <row r="85" spans="1:35" x14ac:dyDescent="0.2">
      <c r="A85" s="10" t="s">
        <v>16</v>
      </c>
      <c r="B85" s="10"/>
      <c r="C85" s="10">
        <v>70</v>
      </c>
      <c r="D85" s="10" t="s">
        <v>9</v>
      </c>
      <c r="E85" s="10" t="s">
        <v>64</v>
      </c>
      <c r="F85" s="10">
        <v>1</v>
      </c>
      <c r="G85" s="10">
        <v>0</v>
      </c>
      <c r="H85" s="10">
        <v>0</v>
      </c>
      <c r="I85" s="10">
        <v>0</v>
      </c>
      <c r="J85" s="10" t="s">
        <v>33</v>
      </c>
      <c r="K85" s="10">
        <v>1</v>
      </c>
      <c r="L85">
        <f t="shared" si="24"/>
        <v>1</v>
      </c>
      <c r="M85">
        <f t="shared" si="25"/>
        <v>0</v>
      </c>
      <c r="N85">
        <f t="shared" si="26"/>
        <v>0</v>
      </c>
      <c r="O85">
        <f t="shared" si="27"/>
        <v>0</v>
      </c>
      <c r="P85" t="b">
        <f t="shared" si="28"/>
        <v>0</v>
      </c>
      <c r="Q85">
        <f t="shared" si="29"/>
        <v>0</v>
      </c>
      <c r="R85" t="b">
        <f t="shared" si="30"/>
        <v>0</v>
      </c>
      <c r="S85">
        <f t="shared" si="31"/>
        <v>0</v>
      </c>
      <c r="T85" t="b">
        <f t="shared" si="32"/>
        <v>0</v>
      </c>
      <c r="U85">
        <f t="shared" si="33"/>
        <v>0</v>
      </c>
      <c r="V85" t="b">
        <f t="shared" si="34"/>
        <v>0</v>
      </c>
      <c r="W85" t="b">
        <f t="shared" si="35"/>
        <v>0</v>
      </c>
      <c r="X85" t="b">
        <f t="shared" si="36"/>
        <v>0</v>
      </c>
      <c r="Y85" t="b">
        <f t="shared" si="37"/>
        <v>0</v>
      </c>
      <c r="Z85" t="b">
        <f t="shared" si="38"/>
        <v>0</v>
      </c>
      <c r="AA85" t="b">
        <f t="shared" si="39"/>
        <v>0</v>
      </c>
      <c r="AB85" t="b">
        <f t="shared" si="40"/>
        <v>0</v>
      </c>
      <c r="AC85" t="b">
        <f t="shared" si="41"/>
        <v>0</v>
      </c>
      <c r="AD85" t="b">
        <f t="shared" si="42"/>
        <v>0</v>
      </c>
      <c r="AE85" t="b">
        <f t="shared" si="43"/>
        <v>0</v>
      </c>
      <c r="AF85" t="b">
        <f t="shared" si="44"/>
        <v>0</v>
      </c>
      <c r="AG85" t="b">
        <f t="shared" si="45"/>
        <v>0</v>
      </c>
      <c r="AH85" t="b">
        <f t="shared" si="46"/>
        <v>0</v>
      </c>
      <c r="AI85" t="b">
        <f t="shared" si="47"/>
        <v>0</v>
      </c>
    </row>
    <row r="86" spans="1:35" x14ac:dyDescent="0.2">
      <c r="A86" s="21" t="s">
        <v>16</v>
      </c>
      <c r="B86" s="21"/>
      <c r="C86" s="21">
        <v>75</v>
      </c>
      <c r="D86" s="21" t="s">
        <v>13</v>
      </c>
      <c r="E86" s="21" t="s">
        <v>15</v>
      </c>
      <c r="F86" s="21">
        <v>1</v>
      </c>
      <c r="G86" s="21">
        <v>1</v>
      </c>
      <c r="H86" s="21">
        <v>0</v>
      </c>
      <c r="I86" s="21">
        <v>0</v>
      </c>
      <c r="J86" s="21" t="s">
        <v>33</v>
      </c>
      <c r="K86" s="10">
        <v>1</v>
      </c>
      <c r="L86">
        <f t="shared" si="24"/>
        <v>1</v>
      </c>
      <c r="M86">
        <f t="shared" si="25"/>
        <v>1</v>
      </c>
      <c r="N86">
        <f t="shared" si="26"/>
        <v>0</v>
      </c>
      <c r="O86">
        <f t="shared" si="27"/>
        <v>0</v>
      </c>
      <c r="P86" t="b">
        <f t="shared" si="28"/>
        <v>1</v>
      </c>
      <c r="Q86">
        <f t="shared" si="29"/>
        <v>1</v>
      </c>
      <c r="R86" t="b">
        <f t="shared" si="30"/>
        <v>0</v>
      </c>
      <c r="S86">
        <f t="shared" si="31"/>
        <v>0</v>
      </c>
      <c r="T86" t="b">
        <f t="shared" si="32"/>
        <v>0</v>
      </c>
      <c r="U86">
        <f t="shared" si="33"/>
        <v>0</v>
      </c>
      <c r="V86" t="b">
        <f t="shared" si="34"/>
        <v>0</v>
      </c>
      <c r="W86" t="b">
        <f t="shared" si="35"/>
        <v>0</v>
      </c>
      <c r="X86" t="b">
        <f t="shared" si="36"/>
        <v>0</v>
      </c>
      <c r="Y86" t="b">
        <f t="shared" si="37"/>
        <v>0</v>
      </c>
      <c r="Z86" t="b">
        <f t="shared" si="38"/>
        <v>0</v>
      </c>
      <c r="AA86" t="b">
        <f t="shared" si="39"/>
        <v>1</v>
      </c>
      <c r="AB86" t="b">
        <f t="shared" si="40"/>
        <v>0</v>
      </c>
      <c r="AC86" t="b">
        <f t="shared" si="41"/>
        <v>0</v>
      </c>
      <c r="AD86" t="b">
        <f t="shared" si="42"/>
        <v>0</v>
      </c>
      <c r="AE86" t="b">
        <f t="shared" si="43"/>
        <v>0</v>
      </c>
      <c r="AF86" t="b">
        <f t="shared" si="44"/>
        <v>1</v>
      </c>
      <c r="AG86" t="b">
        <f t="shared" si="45"/>
        <v>0</v>
      </c>
      <c r="AH86" t="b">
        <f t="shared" si="46"/>
        <v>1</v>
      </c>
      <c r="AI86" t="b">
        <f t="shared" si="47"/>
        <v>0</v>
      </c>
    </row>
    <row r="87" spans="1:35" x14ac:dyDescent="0.2">
      <c r="A87" s="21" t="s">
        <v>8</v>
      </c>
      <c r="B87" s="21"/>
      <c r="C87" s="21">
        <v>46</v>
      </c>
      <c r="D87" s="21" t="s">
        <v>13</v>
      </c>
      <c r="E87" s="21" t="s">
        <v>65</v>
      </c>
      <c r="F87" s="21">
        <v>1</v>
      </c>
      <c r="G87" s="21">
        <v>0.5</v>
      </c>
      <c r="H87" s="21">
        <v>0</v>
      </c>
      <c r="I87" s="21">
        <v>1</v>
      </c>
      <c r="J87" s="21" t="s">
        <v>33</v>
      </c>
      <c r="K87" s="10">
        <v>1</v>
      </c>
      <c r="L87">
        <f t="shared" si="24"/>
        <v>1</v>
      </c>
      <c r="M87">
        <f t="shared" si="25"/>
        <v>0</v>
      </c>
      <c r="N87">
        <f t="shared" si="26"/>
        <v>0</v>
      </c>
      <c r="O87">
        <f t="shared" si="27"/>
        <v>1</v>
      </c>
      <c r="P87" t="b">
        <f t="shared" si="28"/>
        <v>0</v>
      </c>
      <c r="Q87">
        <f t="shared" si="29"/>
        <v>0</v>
      </c>
      <c r="R87" t="b">
        <f t="shared" si="30"/>
        <v>0</v>
      </c>
      <c r="S87">
        <f t="shared" si="31"/>
        <v>0</v>
      </c>
      <c r="T87" t="b">
        <f t="shared" si="32"/>
        <v>1</v>
      </c>
      <c r="U87">
        <f t="shared" si="33"/>
        <v>1</v>
      </c>
      <c r="V87" t="b">
        <f t="shared" si="34"/>
        <v>0</v>
      </c>
      <c r="W87" t="b">
        <f t="shared" si="35"/>
        <v>0</v>
      </c>
      <c r="X87" t="b">
        <f t="shared" si="36"/>
        <v>0</v>
      </c>
      <c r="Y87" t="b">
        <f t="shared" si="37"/>
        <v>0</v>
      </c>
      <c r="Z87" t="b">
        <f t="shared" si="38"/>
        <v>0</v>
      </c>
      <c r="AA87" t="b">
        <f t="shared" si="39"/>
        <v>0</v>
      </c>
      <c r="AB87" t="b">
        <f t="shared" si="40"/>
        <v>0</v>
      </c>
      <c r="AC87" t="b">
        <f t="shared" si="41"/>
        <v>1</v>
      </c>
      <c r="AD87" t="b">
        <f t="shared" si="42"/>
        <v>1</v>
      </c>
      <c r="AE87" t="b">
        <f t="shared" si="43"/>
        <v>0</v>
      </c>
      <c r="AF87" t="b">
        <f t="shared" si="44"/>
        <v>1</v>
      </c>
      <c r="AG87" t="b">
        <f t="shared" si="45"/>
        <v>0</v>
      </c>
      <c r="AH87" t="b">
        <f t="shared" si="46"/>
        <v>0</v>
      </c>
      <c r="AI87" t="b">
        <f t="shared" si="47"/>
        <v>0</v>
      </c>
    </row>
    <row r="88" spans="1:35" x14ac:dyDescent="0.2">
      <c r="A88" s="21" t="s">
        <v>16</v>
      </c>
      <c r="B88" s="21"/>
      <c r="C88" s="21">
        <v>79</v>
      </c>
      <c r="D88" s="21" t="s">
        <v>9</v>
      </c>
      <c r="E88" s="21"/>
      <c r="F88" s="21">
        <v>1</v>
      </c>
      <c r="G88" s="21">
        <v>0</v>
      </c>
      <c r="H88" s="21">
        <v>1</v>
      </c>
      <c r="I88" s="21">
        <v>0</v>
      </c>
      <c r="J88" s="21" t="s">
        <v>33</v>
      </c>
      <c r="K88" s="10">
        <v>1</v>
      </c>
      <c r="L88">
        <f t="shared" si="24"/>
        <v>1</v>
      </c>
      <c r="M88">
        <f t="shared" si="25"/>
        <v>0</v>
      </c>
      <c r="N88">
        <f t="shared" si="26"/>
        <v>1</v>
      </c>
      <c r="O88">
        <f t="shared" si="27"/>
        <v>0</v>
      </c>
      <c r="P88" t="b">
        <f t="shared" si="28"/>
        <v>0</v>
      </c>
      <c r="Q88">
        <f t="shared" si="29"/>
        <v>0</v>
      </c>
      <c r="R88" t="b">
        <f t="shared" si="30"/>
        <v>1</v>
      </c>
      <c r="S88">
        <f t="shared" si="31"/>
        <v>1</v>
      </c>
      <c r="T88" t="b">
        <f t="shared" si="32"/>
        <v>0</v>
      </c>
      <c r="U88">
        <f t="shared" si="33"/>
        <v>0</v>
      </c>
      <c r="V88" t="b">
        <f t="shared" si="34"/>
        <v>0</v>
      </c>
      <c r="W88" t="b">
        <f t="shared" si="35"/>
        <v>0</v>
      </c>
      <c r="X88" t="b">
        <f t="shared" si="36"/>
        <v>0</v>
      </c>
      <c r="Y88" t="b">
        <f t="shared" si="37"/>
        <v>0</v>
      </c>
      <c r="Z88" t="b">
        <f t="shared" si="38"/>
        <v>0</v>
      </c>
      <c r="AA88" t="b">
        <f t="shared" si="39"/>
        <v>0</v>
      </c>
      <c r="AB88" t="b">
        <f t="shared" si="40"/>
        <v>1</v>
      </c>
      <c r="AC88" t="b">
        <f t="shared" si="41"/>
        <v>0</v>
      </c>
      <c r="AD88" t="b">
        <f t="shared" si="42"/>
        <v>1</v>
      </c>
      <c r="AE88" t="b">
        <f t="shared" si="43"/>
        <v>0</v>
      </c>
      <c r="AF88" t="b">
        <f t="shared" si="44"/>
        <v>0</v>
      </c>
      <c r="AG88" t="b">
        <f t="shared" si="45"/>
        <v>0</v>
      </c>
      <c r="AH88" t="b">
        <f t="shared" si="46"/>
        <v>1</v>
      </c>
      <c r="AI88" t="b">
        <f t="shared" si="47"/>
        <v>0</v>
      </c>
    </row>
    <row r="89" spans="1:35" x14ac:dyDescent="0.2">
      <c r="A89" s="21" t="s">
        <v>16</v>
      </c>
      <c r="B89" s="21"/>
      <c r="C89" s="21">
        <v>78</v>
      </c>
      <c r="D89" s="21" t="s">
        <v>9</v>
      </c>
      <c r="E89" s="21"/>
      <c r="F89" s="21">
        <v>1</v>
      </c>
      <c r="G89" s="21">
        <v>1</v>
      </c>
      <c r="H89" s="21">
        <v>1</v>
      </c>
      <c r="I89" s="21">
        <v>0</v>
      </c>
      <c r="J89" s="21" t="s">
        <v>33</v>
      </c>
      <c r="K89" s="10">
        <v>1</v>
      </c>
      <c r="L89">
        <f t="shared" si="24"/>
        <v>1</v>
      </c>
      <c r="M89">
        <f t="shared" si="25"/>
        <v>1</v>
      </c>
      <c r="N89">
        <f t="shared" si="26"/>
        <v>1</v>
      </c>
      <c r="O89">
        <f t="shared" si="27"/>
        <v>0</v>
      </c>
      <c r="P89" t="b">
        <f t="shared" si="28"/>
        <v>1</v>
      </c>
      <c r="Q89">
        <f t="shared" si="29"/>
        <v>1</v>
      </c>
      <c r="R89" t="b">
        <f t="shared" si="30"/>
        <v>1</v>
      </c>
      <c r="S89">
        <f t="shared" si="31"/>
        <v>1</v>
      </c>
      <c r="T89" t="b">
        <f t="shared" si="32"/>
        <v>0</v>
      </c>
      <c r="U89">
        <f t="shared" si="33"/>
        <v>0</v>
      </c>
      <c r="V89" t="b">
        <f t="shared" si="34"/>
        <v>1</v>
      </c>
      <c r="W89" t="b">
        <f t="shared" si="35"/>
        <v>0</v>
      </c>
      <c r="X89" t="b">
        <f t="shared" si="36"/>
        <v>0</v>
      </c>
      <c r="Y89" t="b">
        <f t="shared" si="37"/>
        <v>0</v>
      </c>
      <c r="Z89" t="b">
        <f t="shared" si="38"/>
        <v>0</v>
      </c>
      <c r="AA89" t="b">
        <f t="shared" si="39"/>
        <v>1</v>
      </c>
      <c r="AB89" t="b">
        <f t="shared" si="40"/>
        <v>1</v>
      </c>
      <c r="AC89" t="b">
        <f t="shared" si="41"/>
        <v>0</v>
      </c>
      <c r="AD89" t="b">
        <f t="shared" si="42"/>
        <v>1</v>
      </c>
      <c r="AE89" t="b">
        <f t="shared" si="43"/>
        <v>1</v>
      </c>
      <c r="AF89" t="b">
        <f t="shared" si="44"/>
        <v>1</v>
      </c>
      <c r="AG89" t="b">
        <f t="shared" si="45"/>
        <v>1</v>
      </c>
      <c r="AH89" t="b">
        <f t="shared" si="46"/>
        <v>1</v>
      </c>
      <c r="AI89" t="b">
        <f t="shared" si="47"/>
        <v>0</v>
      </c>
    </row>
    <row r="90" spans="1:35" x14ac:dyDescent="0.2">
      <c r="A90" s="10" t="s">
        <v>16</v>
      </c>
      <c r="B90" s="10"/>
      <c r="C90" s="10">
        <v>70</v>
      </c>
      <c r="D90" s="10" t="s">
        <v>13</v>
      </c>
      <c r="E90" s="10" t="s">
        <v>66</v>
      </c>
      <c r="F90" s="10">
        <v>0</v>
      </c>
      <c r="G90" s="10">
        <v>0</v>
      </c>
      <c r="H90" s="10">
        <v>1</v>
      </c>
      <c r="I90" s="10">
        <v>1</v>
      </c>
      <c r="J90" s="10" t="s">
        <v>33</v>
      </c>
      <c r="K90" s="10">
        <v>1</v>
      </c>
      <c r="L90">
        <f t="shared" si="24"/>
        <v>0</v>
      </c>
      <c r="M90">
        <f t="shared" si="25"/>
        <v>0</v>
      </c>
      <c r="N90">
        <f t="shared" si="26"/>
        <v>1</v>
      </c>
      <c r="O90">
        <f t="shared" si="27"/>
        <v>1</v>
      </c>
      <c r="P90" t="b">
        <f t="shared" si="28"/>
        <v>0</v>
      </c>
      <c r="Q90">
        <f t="shared" si="29"/>
        <v>0</v>
      </c>
      <c r="R90" t="b">
        <f t="shared" si="30"/>
        <v>0</v>
      </c>
      <c r="S90">
        <f t="shared" si="31"/>
        <v>0</v>
      </c>
      <c r="T90" t="b">
        <f t="shared" si="32"/>
        <v>0</v>
      </c>
      <c r="U90">
        <f t="shared" si="33"/>
        <v>0</v>
      </c>
      <c r="V90" t="b">
        <f t="shared" si="34"/>
        <v>0</v>
      </c>
      <c r="W90" t="b">
        <f t="shared" si="35"/>
        <v>0</v>
      </c>
      <c r="X90" t="b">
        <f t="shared" si="36"/>
        <v>1</v>
      </c>
      <c r="Y90" t="b">
        <f t="shared" si="37"/>
        <v>0</v>
      </c>
      <c r="Z90" t="b">
        <f t="shared" si="38"/>
        <v>0</v>
      </c>
      <c r="AA90" t="b">
        <f t="shared" si="39"/>
        <v>0</v>
      </c>
      <c r="AB90" t="b">
        <f t="shared" si="40"/>
        <v>1</v>
      </c>
      <c r="AC90" t="b">
        <f t="shared" si="41"/>
        <v>1</v>
      </c>
      <c r="AD90" t="b">
        <f t="shared" si="42"/>
        <v>1</v>
      </c>
      <c r="AE90" t="b">
        <f t="shared" si="43"/>
        <v>0</v>
      </c>
      <c r="AF90" t="b">
        <f t="shared" si="44"/>
        <v>1</v>
      </c>
      <c r="AG90" t="b">
        <f t="shared" si="45"/>
        <v>1</v>
      </c>
      <c r="AH90" t="b">
        <f t="shared" si="46"/>
        <v>1</v>
      </c>
      <c r="AI90" t="b">
        <f t="shared" si="47"/>
        <v>1</v>
      </c>
    </row>
    <row r="91" spans="1:35" x14ac:dyDescent="0.2">
      <c r="A91" s="21" t="s">
        <v>16</v>
      </c>
      <c r="B91" s="21"/>
      <c r="C91" s="21">
        <v>82</v>
      </c>
      <c r="D91" s="21" t="s">
        <v>9</v>
      </c>
      <c r="E91" s="21" t="s">
        <v>67</v>
      </c>
      <c r="F91" s="21">
        <v>1</v>
      </c>
      <c r="G91" s="21">
        <v>0</v>
      </c>
      <c r="H91" s="21">
        <v>0</v>
      </c>
      <c r="I91" s="21">
        <v>0</v>
      </c>
      <c r="J91" s="21" t="s">
        <v>33</v>
      </c>
      <c r="K91" s="10">
        <v>1</v>
      </c>
      <c r="L91">
        <f t="shared" si="24"/>
        <v>1</v>
      </c>
      <c r="M91">
        <f t="shared" si="25"/>
        <v>0</v>
      </c>
      <c r="N91">
        <f t="shared" si="26"/>
        <v>0</v>
      </c>
      <c r="O91">
        <f t="shared" si="27"/>
        <v>0</v>
      </c>
      <c r="P91" t="b">
        <f t="shared" si="28"/>
        <v>0</v>
      </c>
      <c r="Q91">
        <f t="shared" si="29"/>
        <v>0</v>
      </c>
      <c r="R91" t="b">
        <f t="shared" si="30"/>
        <v>0</v>
      </c>
      <c r="S91">
        <f t="shared" si="31"/>
        <v>0</v>
      </c>
      <c r="T91" t="b">
        <f t="shared" si="32"/>
        <v>0</v>
      </c>
      <c r="U91">
        <f t="shared" si="33"/>
        <v>0</v>
      </c>
      <c r="V91" t="b">
        <f t="shared" si="34"/>
        <v>0</v>
      </c>
      <c r="W91" t="b">
        <f t="shared" si="35"/>
        <v>0</v>
      </c>
      <c r="X91" t="b">
        <f t="shared" si="36"/>
        <v>0</v>
      </c>
      <c r="Y91" t="b">
        <f t="shared" si="37"/>
        <v>0</v>
      </c>
      <c r="Z91" t="b">
        <f t="shared" si="38"/>
        <v>0</v>
      </c>
      <c r="AA91" t="b">
        <f t="shared" si="39"/>
        <v>0</v>
      </c>
      <c r="AB91" t="b">
        <f t="shared" si="40"/>
        <v>0</v>
      </c>
      <c r="AC91" t="b">
        <f t="shared" si="41"/>
        <v>0</v>
      </c>
      <c r="AD91" t="b">
        <f t="shared" si="42"/>
        <v>0</v>
      </c>
      <c r="AE91" t="b">
        <f t="shared" si="43"/>
        <v>0</v>
      </c>
      <c r="AF91" t="b">
        <f t="shared" si="44"/>
        <v>0</v>
      </c>
      <c r="AG91" t="b">
        <f t="shared" si="45"/>
        <v>0</v>
      </c>
      <c r="AH91" t="b">
        <f t="shared" si="46"/>
        <v>0</v>
      </c>
      <c r="AI91" t="b">
        <f t="shared" si="47"/>
        <v>0</v>
      </c>
    </row>
    <row r="92" spans="1:35" x14ac:dyDescent="0.2">
      <c r="A92" s="10" t="s">
        <v>16</v>
      </c>
      <c r="B92" s="10"/>
      <c r="C92" s="10">
        <v>70</v>
      </c>
      <c r="D92" s="10" t="s">
        <v>13</v>
      </c>
      <c r="E92" s="10" t="s">
        <v>68</v>
      </c>
      <c r="F92" s="10">
        <v>0</v>
      </c>
      <c r="G92" s="10">
        <v>0</v>
      </c>
      <c r="H92" s="10">
        <v>1</v>
      </c>
      <c r="I92" s="10">
        <v>0</v>
      </c>
      <c r="J92" s="10" t="s">
        <v>33</v>
      </c>
      <c r="K92" s="10">
        <v>1</v>
      </c>
      <c r="L92">
        <f t="shared" si="24"/>
        <v>0</v>
      </c>
      <c r="M92">
        <f t="shared" si="25"/>
        <v>0</v>
      </c>
      <c r="N92">
        <f t="shared" si="26"/>
        <v>1</v>
      </c>
      <c r="O92">
        <f t="shared" si="27"/>
        <v>0</v>
      </c>
      <c r="P92" t="b">
        <f t="shared" si="28"/>
        <v>0</v>
      </c>
      <c r="Q92">
        <f t="shared" si="29"/>
        <v>0</v>
      </c>
      <c r="R92" t="b">
        <f t="shared" si="30"/>
        <v>0</v>
      </c>
      <c r="S92">
        <f t="shared" si="31"/>
        <v>0</v>
      </c>
      <c r="T92" t="b">
        <f t="shared" si="32"/>
        <v>0</v>
      </c>
      <c r="U92">
        <f t="shared" si="33"/>
        <v>0</v>
      </c>
      <c r="V92" t="b">
        <f t="shared" si="34"/>
        <v>0</v>
      </c>
      <c r="W92" t="b">
        <f t="shared" si="35"/>
        <v>0</v>
      </c>
      <c r="X92" t="b">
        <f t="shared" si="36"/>
        <v>0</v>
      </c>
      <c r="Y92" t="b">
        <f t="shared" si="37"/>
        <v>0</v>
      </c>
      <c r="Z92" t="b">
        <f t="shared" si="38"/>
        <v>0</v>
      </c>
      <c r="AA92" t="b">
        <f t="shared" si="39"/>
        <v>0</v>
      </c>
      <c r="AB92" t="b">
        <f t="shared" si="40"/>
        <v>1</v>
      </c>
      <c r="AC92" t="b">
        <f t="shared" si="41"/>
        <v>0</v>
      </c>
      <c r="AD92" t="b">
        <f t="shared" si="42"/>
        <v>1</v>
      </c>
      <c r="AE92" t="b">
        <f t="shared" si="43"/>
        <v>0</v>
      </c>
      <c r="AF92" t="b">
        <f t="shared" si="44"/>
        <v>0</v>
      </c>
      <c r="AG92" t="b">
        <f t="shared" si="45"/>
        <v>0</v>
      </c>
      <c r="AH92" t="b">
        <f t="shared" si="46"/>
        <v>1</v>
      </c>
      <c r="AI92" t="b">
        <f t="shared" si="47"/>
        <v>0</v>
      </c>
    </row>
    <row r="93" spans="1:35" x14ac:dyDescent="0.2">
      <c r="A93" s="20" t="s">
        <v>16</v>
      </c>
      <c r="B93" s="20"/>
      <c r="C93" s="20">
        <v>71</v>
      </c>
      <c r="D93" s="20" t="s">
        <v>13</v>
      </c>
      <c r="E93" s="20" t="s">
        <v>17</v>
      </c>
      <c r="F93" s="20">
        <v>0.5</v>
      </c>
      <c r="G93" s="20">
        <v>1</v>
      </c>
      <c r="H93" s="20">
        <v>1</v>
      </c>
      <c r="I93" s="20">
        <v>0.5</v>
      </c>
      <c r="J93" s="20" t="s">
        <v>33</v>
      </c>
      <c r="K93" s="10">
        <v>1</v>
      </c>
      <c r="L93">
        <f t="shared" si="24"/>
        <v>0</v>
      </c>
      <c r="M93">
        <f t="shared" si="25"/>
        <v>1</v>
      </c>
      <c r="N93">
        <f t="shared" si="26"/>
        <v>1</v>
      </c>
      <c r="O93">
        <f t="shared" si="27"/>
        <v>0</v>
      </c>
      <c r="P93" t="b">
        <f t="shared" si="28"/>
        <v>0</v>
      </c>
      <c r="Q93">
        <f t="shared" si="29"/>
        <v>0</v>
      </c>
      <c r="R93" t="b">
        <f t="shared" si="30"/>
        <v>0</v>
      </c>
      <c r="S93">
        <f t="shared" si="31"/>
        <v>0</v>
      </c>
      <c r="T93" t="b">
        <f t="shared" si="32"/>
        <v>0</v>
      </c>
      <c r="U93">
        <f t="shared" si="33"/>
        <v>0</v>
      </c>
      <c r="V93" t="b">
        <f t="shared" si="34"/>
        <v>0</v>
      </c>
      <c r="W93" t="b">
        <f t="shared" si="35"/>
        <v>0</v>
      </c>
      <c r="X93" t="b">
        <f t="shared" si="36"/>
        <v>0</v>
      </c>
      <c r="Y93" t="b">
        <f t="shared" si="37"/>
        <v>0</v>
      </c>
      <c r="Z93" t="b">
        <f t="shared" si="38"/>
        <v>0</v>
      </c>
      <c r="AA93" t="b">
        <f t="shared" si="39"/>
        <v>1</v>
      </c>
      <c r="AB93" t="b">
        <f t="shared" si="40"/>
        <v>1</v>
      </c>
      <c r="AC93" t="b">
        <f t="shared" si="41"/>
        <v>0</v>
      </c>
      <c r="AD93" t="b">
        <f t="shared" si="42"/>
        <v>1</v>
      </c>
      <c r="AE93" t="b">
        <f t="shared" si="43"/>
        <v>1</v>
      </c>
      <c r="AF93" t="b">
        <f t="shared" si="44"/>
        <v>1</v>
      </c>
      <c r="AG93" t="b">
        <f t="shared" si="45"/>
        <v>1</v>
      </c>
      <c r="AH93" t="b">
        <f t="shared" si="46"/>
        <v>1</v>
      </c>
      <c r="AI93" t="b">
        <f t="shared" si="47"/>
        <v>0</v>
      </c>
    </row>
    <row r="94" spans="1:35" x14ac:dyDescent="0.2">
      <c r="A94" s="10" t="s">
        <v>16</v>
      </c>
      <c r="B94" s="10"/>
      <c r="C94" s="10">
        <v>85</v>
      </c>
      <c r="D94" s="10" t="s">
        <v>9</v>
      </c>
      <c r="E94" s="10" t="s">
        <v>69</v>
      </c>
      <c r="F94" s="10">
        <v>1</v>
      </c>
      <c r="G94" s="10">
        <v>0</v>
      </c>
      <c r="H94" s="10">
        <v>0</v>
      </c>
      <c r="I94" s="10">
        <v>0.5</v>
      </c>
      <c r="J94" s="10" t="s">
        <v>33</v>
      </c>
      <c r="K94" s="10">
        <v>1</v>
      </c>
      <c r="L94">
        <f t="shared" si="24"/>
        <v>1</v>
      </c>
      <c r="M94">
        <f t="shared" si="25"/>
        <v>0</v>
      </c>
      <c r="N94">
        <f t="shared" si="26"/>
        <v>0</v>
      </c>
      <c r="O94">
        <f t="shared" si="27"/>
        <v>0</v>
      </c>
      <c r="P94" t="b">
        <f t="shared" si="28"/>
        <v>0</v>
      </c>
      <c r="Q94">
        <f t="shared" si="29"/>
        <v>0</v>
      </c>
      <c r="R94" t="b">
        <f t="shared" si="30"/>
        <v>0</v>
      </c>
      <c r="S94">
        <f t="shared" si="31"/>
        <v>0</v>
      </c>
      <c r="T94" t="b">
        <f t="shared" si="32"/>
        <v>0</v>
      </c>
      <c r="U94">
        <f t="shared" si="33"/>
        <v>0</v>
      </c>
      <c r="V94" t="b">
        <f t="shared" si="34"/>
        <v>0</v>
      </c>
      <c r="W94" t="b">
        <f t="shared" si="35"/>
        <v>0</v>
      </c>
      <c r="X94" t="b">
        <f t="shared" si="36"/>
        <v>0</v>
      </c>
      <c r="Y94" t="b">
        <f t="shared" si="37"/>
        <v>0</v>
      </c>
      <c r="Z94" t="b">
        <f t="shared" si="38"/>
        <v>0</v>
      </c>
      <c r="AA94" t="b">
        <f t="shared" si="39"/>
        <v>0</v>
      </c>
      <c r="AB94" t="b">
        <f t="shared" si="40"/>
        <v>0</v>
      </c>
      <c r="AC94" t="b">
        <f t="shared" si="41"/>
        <v>0</v>
      </c>
      <c r="AD94" t="b">
        <f t="shared" si="42"/>
        <v>0</v>
      </c>
      <c r="AE94" t="b">
        <f t="shared" si="43"/>
        <v>0</v>
      </c>
      <c r="AF94" t="b">
        <f t="shared" si="44"/>
        <v>0</v>
      </c>
      <c r="AG94" t="b">
        <f t="shared" si="45"/>
        <v>0</v>
      </c>
      <c r="AH94" t="b">
        <f t="shared" si="46"/>
        <v>0</v>
      </c>
      <c r="AI94" t="b">
        <f t="shared" si="47"/>
        <v>0</v>
      </c>
    </row>
    <row r="95" spans="1:35" x14ac:dyDescent="0.2">
      <c r="A95" s="10" t="s">
        <v>16</v>
      </c>
      <c r="B95" s="10"/>
      <c r="C95" s="10">
        <v>74</v>
      </c>
      <c r="D95" s="10" t="s">
        <v>13</v>
      </c>
      <c r="E95" s="10"/>
      <c r="F95" s="10">
        <v>1</v>
      </c>
      <c r="G95" s="10">
        <v>0</v>
      </c>
      <c r="H95" s="10">
        <v>0.5</v>
      </c>
      <c r="I95" s="10">
        <v>0</v>
      </c>
      <c r="J95" s="10" t="s">
        <v>33</v>
      </c>
      <c r="K95" s="10">
        <v>1</v>
      </c>
      <c r="L95">
        <f t="shared" si="24"/>
        <v>1</v>
      </c>
      <c r="M95">
        <f t="shared" si="25"/>
        <v>0</v>
      </c>
      <c r="N95">
        <f t="shared" si="26"/>
        <v>0</v>
      </c>
      <c r="O95">
        <f t="shared" si="27"/>
        <v>0</v>
      </c>
      <c r="P95" t="b">
        <f t="shared" si="28"/>
        <v>0</v>
      </c>
      <c r="Q95">
        <f t="shared" si="29"/>
        <v>0</v>
      </c>
      <c r="R95" t="b">
        <f t="shared" si="30"/>
        <v>0</v>
      </c>
      <c r="S95">
        <f t="shared" si="31"/>
        <v>0</v>
      </c>
      <c r="T95" t="b">
        <f t="shared" si="32"/>
        <v>0</v>
      </c>
      <c r="U95">
        <f t="shared" si="33"/>
        <v>0</v>
      </c>
      <c r="V95" t="b">
        <f t="shared" si="34"/>
        <v>0</v>
      </c>
      <c r="W95" t="b">
        <f t="shared" si="35"/>
        <v>0</v>
      </c>
      <c r="X95" t="b">
        <f t="shared" si="36"/>
        <v>0</v>
      </c>
      <c r="Y95" t="b">
        <f t="shared" si="37"/>
        <v>0</v>
      </c>
      <c r="Z95" t="b">
        <f t="shared" si="38"/>
        <v>0</v>
      </c>
      <c r="AA95" t="b">
        <f t="shared" si="39"/>
        <v>0</v>
      </c>
      <c r="AB95" t="b">
        <f t="shared" si="40"/>
        <v>0</v>
      </c>
      <c r="AC95" t="b">
        <f t="shared" si="41"/>
        <v>0</v>
      </c>
      <c r="AD95" t="b">
        <f t="shared" si="42"/>
        <v>0</v>
      </c>
      <c r="AE95" t="b">
        <f t="shared" si="43"/>
        <v>0</v>
      </c>
      <c r="AF95" t="b">
        <f t="shared" si="44"/>
        <v>0</v>
      </c>
      <c r="AG95" t="b">
        <f t="shared" si="45"/>
        <v>0</v>
      </c>
      <c r="AH95" t="b">
        <f t="shared" si="46"/>
        <v>0</v>
      </c>
      <c r="AI95" t="b">
        <f t="shared" si="47"/>
        <v>0</v>
      </c>
    </row>
    <row r="96" spans="1:35" x14ac:dyDescent="0.2">
      <c r="A96" s="21" t="s">
        <v>16</v>
      </c>
      <c r="B96" s="21"/>
      <c r="C96" s="21">
        <v>73</v>
      </c>
      <c r="D96" s="21" t="s">
        <v>13</v>
      </c>
      <c r="E96" s="21" t="s">
        <v>70</v>
      </c>
      <c r="F96" s="21">
        <v>1</v>
      </c>
      <c r="G96" s="21">
        <v>0</v>
      </c>
      <c r="H96" s="21">
        <v>0</v>
      </c>
      <c r="I96" s="21">
        <v>1</v>
      </c>
      <c r="J96" s="21" t="s">
        <v>33</v>
      </c>
      <c r="K96" s="10">
        <v>1</v>
      </c>
      <c r="L96">
        <f t="shared" si="24"/>
        <v>1</v>
      </c>
      <c r="M96">
        <f t="shared" si="25"/>
        <v>0</v>
      </c>
      <c r="N96">
        <f t="shared" si="26"/>
        <v>0</v>
      </c>
      <c r="O96">
        <f t="shared" si="27"/>
        <v>1</v>
      </c>
      <c r="P96" t="b">
        <f t="shared" si="28"/>
        <v>0</v>
      </c>
      <c r="Q96">
        <f t="shared" si="29"/>
        <v>0</v>
      </c>
      <c r="R96" t="b">
        <f t="shared" si="30"/>
        <v>0</v>
      </c>
      <c r="S96">
        <f t="shared" si="31"/>
        <v>0</v>
      </c>
      <c r="T96" t="b">
        <f t="shared" si="32"/>
        <v>1</v>
      </c>
      <c r="U96">
        <f t="shared" si="33"/>
        <v>1</v>
      </c>
      <c r="V96" t="b">
        <f t="shared" si="34"/>
        <v>0</v>
      </c>
      <c r="W96" t="b">
        <f t="shared" si="35"/>
        <v>0</v>
      </c>
      <c r="X96" t="b">
        <f t="shared" si="36"/>
        <v>0</v>
      </c>
      <c r="Y96" t="b">
        <f t="shared" si="37"/>
        <v>0</v>
      </c>
      <c r="Z96" t="b">
        <f t="shared" si="38"/>
        <v>0</v>
      </c>
      <c r="AA96" t="b">
        <f t="shared" si="39"/>
        <v>0</v>
      </c>
      <c r="AB96" t="b">
        <f t="shared" si="40"/>
        <v>0</v>
      </c>
      <c r="AC96" t="b">
        <f t="shared" si="41"/>
        <v>1</v>
      </c>
      <c r="AD96" t="b">
        <f t="shared" si="42"/>
        <v>1</v>
      </c>
      <c r="AE96" t="b">
        <f t="shared" si="43"/>
        <v>0</v>
      </c>
      <c r="AF96" t="b">
        <f t="shared" si="44"/>
        <v>1</v>
      </c>
      <c r="AG96" t="b">
        <f t="shared" si="45"/>
        <v>0</v>
      </c>
      <c r="AH96" t="b">
        <f t="shared" si="46"/>
        <v>0</v>
      </c>
      <c r="AI96" t="b">
        <f t="shared" si="47"/>
        <v>0</v>
      </c>
    </row>
    <row r="97" spans="1:35" x14ac:dyDescent="0.2">
      <c r="A97" s="21" t="s">
        <v>16</v>
      </c>
      <c r="B97" s="21"/>
      <c r="C97" s="21">
        <v>77</v>
      </c>
      <c r="D97" s="21" t="s">
        <v>13</v>
      </c>
      <c r="E97" s="21" t="s">
        <v>71</v>
      </c>
      <c r="F97" s="21">
        <v>1</v>
      </c>
      <c r="G97" s="21">
        <v>1</v>
      </c>
      <c r="H97" s="21">
        <v>1</v>
      </c>
      <c r="I97" s="21">
        <v>1</v>
      </c>
      <c r="J97" s="21" t="s">
        <v>33</v>
      </c>
      <c r="K97" s="10">
        <v>1</v>
      </c>
      <c r="L97">
        <f t="shared" si="24"/>
        <v>1</v>
      </c>
      <c r="M97">
        <f t="shared" si="25"/>
        <v>1</v>
      </c>
      <c r="N97">
        <f t="shared" si="26"/>
        <v>1</v>
      </c>
      <c r="O97">
        <f t="shared" si="27"/>
        <v>1</v>
      </c>
      <c r="P97" t="b">
        <f t="shared" si="28"/>
        <v>1</v>
      </c>
      <c r="Q97">
        <f t="shared" si="29"/>
        <v>1</v>
      </c>
      <c r="R97" t="b">
        <f t="shared" si="30"/>
        <v>1</v>
      </c>
      <c r="S97">
        <f t="shared" si="31"/>
        <v>1</v>
      </c>
      <c r="T97" t="b">
        <f t="shared" si="32"/>
        <v>1</v>
      </c>
      <c r="U97">
        <f t="shared" si="33"/>
        <v>1</v>
      </c>
      <c r="V97" t="b">
        <f t="shared" si="34"/>
        <v>1</v>
      </c>
      <c r="W97" t="b">
        <f t="shared" si="35"/>
        <v>1</v>
      </c>
      <c r="X97" t="b">
        <f t="shared" si="36"/>
        <v>1</v>
      </c>
      <c r="Y97" t="b">
        <f t="shared" si="37"/>
        <v>1</v>
      </c>
      <c r="Z97" t="b">
        <f t="shared" si="38"/>
        <v>1</v>
      </c>
      <c r="AA97" t="b">
        <f t="shared" si="39"/>
        <v>1</v>
      </c>
      <c r="AB97" t="b">
        <f t="shared" si="40"/>
        <v>1</v>
      </c>
      <c r="AC97" t="b">
        <f t="shared" si="41"/>
        <v>1</v>
      </c>
      <c r="AD97" t="b">
        <f t="shared" si="42"/>
        <v>1</v>
      </c>
      <c r="AE97" t="b">
        <f t="shared" si="43"/>
        <v>1</v>
      </c>
      <c r="AF97" t="b">
        <f t="shared" si="44"/>
        <v>1</v>
      </c>
      <c r="AG97" t="b">
        <f t="shared" si="45"/>
        <v>1</v>
      </c>
      <c r="AH97" t="b">
        <f t="shared" si="46"/>
        <v>1</v>
      </c>
      <c r="AI97" t="b">
        <f t="shared" si="47"/>
        <v>1</v>
      </c>
    </row>
    <row r="98" spans="1:35" x14ac:dyDescent="0.2">
      <c r="A98" s="21" t="s">
        <v>16</v>
      </c>
      <c r="B98" s="21"/>
      <c r="C98" s="21">
        <v>72</v>
      </c>
      <c r="D98" s="21" t="s">
        <v>9</v>
      </c>
      <c r="E98" s="21" t="s">
        <v>15</v>
      </c>
      <c r="F98" s="21">
        <v>1</v>
      </c>
      <c r="G98" s="21">
        <v>1</v>
      </c>
      <c r="H98" s="21">
        <v>0</v>
      </c>
      <c r="I98" s="21">
        <v>0</v>
      </c>
      <c r="J98" s="21" t="s">
        <v>33</v>
      </c>
      <c r="K98" s="10">
        <v>1</v>
      </c>
      <c r="L98">
        <f t="shared" si="24"/>
        <v>1</v>
      </c>
      <c r="M98">
        <f t="shared" si="25"/>
        <v>1</v>
      </c>
      <c r="N98">
        <f t="shared" si="26"/>
        <v>0</v>
      </c>
      <c r="O98">
        <f t="shared" si="27"/>
        <v>0</v>
      </c>
      <c r="P98" t="b">
        <f t="shared" si="28"/>
        <v>1</v>
      </c>
      <c r="Q98">
        <f t="shared" si="29"/>
        <v>1</v>
      </c>
      <c r="R98" t="b">
        <f t="shared" si="30"/>
        <v>0</v>
      </c>
      <c r="S98">
        <f t="shared" si="31"/>
        <v>0</v>
      </c>
      <c r="T98" t="b">
        <f t="shared" si="32"/>
        <v>0</v>
      </c>
      <c r="U98">
        <f t="shared" si="33"/>
        <v>0</v>
      </c>
      <c r="V98" t="b">
        <f t="shared" si="34"/>
        <v>0</v>
      </c>
      <c r="W98" t="b">
        <f t="shared" si="35"/>
        <v>0</v>
      </c>
      <c r="X98" t="b">
        <f t="shared" si="36"/>
        <v>0</v>
      </c>
      <c r="Y98" t="b">
        <f t="shared" si="37"/>
        <v>0</v>
      </c>
      <c r="Z98" t="b">
        <f t="shared" si="38"/>
        <v>0</v>
      </c>
      <c r="AA98" t="b">
        <f t="shared" si="39"/>
        <v>1</v>
      </c>
      <c r="AB98" t="b">
        <f t="shared" si="40"/>
        <v>0</v>
      </c>
      <c r="AC98" t="b">
        <f t="shared" si="41"/>
        <v>0</v>
      </c>
      <c r="AD98" t="b">
        <f t="shared" si="42"/>
        <v>0</v>
      </c>
      <c r="AE98" t="b">
        <f t="shared" si="43"/>
        <v>0</v>
      </c>
      <c r="AF98" t="b">
        <f t="shared" si="44"/>
        <v>1</v>
      </c>
      <c r="AG98" t="b">
        <f t="shared" si="45"/>
        <v>0</v>
      </c>
      <c r="AH98" t="b">
        <f t="shared" si="46"/>
        <v>1</v>
      </c>
      <c r="AI98" t="b">
        <f t="shared" si="47"/>
        <v>0</v>
      </c>
    </row>
    <row r="99" spans="1:35" x14ac:dyDescent="0.2">
      <c r="A99" s="21" t="s">
        <v>16</v>
      </c>
      <c r="B99" s="21"/>
      <c r="C99" s="21">
        <v>63</v>
      </c>
      <c r="D99" s="21" t="s">
        <v>13</v>
      </c>
      <c r="E99" s="21"/>
      <c r="F99" s="21">
        <v>1</v>
      </c>
      <c r="G99" s="21">
        <v>0.5</v>
      </c>
      <c r="H99" s="21">
        <v>1</v>
      </c>
      <c r="I99" s="21">
        <v>1</v>
      </c>
      <c r="J99" s="21" t="s">
        <v>33</v>
      </c>
      <c r="K99" s="10">
        <v>1</v>
      </c>
      <c r="L99">
        <f t="shared" si="24"/>
        <v>1</v>
      </c>
      <c r="M99">
        <f t="shared" si="25"/>
        <v>0</v>
      </c>
      <c r="N99">
        <f t="shared" si="26"/>
        <v>1</v>
      </c>
      <c r="O99">
        <f t="shared" si="27"/>
        <v>1</v>
      </c>
      <c r="P99" t="b">
        <f t="shared" si="28"/>
        <v>0</v>
      </c>
      <c r="Q99">
        <f t="shared" si="29"/>
        <v>0</v>
      </c>
      <c r="R99" t="b">
        <f t="shared" si="30"/>
        <v>1</v>
      </c>
      <c r="S99">
        <f t="shared" si="31"/>
        <v>1</v>
      </c>
      <c r="T99" t="b">
        <f t="shared" si="32"/>
        <v>1</v>
      </c>
      <c r="U99">
        <f t="shared" si="33"/>
        <v>1</v>
      </c>
      <c r="V99" t="b">
        <f t="shared" si="34"/>
        <v>0</v>
      </c>
      <c r="W99" t="b">
        <f t="shared" si="35"/>
        <v>0</v>
      </c>
      <c r="X99" t="b">
        <f t="shared" si="36"/>
        <v>1</v>
      </c>
      <c r="Y99" t="b">
        <f t="shared" si="37"/>
        <v>1</v>
      </c>
      <c r="Z99" t="b">
        <f t="shared" si="38"/>
        <v>0</v>
      </c>
      <c r="AA99" t="b">
        <f t="shared" si="39"/>
        <v>0</v>
      </c>
      <c r="AB99" t="b">
        <f t="shared" si="40"/>
        <v>1</v>
      </c>
      <c r="AC99" t="b">
        <f t="shared" si="41"/>
        <v>1</v>
      </c>
      <c r="AD99" t="b">
        <f t="shared" si="42"/>
        <v>1</v>
      </c>
      <c r="AE99" t="b">
        <f t="shared" si="43"/>
        <v>0</v>
      </c>
      <c r="AF99" t="b">
        <f t="shared" si="44"/>
        <v>1</v>
      </c>
      <c r="AG99" t="b">
        <f t="shared" si="45"/>
        <v>1</v>
      </c>
      <c r="AH99" t="b">
        <f t="shared" si="46"/>
        <v>1</v>
      </c>
      <c r="AI99" t="b">
        <f t="shared" si="47"/>
        <v>1</v>
      </c>
    </row>
    <row r="100" spans="1:35" x14ac:dyDescent="0.2">
      <c r="A100" s="21" t="s">
        <v>16</v>
      </c>
      <c r="B100" s="21"/>
      <c r="C100" s="21">
        <v>79</v>
      </c>
      <c r="D100" s="21" t="s">
        <v>9</v>
      </c>
      <c r="E100" s="21" t="s">
        <v>15</v>
      </c>
      <c r="F100" s="21">
        <v>1</v>
      </c>
      <c r="G100" s="21">
        <v>1</v>
      </c>
      <c r="H100" s="21">
        <v>1</v>
      </c>
      <c r="I100" s="21">
        <v>0</v>
      </c>
      <c r="J100" s="21" t="s">
        <v>33</v>
      </c>
      <c r="K100" s="10">
        <v>1</v>
      </c>
      <c r="L100">
        <f t="shared" si="24"/>
        <v>1</v>
      </c>
      <c r="M100">
        <f t="shared" si="25"/>
        <v>1</v>
      </c>
      <c r="N100">
        <f t="shared" si="26"/>
        <v>1</v>
      </c>
      <c r="O100">
        <f t="shared" si="27"/>
        <v>0</v>
      </c>
      <c r="P100" t="b">
        <f t="shared" si="28"/>
        <v>1</v>
      </c>
      <c r="Q100">
        <f t="shared" si="29"/>
        <v>1</v>
      </c>
      <c r="R100" t="b">
        <f t="shared" si="30"/>
        <v>1</v>
      </c>
      <c r="S100">
        <f t="shared" si="31"/>
        <v>1</v>
      </c>
      <c r="T100" t="b">
        <f t="shared" si="32"/>
        <v>0</v>
      </c>
      <c r="U100">
        <f t="shared" si="33"/>
        <v>0</v>
      </c>
      <c r="V100" t="b">
        <f t="shared" si="34"/>
        <v>1</v>
      </c>
      <c r="W100" t="b">
        <f t="shared" si="35"/>
        <v>0</v>
      </c>
      <c r="X100" t="b">
        <f t="shared" si="36"/>
        <v>0</v>
      </c>
      <c r="Y100" t="b">
        <f t="shared" si="37"/>
        <v>0</v>
      </c>
      <c r="Z100" t="b">
        <f t="shared" si="38"/>
        <v>0</v>
      </c>
      <c r="AA100" t="b">
        <f t="shared" si="39"/>
        <v>1</v>
      </c>
      <c r="AB100" t="b">
        <f t="shared" si="40"/>
        <v>1</v>
      </c>
      <c r="AC100" t="b">
        <f t="shared" si="41"/>
        <v>0</v>
      </c>
      <c r="AD100" t="b">
        <f t="shared" si="42"/>
        <v>1</v>
      </c>
      <c r="AE100" t="b">
        <f t="shared" si="43"/>
        <v>1</v>
      </c>
      <c r="AF100" t="b">
        <f t="shared" si="44"/>
        <v>1</v>
      </c>
      <c r="AG100" t="b">
        <f t="shared" si="45"/>
        <v>1</v>
      </c>
      <c r="AH100" t="b">
        <f t="shared" si="46"/>
        <v>1</v>
      </c>
      <c r="AI100" t="b">
        <f t="shared" si="47"/>
        <v>0</v>
      </c>
    </row>
    <row r="101" spans="1:35" x14ac:dyDescent="0.2">
      <c r="A101" s="10" t="s">
        <v>8</v>
      </c>
      <c r="B101" s="10">
        <v>5.1647340570000004</v>
      </c>
      <c r="C101" s="10">
        <v>54</v>
      </c>
      <c r="D101" s="10" t="s">
        <v>9</v>
      </c>
      <c r="E101" s="10" t="s">
        <v>72</v>
      </c>
      <c r="F101" s="10">
        <v>0.5</v>
      </c>
      <c r="G101" s="10">
        <v>0</v>
      </c>
      <c r="H101" s="10">
        <v>0</v>
      </c>
      <c r="I101" s="10">
        <v>1</v>
      </c>
      <c r="J101" s="10" t="s">
        <v>73</v>
      </c>
      <c r="K101" s="10">
        <v>1</v>
      </c>
      <c r="L101">
        <f t="shared" si="24"/>
        <v>0</v>
      </c>
      <c r="M101">
        <f t="shared" si="25"/>
        <v>0</v>
      </c>
      <c r="N101">
        <f t="shared" si="26"/>
        <v>0</v>
      </c>
      <c r="O101">
        <f t="shared" si="27"/>
        <v>1</v>
      </c>
      <c r="P101" t="b">
        <f t="shared" si="28"/>
        <v>0</v>
      </c>
      <c r="Q101">
        <f t="shared" si="29"/>
        <v>0</v>
      </c>
      <c r="R101" t="b">
        <f t="shared" si="30"/>
        <v>0</v>
      </c>
      <c r="S101">
        <f t="shared" si="31"/>
        <v>0</v>
      </c>
      <c r="T101" t="b">
        <f t="shared" si="32"/>
        <v>0</v>
      </c>
      <c r="U101">
        <f t="shared" si="33"/>
        <v>0</v>
      </c>
      <c r="V101" t="b">
        <f t="shared" si="34"/>
        <v>0</v>
      </c>
      <c r="W101" t="b">
        <f t="shared" si="35"/>
        <v>0</v>
      </c>
      <c r="X101" t="b">
        <f t="shared" si="36"/>
        <v>0</v>
      </c>
      <c r="Y101" t="b">
        <f t="shared" si="37"/>
        <v>0</v>
      </c>
      <c r="Z101" t="b">
        <f t="shared" si="38"/>
        <v>0</v>
      </c>
      <c r="AA101" t="b">
        <f t="shared" si="39"/>
        <v>0</v>
      </c>
      <c r="AB101" t="b">
        <f t="shared" si="40"/>
        <v>0</v>
      </c>
      <c r="AC101" t="b">
        <f t="shared" si="41"/>
        <v>1</v>
      </c>
      <c r="AD101" t="b">
        <f t="shared" si="42"/>
        <v>1</v>
      </c>
      <c r="AE101" t="b">
        <f t="shared" si="43"/>
        <v>0</v>
      </c>
      <c r="AF101" t="b">
        <f t="shared" si="44"/>
        <v>1</v>
      </c>
      <c r="AG101" t="b">
        <f t="shared" si="45"/>
        <v>0</v>
      </c>
      <c r="AH101" t="b">
        <f t="shared" si="46"/>
        <v>0</v>
      </c>
      <c r="AI101" t="b">
        <f t="shared" si="47"/>
        <v>0</v>
      </c>
    </row>
    <row r="102" spans="1:35" x14ac:dyDescent="0.2">
      <c r="A102" s="10" t="s">
        <v>8</v>
      </c>
      <c r="B102" s="10">
        <v>-2.3457297750000001</v>
      </c>
      <c r="C102" s="10">
        <v>53</v>
      </c>
      <c r="D102" s="10" t="s">
        <v>9</v>
      </c>
      <c r="E102" s="10" t="s">
        <v>74</v>
      </c>
      <c r="F102" s="10">
        <v>0.5</v>
      </c>
      <c r="G102" s="10">
        <v>1</v>
      </c>
      <c r="H102" s="10">
        <v>0</v>
      </c>
      <c r="I102" s="10">
        <v>0</v>
      </c>
      <c r="J102" s="10" t="s">
        <v>73</v>
      </c>
      <c r="K102" s="10">
        <v>1</v>
      </c>
      <c r="L102">
        <f t="shared" si="24"/>
        <v>0</v>
      </c>
      <c r="M102">
        <f t="shared" si="25"/>
        <v>1</v>
      </c>
      <c r="N102">
        <f t="shared" si="26"/>
        <v>0</v>
      </c>
      <c r="O102">
        <f t="shared" si="27"/>
        <v>0</v>
      </c>
      <c r="P102" t="b">
        <f t="shared" si="28"/>
        <v>0</v>
      </c>
      <c r="Q102">
        <f t="shared" si="29"/>
        <v>0</v>
      </c>
      <c r="R102" t="b">
        <f t="shared" si="30"/>
        <v>0</v>
      </c>
      <c r="S102">
        <f t="shared" si="31"/>
        <v>0</v>
      </c>
      <c r="T102" t="b">
        <f t="shared" si="32"/>
        <v>0</v>
      </c>
      <c r="U102">
        <f t="shared" si="33"/>
        <v>0</v>
      </c>
      <c r="V102" t="b">
        <f t="shared" si="34"/>
        <v>0</v>
      </c>
      <c r="W102" t="b">
        <f t="shared" si="35"/>
        <v>0</v>
      </c>
      <c r="X102" t="b">
        <f t="shared" si="36"/>
        <v>0</v>
      </c>
      <c r="Y102" t="b">
        <f t="shared" si="37"/>
        <v>0</v>
      </c>
      <c r="Z102" t="b">
        <f t="shared" si="38"/>
        <v>0</v>
      </c>
      <c r="AA102" t="b">
        <f t="shared" si="39"/>
        <v>1</v>
      </c>
      <c r="AB102" t="b">
        <f t="shared" si="40"/>
        <v>0</v>
      </c>
      <c r="AC102" t="b">
        <f t="shared" si="41"/>
        <v>0</v>
      </c>
      <c r="AD102" t="b">
        <f t="shared" si="42"/>
        <v>0</v>
      </c>
      <c r="AE102" t="b">
        <f t="shared" si="43"/>
        <v>0</v>
      </c>
      <c r="AF102" t="b">
        <f t="shared" si="44"/>
        <v>1</v>
      </c>
      <c r="AG102" t="b">
        <f t="shared" si="45"/>
        <v>0</v>
      </c>
      <c r="AH102" t="b">
        <f t="shared" si="46"/>
        <v>1</v>
      </c>
      <c r="AI102" t="b">
        <f t="shared" si="47"/>
        <v>0</v>
      </c>
    </row>
    <row r="103" spans="1:35" x14ac:dyDescent="0.2">
      <c r="A103" s="10" t="s">
        <v>8</v>
      </c>
      <c r="B103" s="10"/>
      <c r="C103" s="10">
        <v>62</v>
      </c>
      <c r="D103" s="10" t="s">
        <v>13</v>
      </c>
      <c r="E103" s="10" t="s">
        <v>12</v>
      </c>
      <c r="F103" s="10">
        <v>0</v>
      </c>
      <c r="G103" s="10">
        <v>0</v>
      </c>
      <c r="H103" s="10">
        <v>0</v>
      </c>
      <c r="I103" s="10">
        <v>0</v>
      </c>
      <c r="J103" s="10" t="s">
        <v>73</v>
      </c>
      <c r="K103" s="10">
        <v>1</v>
      </c>
      <c r="L103">
        <f t="shared" si="24"/>
        <v>0</v>
      </c>
      <c r="M103">
        <f t="shared" si="25"/>
        <v>0</v>
      </c>
      <c r="N103">
        <f t="shared" si="26"/>
        <v>0</v>
      </c>
      <c r="O103">
        <f t="shared" si="27"/>
        <v>0</v>
      </c>
      <c r="P103" t="b">
        <f t="shared" si="28"/>
        <v>0</v>
      </c>
      <c r="Q103">
        <f t="shared" si="29"/>
        <v>0</v>
      </c>
      <c r="R103" t="b">
        <f t="shared" si="30"/>
        <v>0</v>
      </c>
      <c r="S103">
        <f t="shared" si="31"/>
        <v>0</v>
      </c>
      <c r="T103" t="b">
        <f t="shared" si="32"/>
        <v>0</v>
      </c>
      <c r="U103">
        <f t="shared" si="33"/>
        <v>0</v>
      </c>
      <c r="V103" t="b">
        <f t="shared" si="34"/>
        <v>0</v>
      </c>
      <c r="W103" t="b">
        <f t="shared" si="35"/>
        <v>0</v>
      </c>
      <c r="X103" t="b">
        <f t="shared" si="36"/>
        <v>0</v>
      </c>
      <c r="Y103" t="b">
        <f t="shared" si="37"/>
        <v>0</v>
      </c>
      <c r="Z103" t="b">
        <f t="shared" si="38"/>
        <v>0</v>
      </c>
      <c r="AA103" t="b">
        <f t="shared" si="39"/>
        <v>0</v>
      </c>
      <c r="AB103" t="b">
        <f t="shared" si="40"/>
        <v>0</v>
      </c>
      <c r="AC103" t="b">
        <f t="shared" si="41"/>
        <v>0</v>
      </c>
      <c r="AD103" t="b">
        <f t="shared" si="42"/>
        <v>0</v>
      </c>
      <c r="AE103" t="b">
        <f t="shared" si="43"/>
        <v>0</v>
      </c>
      <c r="AF103" t="b">
        <f t="shared" si="44"/>
        <v>0</v>
      </c>
      <c r="AG103" t="b">
        <f t="shared" si="45"/>
        <v>0</v>
      </c>
      <c r="AH103" t="b">
        <f t="shared" si="46"/>
        <v>0</v>
      </c>
      <c r="AI103" t="b">
        <f t="shared" si="47"/>
        <v>0</v>
      </c>
    </row>
    <row r="104" spans="1:35" x14ac:dyDescent="0.2">
      <c r="A104" s="21" t="s">
        <v>8</v>
      </c>
      <c r="B104" s="21">
        <v>-2.700108095</v>
      </c>
      <c r="C104" s="21">
        <v>55</v>
      </c>
      <c r="D104" s="21" t="s">
        <v>9</v>
      </c>
      <c r="E104" s="21" t="s">
        <v>75</v>
      </c>
      <c r="F104" s="21">
        <v>1</v>
      </c>
      <c r="G104" s="21">
        <v>0</v>
      </c>
      <c r="H104" s="21">
        <v>0</v>
      </c>
      <c r="I104" s="21">
        <v>1</v>
      </c>
      <c r="J104" s="21" t="s">
        <v>73</v>
      </c>
      <c r="K104" s="10">
        <v>1</v>
      </c>
      <c r="L104">
        <f t="shared" si="24"/>
        <v>1</v>
      </c>
      <c r="M104">
        <f t="shared" si="25"/>
        <v>0</v>
      </c>
      <c r="N104">
        <f t="shared" si="26"/>
        <v>0</v>
      </c>
      <c r="O104">
        <f t="shared" si="27"/>
        <v>1</v>
      </c>
      <c r="P104" t="b">
        <f t="shared" si="28"/>
        <v>0</v>
      </c>
      <c r="Q104">
        <f t="shared" si="29"/>
        <v>0</v>
      </c>
      <c r="R104" t="b">
        <f t="shared" si="30"/>
        <v>0</v>
      </c>
      <c r="S104">
        <f t="shared" si="31"/>
        <v>0</v>
      </c>
      <c r="T104" t="b">
        <f t="shared" si="32"/>
        <v>1</v>
      </c>
      <c r="U104">
        <f t="shared" si="33"/>
        <v>1</v>
      </c>
      <c r="V104" t="b">
        <f t="shared" si="34"/>
        <v>0</v>
      </c>
      <c r="W104" t="b">
        <f t="shared" si="35"/>
        <v>0</v>
      </c>
      <c r="X104" t="b">
        <f t="shared" si="36"/>
        <v>0</v>
      </c>
      <c r="Y104" t="b">
        <f t="shared" si="37"/>
        <v>0</v>
      </c>
      <c r="Z104" t="b">
        <f t="shared" si="38"/>
        <v>0</v>
      </c>
      <c r="AA104" t="b">
        <f t="shared" si="39"/>
        <v>0</v>
      </c>
      <c r="AB104" t="b">
        <f t="shared" si="40"/>
        <v>0</v>
      </c>
      <c r="AC104" t="b">
        <f t="shared" si="41"/>
        <v>1</v>
      </c>
      <c r="AD104" t="b">
        <f t="shared" si="42"/>
        <v>1</v>
      </c>
      <c r="AE104" t="b">
        <f t="shared" si="43"/>
        <v>0</v>
      </c>
      <c r="AF104" t="b">
        <f t="shared" si="44"/>
        <v>1</v>
      </c>
      <c r="AG104" t="b">
        <f t="shared" si="45"/>
        <v>0</v>
      </c>
      <c r="AH104" t="b">
        <f t="shared" si="46"/>
        <v>0</v>
      </c>
      <c r="AI104" t="b">
        <f t="shared" si="47"/>
        <v>0</v>
      </c>
    </row>
    <row r="105" spans="1:35" x14ac:dyDescent="0.2">
      <c r="A105" s="10" t="s">
        <v>8</v>
      </c>
      <c r="B105" s="10">
        <v>7.0801831970000002</v>
      </c>
      <c r="C105" s="10">
        <v>85</v>
      </c>
      <c r="D105" s="10" t="s">
        <v>13</v>
      </c>
      <c r="E105" s="10"/>
      <c r="F105" s="10">
        <v>0</v>
      </c>
      <c r="G105" s="10">
        <v>1</v>
      </c>
      <c r="H105" s="10">
        <v>0</v>
      </c>
      <c r="I105" s="10">
        <v>0</v>
      </c>
      <c r="J105" s="10" t="s">
        <v>73</v>
      </c>
      <c r="K105" s="10">
        <v>1</v>
      </c>
      <c r="L105">
        <f t="shared" si="24"/>
        <v>0</v>
      </c>
      <c r="M105">
        <f t="shared" si="25"/>
        <v>1</v>
      </c>
      <c r="N105">
        <f t="shared" si="26"/>
        <v>0</v>
      </c>
      <c r="O105">
        <f t="shared" si="27"/>
        <v>0</v>
      </c>
      <c r="P105" t="b">
        <f t="shared" si="28"/>
        <v>0</v>
      </c>
      <c r="Q105">
        <f t="shared" si="29"/>
        <v>0</v>
      </c>
      <c r="R105" t="b">
        <f t="shared" si="30"/>
        <v>0</v>
      </c>
      <c r="S105">
        <f t="shared" si="31"/>
        <v>0</v>
      </c>
      <c r="T105" t="b">
        <f t="shared" si="32"/>
        <v>0</v>
      </c>
      <c r="U105">
        <f t="shared" si="33"/>
        <v>0</v>
      </c>
      <c r="V105" t="b">
        <f t="shared" si="34"/>
        <v>0</v>
      </c>
      <c r="W105" t="b">
        <f t="shared" si="35"/>
        <v>0</v>
      </c>
      <c r="X105" t="b">
        <f t="shared" si="36"/>
        <v>0</v>
      </c>
      <c r="Y105" t="b">
        <f t="shared" si="37"/>
        <v>0</v>
      </c>
      <c r="Z105" t="b">
        <f t="shared" si="38"/>
        <v>0</v>
      </c>
      <c r="AA105" t="b">
        <f t="shared" si="39"/>
        <v>1</v>
      </c>
      <c r="AB105" t="b">
        <f t="shared" si="40"/>
        <v>0</v>
      </c>
      <c r="AC105" t="b">
        <f t="shared" si="41"/>
        <v>0</v>
      </c>
      <c r="AD105" t="b">
        <f t="shared" si="42"/>
        <v>0</v>
      </c>
      <c r="AE105" t="b">
        <f t="shared" si="43"/>
        <v>0</v>
      </c>
      <c r="AF105" t="b">
        <f t="shared" si="44"/>
        <v>1</v>
      </c>
      <c r="AG105" t="b">
        <f t="shared" si="45"/>
        <v>0</v>
      </c>
      <c r="AH105" t="b">
        <f t="shared" si="46"/>
        <v>1</v>
      </c>
      <c r="AI105" t="b">
        <f t="shared" si="47"/>
        <v>0</v>
      </c>
    </row>
    <row r="106" spans="1:35" x14ac:dyDescent="0.2">
      <c r="A106" s="10" t="s">
        <v>8</v>
      </c>
      <c r="B106" s="10">
        <v>-1.1691594750000001</v>
      </c>
      <c r="C106" s="10">
        <v>75</v>
      </c>
      <c r="D106" s="10" t="s">
        <v>9</v>
      </c>
      <c r="E106" s="10" t="s">
        <v>19</v>
      </c>
      <c r="F106" s="10">
        <v>1</v>
      </c>
      <c r="G106" s="10">
        <v>0</v>
      </c>
      <c r="H106" s="10">
        <v>0</v>
      </c>
      <c r="I106" s="10">
        <v>0</v>
      </c>
      <c r="J106" s="10" t="s">
        <v>73</v>
      </c>
      <c r="K106" s="10">
        <v>1</v>
      </c>
      <c r="L106">
        <f t="shared" si="24"/>
        <v>1</v>
      </c>
      <c r="M106">
        <f t="shared" si="25"/>
        <v>0</v>
      </c>
      <c r="N106">
        <f t="shared" si="26"/>
        <v>0</v>
      </c>
      <c r="O106">
        <f t="shared" si="27"/>
        <v>0</v>
      </c>
      <c r="P106" t="b">
        <f t="shared" si="28"/>
        <v>0</v>
      </c>
      <c r="Q106">
        <f t="shared" si="29"/>
        <v>0</v>
      </c>
      <c r="R106" t="b">
        <f t="shared" si="30"/>
        <v>0</v>
      </c>
      <c r="S106">
        <f t="shared" si="31"/>
        <v>0</v>
      </c>
      <c r="T106" t="b">
        <f t="shared" si="32"/>
        <v>0</v>
      </c>
      <c r="U106">
        <f t="shared" si="33"/>
        <v>0</v>
      </c>
      <c r="V106" t="b">
        <f t="shared" si="34"/>
        <v>0</v>
      </c>
      <c r="W106" t="b">
        <f t="shared" si="35"/>
        <v>0</v>
      </c>
      <c r="X106" t="b">
        <f t="shared" si="36"/>
        <v>0</v>
      </c>
      <c r="Y106" t="b">
        <f t="shared" si="37"/>
        <v>0</v>
      </c>
      <c r="Z106" t="b">
        <f t="shared" si="38"/>
        <v>0</v>
      </c>
      <c r="AA106" t="b">
        <f t="shared" si="39"/>
        <v>0</v>
      </c>
      <c r="AB106" t="b">
        <f t="shared" si="40"/>
        <v>0</v>
      </c>
      <c r="AC106" t="b">
        <f t="shared" si="41"/>
        <v>0</v>
      </c>
      <c r="AD106" t="b">
        <f t="shared" si="42"/>
        <v>0</v>
      </c>
      <c r="AE106" t="b">
        <f t="shared" si="43"/>
        <v>0</v>
      </c>
      <c r="AF106" t="b">
        <f t="shared" si="44"/>
        <v>0</v>
      </c>
      <c r="AG106" t="b">
        <f t="shared" si="45"/>
        <v>0</v>
      </c>
      <c r="AH106" t="b">
        <f t="shared" si="46"/>
        <v>0</v>
      </c>
      <c r="AI106" t="b">
        <f t="shared" si="47"/>
        <v>0</v>
      </c>
    </row>
    <row r="107" spans="1:35" x14ac:dyDescent="0.2">
      <c r="A107" s="10" t="s">
        <v>8</v>
      </c>
      <c r="B107" s="10"/>
      <c r="C107" s="10">
        <v>60</v>
      </c>
      <c r="D107" s="10" t="s">
        <v>9</v>
      </c>
      <c r="E107" s="10" t="s">
        <v>15</v>
      </c>
      <c r="F107" s="10">
        <v>0</v>
      </c>
      <c r="G107" s="10">
        <v>0</v>
      </c>
      <c r="H107" s="10">
        <v>0</v>
      </c>
      <c r="I107" s="10">
        <v>0</v>
      </c>
      <c r="J107" s="10" t="s">
        <v>73</v>
      </c>
      <c r="K107" s="10">
        <v>1</v>
      </c>
      <c r="L107">
        <f t="shared" si="24"/>
        <v>0</v>
      </c>
      <c r="M107">
        <f t="shared" si="25"/>
        <v>0</v>
      </c>
      <c r="N107">
        <f t="shared" si="26"/>
        <v>0</v>
      </c>
      <c r="O107">
        <f t="shared" si="27"/>
        <v>0</v>
      </c>
      <c r="P107" t="b">
        <f t="shared" si="28"/>
        <v>0</v>
      </c>
      <c r="Q107">
        <f t="shared" si="29"/>
        <v>0</v>
      </c>
      <c r="R107" t="b">
        <f t="shared" si="30"/>
        <v>0</v>
      </c>
      <c r="S107">
        <f t="shared" si="31"/>
        <v>0</v>
      </c>
      <c r="T107" t="b">
        <f t="shared" si="32"/>
        <v>0</v>
      </c>
      <c r="U107">
        <f t="shared" si="33"/>
        <v>0</v>
      </c>
      <c r="V107" t="b">
        <f t="shared" si="34"/>
        <v>0</v>
      </c>
      <c r="W107" t="b">
        <f t="shared" si="35"/>
        <v>0</v>
      </c>
      <c r="X107" t="b">
        <f t="shared" si="36"/>
        <v>0</v>
      </c>
      <c r="Y107" t="b">
        <f t="shared" si="37"/>
        <v>0</v>
      </c>
      <c r="Z107" t="b">
        <f t="shared" si="38"/>
        <v>0</v>
      </c>
      <c r="AA107" t="b">
        <f t="shared" si="39"/>
        <v>0</v>
      </c>
      <c r="AB107" t="b">
        <f t="shared" si="40"/>
        <v>0</v>
      </c>
      <c r="AC107" t="b">
        <f t="shared" si="41"/>
        <v>0</v>
      </c>
      <c r="AD107" t="b">
        <f t="shared" si="42"/>
        <v>0</v>
      </c>
      <c r="AE107" t="b">
        <f t="shared" si="43"/>
        <v>0</v>
      </c>
      <c r="AF107" t="b">
        <f t="shared" si="44"/>
        <v>0</v>
      </c>
      <c r="AG107" t="b">
        <f t="shared" si="45"/>
        <v>0</v>
      </c>
      <c r="AH107" t="b">
        <f t="shared" si="46"/>
        <v>0</v>
      </c>
      <c r="AI107" t="b">
        <f t="shared" si="47"/>
        <v>0</v>
      </c>
    </row>
    <row r="108" spans="1:35" x14ac:dyDescent="0.2">
      <c r="A108" s="10" t="s">
        <v>8</v>
      </c>
      <c r="B108" s="10">
        <v>-3.4536265410000002</v>
      </c>
      <c r="C108" s="10">
        <v>55</v>
      </c>
      <c r="D108" s="10" t="s">
        <v>13</v>
      </c>
      <c r="E108" s="10"/>
      <c r="F108" s="10">
        <v>0</v>
      </c>
      <c r="G108" s="10">
        <v>0</v>
      </c>
      <c r="H108" s="10">
        <v>0</v>
      </c>
      <c r="I108" s="10">
        <v>0</v>
      </c>
      <c r="J108" s="10" t="s">
        <v>73</v>
      </c>
      <c r="K108" s="10">
        <v>1</v>
      </c>
      <c r="L108">
        <f t="shared" si="24"/>
        <v>0</v>
      </c>
      <c r="M108">
        <f t="shared" si="25"/>
        <v>0</v>
      </c>
      <c r="N108">
        <f t="shared" si="26"/>
        <v>0</v>
      </c>
      <c r="O108">
        <f t="shared" si="27"/>
        <v>0</v>
      </c>
      <c r="P108" t="b">
        <f t="shared" si="28"/>
        <v>0</v>
      </c>
      <c r="Q108">
        <f t="shared" si="29"/>
        <v>0</v>
      </c>
      <c r="R108" t="b">
        <f t="shared" si="30"/>
        <v>0</v>
      </c>
      <c r="S108">
        <f t="shared" si="31"/>
        <v>0</v>
      </c>
      <c r="T108" t="b">
        <f t="shared" si="32"/>
        <v>0</v>
      </c>
      <c r="U108">
        <f t="shared" si="33"/>
        <v>0</v>
      </c>
      <c r="V108" t="b">
        <f t="shared" si="34"/>
        <v>0</v>
      </c>
      <c r="W108" t="b">
        <f t="shared" si="35"/>
        <v>0</v>
      </c>
      <c r="X108" t="b">
        <f t="shared" si="36"/>
        <v>0</v>
      </c>
      <c r="Y108" t="b">
        <f t="shared" si="37"/>
        <v>0</v>
      </c>
      <c r="Z108" t="b">
        <f t="shared" si="38"/>
        <v>0</v>
      </c>
      <c r="AA108" t="b">
        <f t="shared" si="39"/>
        <v>0</v>
      </c>
      <c r="AB108" t="b">
        <f t="shared" si="40"/>
        <v>0</v>
      </c>
      <c r="AC108" t="b">
        <f t="shared" si="41"/>
        <v>0</v>
      </c>
      <c r="AD108" t="b">
        <f t="shared" si="42"/>
        <v>0</v>
      </c>
      <c r="AE108" t="b">
        <f t="shared" si="43"/>
        <v>0</v>
      </c>
      <c r="AF108" t="b">
        <f t="shared" si="44"/>
        <v>0</v>
      </c>
      <c r="AG108" t="b">
        <f t="shared" si="45"/>
        <v>0</v>
      </c>
      <c r="AH108" t="b">
        <f t="shared" si="46"/>
        <v>0</v>
      </c>
      <c r="AI108" t="b">
        <f t="shared" si="47"/>
        <v>0</v>
      </c>
    </row>
    <row r="109" spans="1:35" x14ac:dyDescent="0.2">
      <c r="A109" s="10" t="s">
        <v>8</v>
      </c>
      <c r="B109" s="10">
        <v>1.123105215</v>
      </c>
      <c r="C109" s="10">
        <v>63</v>
      </c>
      <c r="D109" s="10" t="s">
        <v>9</v>
      </c>
      <c r="E109" s="10" t="s">
        <v>53</v>
      </c>
      <c r="F109" s="10">
        <v>0</v>
      </c>
      <c r="G109" s="10">
        <v>0</v>
      </c>
      <c r="H109" s="10">
        <v>0</v>
      </c>
      <c r="I109" s="10">
        <v>0</v>
      </c>
      <c r="J109" s="10" t="s">
        <v>73</v>
      </c>
      <c r="K109" s="10">
        <v>1</v>
      </c>
      <c r="L109">
        <f t="shared" si="24"/>
        <v>0</v>
      </c>
      <c r="M109">
        <f t="shared" si="25"/>
        <v>0</v>
      </c>
      <c r="N109">
        <f t="shared" si="26"/>
        <v>0</v>
      </c>
      <c r="O109">
        <f t="shared" si="27"/>
        <v>0</v>
      </c>
      <c r="P109" t="b">
        <f t="shared" si="28"/>
        <v>0</v>
      </c>
      <c r="Q109">
        <f t="shared" si="29"/>
        <v>0</v>
      </c>
      <c r="R109" t="b">
        <f t="shared" si="30"/>
        <v>0</v>
      </c>
      <c r="S109">
        <f t="shared" si="31"/>
        <v>0</v>
      </c>
      <c r="T109" t="b">
        <f t="shared" si="32"/>
        <v>0</v>
      </c>
      <c r="U109">
        <f t="shared" si="33"/>
        <v>0</v>
      </c>
      <c r="V109" t="b">
        <f t="shared" si="34"/>
        <v>0</v>
      </c>
      <c r="W109" t="b">
        <f t="shared" si="35"/>
        <v>0</v>
      </c>
      <c r="X109" t="b">
        <f t="shared" si="36"/>
        <v>0</v>
      </c>
      <c r="Y109" t="b">
        <f t="shared" si="37"/>
        <v>0</v>
      </c>
      <c r="Z109" t="b">
        <f t="shared" si="38"/>
        <v>0</v>
      </c>
      <c r="AA109" t="b">
        <f t="shared" si="39"/>
        <v>0</v>
      </c>
      <c r="AB109" t="b">
        <f t="shared" si="40"/>
        <v>0</v>
      </c>
      <c r="AC109" t="b">
        <f t="shared" si="41"/>
        <v>0</v>
      </c>
      <c r="AD109" t="b">
        <f t="shared" si="42"/>
        <v>0</v>
      </c>
      <c r="AE109" t="b">
        <f t="shared" si="43"/>
        <v>0</v>
      </c>
      <c r="AF109" t="b">
        <f t="shared" si="44"/>
        <v>0</v>
      </c>
      <c r="AG109" t="b">
        <f t="shared" si="45"/>
        <v>0</v>
      </c>
      <c r="AH109" t="b">
        <f t="shared" si="46"/>
        <v>0</v>
      </c>
      <c r="AI109" t="b">
        <f t="shared" si="47"/>
        <v>0</v>
      </c>
    </row>
    <row r="110" spans="1:35" x14ac:dyDescent="0.2">
      <c r="A110" s="10" t="s">
        <v>8</v>
      </c>
      <c r="B110" s="10"/>
      <c r="C110" s="10">
        <v>67</v>
      </c>
      <c r="D110" s="10" t="s">
        <v>13</v>
      </c>
      <c r="E110" s="10"/>
      <c r="F110" s="10">
        <v>0</v>
      </c>
      <c r="G110" s="10">
        <v>0</v>
      </c>
      <c r="H110" s="10">
        <v>0</v>
      </c>
      <c r="I110" s="10">
        <v>0</v>
      </c>
      <c r="J110" s="10" t="s">
        <v>73</v>
      </c>
      <c r="K110" s="10">
        <v>1</v>
      </c>
      <c r="L110">
        <f t="shared" si="24"/>
        <v>0</v>
      </c>
      <c r="M110">
        <f t="shared" si="25"/>
        <v>0</v>
      </c>
      <c r="N110">
        <f t="shared" si="26"/>
        <v>0</v>
      </c>
      <c r="O110">
        <f t="shared" si="27"/>
        <v>0</v>
      </c>
      <c r="P110" t="b">
        <f t="shared" si="28"/>
        <v>0</v>
      </c>
      <c r="Q110">
        <f t="shared" si="29"/>
        <v>0</v>
      </c>
      <c r="R110" t="b">
        <f t="shared" si="30"/>
        <v>0</v>
      </c>
      <c r="S110">
        <f t="shared" si="31"/>
        <v>0</v>
      </c>
      <c r="T110" t="b">
        <f t="shared" si="32"/>
        <v>0</v>
      </c>
      <c r="U110">
        <f t="shared" si="33"/>
        <v>0</v>
      </c>
      <c r="V110" t="b">
        <f t="shared" si="34"/>
        <v>0</v>
      </c>
      <c r="W110" t="b">
        <f t="shared" si="35"/>
        <v>0</v>
      </c>
      <c r="X110" t="b">
        <f t="shared" si="36"/>
        <v>0</v>
      </c>
      <c r="Y110" t="b">
        <f t="shared" si="37"/>
        <v>0</v>
      </c>
      <c r="Z110" t="b">
        <f t="shared" si="38"/>
        <v>0</v>
      </c>
      <c r="AA110" t="b">
        <f t="shared" si="39"/>
        <v>0</v>
      </c>
      <c r="AB110" t="b">
        <f t="shared" si="40"/>
        <v>0</v>
      </c>
      <c r="AC110" t="b">
        <f t="shared" si="41"/>
        <v>0</v>
      </c>
      <c r="AD110" t="b">
        <f t="shared" si="42"/>
        <v>0</v>
      </c>
      <c r="AE110" t="b">
        <f t="shared" si="43"/>
        <v>0</v>
      </c>
      <c r="AF110" t="b">
        <f t="shared" si="44"/>
        <v>0</v>
      </c>
      <c r="AG110" t="b">
        <f t="shared" si="45"/>
        <v>0</v>
      </c>
      <c r="AH110" t="b">
        <f t="shared" si="46"/>
        <v>0</v>
      </c>
      <c r="AI110" t="b">
        <f t="shared" si="47"/>
        <v>0</v>
      </c>
    </row>
    <row r="111" spans="1:35" x14ac:dyDescent="0.2">
      <c r="A111" s="10" t="s">
        <v>8</v>
      </c>
      <c r="B111" s="10"/>
      <c r="C111" s="10">
        <v>78</v>
      </c>
      <c r="D111" s="10" t="s">
        <v>13</v>
      </c>
      <c r="E111" s="10" t="s">
        <v>15</v>
      </c>
      <c r="F111" s="10">
        <v>0</v>
      </c>
      <c r="G111" s="10">
        <v>0</v>
      </c>
      <c r="H111" s="10">
        <v>0</v>
      </c>
      <c r="I111" s="10">
        <v>0</v>
      </c>
      <c r="J111" s="10" t="s">
        <v>73</v>
      </c>
      <c r="K111" s="10">
        <v>1</v>
      </c>
      <c r="L111">
        <f t="shared" si="24"/>
        <v>0</v>
      </c>
      <c r="M111">
        <f t="shared" si="25"/>
        <v>0</v>
      </c>
      <c r="N111">
        <f t="shared" si="26"/>
        <v>0</v>
      </c>
      <c r="O111">
        <f t="shared" si="27"/>
        <v>0</v>
      </c>
      <c r="P111" t="b">
        <f t="shared" si="28"/>
        <v>0</v>
      </c>
      <c r="Q111">
        <f t="shared" si="29"/>
        <v>0</v>
      </c>
      <c r="R111" t="b">
        <f t="shared" si="30"/>
        <v>0</v>
      </c>
      <c r="S111">
        <f t="shared" si="31"/>
        <v>0</v>
      </c>
      <c r="T111" t="b">
        <f t="shared" si="32"/>
        <v>0</v>
      </c>
      <c r="U111">
        <f t="shared" si="33"/>
        <v>0</v>
      </c>
      <c r="V111" t="b">
        <f t="shared" si="34"/>
        <v>0</v>
      </c>
      <c r="W111" t="b">
        <f t="shared" si="35"/>
        <v>0</v>
      </c>
      <c r="X111" t="b">
        <f t="shared" si="36"/>
        <v>0</v>
      </c>
      <c r="Y111" t="b">
        <f t="shared" si="37"/>
        <v>0</v>
      </c>
      <c r="Z111" t="b">
        <f t="shared" si="38"/>
        <v>0</v>
      </c>
      <c r="AA111" t="b">
        <f t="shared" si="39"/>
        <v>0</v>
      </c>
      <c r="AB111" t="b">
        <f t="shared" si="40"/>
        <v>0</v>
      </c>
      <c r="AC111" t="b">
        <f t="shared" si="41"/>
        <v>0</v>
      </c>
      <c r="AD111" t="b">
        <f t="shared" si="42"/>
        <v>0</v>
      </c>
      <c r="AE111" t="b">
        <f t="shared" si="43"/>
        <v>0</v>
      </c>
      <c r="AF111" t="b">
        <f t="shared" si="44"/>
        <v>0</v>
      </c>
      <c r="AG111" t="b">
        <f t="shared" si="45"/>
        <v>0</v>
      </c>
      <c r="AH111" t="b">
        <f t="shared" si="46"/>
        <v>0</v>
      </c>
      <c r="AI111" t="b">
        <f t="shared" si="47"/>
        <v>0</v>
      </c>
    </row>
    <row r="112" spans="1:35" x14ac:dyDescent="0.2">
      <c r="A112" s="10" t="s">
        <v>8</v>
      </c>
      <c r="B112" s="10">
        <v>-5.3426761110000003</v>
      </c>
      <c r="C112" s="10">
        <v>68</v>
      </c>
      <c r="D112" s="10" t="s">
        <v>9</v>
      </c>
      <c r="E112" s="10" t="s">
        <v>15</v>
      </c>
      <c r="F112" s="10">
        <v>0</v>
      </c>
      <c r="G112" s="10">
        <v>0</v>
      </c>
      <c r="H112" s="10">
        <v>0</v>
      </c>
      <c r="I112" s="10">
        <v>0</v>
      </c>
      <c r="J112" s="10" t="s">
        <v>73</v>
      </c>
      <c r="K112" s="10">
        <v>1</v>
      </c>
      <c r="L112">
        <f t="shared" si="24"/>
        <v>0</v>
      </c>
      <c r="M112">
        <f t="shared" si="25"/>
        <v>0</v>
      </c>
      <c r="N112">
        <f t="shared" si="26"/>
        <v>0</v>
      </c>
      <c r="O112">
        <f t="shared" si="27"/>
        <v>0</v>
      </c>
      <c r="P112" t="b">
        <f t="shared" si="28"/>
        <v>0</v>
      </c>
      <c r="Q112">
        <f t="shared" si="29"/>
        <v>0</v>
      </c>
      <c r="R112" t="b">
        <f t="shared" si="30"/>
        <v>0</v>
      </c>
      <c r="S112">
        <f t="shared" si="31"/>
        <v>0</v>
      </c>
      <c r="T112" t="b">
        <f t="shared" si="32"/>
        <v>0</v>
      </c>
      <c r="U112">
        <f t="shared" si="33"/>
        <v>0</v>
      </c>
      <c r="V112" t="b">
        <f t="shared" si="34"/>
        <v>0</v>
      </c>
      <c r="W112" t="b">
        <f t="shared" si="35"/>
        <v>0</v>
      </c>
      <c r="X112" t="b">
        <f t="shared" si="36"/>
        <v>0</v>
      </c>
      <c r="Y112" t="b">
        <f t="shared" si="37"/>
        <v>0</v>
      </c>
      <c r="Z112" t="b">
        <f t="shared" si="38"/>
        <v>0</v>
      </c>
      <c r="AA112" t="b">
        <f t="shared" si="39"/>
        <v>0</v>
      </c>
      <c r="AB112" t="b">
        <f t="shared" si="40"/>
        <v>0</v>
      </c>
      <c r="AC112" t="b">
        <f t="shared" si="41"/>
        <v>0</v>
      </c>
      <c r="AD112" t="b">
        <f t="shared" si="42"/>
        <v>0</v>
      </c>
      <c r="AE112" t="b">
        <f t="shared" si="43"/>
        <v>0</v>
      </c>
      <c r="AF112" t="b">
        <f t="shared" si="44"/>
        <v>0</v>
      </c>
      <c r="AG112" t="b">
        <f t="shared" si="45"/>
        <v>0</v>
      </c>
      <c r="AH112" t="b">
        <f t="shared" si="46"/>
        <v>0</v>
      </c>
      <c r="AI112" t="b">
        <f t="shared" si="47"/>
        <v>0</v>
      </c>
    </row>
    <row r="113" spans="1:35" x14ac:dyDescent="0.2">
      <c r="A113" s="10" t="s">
        <v>8</v>
      </c>
      <c r="B113" s="10">
        <v>4.1871186180000004</v>
      </c>
      <c r="C113" s="10">
        <v>81</v>
      </c>
      <c r="D113" s="10" t="s">
        <v>13</v>
      </c>
      <c r="E113" s="10" t="s">
        <v>76</v>
      </c>
      <c r="F113" s="10">
        <v>0</v>
      </c>
      <c r="G113" s="10">
        <v>1</v>
      </c>
      <c r="H113" s="10">
        <v>0.5</v>
      </c>
      <c r="I113" s="10">
        <v>1</v>
      </c>
      <c r="J113" s="10" t="s">
        <v>73</v>
      </c>
      <c r="K113" s="10">
        <v>1</v>
      </c>
      <c r="L113">
        <f t="shared" si="24"/>
        <v>0</v>
      </c>
      <c r="M113">
        <f t="shared" si="25"/>
        <v>1</v>
      </c>
      <c r="N113">
        <f t="shared" si="26"/>
        <v>0</v>
      </c>
      <c r="O113">
        <f t="shared" si="27"/>
        <v>1</v>
      </c>
      <c r="P113" t="b">
        <f t="shared" si="28"/>
        <v>0</v>
      </c>
      <c r="Q113">
        <f t="shared" si="29"/>
        <v>0</v>
      </c>
      <c r="R113" t="b">
        <f t="shared" si="30"/>
        <v>0</v>
      </c>
      <c r="S113">
        <f t="shared" si="31"/>
        <v>0</v>
      </c>
      <c r="T113" t="b">
        <f t="shared" si="32"/>
        <v>0</v>
      </c>
      <c r="U113">
        <f t="shared" si="33"/>
        <v>0</v>
      </c>
      <c r="V113" t="b">
        <f t="shared" si="34"/>
        <v>0</v>
      </c>
      <c r="W113" t="b">
        <f t="shared" si="35"/>
        <v>0</v>
      </c>
      <c r="X113" t="b">
        <f t="shared" si="36"/>
        <v>0</v>
      </c>
      <c r="Y113" t="b">
        <f t="shared" si="37"/>
        <v>0</v>
      </c>
      <c r="Z113" t="b">
        <f t="shared" si="38"/>
        <v>0</v>
      </c>
      <c r="AA113" t="b">
        <f t="shared" si="39"/>
        <v>1</v>
      </c>
      <c r="AB113" t="b">
        <f t="shared" si="40"/>
        <v>0</v>
      </c>
      <c r="AC113" t="b">
        <f t="shared" si="41"/>
        <v>1</v>
      </c>
      <c r="AD113" t="b">
        <f t="shared" si="42"/>
        <v>1</v>
      </c>
      <c r="AE113" t="b">
        <f t="shared" si="43"/>
        <v>1</v>
      </c>
      <c r="AF113" t="b">
        <f t="shared" si="44"/>
        <v>1</v>
      </c>
      <c r="AG113" t="b">
        <f t="shared" si="45"/>
        <v>0</v>
      </c>
      <c r="AH113" t="b">
        <f t="shared" si="46"/>
        <v>1</v>
      </c>
      <c r="AI113" t="b">
        <f t="shared" si="47"/>
        <v>1</v>
      </c>
    </row>
    <row r="114" spans="1:35" x14ac:dyDescent="0.2">
      <c r="A114" s="10" t="s">
        <v>8</v>
      </c>
      <c r="B114" s="10">
        <v>-0.40979335099999997</v>
      </c>
      <c r="C114" s="10">
        <v>57</v>
      </c>
      <c r="D114" s="10" t="s">
        <v>13</v>
      </c>
      <c r="E114" s="10" t="s">
        <v>77</v>
      </c>
      <c r="F114" s="10">
        <v>0</v>
      </c>
      <c r="G114" s="10">
        <v>0</v>
      </c>
      <c r="H114" s="10">
        <v>0.5</v>
      </c>
      <c r="I114" s="10">
        <v>0</v>
      </c>
      <c r="J114" s="10" t="s">
        <v>73</v>
      </c>
      <c r="K114" s="10">
        <v>1</v>
      </c>
      <c r="L114">
        <f t="shared" si="24"/>
        <v>0</v>
      </c>
      <c r="M114">
        <f t="shared" si="25"/>
        <v>0</v>
      </c>
      <c r="N114">
        <f t="shared" si="26"/>
        <v>0</v>
      </c>
      <c r="O114">
        <f t="shared" si="27"/>
        <v>0</v>
      </c>
      <c r="P114" t="b">
        <f t="shared" si="28"/>
        <v>0</v>
      </c>
      <c r="Q114">
        <f t="shared" si="29"/>
        <v>0</v>
      </c>
      <c r="R114" t="b">
        <f t="shared" si="30"/>
        <v>0</v>
      </c>
      <c r="S114">
        <f t="shared" si="31"/>
        <v>0</v>
      </c>
      <c r="T114" t="b">
        <f t="shared" si="32"/>
        <v>0</v>
      </c>
      <c r="U114">
        <f t="shared" si="33"/>
        <v>0</v>
      </c>
      <c r="V114" t="b">
        <f t="shared" si="34"/>
        <v>0</v>
      </c>
      <c r="W114" t="b">
        <f t="shared" si="35"/>
        <v>0</v>
      </c>
      <c r="X114" t="b">
        <f t="shared" si="36"/>
        <v>0</v>
      </c>
      <c r="Y114" t="b">
        <f t="shared" si="37"/>
        <v>0</v>
      </c>
      <c r="Z114" t="b">
        <f t="shared" si="38"/>
        <v>0</v>
      </c>
      <c r="AA114" t="b">
        <f t="shared" si="39"/>
        <v>0</v>
      </c>
      <c r="AB114" t="b">
        <f t="shared" si="40"/>
        <v>0</v>
      </c>
      <c r="AC114" t="b">
        <f t="shared" si="41"/>
        <v>0</v>
      </c>
      <c r="AD114" t="b">
        <f t="shared" si="42"/>
        <v>0</v>
      </c>
      <c r="AE114" t="b">
        <f t="shared" si="43"/>
        <v>0</v>
      </c>
      <c r="AF114" t="b">
        <f t="shared" si="44"/>
        <v>0</v>
      </c>
      <c r="AG114" t="b">
        <f t="shared" si="45"/>
        <v>0</v>
      </c>
      <c r="AH114" t="b">
        <f t="shared" si="46"/>
        <v>0</v>
      </c>
      <c r="AI114" t="b">
        <f t="shared" si="47"/>
        <v>0</v>
      </c>
    </row>
    <row r="115" spans="1:35" x14ac:dyDescent="0.2">
      <c r="A115" s="10" t="s">
        <v>8</v>
      </c>
      <c r="B115" s="10"/>
      <c r="C115" s="10">
        <v>75</v>
      </c>
      <c r="D115" s="10" t="s">
        <v>9</v>
      </c>
      <c r="E115" s="10" t="s">
        <v>24</v>
      </c>
      <c r="F115" s="10">
        <v>0.5</v>
      </c>
      <c r="G115" s="10">
        <v>0</v>
      </c>
      <c r="H115" s="10">
        <v>0.5</v>
      </c>
      <c r="I115" s="10">
        <v>0</v>
      </c>
      <c r="J115" s="10" t="s">
        <v>73</v>
      </c>
      <c r="K115" s="10">
        <v>1</v>
      </c>
      <c r="L115">
        <f t="shared" si="24"/>
        <v>0</v>
      </c>
      <c r="M115">
        <f t="shared" si="25"/>
        <v>0</v>
      </c>
      <c r="N115">
        <f t="shared" si="26"/>
        <v>0</v>
      </c>
      <c r="O115">
        <f t="shared" si="27"/>
        <v>0</v>
      </c>
      <c r="P115" t="b">
        <f t="shared" si="28"/>
        <v>0</v>
      </c>
      <c r="Q115">
        <f t="shared" si="29"/>
        <v>0</v>
      </c>
      <c r="R115" t="b">
        <f t="shared" si="30"/>
        <v>0</v>
      </c>
      <c r="S115">
        <f t="shared" si="31"/>
        <v>0</v>
      </c>
      <c r="T115" t="b">
        <f t="shared" si="32"/>
        <v>0</v>
      </c>
      <c r="U115">
        <f t="shared" si="33"/>
        <v>0</v>
      </c>
      <c r="V115" t="b">
        <f t="shared" si="34"/>
        <v>0</v>
      </c>
      <c r="W115" t="b">
        <f t="shared" si="35"/>
        <v>0</v>
      </c>
      <c r="X115" t="b">
        <f t="shared" si="36"/>
        <v>0</v>
      </c>
      <c r="Y115" t="b">
        <f t="shared" si="37"/>
        <v>0</v>
      </c>
      <c r="Z115" t="b">
        <f t="shared" si="38"/>
        <v>0</v>
      </c>
      <c r="AA115" t="b">
        <f t="shared" si="39"/>
        <v>0</v>
      </c>
      <c r="AB115" t="b">
        <f t="shared" si="40"/>
        <v>0</v>
      </c>
      <c r="AC115" t="b">
        <f t="shared" si="41"/>
        <v>0</v>
      </c>
      <c r="AD115" t="b">
        <f t="shared" si="42"/>
        <v>0</v>
      </c>
      <c r="AE115" t="b">
        <f t="shared" si="43"/>
        <v>0</v>
      </c>
      <c r="AF115" t="b">
        <f t="shared" si="44"/>
        <v>0</v>
      </c>
      <c r="AG115" t="b">
        <f t="shared" si="45"/>
        <v>0</v>
      </c>
      <c r="AH115" t="b">
        <f t="shared" si="46"/>
        <v>0</v>
      </c>
      <c r="AI115" t="b">
        <f t="shared" si="47"/>
        <v>0</v>
      </c>
    </row>
    <row r="116" spans="1:35" x14ac:dyDescent="0.2">
      <c r="A116" s="10" t="s">
        <v>8</v>
      </c>
      <c r="B116" s="10"/>
      <c r="C116" s="10">
        <v>54</v>
      </c>
      <c r="D116" s="10" t="s">
        <v>13</v>
      </c>
      <c r="E116" s="10"/>
      <c r="F116" s="10">
        <v>0</v>
      </c>
      <c r="G116" s="10">
        <v>0</v>
      </c>
      <c r="H116" s="10">
        <v>0</v>
      </c>
      <c r="I116" s="10">
        <v>0</v>
      </c>
      <c r="J116" s="10" t="s">
        <v>73</v>
      </c>
      <c r="K116" s="10">
        <v>1</v>
      </c>
      <c r="L116">
        <f t="shared" si="24"/>
        <v>0</v>
      </c>
      <c r="M116">
        <f t="shared" si="25"/>
        <v>0</v>
      </c>
      <c r="N116">
        <f t="shared" si="26"/>
        <v>0</v>
      </c>
      <c r="O116">
        <f t="shared" si="27"/>
        <v>0</v>
      </c>
      <c r="P116" t="b">
        <f t="shared" si="28"/>
        <v>0</v>
      </c>
      <c r="Q116">
        <f t="shared" si="29"/>
        <v>0</v>
      </c>
      <c r="R116" t="b">
        <f t="shared" si="30"/>
        <v>0</v>
      </c>
      <c r="S116">
        <f t="shared" si="31"/>
        <v>0</v>
      </c>
      <c r="T116" t="b">
        <f t="shared" si="32"/>
        <v>0</v>
      </c>
      <c r="U116">
        <f t="shared" si="33"/>
        <v>0</v>
      </c>
      <c r="V116" t="b">
        <f t="shared" si="34"/>
        <v>0</v>
      </c>
      <c r="W116" t="b">
        <f t="shared" si="35"/>
        <v>0</v>
      </c>
      <c r="X116" t="b">
        <f t="shared" si="36"/>
        <v>0</v>
      </c>
      <c r="Y116" t="b">
        <f t="shared" si="37"/>
        <v>0</v>
      </c>
      <c r="Z116" t="b">
        <f t="shared" si="38"/>
        <v>0</v>
      </c>
      <c r="AA116" t="b">
        <f t="shared" si="39"/>
        <v>0</v>
      </c>
      <c r="AB116" t="b">
        <f t="shared" si="40"/>
        <v>0</v>
      </c>
      <c r="AC116" t="b">
        <f t="shared" si="41"/>
        <v>0</v>
      </c>
      <c r="AD116" t="b">
        <f t="shared" si="42"/>
        <v>0</v>
      </c>
      <c r="AE116" t="b">
        <f t="shared" si="43"/>
        <v>0</v>
      </c>
      <c r="AF116" t="b">
        <f t="shared" si="44"/>
        <v>0</v>
      </c>
      <c r="AG116" t="b">
        <f t="shared" si="45"/>
        <v>0</v>
      </c>
      <c r="AH116" t="b">
        <f t="shared" si="46"/>
        <v>0</v>
      </c>
      <c r="AI116" t="b">
        <f t="shared" si="47"/>
        <v>0</v>
      </c>
    </row>
    <row r="117" spans="1:35" x14ac:dyDescent="0.2">
      <c r="A117" s="10" t="s">
        <v>8</v>
      </c>
      <c r="B117" s="10">
        <v>-1.760162252</v>
      </c>
      <c r="C117" s="10">
        <v>82</v>
      </c>
      <c r="D117" s="10" t="s">
        <v>13</v>
      </c>
      <c r="E117" s="10" t="s">
        <v>12</v>
      </c>
      <c r="F117" s="10">
        <v>0</v>
      </c>
      <c r="G117" s="10">
        <v>0</v>
      </c>
      <c r="H117" s="10">
        <v>0</v>
      </c>
      <c r="I117" s="10">
        <v>0</v>
      </c>
      <c r="J117" s="10" t="s">
        <v>73</v>
      </c>
      <c r="K117" s="10">
        <v>1</v>
      </c>
      <c r="L117">
        <f t="shared" si="24"/>
        <v>0</v>
      </c>
      <c r="M117">
        <f t="shared" si="25"/>
        <v>0</v>
      </c>
      <c r="N117">
        <f t="shared" si="26"/>
        <v>0</v>
      </c>
      <c r="O117">
        <f t="shared" si="27"/>
        <v>0</v>
      </c>
      <c r="P117" t="b">
        <f t="shared" si="28"/>
        <v>0</v>
      </c>
      <c r="Q117">
        <f t="shared" si="29"/>
        <v>0</v>
      </c>
      <c r="R117" t="b">
        <f t="shared" si="30"/>
        <v>0</v>
      </c>
      <c r="S117">
        <f t="shared" si="31"/>
        <v>0</v>
      </c>
      <c r="T117" t="b">
        <f t="shared" si="32"/>
        <v>0</v>
      </c>
      <c r="U117">
        <f t="shared" si="33"/>
        <v>0</v>
      </c>
      <c r="V117" t="b">
        <f t="shared" si="34"/>
        <v>0</v>
      </c>
      <c r="W117" t="b">
        <f t="shared" si="35"/>
        <v>0</v>
      </c>
      <c r="X117" t="b">
        <f t="shared" si="36"/>
        <v>0</v>
      </c>
      <c r="Y117" t="b">
        <f t="shared" si="37"/>
        <v>0</v>
      </c>
      <c r="Z117" t="b">
        <f t="shared" si="38"/>
        <v>0</v>
      </c>
      <c r="AA117" t="b">
        <f t="shared" si="39"/>
        <v>0</v>
      </c>
      <c r="AB117" t="b">
        <f t="shared" si="40"/>
        <v>0</v>
      </c>
      <c r="AC117" t="b">
        <f t="shared" si="41"/>
        <v>0</v>
      </c>
      <c r="AD117" t="b">
        <f t="shared" si="42"/>
        <v>0</v>
      </c>
      <c r="AE117" t="b">
        <f t="shared" si="43"/>
        <v>0</v>
      </c>
      <c r="AF117" t="b">
        <f t="shared" si="44"/>
        <v>0</v>
      </c>
      <c r="AG117" t="b">
        <f t="shared" si="45"/>
        <v>0</v>
      </c>
      <c r="AH117" t="b">
        <f t="shared" si="46"/>
        <v>0</v>
      </c>
      <c r="AI117" t="b">
        <f t="shared" si="47"/>
        <v>0</v>
      </c>
    </row>
    <row r="118" spans="1:35" x14ac:dyDescent="0.2">
      <c r="A118" s="10" t="s">
        <v>8</v>
      </c>
      <c r="B118" s="10">
        <v>3.7033907999999997E-2</v>
      </c>
      <c r="C118" s="10">
        <v>72</v>
      </c>
      <c r="D118" s="10" t="s">
        <v>13</v>
      </c>
      <c r="E118" s="10"/>
      <c r="F118" s="10">
        <v>0</v>
      </c>
      <c r="G118" s="10">
        <v>0</v>
      </c>
      <c r="H118" s="10">
        <v>0</v>
      </c>
      <c r="I118" s="10">
        <v>0</v>
      </c>
      <c r="J118" s="10" t="s">
        <v>73</v>
      </c>
      <c r="K118" s="10">
        <v>1</v>
      </c>
      <c r="L118">
        <f t="shared" si="24"/>
        <v>0</v>
      </c>
      <c r="M118">
        <f t="shared" si="25"/>
        <v>0</v>
      </c>
      <c r="N118">
        <f t="shared" si="26"/>
        <v>0</v>
      </c>
      <c r="O118">
        <f t="shared" si="27"/>
        <v>0</v>
      </c>
      <c r="P118" t="b">
        <f t="shared" si="28"/>
        <v>0</v>
      </c>
      <c r="Q118">
        <f t="shared" si="29"/>
        <v>0</v>
      </c>
      <c r="R118" t="b">
        <f t="shared" si="30"/>
        <v>0</v>
      </c>
      <c r="S118">
        <f t="shared" si="31"/>
        <v>0</v>
      </c>
      <c r="T118" t="b">
        <f t="shared" si="32"/>
        <v>0</v>
      </c>
      <c r="U118">
        <f t="shared" si="33"/>
        <v>0</v>
      </c>
      <c r="V118" t="b">
        <f t="shared" si="34"/>
        <v>0</v>
      </c>
      <c r="W118" t="b">
        <f t="shared" si="35"/>
        <v>0</v>
      </c>
      <c r="X118" t="b">
        <f t="shared" si="36"/>
        <v>0</v>
      </c>
      <c r="Y118" t="b">
        <f t="shared" si="37"/>
        <v>0</v>
      </c>
      <c r="Z118" t="b">
        <f t="shared" si="38"/>
        <v>0</v>
      </c>
      <c r="AA118" t="b">
        <f t="shared" si="39"/>
        <v>0</v>
      </c>
      <c r="AB118" t="b">
        <f t="shared" si="40"/>
        <v>0</v>
      </c>
      <c r="AC118" t="b">
        <f t="shared" si="41"/>
        <v>0</v>
      </c>
      <c r="AD118" t="b">
        <f t="shared" si="42"/>
        <v>0</v>
      </c>
      <c r="AE118" t="b">
        <f t="shared" si="43"/>
        <v>0</v>
      </c>
      <c r="AF118" t="b">
        <f t="shared" si="44"/>
        <v>0</v>
      </c>
      <c r="AG118" t="b">
        <f t="shared" si="45"/>
        <v>0</v>
      </c>
      <c r="AH118" t="b">
        <f t="shared" si="46"/>
        <v>0</v>
      </c>
      <c r="AI118" t="b">
        <f t="shared" si="47"/>
        <v>0</v>
      </c>
    </row>
    <row r="119" spans="1:35" x14ac:dyDescent="0.2">
      <c r="A119" s="10" t="s">
        <v>8</v>
      </c>
      <c r="B119" s="10"/>
      <c r="C119" s="10">
        <v>79</v>
      </c>
      <c r="D119" s="10" t="s">
        <v>9</v>
      </c>
      <c r="E119" s="10" t="s">
        <v>78</v>
      </c>
      <c r="F119" s="10">
        <v>0</v>
      </c>
      <c r="G119" s="10">
        <v>0</v>
      </c>
      <c r="H119" s="10">
        <v>0</v>
      </c>
      <c r="I119" s="10">
        <v>0</v>
      </c>
      <c r="J119" s="10" t="s">
        <v>73</v>
      </c>
      <c r="K119" s="10">
        <v>1</v>
      </c>
      <c r="L119">
        <f t="shared" si="24"/>
        <v>0</v>
      </c>
      <c r="M119">
        <f t="shared" si="25"/>
        <v>0</v>
      </c>
      <c r="N119">
        <f t="shared" si="26"/>
        <v>0</v>
      </c>
      <c r="O119">
        <f t="shared" si="27"/>
        <v>0</v>
      </c>
      <c r="P119" t="b">
        <f t="shared" si="28"/>
        <v>0</v>
      </c>
      <c r="Q119">
        <f t="shared" si="29"/>
        <v>0</v>
      </c>
      <c r="R119" t="b">
        <f t="shared" si="30"/>
        <v>0</v>
      </c>
      <c r="S119">
        <f t="shared" si="31"/>
        <v>0</v>
      </c>
      <c r="T119" t="b">
        <f t="shared" si="32"/>
        <v>0</v>
      </c>
      <c r="U119">
        <f t="shared" si="33"/>
        <v>0</v>
      </c>
      <c r="V119" t="b">
        <f t="shared" si="34"/>
        <v>0</v>
      </c>
      <c r="W119" t="b">
        <f t="shared" si="35"/>
        <v>0</v>
      </c>
      <c r="X119" t="b">
        <f t="shared" si="36"/>
        <v>0</v>
      </c>
      <c r="Y119" t="b">
        <f t="shared" si="37"/>
        <v>0</v>
      </c>
      <c r="Z119" t="b">
        <f t="shared" si="38"/>
        <v>0</v>
      </c>
      <c r="AA119" t="b">
        <f t="shared" si="39"/>
        <v>0</v>
      </c>
      <c r="AB119" t="b">
        <f t="shared" si="40"/>
        <v>0</v>
      </c>
      <c r="AC119" t="b">
        <f t="shared" si="41"/>
        <v>0</v>
      </c>
      <c r="AD119" t="b">
        <f t="shared" si="42"/>
        <v>0</v>
      </c>
      <c r="AE119" t="b">
        <f t="shared" si="43"/>
        <v>0</v>
      </c>
      <c r="AF119" t="b">
        <f t="shared" si="44"/>
        <v>0</v>
      </c>
      <c r="AG119" t="b">
        <f t="shared" si="45"/>
        <v>0</v>
      </c>
      <c r="AH119" t="b">
        <f t="shared" si="46"/>
        <v>0</v>
      </c>
      <c r="AI119" t="b">
        <f t="shared" si="47"/>
        <v>0</v>
      </c>
    </row>
    <row r="120" spans="1:35" x14ac:dyDescent="0.2">
      <c r="A120" s="10" t="s">
        <v>16</v>
      </c>
      <c r="B120" s="10">
        <v>-0.90226366999999996</v>
      </c>
      <c r="C120" s="10">
        <v>68</v>
      </c>
      <c r="D120" s="10" t="s">
        <v>9</v>
      </c>
      <c r="E120" s="10" t="s">
        <v>79</v>
      </c>
      <c r="F120" s="10">
        <v>0</v>
      </c>
      <c r="G120" s="10">
        <v>0</v>
      </c>
      <c r="H120" s="10">
        <v>0</v>
      </c>
      <c r="I120" s="10">
        <v>0</v>
      </c>
      <c r="J120" s="10" t="s">
        <v>73</v>
      </c>
      <c r="K120" s="10">
        <v>1</v>
      </c>
      <c r="L120">
        <f t="shared" si="24"/>
        <v>0</v>
      </c>
      <c r="M120">
        <f t="shared" si="25"/>
        <v>0</v>
      </c>
      <c r="N120">
        <f t="shared" si="26"/>
        <v>0</v>
      </c>
      <c r="O120">
        <f t="shared" si="27"/>
        <v>0</v>
      </c>
      <c r="P120" t="b">
        <f t="shared" si="28"/>
        <v>0</v>
      </c>
      <c r="Q120">
        <f t="shared" si="29"/>
        <v>0</v>
      </c>
      <c r="R120" t="b">
        <f t="shared" si="30"/>
        <v>0</v>
      </c>
      <c r="S120">
        <f t="shared" si="31"/>
        <v>0</v>
      </c>
      <c r="T120" t="b">
        <f t="shared" si="32"/>
        <v>0</v>
      </c>
      <c r="U120">
        <f t="shared" si="33"/>
        <v>0</v>
      </c>
      <c r="V120" t="b">
        <f t="shared" si="34"/>
        <v>0</v>
      </c>
      <c r="W120" t="b">
        <f t="shared" si="35"/>
        <v>0</v>
      </c>
      <c r="X120" t="b">
        <f t="shared" si="36"/>
        <v>0</v>
      </c>
      <c r="Y120" t="b">
        <f t="shared" si="37"/>
        <v>0</v>
      </c>
      <c r="Z120" t="b">
        <f t="shared" si="38"/>
        <v>0</v>
      </c>
      <c r="AA120" t="b">
        <f t="shared" si="39"/>
        <v>0</v>
      </c>
      <c r="AB120" t="b">
        <f t="shared" si="40"/>
        <v>0</v>
      </c>
      <c r="AC120" t="b">
        <f t="shared" si="41"/>
        <v>0</v>
      </c>
      <c r="AD120" t="b">
        <f t="shared" si="42"/>
        <v>0</v>
      </c>
      <c r="AE120" t="b">
        <f t="shared" si="43"/>
        <v>0</v>
      </c>
      <c r="AF120" t="b">
        <f t="shared" si="44"/>
        <v>0</v>
      </c>
      <c r="AG120" t="b">
        <f t="shared" si="45"/>
        <v>0</v>
      </c>
      <c r="AH120" t="b">
        <f t="shared" si="46"/>
        <v>0</v>
      </c>
      <c r="AI120" t="b">
        <f t="shared" si="47"/>
        <v>0</v>
      </c>
    </row>
    <row r="121" spans="1:35" x14ac:dyDescent="0.2">
      <c r="A121" s="10" t="s">
        <v>16</v>
      </c>
      <c r="B121" s="10"/>
      <c r="C121" s="10">
        <v>74</v>
      </c>
      <c r="D121" s="10" t="s">
        <v>13</v>
      </c>
      <c r="E121" s="10"/>
      <c r="F121" s="10">
        <v>1</v>
      </c>
      <c r="G121" s="10">
        <v>0</v>
      </c>
      <c r="H121" s="10">
        <v>0</v>
      </c>
      <c r="I121" s="10">
        <v>0</v>
      </c>
      <c r="J121" s="10" t="s">
        <v>73</v>
      </c>
      <c r="K121" s="10">
        <v>1</v>
      </c>
      <c r="L121">
        <f t="shared" si="24"/>
        <v>1</v>
      </c>
      <c r="M121">
        <f t="shared" si="25"/>
        <v>0</v>
      </c>
      <c r="N121">
        <f t="shared" si="26"/>
        <v>0</v>
      </c>
      <c r="O121">
        <f t="shared" si="27"/>
        <v>0</v>
      </c>
      <c r="P121" t="b">
        <f t="shared" si="28"/>
        <v>0</v>
      </c>
      <c r="Q121">
        <f t="shared" si="29"/>
        <v>0</v>
      </c>
      <c r="R121" t="b">
        <f t="shared" si="30"/>
        <v>0</v>
      </c>
      <c r="S121">
        <f t="shared" si="31"/>
        <v>0</v>
      </c>
      <c r="T121" t="b">
        <f t="shared" si="32"/>
        <v>0</v>
      </c>
      <c r="U121">
        <f t="shared" si="33"/>
        <v>0</v>
      </c>
      <c r="V121" t="b">
        <f t="shared" si="34"/>
        <v>0</v>
      </c>
      <c r="W121" t="b">
        <f t="shared" si="35"/>
        <v>0</v>
      </c>
      <c r="X121" t="b">
        <f t="shared" si="36"/>
        <v>0</v>
      </c>
      <c r="Y121" t="b">
        <f t="shared" si="37"/>
        <v>0</v>
      </c>
      <c r="Z121" t="b">
        <f t="shared" si="38"/>
        <v>0</v>
      </c>
      <c r="AA121" t="b">
        <f t="shared" si="39"/>
        <v>0</v>
      </c>
      <c r="AB121" t="b">
        <f t="shared" si="40"/>
        <v>0</v>
      </c>
      <c r="AC121" t="b">
        <f t="shared" si="41"/>
        <v>0</v>
      </c>
      <c r="AD121" t="b">
        <f t="shared" si="42"/>
        <v>0</v>
      </c>
      <c r="AE121" t="b">
        <f t="shared" si="43"/>
        <v>0</v>
      </c>
      <c r="AF121" t="b">
        <f t="shared" si="44"/>
        <v>0</v>
      </c>
      <c r="AG121" t="b">
        <f t="shared" si="45"/>
        <v>0</v>
      </c>
      <c r="AH121" t="b">
        <f t="shared" si="46"/>
        <v>0</v>
      </c>
      <c r="AI121" t="b">
        <f t="shared" si="47"/>
        <v>0</v>
      </c>
    </row>
    <row r="122" spans="1:35" x14ac:dyDescent="0.2">
      <c r="A122" s="10" t="s">
        <v>16</v>
      </c>
      <c r="B122" s="10">
        <v>1.3878249060000001</v>
      </c>
      <c r="C122" s="10">
        <v>80</v>
      </c>
      <c r="D122" s="10" t="s">
        <v>9</v>
      </c>
      <c r="E122" s="10"/>
      <c r="F122" s="10">
        <v>0</v>
      </c>
      <c r="G122" s="10">
        <v>0</v>
      </c>
      <c r="H122" s="10">
        <v>0</v>
      </c>
      <c r="I122" s="10">
        <v>0</v>
      </c>
      <c r="J122" s="10" t="s">
        <v>73</v>
      </c>
      <c r="K122" s="10">
        <v>1</v>
      </c>
      <c r="L122">
        <f t="shared" si="24"/>
        <v>0</v>
      </c>
      <c r="M122">
        <f t="shared" si="25"/>
        <v>0</v>
      </c>
      <c r="N122">
        <f t="shared" si="26"/>
        <v>0</v>
      </c>
      <c r="O122">
        <f t="shared" si="27"/>
        <v>0</v>
      </c>
      <c r="P122" t="b">
        <f t="shared" si="28"/>
        <v>0</v>
      </c>
      <c r="Q122">
        <f t="shared" si="29"/>
        <v>0</v>
      </c>
      <c r="R122" t="b">
        <f t="shared" si="30"/>
        <v>0</v>
      </c>
      <c r="S122">
        <f t="shared" si="31"/>
        <v>0</v>
      </c>
      <c r="T122" t="b">
        <f t="shared" si="32"/>
        <v>0</v>
      </c>
      <c r="U122">
        <f t="shared" si="33"/>
        <v>0</v>
      </c>
      <c r="V122" t="b">
        <f t="shared" si="34"/>
        <v>0</v>
      </c>
      <c r="W122" t="b">
        <f t="shared" si="35"/>
        <v>0</v>
      </c>
      <c r="X122" t="b">
        <f t="shared" si="36"/>
        <v>0</v>
      </c>
      <c r="Y122" t="b">
        <f t="shared" si="37"/>
        <v>0</v>
      </c>
      <c r="Z122" t="b">
        <f t="shared" si="38"/>
        <v>0</v>
      </c>
      <c r="AA122" t="b">
        <f t="shared" si="39"/>
        <v>0</v>
      </c>
      <c r="AB122" t="b">
        <f t="shared" si="40"/>
        <v>0</v>
      </c>
      <c r="AC122" t="b">
        <f t="shared" si="41"/>
        <v>0</v>
      </c>
      <c r="AD122" t="b">
        <f t="shared" si="42"/>
        <v>0</v>
      </c>
      <c r="AE122" t="b">
        <f t="shared" si="43"/>
        <v>0</v>
      </c>
      <c r="AF122" t="b">
        <f t="shared" si="44"/>
        <v>0</v>
      </c>
      <c r="AG122" t="b">
        <f t="shared" si="45"/>
        <v>0</v>
      </c>
      <c r="AH122" t="b">
        <f t="shared" si="46"/>
        <v>0</v>
      </c>
      <c r="AI122" t="b">
        <f t="shared" si="47"/>
        <v>0</v>
      </c>
    </row>
    <row r="123" spans="1:35" x14ac:dyDescent="0.2">
      <c r="A123" s="10" t="s">
        <v>16</v>
      </c>
      <c r="B123" s="10">
        <v>4.5387679140000001</v>
      </c>
      <c r="C123" s="10">
        <v>80</v>
      </c>
      <c r="D123" s="10" t="s">
        <v>9</v>
      </c>
      <c r="E123" s="10" t="s">
        <v>80</v>
      </c>
      <c r="F123" s="10">
        <v>1</v>
      </c>
      <c r="G123" s="10">
        <v>0</v>
      </c>
      <c r="H123" s="10">
        <v>0</v>
      </c>
      <c r="I123" s="10">
        <v>0</v>
      </c>
      <c r="J123" s="10" t="s">
        <v>73</v>
      </c>
      <c r="K123" s="10">
        <v>1</v>
      </c>
      <c r="L123">
        <f t="shared" si="24"/>
        <v>1</v>
      </c>
      <c r="M123">
        <f t="shared" si="25"/>
        <v>0</v>
      </c>
      <c r="N123">
        <f t="shared" si="26"/>
        <v>0</v>
      </c>
      <c r="O123">
        <f t="shared" si="27"/>
        <v>0</v>
      </c>
      <c r="P123" t="b">
        <f t="shared" si="28"/>
        <v>0</v>
      </c>
      <c r="Q123">
        <f t="shared" si="29"/>
        <v>0</v>
      </c>
      <c r="R123" t="b">
        <f t="shared" si="30"/>
        <v>0</v>
      </c>
      <c r="S123">
        <f t="shared" si="31"/>
        <v>0</v>
      </c>
      <c r="T123" t="b">
        <f t="shared" si="32"/>
        <v>0</v>
      </c>
      <c r="U123">
        <f t="shared" si="33"/>
        <v>0</v>
      </c>
      <c r="V123" t="b">
        <f t="shared" si="34"/>
        <v>0</v>
      </c>
      <c r="W123" t="b">
        <f t="shared" si="35"/>
        <v>0</v>
      </c>
      <c r="X123" t="b">
        <f t="shared" si="36"/>
        <v>0</v>
      </c>
      <c r="Y123" t="b">
        <f t="shared" si="37"/>
        <v>0</v>
      </c>
      <c r="Z123" t="b">
        <f t="shared" si="38"/>
        <v>0</v>
      </c>
      <c r="AA123" t="b">
        <f t="shared" si="39"/>
        <v>0</v>
      </c>
      <c r="AB123" t="b">
        <f t="shared" si="40"/>
        <v>0</v>
      </c>
      <c r="AC123" t="b">
        <f t="shared" si="41"/>
        <v>0</v>
      </c>
      <c r="AD123" t="b">
        <f t="shared" si="42"/>
        <v>0</v>
      </c>
      <c r="AE123" t="b">
        <f t="shared" si="43"/>
        <v>0</v>
      </c>
      <c r="AF123" t="b">
        <f t="shared" si="44"/>
        <v>0</v>
      </c>
      <c r="AG123" t="b">
        <f t="shared" si="45"/>
        <v>0</v>
      </c>
      <c r="AH123" t="b">
        <f t="shared" si="46"/>
        <v>0</v>
      </c>
      <c r="AI123" t="b">
        <f t="shared" si="47"/>
        <v>0</v>
      </c>
    </row>
    <row r="124" spans="1:35" x14ac:dyDescent="0.2">
      <c r="A124" s="10" t="s">
        <v>16</v>
      </c>
      <c r="B124" s="10">
        <v>5.0120282610000002</v>
      </c>
      <c r="C124" s="10">
        <v>72</v>
      </c>
      <c r="D124" s="10" t="s">
        <v>13</v>
      </c>
      <c r="E124" s="10" t="s">
        <v>81</v>
      </c>
      <c r="F124" s="10">
        <v>0.5</v>
      </c>
      <c r="G124" s="10">
        <v>1</v>
      </c>
      <c r="H124" s="10">
        <v>0</v>
      </c>
      <c r="I124" s="10">
        <v>0</v>
      </c>
      <c r="J124" s="10" t="s">
        <v>73</v>
      </c>
      <c r="K124" s="10">
        <v>1</v>
      </c>
      <c r="L124">
        <f t="shared" si="24"/>
        <v>0</v>
      </c>
      <c r="M124">
        <f t="shared" si="25"/>
        <v>1</v>
      </c>
      <c r="N124">
        <f t="shared" si="26"/>
        <v>0</v>
      </c>
      <c r="O124">
        <f t="shared" si="27"/>
        <v>0</v>
      </c>
      <c r="P124" t="b">
        <f t="shared" si="28"/>
        <v>0</v>
      </c>
      <c r="Q124">
        <f t="shared" si="29"/>
        <v>0</v>
      </c>
      <c r="R124" t="b">
        <f t="shared" si="30"/>
        <v>0</v>
      </c>
      <c r="S124">
        <f t="shared" si="31"/>
        <v>0</v>
      </c>
      <c r="T124" t="b">
        <f t="shared" si="32"/>
        <v>0</v>
      </c>
      <c r="U124">
        <f t="shared" si="33"/>
        <v>0</v>
      </c>
      <c r="V124" t="b">
        <f t="shared" si="34"/>
        <v>0</v>
      </c>
      <c r="W124" t="b">
        <f t="shared" si="35"/>
        <v>0</v>
      </c>
      <c r="X124" t="b">
        <f t="shared" si="36"/>
        <v>0</v>
      </c>
      <c r="Y124" t="b">
        <f t="shared" si="37"/>
        <v>0</v>
      </c>
      <c r="Z124" t="b">
        <f t="shared" si="38"/>
        <v>0</v>
      </c>
      <c r="AA124" t="b">
        <f t="shared" si="39"/>
        <v>1</v>
      </c>
      <c r="AB124" t="b">
        <f t="shared" si="40"/>
        <v>0</v>
      </c>
      <c r="AC124" t="b">
        <f t="shared" si="41"/>
        <v>0</v>
      </c>
      <c r="AD124" t="b">
        <f t="shared" si="42"/>
        <v>0</v>
      </c>
      <c r="AE124" t="b">
        <f t="shared" si="43"/>
        <v>0</v>
      </c>
      <c r="AF124" t="b">
        <f t="shared" si="44"/>
        <v>1</v>
      </c>
      <c r="AG124" t="b">
        <f t="shared" si="45"/>
        <v>0</v>
      </c>
      <c r="AH124" t="b">
        <f t="shared" si="46"/>
        <v>1</v>
      </c>
      <c r="AI124" t="b">
        <f t="shared" si="47"/>
        <v>0</v>
      </c>
    </row>
    <row r="125" spans="1:35" x14ac:dyDescent="0.2">
      <c r="A125" s="10" t="s">
        <v>16</v>
      </c>
      <c r="B125" s="10">
        <v>-3.407220857</v>
      </c>
      <c r="C125" s="10">
        <v>67</v>
      </c>
      <c r="D125" s="10" t="s">
        <v>13</v>
      </c>
      <c r="E125" s="10"/>
      <c r="F125" s="10">
        <v>0</v>
      </c>
      <c r="G125" s="10">
        <v>0</v>
      </c>
      <c r="H125" s="10">
        <v>0</v>
      </c>
      <c r="I125" s="10">
        <v>0</v>
      </c>
      <c r="J125" s="10" t="s">
        <v>73</v>
      </c>
      <c r="K125" s="10">
        <v>1</v>
      </c>
      <c r="L125">
        <f t="shared" si="24"/>
        <v>0</v>
      </c>
      <c r="M125">
        <f t="shared" si="25"/>
        <v>0</v>
      </c>
      <c r="N125">
        <f t="shared" si="26"/>
        <v>0</v>
      </c>
      <c r="O125">
        <f t="shared" si="27"/>
        <v>0</v>
      </c>
      <c r="P125" t="b">
        <f t="shared" si="28"/>
        <v>0</v>
      </c>
      <c r="Q125">
        <f t="shared" si="29"/>
        <v>0</v>
      </c>
      <c r="R125" t="b">
        <f t="shared" si="30"/>
        <v>0</v>
      </c>
      <c r="S125">
        <f t="shared" si="31"/>
        <v>0</v>
      </c>
      <c r="T125" t="b">
        <f t="shared" si="32"/>
        <v>0</v>
      </c>
      <c r="U125">
        <f t="shared" si="33"/>
        <v>0</v>
      </c>
      <c r="V125" t="b">
        <f t="shared" si="34"/>
        <v>0</v>
      </c>
      <c r="W125" t="b">
        <f t="shared" si="35"/>
        <v>0</v>
      </c>
      <c r="X125" t="b">
        <f t="shared" si="36"/>
        <v>0</v>
      </c>
      <c r="Y125" t="b">
        <f t="shared" si="37"/>
        <v>0</v>
      </c>
      <c r="Z125" t="b">
        <f t="shared" si="38"/>
        <v>0</v>
      </c>
      <c r="AA125" t="b">
        <f t="shared" si="39"/>
        <v>0</v>
      </c>
      <c r="AB125" t="b">
        <f t="shared" si="40"/>
        <v>0</v>
      </c>
      <c r="AC125" t="b">
        <f t="shared" si="41"/>
        <v>0</v>
      </c>
      <c r="AD125" t="b">
        <f t="shared" si="42"/>
        <v>0</v>
      </c>
      <c r="AE125" t="b">
        <f t="shared" si="43"/>
        <v>0</v>
      </c>
      <c r="AF125" t="b">
        <f t="shared" si="44"/>
        <v>0</v>
      </c>
      <c r="AG125" t="b">
        <f t="shared" si="45"/>
        <v>0</v>
      </c>
      <c r="AH125" t="b">
        <f t="shared" si="46"/>
        <v>0</v>
      </c>
      <c r="AI125" t="b">
        <f t="shared" si="47"/>
        <v>0</v>
      </c>
    </row>
    <row r="126" spans="1:35" x14ac:dyDescent="0.2">
      <c r="A126" s="21" t="s">
        <v>16</v>
      </c>
      <c r="B126" s="21">
        <v>5.694318312</v>
      </c>
      <c r="C126" s="21">
        <v>70</v>
      </c>
      <c r="D126" s="21" t="s">
        <v>9</v>
      </c>
      <c r="E126" s="21"/>
      <c r="F126" s="21">
        <v>1</v>
      </c>
      <c r="G126" s="21">
        <v>1</v>
      </c>
      <c r="H126" s="21">
        <v>0</v>
      </c>
      <c r="I126" s="21">
        <v>0</v>
      </c>
      <c r="J126" s="21" t="s">
        <v>73</v>
      </c>
      <c r="K126" s="10">
        <v>1</v>
      </c>
      <c r="L126">
        <f t="shared" si="24"/>
        <v>1</v>
      </c>
      <c r="M126">
        <f t="shared" si="25"/>
        <v>1</v>
      </c>
      <c r="N126">
        <f t="shared" si="26"/>
        <v>0</v>
      </c>
      <c r="O126">
        <f t="shared" si="27"/>
        <v>0</v>
      </c>
      <c r="P126" t="b">
        <f t="shared" si="28"/>
        <v>1</v>
      </c>
      <c r="Q126">
        <f t="shared" si="29"/>
        <v>1</v>
      </c>
      <c r="R126" t="b">
        <f t="shared" si="30"/>
        <v>0</v>
      </c>
      <c r="S126">
        <f t="shared" si="31"/>
        <v>0</v>
      </c>
      <c r="T126" t="b">
        <f t="shared" si="32"/>
        <v>0</v>
      </c>
      <c r="U126">
        <f t="shared" si="33"/>
        <v>0</v>
      </c>
      <c r="V126" t="b">
        <f t="shared" si="34"/>
        <v>0</v>
      </c>
      <c r="W126" t="b">
        <f t="shared" si="35"/>
        <v>0</v>
      </c>
      <c r="X126" t="b">
        <f t="shared" si="36"/>
        <v>0</v>
      </c>
      <c r="Y126" t="b">
        <f t="shared" si="37"/>
        <v>0</v>
      </c>
      <c r="Z126" t="b">
        <f t="shared" si="38"/>
        <v>0</v>
      </c>
      <c r="AA126" t="b">
        <f t="shared" si="39"/>
        <v>1</v>
      </c>
      <c r="AB126" t="b">
        <f t="shared" si="40"/>
        <v>0</v>
      </c>
      <c r="AC126" t="b">
        <f t="shared" si="41"/>
        <v>0</v>
      </c>
      <c r="AD126" t="b">
        <f t="shared" si="42"/>
        <v>0</v>
      </c>
      <c r="AE126" t="b">
        <f t="shared" si="43"/>
        <v>0</v>
      </c>
      <c r="AF126" t="b">
        <f t="shared" si="44"/>
        <v>1</v>
      </c>
      <c r="AG126" t="b">
        <f t="shared" si="45"/>
        <v>0</v>
      </c>
      <c r="AH126" t="b">
        <f t="shared" si="46"/>
        <v>1</v>
      </c>
      <c r="AI126" t="b">
        <f t="shared" si="47"/>
        <v>0</v>
      </c>
    </row>
    <row r="127" spans="1:35" x14ac:dyDescent="0.2">
      <c r="A127" s="10" t="s">
        <v>16</v>
      </c>
      <c r="B127" s="10"/>
      <c r="C127" s="10">
        <v>67</v>
      </c>
      <c r="D127" s="10" t="s">
        <v>9</v>
      </c>
      <c r="E127" s="10" t="s">
        <v>82</v>
      </c>
      <c r="F127" s="10">
        <v>1</v>
      </c>
      <c r="G127" s="10">
        <v>0</v>
      </c>
      <c r="H127" s="10">
        <v>0</v>
      </c>
      <c r="I127" s="10">
        <v>0</v>
      </c>
      <c r="J127" s="10" t="s">
        <v>73</v>
      </c>
      <c r="K127" s="10">
        <v>1</v>
      </c>
      <c r="L127">
        <f t="shared" si="24"/>
        <v>1</v>
      </c>
      <c r="M127">
        <f t="shared" si="25"/>
        <v>0</v>
      </c>
      <c r="N127">
        <f t="shared" si="26"/>
        <v>0</v>
      </c>
      <c r="O127">
        <f t="shared" si="27"/>
        <v>0</v>
      </c>
      <c r="P127" t="b">
        <f t="shared" si="28"/>
        <v>0</v>
      </c>
      <c r="Q127">
        <f t="shared" si="29"/>
        <v>0</v>
      </c>
      <c r="R127" t="b">
        <f t="shared" si="30"/>
        <v>0</v>
      </c>
      <c r="S127">
        <f t="shared" si="31"/>
        <v>0</v>
      </c>
      <c r="T127" t="b">
        <f t="shared" si="32"/>
        <v>0</v>
      </c>
      <c r="U127">
        <f t="shared" si="33"/>
        <v>0</v>
      </c>
      <c r="V127" t="b">
        <f t="shared" si="34"/>
        <v>0</v>
      </c>
      <c r="W127" t="b">
        <f t="shared" si="35"/>
        <v>0</v>
      </c>
      <c r="X127" t="b">
        <f t="shared" si="36"/>
        <v>0</v>
      </c>
      <c r="Y127" t="b">
        <f t="shared" si="37"/>
        <v>0</v>
      </c>
      <c r="Z127" t="b">
        <f t="shared" si="38"/>
        <v>0</v>
      </c>
      <c r="AA127" t="b">
        <f t="shared" si="39"/>
        <v>0</v>
      </c>
      <c r="AB127" t="b">
        <f t="shared" si="40"/>
        <v>0</v>
      </c>
      <c r="AC127" t="b">
        <f t="shared" si="41"/>
        <v>0</v>
      </c>
      <c r="AD127" t="b">
        <f t="shared" si="42"/>
        <v>0</v>
      </c>
      <c r="AE127" t="b">
        <f t="shared" si="43"/>
        <v>0</v>
      </c>
      <c r="AF127" t="b">
        <f t="shared" si="44"/>
        <v>0</v>
      </c>
      <c r="AG127" t="b">
        <f t="shared" si="45"/>
        <v>0</v>
      </c>
      <c r="AH127" t="b">
        <f t="shared" si="46"/>
        <v>0</v>
      </c>
      <c r="AI127" t="b">
        <f t="shared" si="47"/>
        <v>0</v>
      </c>
    </row>
    <row r="128" spans="1:35" x14ac:dyDescent="0.2">
      <c r="A128" s="21" t="s">
        <v>16</v>
      </c>
      <c r="B128" s="21"/>
      <c r="C128" s="21">
        <v>67</v>
      </c>
      <c r="D128" s="21" t="s">
        <v>9</v>
      </c>
      <c r="E128" s="21"/>
      <c r="F128" s="21">
        <v>1</v>
      </c>
      <c r="G128" s="21">
        <v>1</v>
      </c>
      <c r="H128" s="21">
        <v>0</v>
      </c>
      <c r="I128" s="21">
        <v>1</v>
      </c>
      <c r="J128" s="21" t="s">
        <v>73</v>
      </c>
      <c r="K128" s="10">
        <v>1</v>
      </c>
      <c r="L128">
        <f t="shared" si="24"/>
        <v>1</v>
      </c>
      <c r="M128">
        <f t="shared" si="25"/>
        <v>1</v>
      </c>
      <c r="N128">
        <f t="shared" si="26"/>
        <v>0</v>
      </c>
      <c r="O128">
        <f t="shared" si="27"/>
        <v>1</v>
      </c>
      <c r="P128" t="b">
        <f t="shared" si="28"/>
        <v>1</v>
      </c>
      <c r="Q128">
        <f t="shared" si="29"/>
        <v>1</v>
      </c>
      <c r="R128" t="b">
        <f t="shared" si="30"/>
        <v>0</v>
      </c>
      <c r="S128">
        <f t="shared" si="31"/>
        <v>0</v>
      </c>
      <c r="T128" t="b">
        <f t="shared" si="32"/>
        <v>1</v>
      </c>
      <c r="U128">
        <f t="shared" si="33"/>
        <v>1</v>
      </c>
      <c r="V128" t="b">
        <f t="shared" si="34"/>
        <v>0</v>
      </c>
      <c r="W128" t="b">
        <f t="shared" si="35"/>
        <v>1</v>
      </c>
      <c r="X128" t="b">
        <f t="shared" si="36"/>
        <v>0</v>
      </c>
      <c r="Y128" t="b">
        <f t="shared" si="37"/>
        <v>0</v>
      </c>
      <c r="Z128" t="b">
        <f t="shared" si="38"/>
        <v>0</v>
      </c>
      <c r="AA128" t="b">
        <f t="shared" si="39"/>
        <v>1</v>
      </c>
      <c r="AB128" t="b">
        <f t="shared" si="40"/>
        <v>0</v>
      </c>
      <c r="AC128" t="b">
        <f t="shared" si="41"/>
        <v>1</v>
      </c>
      <c r="AD128" t="b">
        <f t="shared" si="42"/>
        <v>1</v>
      </c>
      <c r="AE128" t="b">
        <f t="shared" si="43"/>
        <v>1</v>
      </c>
      <c r="AF128" t="b">
        <f t="shared" si="44"/>
        <v>1</v>
      </c>
      <c r="AG128" t="b">
        <f t="shared" si="45"/>
        <v>0</v>
      </c>
      <c r="AH128" t="b">
        <f t="shared" si="46"/>
        <v>1</v>
      </c>
      <c r="AI128" t="b">
        <f t="shared" si="47"/>
        <v>1</v>
      </c>
    </row>
    <row r="129" spans="1:35" x14ac:dyDescent="0.2">
      <c r="A129" s="10" t="s">
        <v>16</v>
      </c>
      <c r="B129" s="10">
        <v>5.5261576589999999</v>
      </c>
      <c r="C129" s="10">
        <v>70</v>
      </c>
      <c r="D129" s="10" t="s">
        <v>9</v>
      </c>
      <c r="E129" s="10" t="s">
        <v>83</v>
      </c>
      <c r="F129" s="10">
        <v>0</v>
      </c>
      <c r="G129" s="10">
        <v>0.5</v>
      </c>
      <c r="H129" s="10">
        <v>0</v>
      </c>
      <c r="I129" s="10">
        <v>1</v>
      </c>
      <c r="J129" s="10" t="s">
        <v>73</v>
      </c>
      <c r="K129" s="10">
        <v>1</v>
      </c>
      <c r="L129">
        <f t="shared" si="24"/>
        <v>0</v>
      </c>
      <c r="M129">
        <f t="shared" si="25"/>
        <v>0</v>
      </c>
      <c r="N129">
        <f t="shared" si="26"/>
        <v>0</v>
      </c>
      <c r="O129">
        <f t="shared" si="27"/>
        <v>1</v>
      </c>
      <c r="P129" t="b">
        <f t="shared" si="28"/>
        <v>0</v>
      </c>
      <c r="Q129">
        <f t="shared" si="29"/>
        <v>0</v>
      </c>
      <c r="R129" t="b">
        <f t="shared" si="30"/>
        <v>0</v>
      </c>
      <c r="S129">
        <f t="shared" si="31"/>
        <v>0</v>
      </c>
      <c r="T129" t="b">
        <f t="shared" si="32"/>
        <v>0</v>
      </c>
      <c r="U129">
        <f t="shared" si="33"/>
        <v>0</v>
      </c>
      <c r="V129" t="b">
        <f t="shared" si="34"/>
        <v>0</v>
      </c>
      <c r="W129" t="b">
        <f t="shared" si="35"/>
        <v>0</v>
      </c>
      <c r="X129" t="b">
        <f t="shared" si="36"/>
        <v>0</v>
      </c>
      <c r="Y129" t="b">
        <f t="shared" si="37"/>
        <v>0</v>
      </c>
      <c r="Z129" t="b">
        <f t="shared" si="38"/>
        <v>0</v>
      </c>
      <c r="AA129" t="b">
        <f t="shared" si="39"/>
        <v>0</v>
      </c>
      <c r="AB129" t="b">
        <f t="shared" si="40"/>
        <v>0</v>
      </c>
      <c r="AC129" t="b">
        <f t="shared" si="41"/>
        <v>1</v>
      </c>
      <c r="AD129" t="b">
        <f t="shared" si="42"/>
        <v>1</v>
      </c>
      <c r="AE129" t="b">
        <f t="shared" si="43"/>
        <v>0</v>
      </c>
      <c r="AF129" t="b">
        <f t="shared" si="44"/>
        <v>1</v>
      </c>
      <c r="AG129" t="b">
        <f t="shared" si="45"/>
        <v>0</v>
      </c>
      <c r="AH129" t="b">
        <f t="shared" si="46"/>
        <v>0</v>
      </c>
      <c r="AI129" t="b">
        <f t="shared" si="47"/>
        <v>0</v>
      </c>
    </row>
    <row r="130" spans="1:35" x14ac:dyDescent="0.2">
      <c r="A130" s="10" t="s">
        <v>16</v>
      </c>
      <c r="B130" s="10"/>
      <c r="C130" s="10">
        <v>81</v>
      </c>
      <c r="D130" s="10" t="s">
        <v>13</v>
      </c>
      <c r="E130" s="10" t="s">
        <v>84</v>
      </c>
      <c r="F130" s="10">
        <v>0</v>
      </c>
      <c r="G130" s="10">
        <v>1</v>
      </c>
      <c r="H130" s="10">
        <v>0.5</v>
      </c>
      <c r="I130" s="10">
        <v>1</v>
      </c>
      <c r="J130" s="10" t="s">
        <v>73</v>
      </c>
      <c r="K130" s="10">
        <v>1</v>
      </c>
      <c r="L130">
        <f t="shared" ref="L130:L193" si="48">IF(F130=1,1,0)</f>
        <v>0</v>
      </c>
      <c r="M130">
        <f t="shared" ref="M130:M193" si="49">IF(G130=1,1,0)</f>
        <v>1</v>
      </c>
      <c r="N130">
        <f t="shared" ref="N130:N193" si="50">IF(H130=1,1,0)</f>
        <v>0</v>
      </c>
      <c r="O130">
        <f t="shared" ref="O130:O193" si="51">IF(I130=1,1,0)</f>
        <v>1</v>
      </c>
      <c r="P130" t="b">
        <f t="shared" si="28"/>
        <v>0</v>
      </c>
      <c r="Q130">
        <f t="shared" si="29"/>
        <v>0</v>
      </c>
      <c r="R130" t="b">
        <f t="shared" si="30"/>
        <v>0</v>
      </c>
      <c r="S130">
        <f t="shared" si="31"/>
        <v>0</v>
      </c>
      <c r="T130" t="b">
        <f t="shared" si="32"/>
        <v>0</v>
      </c>
      <c r="U130">
        <f t="shared" si="33"/>
        <v>0</v>
      </c>
      <c r="V130" t="b">
        <f t="shared" si="34"/>
        <v>0</v>
      </c>
      <c r="W130" t="b">
        <f t="shared" si="35"/>
        <v>0</v>
      </c>
      <c r="X130" t="b">
        <f t="shared" si="36"/>
        <v>0</v>
      </c>
      <c r="Y130" t="b">
        <f t="shared" si="37"/>
        <v>0</v>
      </c>
      <c r="Z130" t="b">
        <f t="shared" si="38"/>
        <v>0</v>
      </c>
      <c r="AA130" t="b">
        <f t="shared" si="39"/>
        <v>1</v>
      </c>
      <c r="AB130" t="b">
        <f t="shared" si="40"/>
        <v>0</v>
      </c>
      <c r="AC130" t="b">
        <f t="shared" si="41"/>
        <v>1</v>
      </c>
      <c r="AD130" t="b">
        <f t="shared" si="42"/>
        <v>1</v>
      </c>
      <c r="AE130" t="b">
        <f t="shared" si="43"/>
        <v>1</v>
      </c>
      <c r="AF130" t="b">
        <f t="shared" si="44"/>
        <v>1</v>
      </c>
      <c r="AG130" t="b">
        <f t="shared" si="45"/>
        <v>0</v>
      </c>
      <c r="AH130" t="b">
        <f t="shared" si="46"/>
        <v>1</v>
      </c>
      <c r="AI130" t="b">
        <f t="shared" si="47"/>
        <v>1</v>
      </c>
    </row>
    <row r="131" spans="1:35" x14ac:dyDescent="0.2">
      <c r="A131" s="21" t="s">
        <v>16</v>
      </c>
      <c r="B131" s="21">
        <v>4.3556225550000001</v>
      </c>
      <c r="C131" s="21">
        <v>72</v>
      </c>
      <c r="D131" s="21" t="s">
        <v>13</v>
      </c>
      <c r="E131" s="21"/>
      <c r="F131" s="21">
        <v>1</v>
      </c>
      <c r="G131" s="21">
        <v>0</v>
      </c>
      <c r="H131" s="21">
        <v>1</v>
      </c>
      <c r="I131" s="21">
        <v>0</v>
      </c>
      <c r="J131" s="21" t="s">
        <v>73</v>
      </c>
      <c r="K131" s="10">
        <v>1</v>
      </c>
      <c r="L131">
        <f t="shared" si="48"/>
        <v>1</v>
      </c>
      <c r="M131">
        <f t="shared" si="49"/>
        <v>0</v>
      </c>
      <c r="N131">
        <f t="shared" si="50"/>
        <v>1</v>
      </c>
      <c r="O131">
        <f t="shared" si="51"/>
        <v>0</v>
      </c>
      <c r="P131" t="b">
        <f t="shared" ref="P131:P194" si="52">AND(L131=1,M131=1)</f>
        <v>0</v>
      </c>
      <c r="Q131">
        <f t="shared" ref="Q131:Q194" si="53">IF(P131=FALSE,0,1)</f>
        <v>0</v>
      </c>
      <c r="R131" t="b">
        <f t="shared" ref="R131:R194" si="54">AND(L131=1,N131=1)</f>
        <v>1</v>
      </c>
      <c r="S131">
        <f t="shared" ref="S131:S194" si="55">IF(R131=FALSE,0,1)</f>
        <v>1</v>
      </c>
      <c r="T131" t="b">
        <f t="shared" ref="T131:T194" si="56">AND(L131=1,O131=1)</f>
        <v>0</v>
      </c>
      <c r="U131">
        <f t="shared" ref="U131:U194" si="57">IF(T131=FALSE,0,1)</f>
        <v>0</v>
      </c>
      <c r="V131" t="b">
        <f t="shared" ref="V131:V194" si="58">AND(Q131=1,N131=1)</f>
        <v>0</v>
      </c>
      <c r="W131" t="b">
        <f t="shared" ref="W131:W194" si="59">AND(Q131=1,O131=1)</f>
        <v>0</v>
      </c>
      <c r="X131" t="b">
        <f t="shared" ref="X131:X194" si="60">AND(N131=1,O131=1)</f>
        <v>0</v>
      </c>
      <c r="Y131" t="b">
        <f t="shared" ref="Y131:Y194" si="61">AND(L131=1,X131=TRUE)</f>
        <v>0</v>
      </c>
      <c r="Z131" t="b">
        <f t="shared" ref="Z131:Z194" si="62">AND(W131=TRUE,N131=1)</f>
        <v>0</v>
      </c>
      <c r="AA131" t="b">
        <f t="shared" ref="AA131:AA194" si="63">IF(G131=1,TRUE)</f>
        <v>0</v>
      </c>
      <c r="AB131" t="b">
        <f t="shared" ref="AB131:AB194" si="64">IF(H131=1,TRUE)</f>
        <v>1</v>
      </c>
      <c r="AC131" t="b">
        <f t="shared" ref="AC131:AC194" si="65">IF(I131=1,TRUE)</f>
        <v>0</v>
      </c>
      <c r="AD131" t="b">
        <f t="shared" ref="AD131:AD194" si="66">OR(AB131=TRUE,AC131=TRUE)</f>
        <v>1</v>
      </c>
      <c r="AE131" t="b">
        <f t="shared" ref="AE131:AE194" si="67">AND(AA131=TRUE,AD131=TRUE)</f>
        <v>0</v>
      </c>
      <c r="AF131" t="b">
        <f t="shared" ref="AF131:AF194" si="68">OR(AA131=TRUE,AC131=TRUE)</f>
        <v>0</v>
      </c>
      <c r="AG131" t="b">
        <f t="shared" ref="AG131:AG194" si="69">AND(AB131=TRUE,AF131=TRUE)</f>
        <v>0</v>
      </c>
      <c r="AH131" t="b">
        <f t="shared" ref="AH131:AH194" si="70">OR(AA131=TRUE,AB131=TRUE)</f>
        <v>1</v>
      </c>
      <c r="AI131" t="b">
        <f t="shared" ref="AI131:AI194" si="71">AND(AC131=TRUE,AH131=TRUE)</f>
        <v>0</v>
      </c>
    </row>
    <row r="132" spans="1:35" x14ac:dyDescent="0.2">
      <c r="A132" s="21" t="s">
        <v>16</v>
      </c>
      <c r="B132" s="21">
        <v>5.2547727159999997</v>
      </c>
      <c r="C132" s="21">
        <v>67</v>
      </c>
      <c r="D132" s="21" t="s">
        <v>9</v>
      </c>
      <c r="E132" s="21" t="s">
        <v>85</v>
      </c>
      <c r="F132" s="21">
        <v>1</v>
      </c>
      <c r="G132" s="21">
        <v>1</v>
      </c>
      <c r="H132" s="21">
        <v>1</v>
      </c>
      <c r="I132" s="21">
        <v>0</v>
      </c>
      <c r="J132" s="21" t="s">
        <v>73</v>
      </c>
      <c r="K132" s="10">
        <v>1</v>
      </c>
      <c r="L132">
        <f t="shared" si="48"/>
        <v>1</v>
      </c>
      <c r="M132">
        <f t="shared" si="49"/>
        <v>1</v>
      </c>
      <c r="N132">
        <f t="shared" si="50"/>
        <v>1</v>
      </c>
      <c r="O132">
        <f t="shared" si="51"/>
        <v>0</v>
      </c>
      <c r="P132" t="b">
        <f t="shared" si="52"/>
        <v>1</v>
      </c>
      <c r="Q132">
        <f t="shared" si="53"/>
        <v>1</v>
      </c>
      <c r="R132" t="b">
        <f t="shared" si="54"/>
        <v>1</v>
      </c>
      <c r="S132">
        <f t="shared" si="55"/>
        <v>1</v>
      </c>
      <c r="T132" t="b">
        <f t="shared" si="56"/>
        <v>0</v>
      </c>
      <c r="U132">
        <f t="shared" si="57"/>
        <v>0</v>
      </c>
      <c r="V132" t="b">
        <f t="shared" si="58"/>
        <v>1</v>
      </c>
      <c r="W132" t="b">
        <f t="shared" si="59"/>
        <v>0</v>
      </c>
      <c r="X132" t="b">
        <f t="shared" si="60"/>
        <v>0</v>
      </c>
      <c r="Y132" t="b">
        <f t="shared" si="61"/>
        <v>0</v>
      </c>
      <c r="Z132" t="b">
        <f t="shared" si="62"/>
        <v>0</v>
      </c>
      <c r="AA132" t="b">
        <f t="shared" si="63"/>
        <v>1</v>
      </c>
      <c r="AB132" t="b">
        <f t="shared" si="64"/>
        <v>1</v>
      </c>
      <c r="AC132" t="b">
        <f t="shared" si="65"/>
        <v>0</v>
      </c>
      <c r="AD132" t="b">
        <f t="shared" si="66"/>
        <v>1</v>
      </c>
      <c r="AE132" t="b">
        <f t="shared" si="67"/>
        <v>1</v>
      </c>
      <c r="AF132" t="b">
        <f t="shared" si="68"/>
        <v>1</v>
      </c>
      <c r="AG132" t="b">
        <f t="shared" si="69"/>
        <v>1</v>
      </c>
      <c r="AH132" t="b">
        <f t="shared" si="70"/>
        <v>1</v>
      </c>
      <c r="AI132" t="b">
        <f t="shared" si="71"/>
        <v>0</v>
      </c>
    </row>
    <row r="133" spans="1:35" x14ac:dyDescent="0.2">
      <c r="A133" s="21" t="s">
        <v>16</v>
      </c>
      <c r="B133" s="21">
        <v>5.8859385939999997</v>
      </c>
      <c r="C133" s="21">
        <v>69</v>
      </c>
      <c r="D133" s="21" t="s">
        <v>9</v>
      </c>
      <c r="E133" s="21"/>
      <c r="F133" s="21">
        <v>1</v>
      </c>
      <c r="G133" s="21">
        <v>1</v>
      </c>
      <c r="H133" s="21">
        <v>0.5</v>
      </c>
      <c r="I133" s="21">
        <v>0</v>
      </c>
      <c r="J133" s="21" t="s">
        <v>73</v>
      </c>
      <c r="K133" s="10">
        <v>1</v>
      </c>
      <c r="L133">
        <f t="shared" si="48"/>
        <v>1</v>
      </c>
      <c r="M133">
        <f t="shared" si="49"/>
        <v>1</v>
      </c>
      <c r="N133">
        <f t="shared" si="50"/>
        <v>0</v>
      </c>
      <c r="O133">
        <f t="shared" si="51"/>
        <v>0</v>
      </c>
      <c r="P133" t="b">
        <f t="shared" si="52"/>
        <v>1</v>
      </c>
      <c r="Q133">
        <f t="shared" si="53"/>
        <v>1</v>
      </c>
      <c r="R133" t="b">
        <f t="shared" si="54"/>
        <v>0</v>
      </c>
      <c r="S133">
        <f t="shared" si="55"/>
        <v>0</v>
      </c>
      <c r="T133" t="b">
        <f t="shared" si="56"/>
        <v>0</v>
      </c>
      <c r="U133">
        <f t="shared" si="57"/>
        <v>0</v>
      </c>
      <c r="V133" t="b">
        <f t="shared" si="58"/>
        <v>0</v>
      </c>
      <c r="W133" t="b">
        <f t="shared" si="59"/>
        <v>0</v>
      </c>
      <c r="X133" t="b">
        <f t="shared" si="60"/>
        <v>0</v>
      </c>
      <c r="Y133" t="b">
        <f t="shared" si="61"/>
        <v>0</v>
      </c>
      <c r="Z133" t="b">
        <f t="shared" si="62"/>
        <v>0</v>
      </c>
      <c r="AA133" t="b">
        <f t="shared" si="63"/>
        <v>1</v>
      </c>
      <c r="AB133" t="b">
        <f t="shared" si="64"/>
        <v>0</v>
      </c>
      <c r="AC133" t="b">
        <f t="shared" si="65"/>
        <v>0</v>
      </c>
      <c r="AD133" t="b">
        <f t="shared" si="66"/>
        <v>0</v>
      </c>
      <c r="AE133" t="b">
        <f t="shared" si="67"/>
        <v>0</v>
      </c>
      <c r="AF133" t="b">
        <f t="shared" si="68"/>
        <v>1</v>
      </c>
      <c r="AG133" t="b">
        <f t="shared" si="69"/>
        <v>0</v>
      </c>
      <c r="AH133" t="b">
        <f t="shared" si="70"/>
        <v>1</v>
      </c>
      <c r="AI133" t="b">
        <f t="shared" si="71"/>
        <v>0</v>
      </c>
    </row>
    <row r="134" spans="1:35" x14ac:dyDescent="0.2">
      <c r="A134" s="21" t="s">
        <v>16</v>
      </c>
      <c r="B134" s="21">
        <v>4.1546924509999998</v>
      </c>
      <c r="C134" s="21">
        <v>72</v>
      </c>
      <c r="D134" s="21" t="s">
        <v>9</v>
      </c>
      <c r="E134" s="21" t="s">
        <v>86</v>
      </c>
      <c r="F134" s="21">
        <v>1</v>
      </c>
      <c r="G134" s="21">
        <v>0</v>
      </c>
      <c r="H134" s="21">
        <v>0.5</v>
      </c>
      <c r="I134" s="21">
        <v>1</v>
      </c>
      <c r="J134" s="21" t="s">
        <v>73</v>
      </c>
      <c r="K134" s="10">
        <v>1</v>
      </c>
      <c r="L134">
        <f t="shared" si="48"/>
        <v>1</v>
      </c>
      <c r="M134">
        <f t="shared" si="49"/>
        <v>0</v>
      </c>
      <c r="N134">
        <f t="shared" si="50"/>
        <v>0</v>
      </c>
      <c r="O134">
        <f t="shared" si="51"/>
        <v>1</v>
      </c>
      <c r="P134" t="b">
        <f t="shared" si="52"/>
        <v>0</v>
      </c>
      <c r="Q134">
        <f t="shared" si="53"/>
        <v>0</v>
      </c>
      <c r="R134" t="b">
        <f t="shared" si="54"/>
        <v>0</v>
      </c>
      <c r="S134">
        <f t="shared" si="55"/>
        <v>0</v>
      </c>
      <c r="T134" t="b">
        <f t="shared" si="56"/>
        <v>1</v>
      </c>
      <c r="U134">
        <f t="shared" si="57"/>
        <v>1</v>
      </c>
      <c r="V134" t="b">
        <f t="shared" si="58"/>
        <v>0</v>
      </c>
      <c r="W134" t="b">
        <f t="shared" si="59"/>
        <v>0</v>
      </c>
      <c r="X134" t="b">
        <f t="shared" si="60"/>
        <v>0</v>
      </c>
      <c r="Y134" t="b">
        <f t="shared" si="61"/>
        <v>0</v>
      </c>
      <c r="Z134" t="b">
        <f t="shared" si="62"/>
        <v>0</v>
      </c>
      <c r="AA134" t="b">
        <f t="shared" si="63"/>
        <v>0</v>
      </c>
      <c r="AB134" t="b">
        <f t="shared" si="64"/>
        <v>0</v>
      </c>
      <c r="AC134" t="b">
        <f t="shared" si="65"/>
        <v>1</v>
      </c>
      <c r="AD134" t="b">
        <f t="shared" si="66"/>
        <v>1</v>
      </c>
      <c r="AE134" t="b">
        <f t="shared" si="67"/>
        <v>0</v>
      </c>
      <c r="AF134" t="b">
        <f t="shared" si="68"/>
        <v>1</v>
      </c>
      <c r="AG134" t="b">
        <f t="shared" si="69"/>
        <v>0</v>
      </c>
      <c r="AH134" t="b">
        <f t="shared" si="70"/>
        <v>0</v>
      </c>
      <c r="AI134" t="b">
        <f t="shared" si="71"/>
        <v>0</v>
      </c>
    </row>
    <row r="135" spans="1:35" x14ac:dyDescent="0.2">
      <c r="A135" s="21" t="s">
        <v>16</v>
      </c>
      <c r="B135" s="21">
        <v>-3.9642169869999999</v>
      </c>
      <c r="C135" s="21">
        <v>61</v>
      </c>
      <c r="D135" s="21" t="s">
        <v>13</v>
      </c>
      <c r="E135" s="21" t="s">
        <v>87</v>
      </c>
      <c r="F135" s="21">
        <v>1</v>
      </c>
      <c r="G135" s="21">
        <v>0.5</v>
      </c>
      <c r="H135" s="21">
        <v>1</v>
      </c>
      <c r="I135" s="21">
        <v>0</v>
      </c>
      <c r="J135" s="21" t="s">
        <v>73</v>
      </c>
      <c r="K135" s="10">
        <v>1</v>
      </c>
      <c r="L135">
        <f t="shared" si="48"/>
        <v>1</v>
      </c>
      <c r="M135">
        <f t="shared" si="49"/>
        <v>0</v>
      </c>
      <c r="N135">
        <f t="shared" si="50"/>
        <v>1</v>
      </c>
      <c r="O135">
        <f t="shared" si="51"/>
        <v>0</v>
      </c>
      <c r="P135" t="b">
        <f t="shared" si="52"/>
        <v>0</v>
      </c>
      <c r="Q135">
        <f t="shared" si="53"/>
        <v>0</v>
      </c>
      <c r="R135" t="b">
        <f t="shared" si="54"/>
        <v>1</v>
      </c>
      <c r="S135">
        <f t="shared" si="55"/>
        <v>1</v>
      </c>
      <c r="T135" t="b">
        <f t="shared" si="56"/>
        <v>0</v>
      </c>
      <c r="U135">
        <f t="shared" si="57"/>
        <v>0</v>
      </c>
      <c r="V135" t="b">
        <f t="shared" si="58"/>
        <v>0</v>
      </c>
      <c r="W135" t="b">
        <f t="shared" si="59"/>
        <v>0</v>
      </c>
      <c r="X135" t="b">
        <f t="shared" si="60"/>
        <v>0</v>
      </c>
      <c r="Y135" t="b">
        <f t="shared" si="61"/>
        <v>0</v>
      </c>
      <c r="Z135" t="b">
        <f t="shared" si="62"/>
        <v>0</v>
      </c>
      <c r="AA135" t="b">
        <f t="shared" si="63"/>
        <v>0</v>
      </c>
      <c r="AB135" t="b">
        <f t="shared" si="64"/>
        <v>1</v>
      </c>
      <c r="AC135" t="b">
        <f t="shared" si="65"/>
        <v>0</v>
      </c>
      <c r="AD135" t="b">
        <f t="shared" si="66"/>
        <v>1</v>
      </c>
      <c r="AE135" t="b">
        <f t="shared" si="67"/>
        <v>0</v>
      </c>
      <c r="AF135" t="b">
        <f t="shared" si="68"/>
        <v>0</v>
      </c>
      <c r="AG135" t="b">
        <f t="shared" si="69"/>
        <v>0</v>
      </c>
      <c r="AH135" t="b">
        <f t="shared" si="70"/>
        <v>1</v>
      </c>
      <c r="AI135" t="b">
        <f t="shared" si="71"/>
        <v>0</v>
      </c>
    </row>
    <row r="136" spans="1:35" x14ac:dyDescent="0.2">
      <c r="A136" s="21" t="s">
        <v>16</v>
      </c>
      <c r="B136" s="21">
        <v>5.3135809820000004</v>
      </c>
      <c r="C136" s="21">
        <v>76</v>
      </c>
      <c r="D136" s="21" t="s">
        <v>13</v>
      </c>
      <c r="E136" s="21" t="s">
        <v>88</v>
      </c>
      <c r="F136" s="21">
        <v>1</v>
      </c>
      <c r="G136" s="21">
        <v>1</v>
      </c>
      <c r="H136" s="21">
        <v>1</v>
      </c>
      <c r="I136" s="21">
        <v>1</v>
      </c>
      <c r="J136" s="21" t="s">
        <v>73</v>
      </c>
      <c r="K136" s="10">
        <v>1</v>
      </c>
      <c r="L136">
        <f t="shared" si="48"/>
        <v>1</v>
      </c>
      <c r="M136">
        <f t="shared" si="49"/>
        <v>1</v>
      </c>
      <c r="N136">
        <f t="shared" si="50"/>
        <v>1</v>
      </c>
      <c r="O136">
        <f t="shared" si="51"/>
        <v>1</v>
      </c>
      <c r="P136" t="b">
        <f t="shared" si="52"/>
        <v>1</v>
      </c>
      <c r="Q136">
        <f t="shared" si="53"/>
        <v>1</v>
      </c>
      <c r="R136" t="b">
        <f t="shared" si="54"/>
        <v>1</v>
      </c>
      <c r="S136">
        <f t="shared" si="55"/>
        <v>1</v>
      </c>
      <c r="T136" t="b">
        <f t="shared" si="56"/>
        <v>1</v>
      </c>
      <c r="U136">
        <f t="shared" si="57"/>
        <v>1</v>
      </c>
      <c r="V136" t="b">
        <f t="shared" si="58"/>
        <v>1</v>
      </c>
      <c r="W136" t="b">
        <f t="shared" si="59"/>
        <v>1</v>
      </c>
      <c r="X136" t="b">
        <f t="shared" si="60"/>
        <v>1</v>
      </c>
      <c r="Y136" t="b">
        <f t="shared" si="61"/>
        <v>1</v>
      </c>
      <c r="Z136" t="b">
        <f t="shared" si="62"/>
        <v>1</v>
      </c>
      <c r="AA136" t="b">
        <f t="shared" si="63"/>
        <v>1</v>
      </c>
      <c r="AB136" t="b">
        <f t="shared" si="64"/>
        <v>1</v>
      </c>
      <c r="AC136" t="b">
        <f t="shared" si="65"/>
        <v>1</v>
      </c>
      <c r="AD136" t="b">
        <f t="shared" si="66"/>
        <v>1</v>
      </c>
      <c r="AE136" t="b">
        <f t="shared" si="67"/>
        <v>1</v>
      </c>
      <c r="AF136" t="b">
        <f t="shared" si="68"/>
        <v>1</v>
      </c>
      <c r="AG136" t="b">
        <f t="shared" si="69"/>
        <v>1</v>
      </c>
      <c r="AH136" t="b">
        <f t="shared" si="70"/>
        <v>1</v>
      </c>
      <c r="AI136" t="b">
        <f t="shared" si="71"/>
        <v>1</v>
      </c>
    </row>
    <row r="137" spans="1:35" x14ac:dyDescent="0.2">
      <c r="A137" s="10" t="s">
        <v>16</v>
      </c>
      <c r="B137" s="10">
        <v>-1.274989098</v>
      </c>
      <c r="C137" s="10">
        <v>65</v>
      </c>
      <c r="D137" s="10" t="s">
        <v>13</v>
      </c>
      <c r="E137" s="10" t="s">
        <v>45</v>
      </c>
      <c r="F137" s="10">
        <v>0</v>
      </c>
      <c r="G137" s="10">
        <v>0</v>
      </c>
      <c r="H137" s="10">
        <v>0</v>
      </c>
      <c r="I137" s="10">
        <v>0</v>
      </c>
      <c r="J137" s="10" t="s">
        <v>73</v>
      </c>
      <c r="K137" s="10">
        <v>1</v>
      </c>
      <c r="L137">
        <f t="shared" si="48"/>
        <v>0</v>
      </c>
      <c r="M137">
        <f t="shared" si="49"/>
        <v>0</v>
      </c>
      <c r="N137">
        <f t="shared" si="50"/>
        <v>0</v>
      </c>
      <c r="O137">
        <f t="shared" si="51"/>
        <v>0</v>
      </c>
      <c r="P137" t="b">
        <f t="shared" si="52"/>
        <v>0</v>
      </c>
      <c r="Q137">
        <f t="shared" si="53"/>
        <v>0</v>
      </c>
      <c r="R137" t="b">
        <f t="shared" si="54"/>
        <v>0</v>
      </c>
      <c r="S137">
        <f t="shared" si="55"/>
        <v>0</v>
      </c>
      <c r="T137" t="b">
        <f t="shared" si="56"/>
        <v>0</v>
      </c>
      <c r="U137">
        <f t="shared" si="57"/>
        <v>0</v>
      </c>
      <c r="V137" t="b">
        <f t="shared" si="58"/>
        <v>0</v>
      </c>
      <c r="W137" t="b">
        <f t="shared" si="59"/>
        <v>0</v>
      </c>
      <c r="X137" t="b">
        <f t="shared" si="60"/>
        <v>0</v>
      </c>
      <c r="Y137" t="b">
        <f t="shared" si="61"/>
        <v>0</v>
      </c>
      <c r="Z137" t="b">
        <f t="shared" si="62"/>
        <v>0</v>
      </c>
      <c r="AA137" t="b">
        <f t="shared" si="63"/>
        <v>0</v>
      </c>
      <c r="AB137" t="b">
        <f t="shared" si="64"/>
        <v>0</v>
      </c>
      <c r="AC137" t="b">
        <f t="shared" si="65"/>
        <v>0</v>
      </c>
      <c r="AD137" t="b">
        <f t="shared" si="66"/>
        <v>0</v>
      </c>
      <c r="AE137" t="b">
        <f t="shared" si="67"/>
        <v>0</v>
      </c>
      <c r="AF137" t="b">
        <f t="shared" si="68"/>
        <v>0</v>
      </c>
      <c r="AG137" t="b">
        <f t="shared" si="69"/>
        <v>0</v>
      </c>
      <c r="AH137" t="b">
        <f t="shared" si="70"/>
        <v>0</v>
      </c>
      <c r="AI137" t="b">
        <f t="shared" si="71"/>
        <v>0</v>
      </c>
    </row>
    <row r="138" spans="1:35" x14ac:dyDescent="0.2">
      <c r="A138" s="10" t="s">
        <v>16</v>
      </c>
      <c r="B138" s="10">
        <v>6.8392871980000001</v>
      </c>
      <c r="C138" s="10">
        <v>73</v>
      </c>
      <c r="D138" s="10" t="s">
        <v>13</v>
      </c>
      <c r="E138" s="10" t="s">
        <v>89</v>
      </c>
      <c r="F138" s="10">
        <v>0</v>
      </c>
      <c r="G138" s="10">
        <v>0</v>
      </c>
      <c r="H138" s="10">
        <v>0</v>
      </c>
      <c r="I138" s="10">
        <v>0</v>
      </c>
      <c r="J138" s="10" t="s">
        <v>73</v>
      </c>
      <c r="K138" s="10">
        <v>1</v>
      </c>
      <c r="L138">
        <f t="shared" si="48"/>
        <v>0</v>
      </c>
      <c r="M138">
        <f t="shared" si="49"/>
        <v>0</v>
      </c>
      <c r="N138">
        <f t="shared" si="50"/>
        <v>0</v>
      </c>
      <c r="O138">
        <f t="shared" si="51"/>
        <v>0</v>
      </c>
      <c r="P138" t="b">
        <f t="shared" si="52"/>
        <v>0</v>
      </c>
      <c r="Q138">
        <f t="shared" si="53"/>
        <v>0</v>
      </c>
      <c r="R138" t="b">
        <f t="shared" si="54"/>
        <v>0</v>
      </c>
      <c r="S138">
        <f t="shared" si="55"/>
        <v>0</v>
      </c>
      <c r="T138" t="b">
        <f t="shared" si="56"/>
        <v>0</v>
      </c>
      <c r="U138">
        <f t="shared" si="57"/>
        <v>0</v>
      </c>
      <c r="V138" t="b">
        <f t="shared" si="58"/>
        <v>0</v>
      </c>
      <c r="W138" t="b">
        <f t="shared" si="59"/>
        <v>0</v>
      </c>
      <c r="X138" t="b">
        <f t="shared" si="60"/>
        <v>0</v>
      </c>
      <c r="Y138" t="b">
        <f t="shared" si="61"/>
        <v>0</v>
      </c>
      <c r="Z138" t="b">
        <f t="shared" si="62"/>
        <v>0</v>
      </c>
      <c r="AA138" t="b">
        <f t="shared" si="63"/>
        <v>0</v>
      </c>
      <c r="AB138" t="b">
        <f t="shared" si="64"/>
        <v>0</v>
      </c>
      <c r="AC138" t="b">
        <f t="shared" si="65"/>
        <v>0</v>
      </c>
      <c r="AD138" t="b">
        <f t="shared" si="66"/>
        <v>0</v>
      </c>
      <c r="AE138" t="b">
        <f t="shared" si="67"/>
        <v>0</v>
      </c>
      <c r="AF138" t="b">
        <f t="shared" si="68"/>
        <v>0</v>
      </c>
      <c r="AG138" t="b">
        <f t="shared" si="69"/>
        <v>0</v>
      </c>
      <c r="AH138" t="b">
        <f t="shared" si="70"/>
        <v>0</v>
      </c>
      <c r="AI138" t="b">
        <f t="shared" si="71"/>
        <v>0</v>
      </c>
    </row>
    <row r="139" spans="1:35" x14ac:dyDescent="0.2">
      <c r="A139" s="21" t="s">
        <v>16</v>
      </c>
      <c r="B139" s="21">
        <v>1.0274295120000001</v>
      </c>
      <c r="C139" s="21">
        <v>53</v>
      </c>
      <c r="D139" s="21" t="s">
        <v>9</v>
      </c>
      <c r="E139" s="21" t="s">
        <v>15</v>
      </c>
      <c r="F139" s="21">
        <v>1</v>
      </c>
      <c r="G139" s="21">
        <v>0.5</v>
      </c>
      <c r="H139" s="21">
        <v>0.5</v>
      </c>
      <c r="I139" s="21">
        <v>1</v>
      </c>
      <c r="J139" s="21" t="s">
        <v>73</v>
      </c>
      <c r="K139" s="10">
        <v>1</v>
      </c>
      <c r="L139">
        <f t="shared" si="48"/>
        <v>1</v>
      </c>
      <c r="M139">
        <f t="shared" si="49"/>
        <v>0</v>
      </c>
      <c r="N139">
        <f t="shared" si="50"/>
        <v>0</v>
      </c>
      <c r="O139">
        <f t="shared" si="51"/>
        <v>1</v>
      </c>
      <c r="P139" t="b">
        <f t="shared" si="52"/>
        <v>0</v>
      </c>
      <c r="Q139">
        <f t="shared" si="53"/>
        <v>0</v>
      </c>
      <c r="R139" t="b">
        <f t="shared" si="54"/>
        <v>0</v>
      </c>
      <c r="S139">
        <f t="shared" si="55"/>
        <v>0</v>
      </c>
      <c r="T139" t="b">
        <f t="shared" si="56"/>
        <v>1</v>
      </c>
      <c r="U139">
        <f t="shared" si="57"/>
        <v>1</v>
      </c>
      <c r="V139" t="b">
        <f t="shared" si="58"/>
        <v>0</v>
      </c>
      <c r="W139" t="b">
        <f t="shared" si="59"/>
        <v>0</v>
      </c>
      <c r="X139" t="b">
        <f t="shared" si="60"/>
        <v>0</v>
      </c>
      <c r="Y139" t="b">
        <f t="shared" si="61"/>
        <v>0</v>
      </c>
      <c r="Z139" t="b">
        <f t="shared" si="62"/>
        <v>0</v>
      </c>
      <c r="AA139" t="b">
        <f t="shared" si="63"/>
        <v>0</v>
      </c>
      <c r="AB139" t="b">
        <f t="shared" si="64"/>
        <v>0</v>
      </c>
      <c r="AC139" t="b">
        <f t="shared" si="65"/>
        <v>1</v>
      </c>
      <c r="AD139" t="b">
        <f t="shared" si="66"/>
        <v>1</v>
      </c>
      <c r="AE139" t="b">
        <f t="shared" si="67"/>
        <v>0</v>
      </c>
      <c r="AF139" t="b">
        <f t="shared" si="68"/>
        <v>1</v>
      </c>
      <c r="AG139" t="b">
        <f t="shared" si="69"/>
        <v>0</v>
      </c>
      <c r="AH139" t="b">
        <f t="shared" si="70"/>
        <v>0</v>
      </c>
      <c r="AI139" t="b">
        <f t="shared" si="71"/>
        <v>0</v>
      </c>
    </row>
    <row r="140" spans="1:35" x14ac:dyDescent="0.2">
      <c r="A140" s="10" t="s">
        <v>16</v>
      </c>
      <c r="B140" s="10">
        <v>0.45891792199999998</v>
      </c>
      <c r="C140" s="10">
        <v>68</v>
      </c>
      <c r="D140" s="10" t="s">
        <v>9</v>
      </c>
      <c r="E140" s="10" t="s">
        <v>90</v>
      </c>
      <c r="F140" s="10">
        <v>0.5</v>
      </c>
      <c r="G140" s="10">
        <v>1</v>
      </c>
      <c r="H140" s="10">
        <v>0.5</v>
      </c>
      <c r="I140" s="10">
        <v>1</v>
      </c>
      <c r="J140" s="10" t="s">
        <v>73</v>
      </c>
      <c r="K140" s="10">
        <v>1</v>
      </c>
      <c r="L140">
        <f t="shared" si="48"/>
        <v>0</v>
      </c>
      <c r="M140">
        <f t="shared" si="49"/>
        <v>1</v>
      </c>
      <c r="N140">
        <f t="shared" si="50"/>
        <v>0</v>
      </c>
      <c r="O140">
        <f t="shared" si="51"/>
        <v>1</v>
      </c>
      <c r="P140" t="b">
        <f t="shared" si="52"/>
        <v>0</v>
      </c>
      <c r="Q140">
        <f t="shared" si="53"/>
        <v>0</v>
      </c>
      <c r="R140" t="b">
        <f t="shared" si="54"/>
        <v>0</v>
      </c>
      <c r="S140">
        <f t="shared" si="55"/>
        <v>0</v>
      </c>
      <c r="T140" t="b">
        <f t="shared" si="56"/>
        <v>0</v>
      </c>
      <c r="U140">
        <f t="shared" si="57"/>
        <v>0</v>
      </c>
      <c r="V140" t="b">
        <f t="shared" si="58"/>
        <v>0</v>
      </c>
      <c r="W140" t="b">
        <f t="shared" si="59"/>
        <v>0</v>
      </c>
      <c r="X140" t="b">
        <f t="shared" si="60"/>
        <v>0</v>
      </c>
      <c r="Y140" t="b">
        <f t="shared" si="61"/>
        <v>0</v>
      </c>
      <c r="Z140" t="b">
        <f t="shared" si="62"/>
        <v>0</v>
      </c>
      <c r="AA140" t="b">
        <f t="shared" si="63"/>
        <v>1</v>
      </c>
      <c r="AB140" t="b">
        <f t="shared" si="64"/>
        <v>0</v>
      </c>
      <c r="AC140" t="b">
        <f t="shared" si="65"/>
        <v>1</v>
      </c>
      <c r="AD140" t="b">
        <f t="shared" si="66"/>
        <v>1</v>
      </c>
      <c r="AE140" t="b">
        <f t="shared" si="67"/>
        <v>1</v>
      </c>
      <c r="AF140" t="b">
        <f t="shared" si="68"/>
        <v>1</v>
      </c>
      <c r="AG140" t="b">
        <f t="shared" si="69"/>
        <v>0</v>
      </c>
      <c r="AH140" t="b">
        <f t="shared" si="70"/>
        <v>1</v>
      </c>
      <c r="AI140" t="b">
        <f t="shared" si="71"/>
        <v>1</v>
      </c>
    </row>
    <row r="141" spans="1:35" x14ac:dyDescent="0.2">
      <c r="A141" s="21" t="s">
        <v>16</v>
      </c>
      <c r="B141" s="21"/>
      <c r="C141" s="21">
        <v>70</v>
      </c>
      <c r="D141" s="21" t="s">
        <v>13</v>
      </c>
      <c r="E141" s="21"/>
      <c r="F141" s="21">
        <v>1</v>
      </c>
      <c r="G141" s="21">
        <v>1</v>
      </c>
      <c r="H141" s="21">
        <v>1</v>
      </c>
      <c r="I141" s="21">
        <v>0</v>
      </c>
      <c r="J141" s="21" t="s">
        <v>73</v>
      </c>
      <c r="K141" s="10">
        <v>1</v>
      </c>
      <c r="L141">
        <f t="shared" si="48"/>
        <v>1</v>
      </c>
      <c r="M141">
        <f t="shared" si="49"/>
        <v>1</v>
      </c>
      <c r="N141">
        <f t="shared" si="50"/>
        <v>1</v>
      </c>
      <c r="O141">
        <f t="shared" si="51"/>
        <v>0</v>
      </c>
      <c r="P141" t="b">
        <f t="shared" si="52"/>
        <v>1</v>
      </c>
      <c r="Q141">
        <f t="shared" si="53"/>
        <v>1</v>
      </c>
      <c r="R141" t="b">
        <f t="shared" si="54"/>
        <v>1</v>
      </c>
      <c r="S141">
        <f t="shared" si="55"/>
        <v>1</v>
      </c>
      <c r="T141" t="b">
        <f t="shared" si="56"/>
        <v>0</v>
      </c>
      <c r="U141">
        <f t="shared" si="57"/>
        <v>0</v>
      </c>
      <c r="V141" t="b">
        <f t="shared" si="58"/>
        <v>1</v>
      </c>
      <c r="W141" t="b">
        <f t="shared" si="59"/>
        <v>0</v>
      </c>
      <c r="X141" t="b">
        <f t="shared" si="60"/>
        <v>0</v>
      </c>
      <c r="Y141" t="b">
        <f t="shared" si="61"/>
        <v>0</v>
      </c>
      <c r="Z141" t="b">
        <f t="shared" si="62"/>
        <v>0</v>
      </c>
      <c r="AA141" t="b">
        <f t="shared" si="63"/>
        <v>1</v>
      </c>
      <c r="AB141" t="b">
        <f t="shared" si="64"/>
        <v>1</v>
      </c>
      <c r="AC141" t="b">
        <f t="shared" si="65"/>
        <v>0</v>
      </c>
      <c r="AD141" t="b">
        <f t="shared" si="66"/>
        <v>1</v>
      </c>
      <c r="AE141" t="b">
        <f t="shared" si="67"/>
        <v>1</v>
      </c>
      <c r="AF141" t="b">
        <f t="shared" si="68"/>
        <v>1</v>
      </c>
      <c r="AG141" t="b">
        <f t="shared" si="69"/>
        <v>1</v>
      </c>
      <c r="AH141" t="b">
        <f t="shared" si="70"/>
        <v>1</v>
      </c>
      <c r="AI141" t="b">
        <f t="shared" si="71"/>
        <v>0</v>
      </c>
    </row>
    <row r="142" spans="1:35" x14ac:dyDescent="0.2">
      <c r="A142" s="21" t="s">
        <v>16</v>
      </c>
      <c r="B142" s="21">
        <v>0.66475001899999997</v>
      </c>
      <c r="C142" s="21">
        <v>79</v>
      </c>
      <c r="D142" s="21" t="s">
        <v>9</v>
      </c>
      <c r="E142" s="21" t="s">
        <v>15</v>
      </c>
      <c r="F142" s="21">
        <v>1</v>
      </c>
      <c r="G142" s="21">
        <v>0</v>
      </c>
      <c r="H142" s="21">
        <v>1</v>
      </c>
      <c r="I142" s="21">
        <v>0</v>
      </c>
      <c r="J142" s="21" t="s">
        <v>73</v>
      </c>
      <c r="K142" s="10">
        <v>1</v>
      </c>
      <c r="L142">
        <f t="shared" si="48"/>
        <v>1</v>
      </c>
      <c r="M142">
        <f t="shared" si="49"/>
        <v>0</v>
      </c>
      <c r="N142">
        <f t="shared" si="50"/>
        <v>1</v>
      </c>
      <c r="O142">
        <f t="shared" si="51"/>
        <v>0</v>
      </c>
      <c r="P142" t="b">
        <f t="shared" si="52"/>
        <v>0</v>
      </c>
      <c r="Q142">
        <f t="shared" si="53"/>
        <v>0</v>
      </c>
      <c r="R142" t="b">
        <f t="shared" si="54"/>
        <v>1</v>
      </c>
      <c r="S142">
        <f t="shared" si="55"/>
        <v>1</v>
      </c>
      <c r="T142" t="b">
        <f t="shared" si="56"/>
        <v>0</v>
      </c>
      <c r="U142">
        <f t="shared" si="57"/>
        <v>0</v>
      </c>
      <c r="V142" t="b">
        <f t="shared" si="58"/>
        <v>0</v>
      </c>
      <c r="W142" t="b">
        <f t="shared" si="59"/>
        <v>0</v>
      </c>
      <c r="X142" t="b">
        <f t="shared" si="60"/>
        <v>0</v>
      </c>
      <c r="Y142" t="b">
        <f t="shared" si="61"/>
        <v>0</v>
      </c>
      <c r="Z142" t="b">
        <f t="shared" si="62"/>
        <v>0</v>
      </c>
      <c r="AA142" t="b">
        <f t="shared" si="63"/>
        <v>0</v>
      </c>
      <c r="AB142" t="b">
        <f t="shared" si="64"/>
        <v>1</v>
      </c>
      <c r="AC142" t="b">
        <f t="shared" si="65"/>
        <v>0</v>
      </c>
      <c r="AD142" t="b">
        <f t="shared" si="66"/>
        <v>1</v>
      </c>
      <c r="AE142" t="b">
        <f t="shared" si="67"/>
        <v>0</v>
      </c>
      <c r="AF142" t="b">
        <f t="shared" si="68"/>
        <v>0</v>
      </c>
      <c r="AG142" t="b">
        <f t="shared" si="69"/>
        <v>0</v>
      </c>
      <c r="AH142" t="b">
        <f t="shared" si="70"/>
        <v>1</v>
      </c>
      <c r="AI142" t="b">
        <f t="shared" si="71"/>
        <v>0</v>
      </c>
    </row>
    <row r="143" spans="1:35" x14ac:dyDescent="0.2">
      <c r="A143" s="21" t="s">
        <v>16</v>
      </c>
      <c r="B143" s="21">
        <v>6.3362845170000002</v>
      </c>
      <c r="C143" s="21">
        <v>64</v>
      </c>
      <c r="D143" s="21" t="s">
        <v>9</v>
      </c>
      <c r="E143" s="21"/>
      <c r="F143" s="21">
        <v>1</v>
      </c>
      <c r="G143" s="21">
        <v>0.5</v>
      </c>
      <c r="H143" s="21">
        <v>1</v>
      </c>
      <c r="I143" s="21">
        <v>0</v>
      </c>
      <c r="J143" s="21" t="s">
        <v>73</v>
      </c>
      <c r="K143" s="10">
        <v>1</v>
      </c>
      <c r="L143">
        <f t="shared" si="48"/>
        <v>1</v>
      </c>
      <c r="M143">
        <f t="shared" si="49"/>
        <v>0</v>
      </c>
      <c r="N143">
        <f t="shared" si="50"/>
        <v>1</v>
      </c>
      <c r="O143">
        <f t="shared" si="51"/>
        <v>0</v>
      </c>
      <c r="P143" t="b">
        <f t="shared" si="52"/>
        <v>0</v>
      </c>
      <c r="Q143">
        <f t="shared" si="53"/>
        <v>0</v>
      </c>
      <c r="R143" t="b">
        <f t="shared" si="54"/>
        <v>1</v>
      </c>
      <c r="S143">
        <f t="shared" si="55"/>
        <v>1</v>
      </c>
      <c r="T143" t="b">
        <f t="shared" si="56"/>
        <v>0</v>
      </c>
      <c r="U143">
        <f t="shared" si="57"/>
        <v>0</v>
      </c>
      <c r="V143" t="b">
        <f t="shared" si="58"/>
        <v>0</v>
      </c>
      <c r="W143" t="b">
        <f t="shared" si="59"/>
        <v>0</v>
      </c>
      <c r="X143" t="b">
        <f t="shared" si="60"/>
        <v>0</v>
      </c>
      <c r="Y143" t="b">
        <f t="shared" si="61"/>
        <v>0</v>
      </c>
      <c r="Z143" t="b">
        <f t="shared" si="62"/>
        <v>0</v>
      </c>
      <c r="AA143" t="b">
        <f t="shared" si="63"/>
        <v>0</v>
      </c>
      <c r="AB143" t="b">
        <f t="shared" si="64"/>
        <v>1</v>
      </c>
      <c r="AC143" t="b">
        <f t="shared" si="65"/>
        <v>0</v>
      </c>
      <c r="AD143" t="b">
        <f t="shared" si="66"/>
        <v>1</v>
      </c>
      <c r="AE143" t="b">
        <f t="shared" si="67"/>
        <v>0</v>
      </c>
      <c r="AF143" t="b">
        <f t="shared" si="68"/>
        <v>0</v>
      </c>
      <c r="AG143" t="b">
        <f t="shared" si="69"/>
        <v>0</v>
      </c>
      <c r="AH143" t="b">
        <f t="shared" si="70"/>
        <v>1</v>
      </c>
      <c r="AI143" t="b">
        <f t="shared" si="71"/>
        <v>0</v>
      </c>
    </row>
    <row r="144" spans="1:35" x14ac:dyDescent="0.2">
      <c r="A144" s="23" t="s">
        <v>16</v>
      </c>
      <c r="B144" s="23"/>
      <c r="C144" s="23">
        <v>55</v>
      </c>
      <c r="D144" s="23" t="s">
        <v>9</v>
      </c>
      <c r="E144" s="23"/>
      <c r="F144" s="23">
        <v>1</v>
      </c>
      <c r="G144" s="23">
        <v>1</v>
      </c>
      <c r="H144" s="23">
        <v>0</v>
      </c>
      <c r="I144" s="23">
        <v>0</v>
      </c>
      <c r="J144" s="23" t="s">
        <v>73</v>
      </c>
      <c r="K144" s="10">
        <v>1</v>
      </c>
      <c r="L144">
        <f t="shared" si="48"/>
        <v>1</v>
      </c>
      <c r="M144">
        <f t="shared" si="49"/>
        <v>1</v>
      </c>
      <c r="N144">
        <f t="shared" si="50"/>
        <v>0</v>
      </c>
      <c r="O144">
        <f t="shared" si="51"/>
        <v>0</v>
      </c>
      <c r="P144" t="b">
        <f t="shared" si="52"/>
        <v>1</v>
      </c>
      <c r="Q144">
        <f t="shared" si="53"/>
        <v>1</v>
      </c>
      <c r="R144" t="b">
        <f t="shared" si="54"/>
        <v>0</v>
      </c>
      <c r="S144">
        <f t="shared" si="55"/>
        <v>0</v>
      </c>
      <c r="T144" t="b">
        <f t="shared" si="56"/>
        <v>0</v>
      </c>
      <c r="U144">
        <f t="shared" si="57"/>
        <v>0</v>
      </c>
      <c r="V144" t="b">
        <f t="shared" si="58"/>
        <v>0</v>
      </c>
      <c r="W144" t="b">
        <f t="shared" si="59"/>
        <v>0</v>
      </c>
      <c r="X144" t="b">
        <f t="shared" si="60"/>
        <v>0</v>
      </c>
      <c r="Y144" t="b">
        <f t="shared" si="61"/>
        <v>0</v>
      </c>
      <c r="Z144" t="b">
        <f t="shared" si="62"/>
        <v>0</v>
      </c>
      <c r="AA144" t="b">
        <f t="shared" si="63"/>
        <v>1</v>
      </c>
      <c r="AB144" t="b">
        <f t="shared" si="64"/>
        <v>0</v>
      </c>
      <c r="AC144" t="b">
        <f t="shared" si="65"/>
        <v>0</v>
      </c>
      <c r="AD144" t="b">
        <f t="shared" si="66"/>
        <v>0</v>
      </c>
      <c r="AE144" t="b">
        <f t="shared" si="67"/>
        <v>0</v>
      </c>
      <c r="AF144" t="b">
        <f t="shared" si="68"/>
        <v>1</v>
      </c>
      <c r="AG144" t="b">
        <f t="shared" si="69"/>
        <v>0</v>
      </c>
      <c r="AH144" t="b">
        <f t="shared" si="70"/>
        <v>1</v>
      </c>
      <c r="AI144" t="b">
        <f t="shared" si="71"/>
        <v>0</v>
      </c>
    </row>
    <row r="145" spans="1:35" x14ac:dyDescent="0.2">
      <c r="A145" s="21" t="s">
        <v>16</v>
      </c>
      <c r="B145" s="23">
        <v>2.0803639129999998</v>
      </c>
      <c r="C145" s="21">
        <v>76</v>
      </c>
      <c r="D145" s="21" t="s">
        <v>13</v>
      </c>
      <c r="E145" s="21"/>
      <c r="F145" s="21">
        <v>1</v>
      </c>
      <c r="G145" s="21">
        <v>1</v>
      </c>
      <c r="H145" s="21">
        <v>1</v>
      </c>
      <c r="I145" s="21">
        <v>0</v>
      </c>
      <c r="J145" s="21" t="s">
        <v>91</v>
      </c>
      <c r="K145" s="10">
        <v>1</v>
      </c>
      <c r="L145">
        <f t="shared" si="48"/>
        <v>1</v>
      </c>
      <c r="M145">
        <f t="shared" si="49"/>
        <v>1</v>
      </c>
      <c r="N145">
        <f t="shared" si="50"/>
        <v>1</v>
      </c>
      <c r="O145">
        <f t="shared" si="51"/>
        <v>0</v>
      </c>
      <c r="P145" t="b">
        <f t="shared" si="52"/>
        <v>1</v>
      </c>
      <c r="Q145">
        <f t="shared" si="53"/>
        <v>1</v>
      </c>
      <c r="R145" t="b">
        <f t="shared" si="54"/>
        <v>1</v>
      </c>
      <c r="S145">
        <f t="shared" si="55"/>
        <v>1</v>
      </c>
      <c r="T145" t="b">
        <f t="shared" si="56"/>
        <v>0</v>
      </c>
      <c r="U145">
        <f t="shared" si="57"/>
        <v>0</v>
      </c>
      <c r="V145" t="b">
        <f t="shared" si="58"/>
        <v>1</v>
      </c>
      <c r="W145" t="b">
        <f t="shared" si="59"/>
        <v>0</v>
      </c>
      <c r="X145" t="b">
        <f t="shared" si="60"/>
        <v>0</v>
      </c>
      <c r="Y145" t="b">
        <f t="shared" si="61"/>
        <v>0</v>
      </c>
      <c r="Z145" t="b">
        <f t="shared" si="62"/>
        <v>0</v>
      </c>
      <c r="AA145" t="b">
        <f t="shared" si="63"/>
        <v>1</v>
      </c>
      <c r="AB145" t="b">
        <f t="shared" si="64"/>
        <v>1</v>
      </c>
      <c r="AC145" t="b">
        <f t="shared" si="65"/>
        <v>0</v>
      </c>
      <c r="AD145" t="b">
        <f t="shared" si="66"/>
        <v>1</v>
      </c>
      <c r="AE145" t="b">
        <f t="shared" si="67"/>
        <v>1</v>
      </c>
      <c r="AF145" t="b">
        <f t="shared" si="68"/>
        <v>1</v>
      </c>
      <c r="AG145" t="b">
        <f t="shared" si="69"/>
        <v>1</v>
      </c>
      <c r="AH145" t="b">
        <f t="shared" si="70"/>
        <v>1</v>
      </c>
      <c r="AI145" t="b">
        <f t="shared" si="71"/>
        <v>0</v>
      </c>
    </row>
    <row r="146" spans="1:35" x14ac:dyDescent="0.2">
      <c r="A146" s="10" t="s">
        <v>16</v>
      </c>
      <c r="B146" s="24">
        <v>0.737372896</v>
      </c>
      <c r="C146" s="10">
        <v>63</v>
      </c>
      <c r="D146" s="10" t="s">
        <v>9</v>
      </c>
      <c r="E146" s="10"/>
      <c r="F146" s="10">
        <v>1</v>
      </c>
      <c r="G146" s="10">
        <v>0</v>
      </c>
      <c r="H146" s="10">
        <v>0</v>
      </c>
      <c r="I146" s="10">
        <v>0</v>
      </c>
      <c r="J146" s="10" t="s">
        <v>91</v>
      </c>
      <c r="K146" s="10">
        <v>1</v>
      </c>
      <c r="L146">
        <f t="shared" si="48"/>
        <v>1</v>
      </c>
      <c r="M146">
        <f t="shared" si="49"/>
        <v>0</v>
      </c>
      <c r="N146">
        <f t="shared" si="50"/>
        <v>0</v>
      </c>
      <c r="O146">
        <f t="shared" si="51"/>
        <v>0</v>
      </c>
      <c r="P146" t="b">
        <f t="shared" si="52"/>
        <v>0</v>
      </c>
      <c r="Q146">
        <f t="shared" si="53"/>
        <v>0</v>
      </c>
      <c r="R146" t="b">
        <f t="shared" si="54"/>
        <v>0</v>
      </c>
      <c r="S146">
        <f t="shared" si="55"/>
        <v>0</v>
      </c>
      <c r="T146" t="b">
        <f t="shared" si="56"/>
        <v>0</v>
      </c>
      <c r="U146">
        <f t="shared" si="57"/>
        <v>0</v>
      </c>
      <c r="V146" t="b">
        <f t="shared" si="58"/>
        <v>0</v>
      </c>
      <c r="W146" t="b">
        <f t="shared" si="59"/>
        <v>0</v>
      </c>
      <c r="X146" t="b">
        <f t="shared" si="60"/>
        <v>0</v>
      </c>
      <c r="Y146" t="b">
        <f t="shared" si="61"/>
        <v>0</v>
      </c>
      <c r="Z146" t="b">
        <f t="shared" si="62"/>
        <v>0</v>
      </c>
      <c r="AA146" t="b">
        <f t="shared" si="63"/>
        <v>0</v>
      </c>
      <c r="AB146" t="b">
        <f t="shared" si="64"/>
        <v>0</v>
      </c>
      <c r="AC146" t="b">
        <f t="shared" si="65"/>
        <v>0</v>
      </c>
      <c r="AD146" t="b">
        <f t="shared" si="66"/>
        <v>0</v>
      </c>
      <c r="AE146" t="b">
        <f t="shared" si="67"/>
        <v>0</v>
      </c>
      <c r="AF146" t="b">
        <f t="shared" si="68"/>
        <v>0</v>
      </c>
      <c r="AG146" t="b">
        <f t="shared" si="69"/>
        <v>0</v>
      </c>
      <c r="AH146" t="b">
        <f t="shared" si="70"/>
        <v>0</v>
      </c>
      <c r="AI146" t="b">
        <f t="shared" si="71"/>
        <v>0</v>
      </c>
    </row>
    <row r="147" spans="1:35" x14ac:dyDescent="0.2">
      <c r="A147" s="21" t="s">
        <v>16</v>
      </c>
      <c r="B147" s="23">
        <v>4.5332755569999996</v>
      </c>
      <c r="C147" s="21">
        <v>59</v>
      </c>
      <c r="D147" s="21" t="s">
        <v>9</v>
      </c>
      <c r="E147" s="21"/>
      <c r="F147" s="21">
        <v>1</v>
      </c>
      <c r="G147" s="21">
        <v>0</v>
      </c>
      <c r="H147" s="21">
        <v>1</v>
      </c>
      <c r="I147" s="21">
        <v>1</v>
      </c>
      <c r="J147" s="21" t="s">
        <v>91</v>
      </c>
      <c r="K147" s="10">
        <v>1</v>
      </c>
      <c r="L147">
        <f t="shared" si="48"/>
        <v>1</v>
      </c>
      <c r="M147">
        <f t="shared" si="49"/>
        <v>0</v>
      </c>
      <c r="N147">
        <f t="shared" si="50"/>
        <v>1</v>
      </c>
      <c r="O147">
        <f t="shared" si="51"/>
        <v>1</v>
      </c>
      <c r="P147" t="b">
        <f t="shared" si="52"/>
        <v>0</v>
      </c>
      <c r="Q147">
        <f t="shared" si="53"/>
        <v>0</v>
      </c>
      <c r="R147" t="b">
        <f t="shared" si="54"/>
        <v>1</v>
      </c>
      <c r="S147">
        <f t="shared" si="55"/>
        <v>1</v>
      </c>
      <c r="T147" t="b">
        <f t="shared" si="56"/>
        <v>1</v>
      </c>
      <c r="U147">
        <f t="shared" si="57"/>
        <v>1</v>
      </c>
      <c r="V147" t="b">
        <f t="shared" si="58"/>
        <v>0</v>
      </c>
      <c r="W147" t="b">
        <f t="shared" si="59"/>
        <v>0</v>
      </c>
      <c r="X147" t="b">
        <f t="shared" si="60"/>
        <v>1</v>
      </c>
      <c r="Y147" t="b">
        <f t="shared" si="61"/>
        <v>1</v>
      </c>
      <c r="Z147" t="b">
        <f t="shared" si="62"/>
        <v>0</v>
      </c>
      <c r="AA147" t="b">
        <f t="shared" si="63"/>
        <v>0</v>
      </c>
      <c r="AB147" t="b">
        <f t="shared" si="64"/>
        <v>1</v>
      </c>
      <c r="AC147" t="b">
        <f t="shared" si="65"/>
        <v>1</v>
      </c>
      <c r="AD147" t="b">
        <f t="shared" si="66"/>
        <v>1</v>
      </c>
      <c r="AE147" t="b">
        <f t="shared" si="67"/>
        <v>0</v>
      </c>
      <c r="AF147" t="b">
        <f t="shared" si="68"/>
        <v>1</v>
      </c>
      <c r="AG147" t="b">
        <f t="shared" si="69"/>
        <v>1</v>
      </c>
      <c r="AH147" t="b">
        <f t="shared" si="70"/>
        <v>1</v>
      </c>
      <c r="AI147" t="b">
        <f t="shared" si="71"/>
        <v>1</v>
      </c>
    </row>
    <row r="148" spans="1:35" x14ac:dyDescent="0.2">
      <c r="A148" s="10" t="s">
        <v>16</v>
      </c>
      <c r="B148" s="24">
        <v>-4.9148882719999998</v>
      </c>
      <c r="C148" s="10">
        <v>65</v>
      </c>
      <c r="D148" s="10" t="s">
        <v>13</v>
      </c>
      <c r="E148" s="10"/>
      <c r="F148" s="10">
        <v>1</v>
      </c>
      <c r="G148" s="10">
        <v>0</v>
      </c>
      <c r="H148" s="10">
        <v>0</v>
      </c>
      <c r="I148" s="10">
        <v>0</v>
      </c>
      <c r="J148" s="10" t="s">
        <v>91</v>
      </c>
      <c r="K148" s="10">
        <v>1</v>
      </c>
      <c r="L148">
        <f t="shared" si="48"/>
        <v>1</v>
      </c>
      <c r="M148">
        <f t="shared" si="49"/>
        <v>0</v>
      </c>
      <c r="N148">
        <f t="shared" si="50"/>
        <v>0</v>
      </c>
      <c r="O148">
        <f t="shared" si="51"/>
        <v>0</v>
      </c>
      <c r="P148" t="b">
        <f t="shared" si="52"/>
        <v>0</v>
      </c>
      <c r="Q148">
        <f t="shared" si="53"/>
        <v>0</v>
      </c>
      <c r="R148" t="b">
        <f t="shared" si="54"/>
        <v>0</v>
      </c>
      <c r="S148">
        <f t="shared" si="55"/>
        <v>0</v>
      </c>
      <c r="T148" t="b">
        <f t="shared" si="56"/>
        <v>0</v>
      </c>
      <c r="U148">
        <f t="shared" si="57"/>
        <v>0</v>
      </c>
      <c r="V148" t="b">
        <f t="shared" si="58"/>
        <v>0</v>
      </c>
      <c r="W148" t="b">
        <f t="shared" si="59"/>
        <v>0</v>
      </c>
      <c r="X148" t="b">
        <f t="shared" si="60"/>
        <v>0</v>
      </c>
      <c r="Y148" t="b">
        <f t="shared" si="61"/>
        <v>0</v>
      </c>
      <c r="Z148" t="b">
        <f t="shared" si="62"/>
        <v>0</v>
      </c>
      <c r="AA148" t="b">
        <f t="shared" si="63"/>
        <v>0</v>
      </c>
      <c r="AB148" t="b">
        <f t="shared" si="64"/>
        <v>0</v>
      </c>
      <c r="AC148" t="b">
        <f t="shared" si="65"/>
        <v>0</v>
      </c>
      <c r="AD148" t="b">
        <f t="shared" si="66"/>
        <v>0</v>
      </c>
      <c r="AE148" t="b">
        <f t="shared" si="67"/>
        <v>0</v>
      </c>
      <c r="AF148" t="b">
        <f t="shared" si="68"/>
        <v>0</v>
      </c>
      <c r="AG148" t="b">
        <f t="shared" si="69"/>
        <v>0</v>
      </c>
      <c r="AH148" t="b">
        <f t="shared" si="70"/>
        <v>0</v>
      </c>
      <c r="AI148" t="b">
        <f t="shared" si="71"/>
        <v>0</v>
      </c>
    </row>
    <row r="149" spans="1:35" x14ac:dyDescent="0.2">
      <c r="A149" s="10" t="s">
        <v>16</v>
      </c>
      <c r="B149" s="24">
        <v>6.1564291280000001</v>
      </c>
      <c r="C149" s="10">
        <v>63</v>
      </c>
      <c r="D149" s="10" t="s">
        <v>9</v>
      </c>
      <c r="E149" s="10"/>
      <c r="F149" s="10">
        <v>1</v>
      </c>
      <c r="G149" s="10">
        <v>0</v>
      </c>
      <c r="H149" s="10">
        <v>0</v>
      </c>
      <c r="I149" s="10">
        <v>0</v>
      </c>
      <c r="J149" s="10" t="s">
        <v>91</v>
      </c>
      <c r="K149" s="10">
        <v>1</v>
      </c>
      <c r="L149">
        <f t="shared" si="48"/>
        <v>1</v>
      </c>
      <c r="M149">
        <f t="shared" si="49"/>
        <v>0</v>
      </c>
      <c r="N149">
        <f t="shared" si="50"/>
        <v>0</v>
      </c>
      <c r="O149">
        <f t="shared" si="51"/>
        <v>0</v>
      </c>
      <c r="P149" t="b">
        <f t="shared" si="52"/>
        <v>0</v>
      </c>
      <c r="Q149">
        <f t="shared" si="53"/>
        <v>0</v>
      </c>
      <c r="R149" t="b">
        <f t="shared" si="54"/>
        <v>0</v>
      </c>
      <c r="S149">
        <f t="shared" si="55"/>
        <v>0</v>
      </c>
      <c r="T149" t="b">
        <f t="shared" si="56"/>
        <v>0</v>
      </c>
      <c r="U149">
        <f t="shared" si="57"/>
        <v>0</v>
      </c>
      <c r="V149" t="b">
        <f t="shared" si="58"/>
        <v>0</v>
      </c>
      <c r="W149" t="b">
        <f t="shared" si="59"/>
        <v>0</v>
      </c>
      <c r="X149" t="b">
        <f t="shared" si="60"/>
        <v>0</v>
      </c>
      <c r="Y149" t="b">
        <f t="shared" si="61"/>
        <v>0</v>
      </c>
      <c r="Z149" t="b">
        <f t="shared" si="62"/>
        <v>0</v>
      </c>
      <c r="AA149" t="b">
        <f t="shared" si="63"/>
        <v>0</v>
      </c>
      <c r="AB149" t="b">
        <f t="shared" si="64"/>
        <v>0</v>
      </c>
      <c r="AC149" t="b">
        <f t="shared" si="65"/>
        <v>0</v>
      </c>
      <c r="AD149" t="b">
        <f t="shared" si="66"/>
        <v>0</v>
      </c>
      <c r="AE149" t="b">
        <f t="shared" si="67"/>
        <v>0</v>
      </c>
      <c r="AF149" t="b">
        <f t="shared" si="68"/>
        <v>0</v>
      </c>
      <c r="AG149" t="b">
        <f t="shared" si="69"/>
        <v>0</v>
      </c>
      <c r="AH149" t="b">
        <f t="shared" si="70"/>
        <v>0</v>
      </c>
      <c r="AI149" t="b">
        <f t="shared" si="71"/>
        <v>0</v>
      </c>
    </row>
    <row r="150" spans="1:35" x14ac:dyDescent="0.2">
      <c r="A150" s="21" t="s">
        <v>16</v>
      </c>
      <c r="B150" s="23">
        <v>-0.96570313910000005</v>
      </c>
      <c r="C150" s="21">
        <v>74</v>
      </c>
      <c r="D150" s="21" t="s">
        <v>9</v>
      </c>
      <c r="E150" s="21"/>
      <c r="F150" s="21">
        <v>1</v>
      </c>
      <c r="G150" s="21">
        <v>1</v>
      </c>
      <c r="H150" s="21">
        <v>0</v>
      </c>
      <c r="I150" s="21">
        <v>0</v>
      </c>
      <c r="J150" s="21" t="s">
        <v>91</v>
      </c>
      <c r="K150" s="10">
        <v>1</v>
      </c>
      <c r="L150">
        <f t="shared" si="48"/>
        <v>1</v>
      </c>
      <c r="M150">
        <f t="shared" si="49"/>
        <v>1</v>
      </c>
      <c r="N150">
        <f t="shared" si="50"/>
        <v>0</v>
      </c>
      <c r="O150">
        <f t="shared" si="51"/>
        <v>0</v>
      </c>
      <c r="P150" t="b">
        <f t="shared" si="52"/>
        <v>1</v>
      </c>
      <c r="Q150">
        <f t="shared" si="53"/>
        <v>1</v>
      </c>
      <c r="R150" t="b">
        <f t="shared" si="54"/>
        <v>0</v>
      </c>
      <c r="S150">
        <f t="shared" si="55"/>
        <v>0</v>
      </c>
      <c r="T150" t="b">
        <f t="shared" si="56"/>
        <v>0</v>
      </c>
      <c r="U150">
        <f t="shared" si="57"/>
        <v>0</v>
      </c>
      <c r="V150" t="b">
        <f t="shared" si="58"/>
        <v>0</v>
      </c>
      <c r="W150" t="b">
        <f t="shared" si="59"/>
        <v>0</v>
      </c>
      <c r="X150" t="b">
        <f t="shared" si="60"/>
        <v>0</v>
      </c>
      <c r="Y150" t="b">
        <f t="shared" si="61"/>
        <v>0</v>
      </c>
      <c r="Z150" t="b">
        <f t="shared" si="62"/>
        <v>0</v>
      </c>
      <c r="AA150" t="b">
        <f t="shared" si="63"/>
        <v>1</v>
      </c>
      <c r="AB150" t="b">
        <f t="shared" si="64"/>
        <v>0</v>
      </c>
      <c r="AC150" t="b">
        <f t="shared" si="65"/>
        <v>0</v>
      </c>
      <c r="AD150" t="b">
        <f t="shared" si="66"/>
        <v>0</v>
      </c>
      <c r="AE150" t="b">
        <f t="shared" si="67"/>
        <v>0</v>
      </c>
      <c r="AF150" t="b">
        <f t="shared" si="68"/>
        <v>1</v>
      </c>
      <c r="AG150" t="b">
        <f t="shared" si="69"/>
        <v>0</v>
      </c>
      <c r="AH150" t="b">
        <f t="shared" si="70"/>
        <v>1</v>
      </c>
      <c r="AI150" t="b">
        <f t="shared" si="71"/>
        <v>0</v>
      </c>
    </row>
    <row r="151" spans="1:35" x14ac:dyDescent="0.2">
      <c r="A151" s="10" t="s">
        <v>16</v>
      </c>
      <c r="B151" s="24">
        <v>7.6217001560000002</v>
      </c>
      <c r="C151" s="10">
        <v>75</v>
      </c>
      <c r="D151" s="10" t="s">
        <v>9</v>
      </c>
      <c r="E151" s="10"/>
      <c r="F151" s="10">
        <v>1</v>
      </c>
      <c r="G151" s="10">
        <v>0.5</v>
      </c>
      <c r="H151" s="10">
        <v>0</v>
      </c>
      <c r="I151" s="10">
        <v>0.5</v>
      </c>
      <c r="J151" s="10" t="s">
        <v>91</v>
      </c>
      <c r="K151" s="10">
        <v>1</v>
      </c>
      <c r="L151">
        <f t="shared" si="48"/>
        <v>1</v>
      </c>
      <c r="M151">
        <f t="shared" si="49"/>
        <v>0</v>
      </c>
      <c r="N151">
        <f t="shared" si="50"/>
        <v>0</v>
      </c>
      <c r="O151">
        <f t="shared" si="51"/>
        <v>0</v>
      </c>
      <c r="P151" t="b">
        <f t="shared" si="52"/>
        <v>0</v>
      </c>
      <c r="Q151">
        <f t="shared" si="53"/>
        <v>0</v>
      </c>
      <c r="R151" t="b">
        <f t="shared" si="54"/>
        <v>0</v>
      </c>
      <c r="S151">
        <f t="shared" si="55"/>
        <v>0</v>
      </c>
      <c r="T151" t="b">
        <f t="shared" si="56"/>
        <v>0</v>
      </c>
      <c r="U151">
        <f t="shared" si="57"/>
        <v>0</v>
      </c>
      <c r="V151" t="b">
        <f t="shared" si="58"/>
        <v>0</v>
      </c>
      <c r="W151" t="b">
        <f t="shared" si="59"/>
        <v>0</v>
      </c>
      <c r="X151" t="b">
        <f t="shared" si="60"/>
        <v>0</v>
      </c>
      <c r="Y151" t="b">
        <f t="shared" si="61"/>
        <v>0</v>
      </c>
      <c r="Z151" t="b">
        <f t="shared" si="62"/>
        <v>0</v>
      </c>
      <c r="AA151" t="b">
        <f t="shared" si="63"/>
        <v>0</v>
      </c>
      <c r="AB151" t="b">
        <f t="shared" si="64"/>
        <v>0</v>
      </c>
      <c r="AC151" t="b">
        <f t="shared" si="65"/>
        <v>0</v>
      </c>
      <c r="AD151" t="b">
        <f t="shared" si="66"/>
        <v>0</v>
      </c>
      <c r="AE151" t="b">
        <f t="shared" si="67"/>
        <v>0</v>
      </c>
      <c r="AF151" t="b">
        <f t="shared" si="68"/>
        <v>0</v>
      </c>
      <c r="AG151" t="b">
        <f t="shared" si="69"/>
        <v>0</v>
      </c>
      <c r="AH151" t="b">
        <f t="shared" si="70"/>
        <v>0</v>
      </c>
      <c r="AI151" t="b">
        <f t="shared" si="71"/>
        <v>0</v>
      </c>
    </row>
    <row r="152" spans="1:35" x14ac:dyDescent="0.2">
      <c r="A152" s="21" t="s">
        <v>16</v>
      </c>
      <c r="B152" s="23">
        <v>4.2917910519999998</v>
      </c>
      <c r="C152" s="21">
        <v>62</v>
      </c>
      <c r="D152" s="21" t="s">
        <v>13</v>
      </c>
      <c r="E152" s="21"/>
      <c r="F152" s="21">
        <v>1</v>
      </c>
      <c r="G152" s="21">
        <v>0</v>
      </c>
      <c r="H152" s="21">
        <v>0</v>
      </c>
      <c r="I152" s="21">
        <v>1</v>
      </c>
      <c r="J152" s="21" t="s">
        <v>91</v>
      </c>
      <c r="K152" s="10">
        <v>1</v>
      </c>
      <c r="L152">
        <f t="shared" si="48"/>
        <v>1</v>
      </c>
      <c r="M152">
        <f t="shared" si="49"/>
        <v>0</v>
      </c>
      <c r="N152">
        <f t="shared" si="50"/>
        <v>0</v>
      </c>
      <c r="O152">
        <f t="shared" si="51"/>
        <v>1</v>
      </c>
      <c r="P152" t="b">
        <f t="shared" si="52"/>
        <v>0</v>
      </c>
      <c r="Q152">
        <f t="shared" si="53"/>
        <v>0</v>
      </c>
      <c r="R152" t="b">
        <f t="shared" si="54"/>
        <v>0</v>
      </c>
      <c r="S152">
        <f t="shared" si="55"/>
        <v>0</v>
      </c>
      <c r="T152" t="b">
        <f t="shared" si="56"/>
        <v>1</v>
      </c>
      <c r="U152">
        <f t="shared" si="57"/>
        <v>1</v>
      </c>
      <c r="V152" t="b">
        <f t="shared" si="58"/>
        <v>0</v>
      </c>
      <c r="W152" t="b">
        <f t="shared" si="59"/>
        <v>0</v>
      </c>
      <c r="X152" t="b">
        <f t="shared" si="60"/>
        <v>0</v>
      </c>
      <c r="Y152" t="b">
        <f t="shared" si="61"/>
        <v>0</v>
      </c>
      <c r="Z152" t="b">
        <f t="shared" si="62"/>
        <v>0</v>
      </c>
      <c r="AA152" t="b">
        <f t="shared" si="63"/>
        <v>0</v>
      </c>
      <c r="AB152" t="b">
        <f t="shared" si="64"/>
        <v>0</v>
      </c>
      <c r="AC152" t="b">
        <f t="shared" si="65"/>
        <v>1</v>
      </c>
      <c r="AD152" t="b">
        <f t="shared" si="66"/>
        <v>1</v>
      </c>
      <c r="AE152" t="b">
        <f t="shared" si="67"/>
        <v>0</v>
      </c>
      <c r="AF152" t="b">
        <f t="shared" si="68"/>
        <v>1</v>
      </c>
      <c r="AG152" t="b">
        <f t="shared" si="69"/>
        <v>0</v>
      </c>
      <c r="AH152" t="b">
        <f t="shared" si="70"/>
        <v>0</v>
      </c>
      <c r="AI152" t="b">
        <f t="shared" si="71"/>
        <v>0</v>
      </c>
    </row>
    <row r="153" spans="1:35" x14ac:dyDescent="0.2">
      <c r="A153" s="10" t="s">
        <v>16</v>
      </c>
      <c r="B153" s="24">
        <v>7.2552489189999996</v>
      </c>
      <c r="C153" s="10">
        <v>62</v>
      </c>
      <c r="D153" s="10" t="s">
        <v>9</v>
      </c>
      <c r="E153" s="10"/>
      <c r="F153" s="10">
        <v>1</v>
      </c>
      <c r="G153" s="10">
        <v>0</v>
      </c>
      <c r="H153" s="10">
        <v>0</v>
      </c>
      <c r="I153" s="10">
        <v>0</v>
      </c>
      <c r="J153" s="10" t="s">
        <v>91</v>
      </c>
      <c r="K153" s="10">
        <v>1</v>
      </c>
      <c r="L153">
        <f t="shared" si="48"/>
        <v>1</v>
      </c>
      <c r="M153">
        <f t="shared" si="49"/>
        <v>0</v>
      </c>
      <c r="N153">
        <f t="shared" si="50"/>
        <v>0</v>
      </c>
      <c r="O153">
        <f t="shared" si="51"/>
        <v>0</v>
      </c>
      <c r="P153" t="b">
        <f t="shared" si="52"/>
        <v>0</v>
      </c>
      <c r="Q153">
        <f t="shared" si="53"/>
        <v>0</v>
      </c>
      <c r="R153" t="b">
        <f t="shared" si="54"/>
        <v>0</v>
      </c>
      <c r="S153">
        <f t="shared" si="55"/>
        <v>0</v>
      </c>
      <c r="T153" t="b">
        <f t="shared" si="56"/>
        <v>0</v>
      </c>
      <c r="U153">
        <f t="shared" si="57"/>
        <v>0</v>
      </c>
      <c r="V153" t="b">
        <f t="shared" si="58"/>
        <v>0</v>
      </c>
      <c r="W153" t="b">
        <f t="shared" si="59"/>
        <v>0</v>
      </c>
      <c r="X153" t="b">
        <f t="shared" si="60"/>
        <v>0</v>
      </c>
      <c r="Y153" t="b">
        <f t="shared" si="61"/>
        <v>0</v>
      </c>
      <c r="Z153" t="b">
        <f t="shared" si="62"/>
        <v>0</v>
      </c>
      <c r="AA153" t="b">
        <f t="shared" si="63"/>
        <v>0</v>
      </c>
      <c r="AB153" t="b">
        <f t="shared" si="64"/>
        <v>0</v>
      </c>
      <c r="AC153" t="b">
        <f t="shared" si="65"/>
        <v>0</v>
      </c>
      <c r="AD153" t="b">
        <f t="shared" si="66"/>
        <v>0</v>
      </c>
      <c r="AE153" t="b">
        <f t="shared" si="67"/>
        <v>0</v>
      </c>
      <c r="AF153" t="b">
        <f t="shared" si="68"/>
        <v>0</v>
      </c>
      <c r="AG153" t="b">
        <f t="shared" si="69"/>
        <v>0</v>
      </c>
      <c r="AH153" t="b">
        <f t="shared" si="70"/>
        <v>0</v>
      </c>
      <c r="AI153" t="b">
        <f t="shared" si="71"/>
        <v>0</v>
      </c>
    </row>
    <row r="154" spans="1:35" x14ac:dyDescent="0.2">
      <c r="A154" s="21" t="s">
        <v>16</v>
      </c>
      <c r="B154" s="23">
        <v>4.4798871480000004</v>
      </c>
      <c r="C154" s="21">
        <v>60</v>
      </c>
      <c r="D154" s="21" t="s">
        <v>9</v>
      </c>
      <c r="E154" s="21"/>
      <c r="F154" s="21">
        <v>1</v>
      </c>
      <c r="G154" s="21">
        <v>1</v>
      </c>
      <c r="H154" s="21">
        <v>0</v>
      </c>
      <c r="I154" s="21">
        <v>1</v>
      </c>
      <c r="J154" s="21" t="s">
        <v>91</v>
      </c>
      <c r="K154" s="10">
        <v>1</v>
      </c>
      <c r="L154">
        <f t="shared" si="48"/>
        <v>1</v>
      </c>
      <c r="M154">
        <f t="shared" si="49"/>
        <v>1</v>
      </c>
      <c r="N154">
        <f t="shared" si="50"/>
        <v>0</v>
      </c>
      <c r="O154">
        <f t="shared" si="51"/>
        <v>1</v>
      </c>
      <c r="P154" t="b">
        <f t="shared" si="52"/>
        <v>1</v>
      </c>
      <c r="Q154">
        <f t="shared" si="53"/>
        <v>1</v>
      </c>
      <c r="R154" t="b">
        <f t="shared" si="54"/>
        <v>0</v>
      </c>
      <c r="S154">
        <f t="shared" si="55"/>
        <v>0</v>
      </c>
      <c r="T154" t="b">
        <f t="shared" si="56"/>
        <v>1</v>
      </c>
      <c r="U154">
        <f t="shared" si="57"/>
        <v>1</v>
      </c>
      <c r="V154" t="b">
        <f t="shared" si="58"/>
        <v>0</v>
      </c>
      <c r="W154" t="b">
        <f t="shared" si="59"/>
        <v>1</v>
      </c>
      <c r="X154" t="b">
        <f t="shared" si="60"/>
        <v>0</v>
      </c>
      <c r="Y154" t="b">
        <f t="shared" si="61"/>
        <v>0</v>
      </c>
      <c r="Z154" t="b">
        <f t="shared" si="62"/>
        <v>0</v>
      </c>
      <c r="AA154" t="b">
        <f t="shared" si="63"/>
        <v>1</v>
      </c>
      <c r="AB154" t="b">
        <f t="shared" si="64"/>
        <v>0</v>
      </c>
      <c r="AC154" t="b">
        <f t="shared" si="65"/>
        <v>1</v>
      </c>
      <c r="AD154" t="b">
        <f t="shared" si="66"/>
        <v>1</v>
      </c>
      <c r="AE154" t="b">
        <f t="shared" si="67"/>
        <v>1</v>
      </c>
      <c r="AF154" t="b">
        <f t="shared" si="68"/>
        <v>1</v>
      </c>
      <c r="AG154" t="b">
        <f t="shared" si="69"/>
        <v>0</v>
      </c>
      <c r="AH154" t="b">
        <f t="shared" si="70"/>
        <v>1</v>
      </c>
      <c r="AI154" t="b">
        <f t="shared" si="71"/>
        <v>1</v>
      </c>
    </row>
    <row r="155" spans="1:35" x14ac:dyDescent="0.2">
      <c r="A155" s="21" t="s">
        <v>16</v>
      </c>
      <c r="B155" s="23">
        <v>4.4268055569999998</v>
      </c>
      <c r="C155" s="21">
        <v>78</v>
      </c>
      <c r="D155" s="21" t="s">
        <v>9</v>
      </c>
      <c r="E155" s="21"/>
      <c r="F155" s="21">
        <v>1</v>
      </c>
      <c r="G155" s="21">
        <v>1</v>
      </c>
      <c r="H155" s="21">
        <v>0</v>
      </c>
      <c r="I155" s="21">
        <v>1</v>
      </c>
      <c r="J155" s="21" t="s">
        <v>91</v>
      </c>
      <c r="K155" s="10">
        <v>1</v>
      </c>
      <c r="L155">
        <f t="shared" si="48"/>
        <v>1</v>
      </c>
      <c r="M155">
        <f t="shared" si="49"/>
        <v>1</v>
      </c>
      <c r="N155">
        <f t="shared" si="50"/>
        <v>0</v>
      </c>
      <c r="O155">
        <f t="shared" si="51"/>
        <v>1</v>
      </c>
      <c r="P155" t="b">
        <f t="shared" si="52"/>
        <v>1</v>
      </c>
      <c r="Q155">
        <f t="shared" si="53"/>
        <v>1</v>
      </c>
      <c r="R155" t="b">
        <f t="shared" si="54"/>
        <v>0</v>
      </c>
      <c r="S155">
        <f t="shared" si="55"/>
        <v>0</v>
      </c>
      <c r="T155" t="b">
        <f t="shared" si="56"/>
        <v>1</v>
      </c>
      <c r="U155">
        <f t="shared" si="57"/>
        <v>1</v>
      </c>
      <c r="V155" t="b">
        <f t="shared" si="58"/>
        <v>0</v>
      </c>
      <c r="W155" t="b">
        <f t="shared" si="59"/>
        <v>1</v>
      </c>
      <c r="X155" t="b">
        <f t="shared" si="60"/>
        <v>0</v>
      </c>
      <c r="Y155" t="b">
        <f t="shared" si="61"/>
        <v>0</v>
      </c>
      <c r="Z155" t="b">
        <f t="shared" si="62"/>
        <v>0</v>
      </c>
      <c r="AA155" t="b">
        <f t="shared" si="63"/>
        <v>1</v>
      </c>
      <c r="AB155" t="b">
        <f t="shared" si="64"/>
        <v>0</v>
      </c>
      <c r="AC155" t="b">
        <f t="shared" si="65"/>
        <v>1</v>
      </c>
      <c r="AD155" t="b">
        <f t="shared" si="66"/>
        <v>1</v>
      </c>
      <c r="AE155" t="b">
        <f t="shared" si="67"/>
        <v>1</v>
      </c>
      <c r="AF155" t="b">
        <f t="shared" si="68"/>
        <v>1</v>
      </c>
      <c r="AG155" t="b">
        <f t="shared" si="69"/>
        <v>0</v>
      </c>
      <c r="AH155" t="b">
        <f t="shared" si="70"/>
        <v>1</v>
      </c>
      <c r="AI155" t="b">
        <f t="shared" si="71"/>
        <v>1</v>
      </c>
    </row>
    <row r="156" spans="1:35" x14ac:dyDescent="0.2">
      <c r="A156" s="21" t="s">
        <v>16</v>
      </c>
      <c r="B156" s="23">
        <v>4.9676454559999996</v>
      </c>
      <c r="C156" s="21">
        <v>67</v>
      </c>
      <c r="D156" s="21" t="s">
        <v>9</v>
      </c>
      <c r="E156" s="21"/>
      <c r="F156" s="21">
        <v>1</v>
      </c>
      <c r="G156" s="21">
        <v>0</v>
      </c>
      <c r="H156" s="21">
        <v>1</v>
      </c>
      <c r="I156" s="21">
        <v>1</v>
      </c>
      <c r="J156" s="21" t="s">
        <v>91</v>
      </c>
      <c r="K156" s="10">
        <v>1</v>
      </c>
      <c r="L156">
        <f t="shared" si="48"/>
        <v>1</v>
      </c>
      <c r="M156">
        <f t="shared" si="49"/>
        <v>0</v>
      </c>
      <c r="N156">
        <f t="shared" si="50"/>
        <v>1</v>
      </c>
      <c r="O156">
        <f t="shared" si="51"/>
        <v>1</v>
      </c>
      <c r="P156" t="b">
        <f t="shared" si="52"/>
        <v>0</v>
      </c>
      <c r="Q156">
        <f t="shared" si="53"/>
        <v>0</v>
      </c>
      <c r="R156" t="b">
        <f t="shared" si="54"/>
        <v>1</v>
      </c>
      <c r="S156">
        <f t="shared" si="55"/>
        <v>1</v>
      </c>
      <c r="T156" t="b">
        <f t="shared" si="56"/>
        <v>1</v>
      </c>
      <c r="U156">
        <f t="shared" si="57"/>
        <v>1</v>
      </c>
      <c r="V156" t="b">
        <f t="shared" si="58"/>
        <v>0</v>
      </c>
      <c r="W156" t="b">
        <f t="shared" si="59"/>
        <v>0</v>
      </c>
      <c r="X156" t="b">
        <f t="shared" si="60"/>
        <v>1</v>
      </c>
      <c r="Y156" t="b">
        <f t="shared" si="61"/>
        <v>1</v>
      </c>
      <c r="Z156" t="b">
        <f t="shared" si="62"/>
        <v>0</v>
      </c>
      <c r="AA156" t="b">
        <f t="shared" si="63"/>
        <v>0</v>
      </c>
      <c r="AB156" t="b">
        <f t="shared" si="64"/>
        <v>1</v>
      </c>
      <c r="AC156" t="b">
        <f t="shared" si="65"/>
        <v>1</v>
      </c>
      <c r="AD156" t="b">
        <f t="shared" si="66"/>
        <v>1</v>
      </c>
      <c r="AE156" t="b">
        <f t="shared" si="67"/>
        <v>0</v>
      </c>
      <c r="AF156" t="b">
        <f t="shared" si="68"/>
        <v>1</v>
      </c>
      <c r="AG156" t="b">
        <f t="shared" si="69"/>
        <v>1</v>
      </c>
      <c r="AH156" t="b">
        <f t="shared" si="70"/>
        <v>1</v>
      </c>
      <c r="AI156" t="b">
        <f t="shared" si="71"/>
        <v>1</v>
      </c>
    </row>
    <row r="157" spans="1:35" x14ac:dyDescent="0.2">
      <c r="A157" s="21" t="s">
        <v>16</v>
      </c>
      <c r="B157" s="23">
        <v>7.4490138779999997</v>
      </c>
      <c r="C157" s="21">
        <v>66</v>
      </c>
      <c r="D157" s="21" t="s">
        <v>9</v>
      </c>
      <c r="E157" s="21"/>
      <c r="F157" s="21">
        <v>1</v>
      </c>
      <c r="G157" s="21">
        <v>0</v>
      </c>
      <c r="H157" s="21">
        <v>1</v>
      </c>
      <c r="I157" s="21">
        <v>1</v>
      </c>
      <c r="J157" s="21" t="s">
        <v>91</v>
      </c>
      <c r="K157" s="10">
        <v>1</v>
      </c>
      <c r="L157">
        <f t="shared" si="48"/>
        <v>1</v>
      </c>
      <c r="M157">
        <f t="shared" si="49"/>
        <v>0</v>
      </c>
      <c r="N157">
        <f t="shared" si="50"/>
        <v>1</v>
      </c>
      <c r="O157">
        <f t="shared" si="51"/>
        <v>1</v>
      </c>
      <c r="P157" t="b">
        <f t="shared" si="52"/>
        <v>0</v>
      </c>
      <c r="Q157">
        <f t="shared" si="53"/>
        <v>0</v>
      </c>
      <c r="R157" t="b">
        <f t="shared" si="54"/>
        <v>1</v>
      </c>
      <c r="S157">
        <f t="shared" si="55"/>
        <v>1</v>
      </c>
      <c r="T157" t="b">
        <f t="shared" si="56"/>
        <v>1</v>
      </c>
      <c r="U157">
        <f t="shared" si="57"/>
        <v>1</v>
      </c>
      <c r="V157" t="b">
        <f t="shared" si="58"/>
        <v>0</v>
      </c>
      <c r="W157" t="b">
        <f t="shared" si="59"/>
        <v>0</v>
      </c>
      <c r="X157" t="b">
        <f t="shared" si="60"/>
        <v>1</v>
      </c>
      <c r="Y157" t="b">
        <f t="shared" si="61"/>
        <v>1</v>
      </c>
      <c r="Z157" t="b">
        <f t="shared" si="62"/>
        <v>0</v>
      </c>
      <c r="AA157" t="b">
        <f t="shared" si="63"/>
        <v>0</v>
      </c>
      <c r="AB157" t="b">
        <f t="shared" si="64"/>
        <v>1</v>
      </c>
      <c r="AC157" t="b">
        <f t="shared" si="65"/>
        <v>1</v>
      </c>
      <c r="AD157" t="b">
        <f t="shared" si="66"/>
        <v>1</v>
      </c>
      <c r="AE157" t="b">
        <f t="shared" si="67"/>
        <v>0</v>
      </c>
      <c r="AF157" t="b">
        <f t="shared" si="68"/>
        <v>1</v>
      </c>
      <c r="AG157" t="b">
        <f t="shared" si="69"/>
        <v>1</v>
      </c>
      <c r="AH157" t="b">
        <f t="shared" si="70"/>
        <v>1</v>
      </c>
      <c r="AI157" t="b">
        <f t="shared" si="71"/>
        <v>1</v>
      </c>
    </row>
    <row r="158" spans="1:35" x14ac:dyDescent="0.2">
      <c r="A158" s="21" t="s">
        <v>16</v>
      </c>
      <c r="B158" s="23">
        <v>4.0073969509999996</v>
      </c>
      <c r="C158" s="21">
        <v>75</v>
      </c>
      <c r="D158" s="21" t="s">
        <v>9</v>
      </c>
      <c r="E158" s="21"/>
      <c r="F158" s="21">
        <v>1</v>
      </c>
      <c r="G158" s="21">
        <v>0</v>
      </c>
      <c r="H158" s="21">
        <v>1</v>
      </c>
      <c r="I158" s="21">
        <v>1</v>
      </c>
      <c r="J158" s="21" t="s">
        <v>91</v>
      </c>
      <c r="K158" s="10">
        <v>1</v>
      </c>
      <c r="L158">
        <f t="shared" si="48"/>
        <v>1</v>
      </c>
      <c r="M158">
        <f t="shared" si="49"/>
        <v>0</v>
      </c>
      <c r="N158">
        <f t="shared" si="50"/>
        <v>1</v>
      </c>
      <c r="O158">
        <f t="shared" si="51"/>
        <v>1</v>
      </c>
      <c r="P158" t="b">
        <f t="shared" si="52"/>
        <v>0</v>
      </c>
      <c r="Q158">
        <f t="shared" si="53"/>
        <v>0</v>
      </c>
      <c r="R158" t="b">
        <f t="shared" si="54"/>
        <v>1</v>
      </c>
      <c r="S158">
        <f t="shared" si="55"/>
        <v>1</v>
      </c>
      <c r="T158" t="b">
        <f t="shared" si="56"/>
        <v>1</v>
      </c>
      <c r="U158">
        <f t="shared" si="57"/>
        <v>1</v>
      </c>
      <c r="V158" t="b">
        <f t="shared" si="58"/>
        <v>0</v>
      </c>
      <c r="W158" t="b">
        <f t="shared" si="59"/>
        <v>0</v>
      </c>
      <c r="X158" t="b">
        <f t="shared" si="60"/>
        <v>1</v>
      </c>
      <c r="Y158" t="b">
        <f t="shared" si="61"/>
        <v>1</v>
      </c>
      <c r="Z158" t="b">
        <f t="shared" si="62"/>
        <v>0</v>
      </c>
      <c r="AA158" t="b">
        <f t="shared" si="63"/>
        <v>0</v>
      </c>
      <c r="AB158" t="b">
        <f t="shared" si="64"/>
        <v>1</v>
      </c>
      <c r="AC158" t="b">
        <f t="shared" si="65"/>
        <v>1</v>
      </c>
      <c r="AD158" t="b">
        <f t="shared" si="66"/>
        <v>1</v>
      </c>
      <c r="AE158" t="b">
        <f t="shared" si="67"/>
        <v>0</v>
      </c>
      <c r="AF158" t="b">
        <f t="shared" si="68"/>
        <v>1</v>
      </c>
      <c r="AG158" t="b">
        <f t="shared" si="69"/>
        <v>1</v>
      </c>
      <c r="AH158" t="b">
        <f t="shared" si="70"/>
        <v>1</v>
      </c>
      <c r="AI158" t="b">
        <f t="shared" si="71"/>
        <v>1</v>
      </c>
    </row>
    <row r="159" spans="1:35" x14ac:dyDescent="0.2">
      <c r="A159" s="21" t="s">
        <v>16</v>
      </c>
      <c r="B159" s="23">
        <v>10.04713289</v>
      </c>
      <c r="C159" s="21">
        <v>67</v>
      </c>
      <c r="D159" s="21" t="s">
        <v>9</v>
      </c>
      <c r="E159" s="21"/>
      <c r="F159" s="21">
        <v>1</v>
      </c>
      <c r="G159" s="21">
        <v>1</v>
      </c>
      <c r="H159" s="21">
        <v>1</v>
      </c>
      <c r="I159" s="21">
        <v>1</v>
      </c>
      <c r="J159" s="21" t="s">
        <v>91</v>
      </c>
      <c r="K159" s="10">
        <v>1</v>
      </c>
      <c r="L159">
        <f t="shared" si="48"/>
        <v>1</v>
      </c>
      <c r="M159">
        <f t="shared" si="49"/>
        <v>1</v>
      </c>
      <c r="N159">
        <f t="shared" si="50"/>
        <v>1</v>
      </c>
      <c r="O159">
        <f t="shared" si="51"/>
        <v>1</v>
      </c>
      <c r="P159" t="b">
        <f t="shared" si="52"/>
        <v>1</v>
      </c>
      <c r="Q159">
        <f t="shared" si="53"/>
        <v>1</v>
      </c>
      <c r="R159" t="b">
        <f t="shared" si="54"/>
        <v>1</v>
      </c>
      <c r="S159">
        <f t="shared" si="55"/>
        <v>1</v>
      </c>
      <c r="T159" t="b">
        <f t="shared" si="56"/>
        <v>1</v>
      </c>
      <c r="U159">
        <f t="shared" si="57"/>
        <v>1</v>
      </c>
      <c r="V159" t="b">
        <f t="shared" si="58"/>
        <v>1</v>
      </c>
      <c r="W159" t="b">
        <f t="shared" si="59"/>
        <v>1</v>
      </c>
      <c r="X159" t="b">
        <f t="shared" si="60"/>
        <v>1</v>
      </c>
      <c r="Y159" t="b">
        <f t="shared" si="61"/>
        <v>1</v>
      </c>
      <c r="Z159" t="b">
        <f t="shared" si="62"/>
        <v>1</v>
      </c>
      <c r="AA159" t="b">
        <f t="shared" si="63"/>
        <v>1</v>
      </c>
      <c r="AB159" t="b">
        <f t="shared" si="64"/>
        <v>1</v>
      </c>
      <c r="AC159" t="b">
        <f t="shared" si="65"/>
        <v>1</v>
      </c>
      <c r="AD159" t="b">
        <f t="shared" si="66"/>
        <v>1</v>
      </c>
      <c r="AE159" t="b">
        <f t="shared" si="67"/>
        <v>1</v>
      </c>
      <c r="AF159" t="b">
        <f t="shared" si="68"/>
        <v>1</v>
      </c>
      <c r="AG159" t="b">
        <f t="shared" si="69"/>
        <v>1</v>
      </c>
      <c r="AH159" t="b">
        <f t="shared" si="70"/>
        <v>1</v>
      </c>
      <c r="AI159" t="b">
        <f t="shared" si="71"/>
        <v>1</v>
      </c>
    </row>
    <row r="160" spans="1:35" x14ac:dyDescent="0.2">
      <c r="A160" s="21" t="s">
        <v>16</v>
      </c>
      <c r="B160" s="23">
        <v>6.5036704729999997</v>
      </c>
      <c r="C160" s="21">
        <v>77</v>
      </c>
      <c r="D160" s="21" t="s">
        <v>9</v>
      </c>
      <c r="E160" s="21"/>
      <c r="F160" s="21">
        <v>1</v>
      </c>
      <c r="G160" s="21">
        <v>1</v>
      </c>
      <c r="H160" s="21">
        <v>1</v>
      </c>
      <c r="I160" s="21">
        <v>1</v>
      </c>
      <c r="J160" s="21" t="s">
        <v>91</v>
      </c>
      <c r="K160" s="10">
        <v>1</v>
      </c>
      <c r="L160">
        <f t="shared" si="48"/>
        <v>1</v>
      </c>
      <c r="M160">
        <f t="shared" si="49"/>
        <v>1</v>
      </c>
      <c r="N160">
        <f t="shared" si="50"/>
        <v>1</v>
      </c>
      <c r="O160">
        <f t="shared" si="51"/>
        <v>1</v>
      </c>
      <c r="P160" t="b">
        <f t="shared" si="52"/>
        <v>1</v>
      </c>
      <c r="Q160">
        <f t="shared" si="53"/>
        <v>1</v>
      </c>
      <c r="R160" t="b">
        <f t="shared" si="54"/>
        <v>1</v>
      </c>
      <c r="S160">
        <f t="shared" si="55"/>
        <v>1</v>
      </c>
      <c r="T160" t="b">
        <f t="shared" si="56"/>
        <v>1</v>
      </c>
      <c r="U160">
        <f t="shared" si="57"/>
        <v>1</v>
      </c>
      <c r="V160" t="b">
        <f t="shared" si="58"/>
        <v>1</v>
      </c>
      <c r="W160" t="b">
        <f t="shared" si="59"/>
        <v>1</v>
      </c>
      <c r="X160" t="b">
        <f t="shared" si="60"/>
        <v>1</v>
      </c>
      <c r="Y160" t="b">
        <f t="shared" si="61"/>
        <v>1</v>
      </c>
      <c r="Z160" t="b">
        <f t="shared" si="62"/>
        <v>1</v>
      </c>
      <c r="AA160" t="b">
        <f t="shared" si="63"/>
        <v>1</v>
      </c>
      <c r="AB160" t="b">
        <f t="shared" si="64"/>
        <v>1</v>
      </c>
      <c r="AC160" t="b">
        <f t="shared" si="65"/>
        <v>1</v>
      </c>
      <c r="AD160" t="b">
        <f t="shared" si="66"/>
        <v>1</v>
      </c>
      <c r="AE160" t="b">
        <f t="shared" si="67"/>
        <v>1</v>
      </c>
      <c r="AF160" t="b">
        <f t="shared" si="68"/>
        <v>1</v>
      </c>
      <c r="AG160" t="b">
        <f t="shared" si="69"/>
        <v>1</v>
      </c>
      <c r="AH160" t="b">
        <f t="shared" si="70"/>
        <v>1</v>
      </c>
      <c r="AI160" t="b">
        <f t="shared" si="71"/>
        <v>1</v>
      </c>
    </row>
    <row r="161" spans="1:35" x14ac:dyDescent="0.2">
      <c r="A161" s="21" t="s">
        <v>16</v>
      </c>
      <c r="B161" s="23">
        <v>3.3723491669999999</v>
      </c>
      <c r="C161" s="21">
        <v>73</v>
      </c>
      <c r="D161" s="21" t="s">
        <v>9</v>
      </c>
      <c r="E161" s="21"/>
      <c r="F161" s="21">
        <v>1</v>
      </c>
      <c r="G161" s="21">
        <v>1</v>
      </c>
      <c r="H161" s="21">
        <v>1</v>
      </c>
      <c r="I161" s="21">
        <v>1</v>
      </c>
      <c r="J161" s="21" t="s">
        <v>91</v>
      </c>
      <c r="K161" s="10">
        <v>1</v>
      </c>
      <c r="L161">
        <f t="shared" si="48"/>
        <v>1</v>
      </c>
      <c r="M161">
        <f t="shared" si="49"/>
        <v>1</v>
      </c>
      <c r="N161">
        <f t="shared" si="50"/>
        <v>1</v>
      </c>
      <c r="O161">
        <f t="shared" si="51"/>
        <v>1</v>
      </c>
      <c r="P161" t="b">
        <f t="shared" si="52"/>
        <v>1</v>
      </c>
      <c r="Q161">
        <f t="shared" si="53"/>
        <v>1</v>
      </c>
      <c r="R161" t="b">
        <f t="shared" si="54"/>
        <v>1</v>
      </c>
      <c r="S161">
        <f t="shared" si="55"/>
        <v>1</v>
      </c>
      <c r="T161" t="b">
        <f t="shared" si="56"/>
        <v>1</v>
      </c>
      <c r="U161">
        <f t="shared" si="57"/>
        <v>1</v>
      </c>
      <c r="V161" t="b">
        <f t="shared" si="58"/>
        <v>1</v>
      </c>
      <c r="W161" t="b">
        <f t="shared" si="59"/>
        <v>1</v>
      </c>
      <c r="X161" t="b">
        <f t="shared" si="60"/>
        <v>1</v>
      </c>
      <c r="Y161" t="b">
        <f t="shared" si="61"/>
        <v>1</v>
      </c>
      <c r="Z161" t="b">
        <f t="shared" si="62"/>
        <v>1</v>
      </c>
      <c r="AA161" t="b">
        <f t="shared" si="63"/>
        <v>1</v>
      </c>
      <c r="AB161" t="b">
        <f t="shared" si="64"/>
        <v>1</v>
      </c>
      <c r="AC161" t="b">
        <f t="shared" si="65"/>
        <v>1</v>
      </c>
      <c r="AD161" t="b">
        <f t="shared" si="66"/>
        <v>1</v>
      </c>
      <c r="AE161" t="b">
        <f t="shared" si="67"/>
        <v>1</v>
      </c>
      <c r="AF161" t="b">
        <f t="shared" si="68"/>
        <v>1</v>
      </c>
      <c r="AG161" t="b">
        <f t="shared" si="69"/>
        <v>1</v>
      </c>
      <c r="AH161" t="b">
        <f t="shared" si="70"/>
        <v>1</v>
      </c>
      <c r="AI161" t="b">
        <f t="shared" si="71"/>
        <v>1</v>
      </c>
    </row>
    <row r="162" spans="1:35" x14ac:dyDescent="0.2">
      <c r="A162" s="21" t="s">
        <v>16</v>
      </c>
      <c r="B162" s="23">
        <v>4.2871140130000001</v>
      </c>
      <c r="C162" s="21">
        <v>63</v>
      </c>
      <c r="D162" s="21" t="s">
        <v>9</v>
      </c>
      <c r="E162" s="21"/>
      <c r="F162" s="21">
        <v>1</v>
      </c>
      <c r="G162" s="21">
        <v>1</v>
      </c>
      <c r="H162" s="21">
        <v>1</v>
      </c>
      <c r="I162" s="21">
        <v>1</v>
      </c>
      <c r="J162" s="21" t="s">
        <v>91</v>
      </c>
      <c r="K162" s="10">
        <v>1</v>
      </c>
      <c r="L162">
        <f t="shared" si="48"/>
        <v>1</v>
      </c>
      <c r="M162">
        <f t="shared" si="49"/>
        <v>1</v>
      </c>
      <c r="N162">
        <f t="shared" si="50"/>
        <v>1</v>
      </c>
      <c r="O162">
        <f t="shared" si="51"/>
        <v>1</v>
      </c>
      <c r="P162" t="b">
        <f t="shared" si="52"/>
        <v>1</v>
      </c>
      <c r="Q162">
        <f t="shared" si="53"/>
        <v>1</v>
      </c>
      <c r="R162" t="b">
        <f t="shared" si="54"/>
        <v>1</v>
      </c>
      <c r="S162">
        <f t="shared" si="55"/>
        <v>1</v>
      </c>
      <c r="T162" t="b">
        <f t="shared" si="56"/>
        <v>1</v>
      </c>
      <c r="U162">
        <f t="shared" si="57"/>
        <v>1</v>
      </c>
      <c r="V162" t="b">
        <f t="shared" si="58"/>
        <v>1</v>
      </c>
      <c r="W162" t="b">
        <f t="shared" si="59"/>
        <v>1</v>
      </c>
      <c r="X162" t="b">
        <f t="shared" si="60"/>
        <v>1</v>
      </c>
      <c r="Y162" t="b">
        <f t="shared" si="61"/>
        <v>1</v>
      </c>
      <c r="Z162" t="b">
        <f t="shared" si="62"/>
        <v>1</v>
      </c>
      <c r="AA162" t="b">
        <f t="shared" si="63"/>
        <v>1</v>
      </c>
      <c r="AB162" t="b">
        <f t="shared" si="64"/>
        <v>1</v>
      </c>
      <c r="AC162" t="b">
        <f t="shared" si="65"/>
        <v>1</v>
      </c>
      <c r="AD162" t="b">
        <f t="shared" si="66"/>
        <v>1</v>
      </c>
      <c r="AE162" t="b">
        <f t="shared" si="67"/>
        <v>1</v>
      </c>
      <c r="AF162" t="b">
        <f t="shared" si="68"/>
        <v>1</v>
      </c>
      <c r="AG162" t="b">
        <f t="shared" si="69"/>
        <v>1</v>
      </c>
      <c r="AH162" t="b">
        <f t="shared" si="70"/>
        <v>1</v>
      </c>
      <c r="AI162" t="b">
        <f t="shared" si="71"/>
        <v>1</v>
      </c>
    </row>
    <row r="163" spans="1:35" x14ac:dyDescent="0.2">
      <c r="A163" s="21" t="s">
        <v>16</v>
      </c>
      <c r="B163" s="23">
        <v>8.4718958880000006</v>
      </c>
      <c r="C163" s="21">
        <v>69</v>
      </c>
      <c r="D163" s="21" t="s">
        <v>9</v>
      </c>
      <c r="E163" s="21"/>
      <c r="F163" s="21">
        <v>1</v>
      </c>
      <c r="G163" s="21">
        <v>1</v>
      </c>
      <c r="H163" s="21">
        <v>1</v>
      </c>
      <c r="I163" s="21">
        <v>1</v>
      </c>
      <c r="J163" s="21" t="s">
        <v>91</v>
      </c>
      <c r="K163" s="10">
        <v>1</v>
      </c>
      <c r="L163">
        <f t="shared" si="48"/>
        <v>1</v>
      </c>
      <c r="M163">
        <f t="shared" si="49"/>
        <v>1</v>
      </c>
      <c r="N163">
        <f t="shared" si="50"/>
        <v>1</v>
      </c>
      <c r="O163">
        <f t="shared" si="51"/>
        <v>1</v>
      </c>
      <c r="P163" t="b">
        <f t="shared" si="52"/>
        <v>1</v>
      </c>
      <c r="Q163">
        <f t="shared" si="53"/>
        <v>1</v>
      </c>
      <c r="R163" t="b">
        <f t="shared" si="54"/>
        <v>1</v>
      </c>
      <c r="S163">
        <f t="shared" si="55"/>
        <v>1</v>
      </c>
      <c r="T163" t="b">
        <f t="shared" si="56"/>
        <v>1</v>
      </c>
      <c r="U163">
        <f t="shared" si="57"/>
        <v>1</v>
      </c>
      <c r="V163" t="b">
        <f t="shared" si="58"/>
        <v>1</v>
      </c>
      <c r="W163" t="b">
        <f t="shared" si="59"/>
        <v>1</v>
      </c>
      <c r="X163" t="b">
        <f t="shared" si="60"/>
        <v>1</v>
      </c>
      <c r="Y163" t="b">
        <f t="shared" si="61"/>
        <v>1</v>
      </c>
      <c r="Z163" t="b">
        <f t="shared" si="62"/>
        <v>1</v>
      </c>
      <c r="AA163" t="b">
        <f t="shared" si="63"/>
        <v>1</v>
      </c>
      <c r="AB163" t="b">
        <f t="shared" si="64"/>
        <v>1</v>
      </c>
      <c r="AC163" t="b">
        <f t="shared" si="65"/>
        <v>1</v>
      </c>
      <c r="AD163" t="b">
        <f t="shared" si="66"/>
        <v>1</v>
      </c>
      <c r="AE163" t="b">
        <f t="shared" si="67"/>
        <v>1</v>
      </c>
      <c r="AF163" t="b">
        <f t="shared" si="68"/>
        <v>1</v>
      </c>
      <c r="AG163" t="b">
        <f t="shared" si="69"/>
        <v>1</v>
      </c>
      <c r="AH163" t="b">
        <f t="shared" si="70"/>
        <v>1</v>
      </c>
      <c r="AI163" t="b">
        <f t="shared" si="71"/>
        <v>1</v>
      </c>
    </row>
    <row r="164" spans="1:35" x14ac:dyDescent="0.2">
      <c r="A164" s="21" t="s">
        <v>16</v>
      </c>
      <c r="B164" s="23">
        <v>6.7906220670000002</v>
      </c>
      <c r="C164" s="21">
        <v>70</v>
      </c>
      <c r="D164" s="21" t="s">
        <v>9</v>
      </c>
      <c r="E164" s="21"/>
      <c r="F164" s="21">
        <v>1</v>
      </c>
      <c r="G164" s="21">
        <v>1</v>
      </c>
      <c r="H164" s="21">
        <v>1</v>
      </c>
      <c r="I164" s="21">
        <v>1</v>
      </c>
      <c r="J164" s="21" t="s">
        <v>91</v>
      </c>
      <c r="K164" s="10">
        <v>1</v>
      </c>
      <c r="L164">
        <f t="shared" si="48"/>
        <v>1</v>
      </c>
      <c r="M164">
        <f t="shared" si="49"/>
        <v>1</v>
      </c>
      <c r="N164">
        <f t="shared" si="50"/>
        <v>1</v>
      </c>
      <c r="O164">
        <f t="shared" si="51"/>
        <v>1</v>
      </c>
      <c r="P164" t="b">
        <f t="shared" si="52"/>
        <v>1</v>
      </c>
      <c r="Q164">
        <f t="shared" si="53"/>
        <v>1</v>
      </c>
      <c r="R164" t="b">
        <f t="shared" si="54"/>
        <v>1</v>
      </c>
      <c r="S164">
        <f t="shared" si="55"/>
        <v>1</v>
      </c>
      <c r="T164" t="b">
        <f t="shared" si="56"/>
        <v>1</v>
      </c>
      <c r="U164">
        <f t="shared" si="57"/>
        <v>1</v>
      </c>
      <c r="V164" t="b">
        <f t="shared" si="58"/>
        <v>1</v>
      </c>
      <c r="W164" t="b">
        <f t="shared" si="59"/>
        <v>1</v>
      </c>
      <c r="X164" t="b">
        <f t="shared" si="60"/>
        <v>1</v>
      </c>
      <c r="Y164" t="b">
        <f t="shared" si="61"/>
        <v>1</v>
      </c>
      <c r="Z164" t="b">
        <f t="shared" si="62"/>
        <v>1</v>
      </c>
      <c r="AA164" t="b">
        <f t="shared" si="63"/>
        <v>1</v>
      </c>
      <c r="AB164" t="b">
        <f t="shared" si="64"/>
        <v>1</v>
      </c>
      <c r="AC164" t="b">
        <f t="shared" si="65"/>
        <v>1</v>
      </c>
      <c r="AD164" t="b">
        <f t="shared" si="66"/>
        <v>1</v>
      </c>
      <c r="AE164" t="b">
        <f t="shared" si="67"/>
        <v>1</v>
      </c>
      <c r="AF164" t="b">
        <f t="shared" si="68"/>
        <v>1</v>
      </c>
      <c r="AG164" t="b">
        <f t="shared" si="69"/>
        <v>1</v>
      </c>
      <c r="AH164" t="b">
        <f t="shared" si="70"/>
        <v>1</v>
      </c>
      <c r="AI164" t="b">
        <f t="shared" si="71"/>
        <v>1</v>
      </c>
    </row>
    <row r="165" spans="1:35" x14ac:dyDescent="0.2">
      <c r="A165" s="10" t="s">
        <v>16</v>
      </c>
      <c r="B165" s="24">
        <v>4.6497392319999999</v>
      </c>
      <c r="C165" s="10">
        <v>60</v>
      </c>
      <c r="D165" s="10" t="s">
        <v>9</v>
      </c>
      <c r="E165" s="10"/>
      <c r="F165" s="10">
        <v>1</v>
      </c>
      <c r="G165" s="10">
        <v>0</v>
      </c>
      <c r="H165" s="10">
        <v>0</v>
      </c>
      <c r="I165" s="10">
        <v>0</v>
      </c>
      <c r="J165" s="10" t="s">
        <v>91</v>
      </c>
      <c r="K165" s="10">
        <v>1</v>
      </c>
      <c r="L165">
        <f t="shared" si="48"/>
        <v>1</v>
      </c>
      <c r="M165">
        <f t="shared" si="49"/>
        <v>0</v>
      </c>
      <c r="N165">
        <f t="shared" si="50"/>
        <v>0</v>
      </c>
      <c r="O165">
        <f t="shared" si="51"/>
        <v>0</v>
      </c>
      <c r="P165" t="b">
        <f t="shared" si="52"/>
        <v>0</v>
      </c>
      <c r="Q165">
        <f t="shared" si="53"/>
        <v>0</v>
      </c>
      <c r="R165" t="b">
        <f t="shared" si="54"/>
        <v>0</v>
      </c>
      <c r="S165">
        <f t="shared" si="55"/>
        <v>0</v>
      </c>
      <c r="T165" t="b">
        <f t="shared" si="56"/>
        <v>0</v>
      </c>
      <c r="U165">
        <f t="shared" si="57"/>
        <v>0</v>
      </c>
      <c r="V165" t="b">
        <f t="shared" si="58"/>
        <v>0</v>
      </c>
      <c r="W165" t="b">
        <f t="shared" si="59"/>
        <v>0</v>
      </c>
      <c r="X165" t="b">
        <f t="shared" si="60"/>
        <v>0</v>
      </c>
      <c r="Y165" t="b">
        <f t="shared" si="61"/>
        <v>0</v>
      </c>
      <c r="Z165" t="b">
        <f t="shared" si="62"/>
        <v>0</v>
      </c>
      <c r="AA165" t="b">
        <f t="shared" si="63"/>
        <v>0</v>
      </c>
      <c r="AB165" t="b">
        <f t="shared" si="64"/>
        <v>0</v>
      </c>
      <c r="AC165" t="b">
        <f t="shared" si="65"/>
        <v>0</v>
      </c>
      <c r="AD165" t="b">
        <f t="shared" si="66"/>
        <v>0</v>
      </c>
      <c r="AE165" t="b">
        <f t="shared" si="67"/>
        <v>0</v>
      </c>
      <c r="AF165" t="b">
        <f t="shared" si="68"/>
        <v>0</v>
      </c>
      <c r="AG165" t="b">
        <f t="shared" si="69"/>
        <v>0</v>
      </c>
      <c r="AH165" t="b">
        <f t="shared" si="70"/>
        <v>0</v>
      </c>
      <c r="AI165" t="b">
        <f t="shared" si="71"/>
        <v>0</v>
      </c>
    </row>
    <row r="166" spans="1:35" x14ac:dyDescent="0.2">
      <c r="A166" s="10" t="s">
        <v>16</v>
      </c>
      <c r="B166" s="24">
        <v>4.461746335</v>
      </c>
      <c r="C166" s="10">
        <v>60</v>
      </c>
      <c r="D166" s="10" t="s">
        <v>13</v>
      </c>
      <c r="E166" s="10"/>
      <c r="F166" s="10">
        <v>1</v>
      </c>
      <c r="G166" s="10">
        <v>0</v>
      </c>
      <c r="H166" s="10">
        <v>0</v>
      </c>
      <c r="I166" s="10">
        <v>0</v>
      </c>
      <c r="J166" s="10" t="s">
        <v>91</v>
      </c>
      <c r="K166" s="10">
        <v>1</v>
      </c>
      <c r="L166">
        <f t="shared" si="48"/>
        <v>1</v>
      </c>
      <c r="M166">
        <f t="shared" si="49"/>
        <v>0</v>
      </c>
      <c r="N166">
        <f t="shared" si="50"/>
        <v>0</v>
      </c>
      <c r="O166">
        <f t="shared" si="51"/>
        <v>0</v>
      </c>
      <c r="P166" t="b">
        <f t="shared" si="52"/>
        <v>0</v>
      </c>
      <c r="Q166">
        <f t="shared" si="53"/>
        <v>0</v>
      </c>
      <c r="R166" t="b">
        <f t="shared" si="54"/>
        <v>0</v>
      </c>
      <c r="S166">
        <f t="shared" si="55"/>
        <v>0</v>
      </c>
      <c r="T166" t="b">
        <f t="shared" si="56"/>
        <v>0</v>
      </c>
      <c r="U166">
        <f t="shared" si="57"/>
        <v>0</v>
      </c>
      <c r="V166" t="b">
        <f t="shared" si="58"/>
        <v>0</v>
      </c>
      <c r="W166" t="b">
        <f t="shared" si="59"/>
        <v>0</v>
      </c>
      <c r="X166" t="b">
        <f t="shared" si="60"/>
        <v>0</v>
      </c>
      <c r="Y166" t="b">
        <f t="shared" si="61"/>
        <v>0</v>
      </c>
      <c r="Z166" t="b">
        <f t="shared" si="62"/>
        <v>0</v>
      </c>
      <c r="AA166" t="b">
        <f t="shared" si="63"/>
        <v>0</v>
      </c>
      <c r="AB166" t="b">
        <f t="shared" si="64"/>
        <v>0</v>
      </c>
      <c r="AC166" t="b">
        <f t="shared" si="65"/>
        <v>0</v>
      </c>
      <c r="AD166" t="b">
        <f t="shared" si="66"/>
        <v>0</v>
      </c>
      <c r="AE166" t="b">
        <f t="shared" si="67"/>
        <v>0</v>
      </c>
      <c r="AF166" t="b">
        <f t="shared" si="68"/>
        <v>0</v>
      </c>
      <c r="AG166" t="b">
        <f t="shared" si="69"/>
        <v>0</v>
      </c>
      <c r="AH166" t="b">
        <f t="shared" si="70"/>
        <v>0</v>
      </c>
      <c r="AI166" t="b">
        <f t="shared" si="71"/>
        <v>0</v>
      </c>
    </row>
    <row r="167" spans="1:35" x14ac:dyDescent="0.2">
      <c r="A167" s="10" t="s">
        <v>16</v>
      </c>
      <c r="B167" s="24">
        <v>3.8612132610000001</v>
      </c>
      <c r="C167" s="10">
        <v>70</v>
      </c>
      <c r="D167" s="10" t="s">
        <v>13</v>
      </c>
      <c r="E167" s="10"/>
      <c r="F167" s="10">
        <v>1</v>
      </c>
      <c r="G167" s="10">
        <v>0</v>
      </c>
      <c r="H167" s="10">
        <v>0</v>
      </c>
      <c r="I167" s="10">
        <v>0</v>
      </c>
      <c r="J167" s="10" t="s">
        <v>91</v>
      </c>
      <c r="K167" s="10">
        <v>1</v>
      </c>
      <c r="L167">
        <f t="shared" si="48"/>
        <v>1</v>
      </c>
      <c r="M167">
        <f t="shared" si="49"/>
        <v>0</v>
      </c>
      <c r="N167">
        <f t="shared" si="50"/>
        <v>0</v>
      </c>
      <c r="O167">
        <f t="shared" si="51"/>
        <v>0</v>
      </c>
      <c r="P167" t="b">
        <f t="shared" si="52"/>
        <v>0</v>
      </c>
      <c r="Q167">
        <f t="shared" si="53"/>
        <v>0</v>
      </c>
      <c r="R167" t="b">
        <f t="shared" si="54"/>
        <v>0</v>
      </c>
      <c r="S167">
        <f t="shared" si="55"/>
        <v>0</v>
      </c>
      <c r="T167" t="b">
        <f t="shared" si="56"/>
        <v>0</v>
      </c>
      <c r="U167">
        <f t="shared" si="57"/>
        <v>0</v>
      </c>
      <c r="V167" t="b">
        <f t="shared" si="58"/>
        <v>0</v>
      </c>
      <c r="W167" t="b">
        <f t="shared" si="59"/>
        <v>0</v>
      </c>
      <c r="X167" t="b">
        <f t="shared" si="60"/>
        <v>0</v>
      </c>
      <c r="Y167" t="b">
        <f t="shared" si="61"/>
        <v>0</v>
      </c>
      <c r="Z167" t="b">
        <f t="shared" si="62"/>
        <v>0</v>
      </c>
      <c r="AA167" t="b">
        <f t="shared" si="63"/>
        <v>0</v>
      </c>
      <c r="AB167" t="b">
        <f t="shared" si="64"/>
        <v>0</v>
      </c>
      <c r="AC167" t="b">
        <f t="shared" si="65"/>
        <v>0</v>
      </c>
      <c r="AD167" t="b">
        <f t="shared" si="66"/>
        <v>0</v>
      </c>
      <c r="AE167" t="b">
        <f t="shared" si="67"/>
        <v>0</v>
      </c>
      <c r="AF167" t="b">
        <f t="shared" si="68"/>
        <v>0</v>
      </c>
      <c r="AG167" t="b">
        <f t="shared" si="69"/>
        <v>0</v>
      </c>
      <c r="AH167" t="b">
        <f t="shared" si="70"/>
        <v>0</v>
      </c>
      <c r="AI167" t="b">
        <f t="shared" si="71"/>
        <v>0</v>
      </c>
    </row>
    <row r="168" spans="1:35" x14ac:dyDescent="0.2">
      <c r="A168" s="10" t="s">
        <v>16</v>
      </c>
      <c r="B168" s="24">
        <v>8.2499133800000006</v>
      </c>
      <c r="C168" s="10">
        <v>61</v>
      </c>
      <c r="D168" s="10" t="s">
        <v>9</v>
      </c>
      <c r="E168" s="10"/>
      <c r="F168" s="10">
        <v>1</v>
      </c>
      <c r="G168" s="10">
        <v>0</v>
      </c>
      <c r="H168" s="10">
        <v>0</v>
      </c>
      <c r="I168" s="10">
        <v>0</v>
      </c>
      <c r="J168" s="10" t="s">
        <v>91</v>
      </c>
      <c r="K168" s="10">
        <v>1</v>
      </c>
      <c r="L168">
        <f t="shared" si="48"/>
        <v>1</v>
      </c>
      <c r="M168">
        <f t="shared" si="49"/>
        <v>0</v>
      </c>
      <c r="N168">
        <f t="shared" si="50"/>
        <v>0</v>
      </c>
      <c r="O168">
        <f t="shared" si="51"/>
        <v>0</v>
      </c>
      <c r="P168" t="b">
        <f t="shared" si="52"/>
        <v>0</v>
      </c>
      <c r="Q168">
        <f t="shared" si="53"/>
        <v>0</v>
      </c>
      <c r="R168" t="b">
        <f t="shared" si="54"/>
        <v>0</v>
      </c>
      <c r="S168">
        <f t="shared" si="55"/>
        <v>0</v>
      </c>
      <c r="T168" t="b">
        <f t="shared" si="56"/>
        <v>0</v>
      </c>
      <c r="U168">
        <f t="shared" si="57"/>
        <v>0</v>
      </c>
      <c r="V168" t="b">
        <f t="shared" si="58"/>
        <v>0</v>
      </c>
      <c r="W168" t="b">
        <f t="shared" si="59"/>
        <v>0</v>
      </c>
      <c r="X168" t="b">
        <f t="shared" si="60"/>
        <v>0</v>
      </c>
      <c r="Y168" t="b">
        <f t="shared" si="61"/>
        <v>0</v>
      </c>
      <c r="Z168" t="b">
        <f t="shared" si="62"/>
        <v>0</v>
      </c>
      <c r="AA168" t="b">
        <f t="shared" si="63"/>
        <v>0</v>
      </c>
      <c r="AB168" t="b">
        <f t="shared" si="64"/>
        <v>0</v>
      </c>
      <c r="AC168" t="b">
        <f t="shared" si="65"/>
        <v>0</v>
      </c>
      <c r="AD168" t="b">
        <f t="shared" si="66"/>
        <v>0</v>
      </c>
      <c r="AE168" t="b">
        <f t="shared" si="67"/>
        <v>0</v>
      </c>
      <c r="AF168" t="b">
        <f t="shared" si="68"/>
        <v>0</v>
      </c>
      <c r="AG168" t="b">
        <f t="shared" si="69"/>
        <v>0</v>
      </c>
      <c r="AH168" t="b">
        <f t="shared" si="70"/>
        <v>0</v>
      </c>
      <c r="AI168" t="b">
        <f t="shared" si="71"/>
        <v>0</v>
      </c>
    </row>
    <row r="169" spans="1:35" x14ac:dyDescent="0.2">
      <c r="A169" s="10" t="s">
        <v>16</v>
      </c>
      <c r="B169" s="24">
        <v>10.48810585</v>
      </c>
      <c r="C169" s="10">
        <v>77</v>
      </c>
      <c r="D169" s="10" t="s">
        <v>9</v>
      </c>
      <c r="E169" s="10"/>
      <c r="F169" s="10">
        <v>1</v>
      </c>
      <c r="G169" s="10">
        <v>0</v>
      </c>
      <c r="H169" s="10">
        <v>0</v>
      </c>
      <c r="I169" s="10">
        <v>0</v>
      </c>
      <c r="J169" s="10" t="s">
        <v>91</v>
      </c>
      <c r="K169" s="10">
        <v>1</v>
      </c>
      <c r="L169">
        <f t="shared" si="48"/>
        <v>1</v>
      </c>
      <c r="M169">
        <f t="shared" si="49"/>
        <v>0</v>
      </c>
      <c r="N169">
        <f t="shared" si="50"/>
        <v>0</v>
      </c>
      <c r="O169">
        <f t="shared" si="51"/>
        <v>0</v>
      </c>
      <c r="P169" t="b">
        <f t="shared" si="52"/>
        <v>0</v>
      </c>
      <c r="Q169">
        <f t="shared" si="53"/>
        <v>0</v>
      </c>
      <c r="R169" t="b">
        <f t="shared" si="54"/>
        <v>0</v>
      </c>
      <c r="S169">
        <f t="shared" si="55"/>
        <v>0</v>
      </c>
      <c r="T169" t="b">
        <f t="shared" si="56"/>
        <v>0</v>
      </c>
      <c r="U169">
        <f t="shared" si="57"/>
        <v>0</v>
      </c>
      <c r="V169" t="b">
        <f t="shared" si="58"/>
        <v>0</v>
      </c>
      <c r="W169" t="b">
        <f t="shared" si="59"/>
        <v>0</v>
      </c>
      <c r="X169" t="b">
        <f t="shared" si="60"/>
        <v>0</v>
      </c>
      <c r="Y169" t="b">
        <f t="shared" si="61"/>
        <v>0</v>
      </c>
      <c r="Z169" t="b">
        <f t="shared" si="62"/>
        <v>0</v>
      </c>
      <c r="AA169" t="b">
        <f t="shared" si="63"/>
        <v>0</v>
      </c>
      <c r="AB169" t="b">
        <f t="shared" si="64"/>
        <v>0</v>
      </c>
      <c r="AC169" t="b">
        <f t="shared" si="65"/>
        <v>0</v>
      </c>
      <c r="AD169" t="b">
        <f t="shared" si="66"/>
        <v>0</v>
      </c>
      <c r="AE169" t="b">
        <f t="shared" si="67"/>
        <v>0</v>
      </c>
      <c r="AF169" t="b">
        <f t="shared" si="68"/>
        <v>0</v>
      </c>
      <c r="AG169" t="b">
        <f t="shared" si="69"/>
        <v>0</v>
      </c>
      <c r="AH169" t="b">
        <f t="shared" si="70"/>
        <v>0</v>
      </c>
      <c r="AI169" t="b">
        <f t="shared" si="71"/>
        <v>0</v>
      </c>
    </row>
    <row r="170" spans="1:35" x14ac:dyDescent="0.2">
      <c r="A170" s="21" t="s">
        <v>16</v>
      </c>
      <c r="B170" s="23">
        <v>3.9732898780000001</v>
      </c>
      <c r="C170" s="21">
        <v>71</v>
      </c>
      <c r="D170" s="21" t="s">
        <v>9</v>
      </c>
      <c r="E170" s="21"/>
      <c r="F170" s="21">
        <v>1</v>
      </c>
      <c r="G170" s="21">
        <v>1</v>
      </c>
      <c r="H170" s="21">
        <v>0</v>
      </c>
      <c r="I170" s="21">
        <v>0</v>
      </c>
      <c r="J170" s="21" t="s">
        <v>91</v>
      </c>
      <c r="K170" s="10">
        <v>1</v>
      </c>
      <c r="L170">
        <f t="shared" si="48"/>
        <v>1</v>
      </c>
      <c r="M170">
        <f t="shared" si="49"/>
        <v>1</v>
      </c>
      <c r="N170">
        <f t="shared" si="50"/>
        <v>0</v>
      </c>
      <c r="O170">
        <f t="shared" si="51"/>
        <v>0</v>
      </c>
      <c r="P170" t="b">
        <f t="shared" si="52"/>
        <v>1</v>
      </c>
      <c r="Q170">
        <f t="shared" si="53"/>
        <v>1</v>
      </c>
      <c r="R170" t="b">
        <f t="shared" si="54"/>
        <v>0</v>
      </c>
      <c r="S170">
        <f t="shared" si="55"/>
        <v>0</v>
      </c>
      <c r="T170" t="b">
        <f t="shared" si="56"/>
        <v>0</v>
      </c>
      <c r="U170">
        <f t="shared" si="57"/>
        <v>0</v>
      </c>
      <c r="V170" t="b">
        <f t="shared" si="58"/>
        <v>0</v>
      </c>
      <c r="W170" t="b">
        <f t="shared" si="59"/>
        <v>0</v>
      </c>
      <c r="X170" t="b">
        <f t="shared" si="60"/>
        <v>0</v>
      </c>
      <c r="Y170" t="b">
        <f t="shared" si="61"/>
        <v>0</v>
      </c>
      <c r="Z170" t="b">
        <f t="shared" si="62"/>
        <v>0</v>
      </c>
      <c r="AA170" t="b">
        <f t="shared" si="63"/>
        <v>1</v>
      </c>
      <c r="AB170" t="b">
        <f t="shared" si="64"/>
        <v>0</v>
      </c>
      <c r="AC170" t="b">
        <f t="shared" si="65"/>
        <v>0</v>
      </c>
      <c r="AD170" t="b">
        <f t="shared" si="66"/>
        <v>0</v>
      </c>
      <c r="AE170" t="b">
        <f t="shared" si="67"/>
        <v>0</v>
      </c>
      <c r="AF170" t="b">
        <f t="shared" si="68"/>
        <v>1</v>
      </c>
      <c r="AG170" t="b">
        <f t="shared" si="69"/>
        <v>0</v>
      </c>
      <c r="AH170" t="b">
        <f t="shared" si="70"/>
        <v>1</v>
      </c>
      <c r="AI170" t="b">
        <f t="shared" si="71"/>
        <v>0</v>
      </c>
    </row>
    <row r="171" spans="1:35" x14ac:dyDescent="0.2">
      <c r="A171" s="21" t="s">
        <v>16</v>
      </c>
      <c r="B171" s="23">
        <v>7.9504351340000001</v>
      </c>
      <c r="C171" s="21">
        <v>67</v>
      </c>
      <c r="D171" s="21" t="s">
        <v>9</v>
      </c>
      <c r="E171" s="21"/>
      <c r="F171" s="21">
        <v>1</v>
      </c>
      <c r="G171" s="21">
        <v>1</v>
      </c>
      <c r="H171" s="21">
        <v>0</v>
      </c>
      <c r="I171" s="21">
        <v>0</v>
      </c>
      <c r="J171" s="21" t="s">
        <v>91</v>
      </c>
      <c r="K171" s="10">
        <v>1</v>
      </c>
      <c r="L171">
        <f t="shared" si="48"/>
        <v>1</v>
      </c>
      <c r="M171">
        <f t="shared" si="49"/>
        <v>1</v>
      </c>
      <c r="N171">
        <f t="shared" si="50"/>
        <v>0</v>
      </c>
      <c r="O171">
        <f t="shared" si="51"/>
        <v>0</v>
      </c>
      <c r="P171" t="b">
        <f t="shared" si="52"/>
        <v>1</v>
      </c>
      <c r="Q171">
        <f t="shared" si="53"/>
        <v>1</v>
      </c>
      <c r="R171" t="b">
        <f t="shared" si="54"/>
        <v>0</v>
      </c>
      <c r="S171">
        <f t="shared" si="55"/>
        <v>0</v>
      </c>
      <c r="T171" t="b">
        <f t="shared" si="56"/>
        <v>0</v>
      </c>
      <c r="U171">
        <f t="shared" si="57"/>
        <v>0</v>
      </c>
      <c r="V171" t="b">
        <f t="shared" si="58"/>
        <v>0</v>
      </c>
      <c r="W171" t="b">
        <f t="shared" si="59"/>
        <v>0</v>
      </c>
      <c r="X171" t="b">
        <f t="shared" si="60"/>
        <v>0</v>
      </c>
      <c r="Y171" t="b">
        <f t="shared" si="61"/>
        <v>0</v>
      </c>
      <c r="Z171" t="b">
        <f t="shared" si="62"/>
        <v>0</v>
      </c>
      <c r="AA171" t="b">
        <f t="shared" si="63"/>
        <v>1</v>
      </c>
      <c r="AB171" t="b">
        <f t="shared" si="64"/>
        <v>0</v>
      </c>
      <c r="AC171" t="b">
        <f t="shared" si="65"/>
        <v>0</v>
      </c>
      <c r="AD171" t="b">
        <f t="shared" si="66"/>
        <v>0</v>
      </c>
      <c r="AE171" t="b">
        <f t="shared" si="67"/>
        <v>0</v>
      </c>
      <c r="AF171" t="b">
        <f t="shared" si="68"/>
        <v>1</v>
      </c>
      <c r="AG171" t="b">
        <f t="shared" si="69"/>
        <v>0</v>
      </c>
      <c r="AH171" t="b">
        <f t="shared" si="70"/>
        <v>1</v>
      </c>
      <c r="AI171" t="b">
        <f t="shared" si="71"/>
        <v>0</v>
      </c>
    </row>
    <row r="172" spans="1:35" x14ac:dyDescent="0.2">
      <c r="A172" s="21" t="s">
        <v>16</v>
      </c>
      <c r="B172" s="23">
        <v>7.7607998289999998</v>
      </c>
      <c r="C172" s="21">
        <v>70</v>
      </c>
      <c r="D172" s="21" t="s">
        <v>9</v>
      </c>
      <c r="E172" s="21"/>
      <c r="F172" s="21">
        <v>1</v>
      </c>
      <c r="G172" s="21">
        <v>0</v>
      </c>
      <c r="H172" s="21">
        <v>1</v>
      </c>
      <c r="I172" s="21">
        <v>0</v>
      </c>
      <c r="J172" s="21" t="s">
        <v>91</v>
      </c>
      <c r="K172" s="10">
        <v>1</v>
      </c>
      <c r="L172">
        <f t="shared" si="48"/>
        <v>1</v>
      </c>
      <c r="M172">
        <f t="shared" si="49"/>
        <v>0</v>
      </c>
      <c r="N172">
        <f t="shared" si="50"/>
        <v>1</v>
      </c>
      <c r="O172">
        <f t="shared" si="51"/>
        <v>0</v>
      </c>
      <c r="P172" t="b">
        <f t="shared" si="52"/>
        <v>0</v>
      </c>
      <c r="Q172">
        <f t="shared" si="53"/>
        <v>0</v>
      </c>
      <c r="R172" t="b">
        <f t="shared" si="54"/>
        <v>1</v>
      </c>
      <c r="S172">
        <f t="shared" si="55"/>
        <v>1</v>
      </c>
      <c r="T172" t="b">
        <f t="shared" si="56"/>
        <v>0</v>
      </c>
      <c r="U172">
        <f t="shared" si="57"/>
        <v>0</v>
      </c>
      <c r="V172" t="b">
        <f t="shared" si="58"/>
        <v>0</v>
      </c>
      <c r="W172" t="b">
        <f t="shared" si="59"/>
        <v>0</v>
      </c>
      <c r="X172" t="b">
        <f t="shared" si="60"/>
        <v>0</v>
      </c>
      <c r="Y172" t="b">
        <f t="shared" si="61"/>
        <v>0</v>
      </c>
      <c r="Z172" t="b">
        <f t="shared" si="62"/>
        <v>0</v>
      </c>
      <c r="AA172" t="b">
        <f t="shared" si="63"/>
        <v>0</v>
      </c>
      <c r="AB172" t="b">
        <f t="shared" si="64"/>
        <v>1</v>
      </c>
      <c r="AC172" t="b">
        <f t="shared" si="65"/>
        <v>0</v>
      </c>
      <c r="AD172" t="b">
        <f t="shared" si="66"/>
        <v>1</v>
      </c>
      <c r="AE172" t="b">
        <f t="shared" si="67"/>
        <v>0</v>
      </c>
      <c r="AF172" t="b">
        <f t="shared" si="68"/>
        <v>0</v>
      </c>
      <c r="AG172" t="b">
        <f t="shared" si="69"/>
        <v>0</v>
      </c>
      <c r="AH172" t="b">
        <f t="shared" si="70"/>
        <v>1</v>
      </c>
      <c r="AI172" t="b">
        <f t="shared" si="71"/>
        <v>0</v>
      </c>
    </row>
    <row r="173" spans="1:35" x14ac:dyDescent="0.2">
      <c r="A173" s="21" t="s">
        <v>16</v>
      </c>
      <c r="B173" s="23">
        <v>8.1570566610000004</v>
      </c>
      <c r="C173" s="21">
        <v>56</v>
      </c>
      <c r="D173" s="21" t="s">
        <v>9</v>
      </c>
      <c r="E173" s="21"/>
      <c r="F173" s="21">
        <v>1</v>
      </c>
      <c r="G173" s="21">
        <v>0</v>
      </c>
      <c r="H173" s="21">
        <v>1</v>
      </c>
      <c r="I173" s="21">
        <v>0</v>
      </c>
      <c r="J173" s="21" t="s">
        <v>91</v>
      </c>
      <c r="K173" s="10">
        <v>1</v>
      </c>
      <c r="L173">
        <f t="shared" si="48"/>
        <v>1</v>
      </c>
      <c r="M173">
        <f t="shared" si="49"/>
        <v>0</v>
      </c>
      <c r="N173">
        <f t="shared" si="50"/>
        <v>1</v>
      </c>
      <c r="O173">
        <f t="shared" si="51"/>
        <v>0</v>
      </c>
      <c r="P173" t="b">
        <f t="shared" si="52"/>
        <v>0</v>
      </c>
      <c r="Q173">
        <f t="shared" si="53"/>
        <v>0</v>
      </c>
      <c r="R173" t="b">
        <f t="shared" si="54"/>
        <v>1</v>
      </c>
      <c r="S173">
        <f t="shared" si="55"/>
        <v>1</v>
      </c>
      <c r="T173" t="b">
        <f t="shared" si="56"/>
        <v>0</v>
      </c>
      <c r="U173">
        <f t="shared" si="57"/>
        <v>0</v>
      </c>
      <c r="V173" t="b">
        <f t="shared" si="58"/>
        <v>0</v>
      </c>
      <c r="W173" t="b">
        <f t="shared" si="59"/>
        <v>0</v>
      </c>
      <c r="X173" t="b">
        <f t="shared" si="60"/>
        <v>0</v>
      </c>
      <c r="Y173" t="b">
        <f t="shared" si="61"/>
        <v>0</v>
      </c>
      <c r="Z173" t="b">
        <f t="shared" si="62"/>
        <v>0</v>
      </c>
      <c r="AA173" t="b">
        <f t="shared" si="63"/>
        <v>0</v>
      </c>
      <c r="AB173" t="b">
        <f t="shared" si="64"/>
        <v>1</v>
      </c>
      <c r="AC173" t="b">
        <f t="shared" si="65"/>
        <v>0</v>
      </c>
      <c r="AD173" t="b">
        <f t="shared" si="66"/>
        <v>1</v>
      </c>
      <c r="AE173" t="b">
        <f t="shared" si="67"/>
        <v>0</v>
      </c>
      <c r="AF173" t="b">
        <f t="shared" si="68"/>
        <v>0</v>
      </c>
      <c r="AG173" t="b">
        <f t="shared" si="69"/>
        <v>0</v>
      </c>
      <c r="AH173" t="b">
        <f t="shared" si="70"/>
        <v>1</v>
      </c>
      <c r="AI173" t="b">
        <f t="shared" si="71"/>
        <v>0</v>
      </c>
    </row>
    <row r="174" spans="1:35" x14ac:dyDescent="0.2">
      <c r="A174" s="21" t="s">
        <v>16</v>
      </c>
      <c r="B174" s="23">
        <v>8.5528064770000007</v>
      </c>
      <c r="C174" s="21">
        <v>71</v>
      </c>
      <c r="D174" s="21" t="s">
        <v>9</v>
      </c>
      <c r="E174" s="21"/>
      <c r="F174" s="21">
        <v>1</v>
      </c>
      <c r="G174" s="21">
        <v>0</v>
      </c>
      <c r="H174" s="21">
        <v>1</v>
      </c>
      <c r="I174" s="21">
        <v>0</v>
      </c>
      <c r="J174" s="21" t="s">
        <v>91</v>
      </c>
      <c r="K174" s="10">
        <v>1</v>
      </c>
      <c r="L174">
        <f t="shared" si="48"/>
        <v>1</v>
      </c>
      <c r="M174">
        <f t="shared" si="49"/>
        <v>0</v>
      </c>
      <c r="N174">
        <f t="shared" si="50"/>
        <v>1</v>
      </c>
      <c r="O174">
        <f t="shared" si="51"/>
        <v>0</v>
      </c>
      <c r="P174" t="b">
        <f t="shared" si="52"/>
        <v>0</v>
      </c>
      <c r="Q174">
        <f t="shared" si="53"/>
        <v>0</v>
      </c>
      <c r="R174" t="b">
        <f t="shared" si="54"/>
        <v>1</v>
      </c>
      <c r="S174">
        <f t="shared" si="55"/>
        <v>1</v>
      </c>
      <c r="T174" t="b">
        <f t="shared" si="56"/>
        <v>0</v>
      </c>
      <c r="U174">
        <f t="shared" si="57"/>
        <v>0</v>
      </c>
      <c r="V174" t="b">
        <f t="shared" si="58"/>
        <v>0</v>
      </c>
      <c r="W174" t="b">
        <f t="shared" si="59"/>
        <v>0</v>
      </c>
      <c r="X174" t="b">
        <f t="shared" si="60"/>
        <v>0</v>
      </c>
      <c r="Y174" t="b">
        <f t="shared" si="61"/>
        <v>0</v>
      </c>
      <c r="Z174" t="b">
        <f t="shared" si="62"/>
        <v>0</v>
      </c>
      <c r="AA174" t="b">
        <f t="shared" si="63"/>
        <v>0</v>
      </c>
      <c r="AB174" t="b">
        <f t="shared" si="64"/>
        <v>1</v>
      </c>
      <c r="AC174" t="b">
        <f t="shared" si="65"/>
        <v>0</v>
      </c>
      <c r="AD174" t="b">
        <f t="shared" si="66"/>
        <v>1</v>
      </c>
      <c r="AE174" t="b">
        <f t="shared" si="67"/>
        <v>0</v>
      </c>
      <c r="AF174" t="b">
        <f t="shared" si="68"/>
        <v>0</v>
      </c>
      <c r="AG174" t="b">
        <f t="shared" si="69"/>
        <v>0</v>
      </c>
      <c r="AH174" t="b">
        <f t="shared" si="70"/>
        <v>1</v>
      </c>
      <c r="AI174" t="b">
        <f t="shared" si="71"/>
        <v>0</v>
      </c>
    </row>
    <row r="175" spans="1:35" x14ac:dyDescent="0.2">
      <c r="A175" s="21" t="s">
        <v>16</v>
      </c>
      <c r="B175" s="23">
        <v>1.4660633679999999</v>
      </c>
      <c r="C175" s="21">
        <v>69</v>
      </c>
      <c r="D175" s="21" t="s">
        <v>9</v>
      </c>
      <c r="E175" s="21"/>
      <c r="F175" s="21">
        <v>1</v>
      </c>
      <c r="G175" s="21">
        <v>1</v>
      </c>
      <c r="H175" s="21">
        <v>1</v>
      </c>
      <c r="I175" s="21">
        <v>0</v>
      </c>
      <c r="J175" s="21" t="s">
        <v>91</v>
      </c>
      <c r="K175" s="10">
        <v>1</v>
      </c>
      <c r="L175">
        <f t="shared" si="48"/>
        <v>1</v>
      </c>
      <c r="M175">
        <f t="shared" si="49"/>
        <v>1</v>
      </c>
      <c r="N175">
        <f t="shared" si="50"/>
        <v>1</v>
      </c>
      <c r="O175">
        <f t="shared" si="51"/>
        <v>0</v>
      </c>
      <c r="P175" t="b">
        <f t="shared" si="52"/>
        <v>1</v>
      </c>
      <c r="Q175">
        <f t="shared" si="53"/>
        <v>1</v>
      </c>
      <c r="R175" t="b">
        <f t="shared" si="54"/>
        <v>1</v>
      </c>
      <c r="S175">
        <f t="shared" si="55"/>
        <v>1</v>
      </c>
      <c r="T175" t="b">
        <f t="shared" si="56"/>
        <v>0</v>
      </c>
      <c r="U175">
        <f t="shared" si="57"/>
        <v>0</v>
      </c>
      <c r="V175" t="b">
        <f t="shared" si="58"/>
        <v>1</v>
      </c>
      <c r="W175" t="b">
        <f t="shared" si="59"/>
        <v>0</v>
      </c>
      <c r="X175" t="b">
        <f t="shared" si="60"/>
        <v>0</v>
      </c>
      <c r="Y175" t="b">
        <f t="shared" si="61"/>
        <v>0</v>
      </c>
      <c r="Z175" t="b">
        <f t="shared" si="62"/>
        <v>0</v>
      </c>
      <c r="AA175" t="b">
        <f t="shared" si="63"/>
        <v>1</v>
      </c>
      <c r="AB175" t="b">
        <f t="shared" si="64"/>
        <v>1</v>
      </c>
      <c r="AC175" t="b">
        <f t="shared" si="65"/>
        <v>0</v>
      </c>
      <c r="AD175" t="b">
        <f t="shared" si="66"/>
        <v>1</v>
      </c>
      <c r="AE175" t="b">
        <f t="shared" si="67"/>
        <v>1</v>
      </c>
      <c r="AF175" t="b">
        <f t="shared" si="68"/>
        <v>1</v>
      </c>
      <c r="AG175" t="b">
        <f t="shared" si="69"/>
        <v>1</v>
      </c>
      <c r="AH175" t="b">
        <f t="shared" si="70"/>
        <v>1</v>
      </c>
      <c r="AI175" t="b">
        <f t="shared" si="71"/>
        <v>0</v>
      </c>
    </row>
    <row r="176" spans="1:35" x14ac:dyDescent="0.2">
      <c r="A176" s="21" t="s">
        <v>16</v>
      </c>
      <c r="B176" s="23">
        <v>6.4650967499999998</v>
      </c>
      <c r="C176" s="21">
        <v>71</v>
      </c>
      <c r="D176" s="21" t="s">
        <v>9</v>
      </c>
      <c r="E176" s="21"/>
      <c r="F176" s="21">
        <v>1</v>
      </c>
      <c r="G176" s="21">
        <v>1</v>
      </c>
      <c r="H176" s="21">
        <v>1</v>
      </c>
      <c r="I176" s="21">
        <v>0</v>
      </c>
      <c r="J176" s="21" t="s">
        <v>91</v>
      </c>
      <c r="K176" s="10">
        <v>1</v>
      </c>
      <c r="L176">
        <f t="shared" si="48"/>
        <v>1</v>
      </c>
      <c r="M176">
        <f t="shared" si="49"/>
        <v>1</v>
      </c>
      <c r="N176">
        <f t="shared" si="50"/>
        <v>1</v>
      </c>
      <c r="O176">
        <f t="shared" si="51"/>
        <v>0</v>
      </c>
      <c r="P176" t="b">
        <f t="shared" si="52"/>
        <v>1</v>
      </c>
      <c r="Q176">
        <f t="shared" si="53"/>
        <v>1</v>
      </c>
      <c r="R176" t="b">
        <f t="shared" si="54"/>
        <v>1</v>
      </c>
      <c r="S176">
        <f t="shared" si="55"/>
        <v>1</v>
      </c>
      <c r="T176" t="b">
        <f t="shared" si="56"/>
        <v>0</v>
      </c>
      <c r="U176">
        <f t="shared" si="57"/>
        <v>0</v>
      </c>
      <c r="V176" t="b">
        <f t="shared" si="58"/>
        <v>1</v>
      </c>
      <c r="W176" t="b">
        <f t="shared" si="59"/>
        <v>0</v>
      </c>
      <c r="X176" t="b">
        <f t="shared" si="60"/>
        <v>0</v>
      </c>
      <c r="Y176" t="b">
        <f t="shared" si="61"/>
        <v>0</v>
      </c>
      <c r="Z176" t="b">
        <f t="shared" si="62"/>
        <v>0</v>
      </c>
      <c r="AA176" t="b">
        <f t="shared" si="63"/>
        <v>1</v>
      </c>
      <c r="AB176" t="b">
        <f t="shared" si="64"/>
        <v>1</v>
      </c>
      <c r="AC176" t="b">
        <f t="shared" si="65"/>
        <v>0</v>
      </c>
      <c r="AD176" t="b">
        <f t="shared" si="66"/>
        <v>1</v>
      </c>
      <c r="AE176" t="b">
        <f t="shared" si="67"/>
        <v>1</v>
      </c>
      <c r="AF176" t="b">
        <f t="shared" si="68"/>
        <v>1</v>
      </c>
      <c r="AG176" t="b">
        <f t="shared" si="69"/>
        <v>1</v>
      </c>
      <c r="AH176" t="b">
        <f t="shared" si="70"/>
        <v>1</v>
      </c>
      <c r="AI176" t="b">
        <f t="shared" si="71"/>
        <v>0</v>
      </c>
    </row>
    <row r="177" spans="1:35" x14ac:dyDescent="0.2">
      <c r="A177" s="21" t="s">
        <v>16</v>
      </c>
      <c r="B177" s="23">
        <v>5.9654922040000002</v>
      </c>
      <c r="C177" s="21">
        <v>56</v>
      </c>
      <c r="D177" s="21" t="s">
        <v>13</v>
      </c>
      <c r="E177" s="21"/>
      <c r="F177" s="21">
        <v>1</v>
      </c>
      <c r="G177" s="21">
        <v>1</v>
      </c>
      <c r="H177" s="21">
        <v>1</v>
      </c>
      <c r="I177" s="21">
        <v>0</v>
      </c>
      <c r="J177" s="21" t="s">
        <v>91</v>
      </c>
      <c r="K177" s="10">
        <v>1</v>
      </c>
      <c r="L177">
        <f t="shared" si="48"/>
        <v>1</v>
      </c>
      <c r="M177">
        <f t="shared" si="49"/>
        <v>1</v>
      </c>
      <c r="N177">
        <f t="shared" si="50"/>
        <v>1</v>
      </c>
      <c r="O177">
        <f t="shared" si="51"/>
        <v>0</v>
      </c>
      <c r="P177" t="b">
        <f t="shared" si="52"/>
        <v>1</v>
      </c>
      <c r="Q177">
        <f t="shared" si="53"/>
        <v>1</v>
      </c>
      <c r="R177" t="b">
        <f t="shared" si="54"/>
        <v>1</v>
      </c>
      <c r="S177">
        <f t="shared" si="55"/>
        <v>1</v>
      </c>
      <c r="T177" t="b">
        <f t="shared" si="56"/>
        <v>0</v>
      </c>
      <c r="U177">
        <f t="shared" si="57"/>
        <v>0</v>
      </c>
      <c r="V177" t="b">
        <f t="shared" si="58"/>
        <v>1</v>
      </c>
      <c r="W177" t="b">
        <f t="shared" si="59"/>
        <v>0</v>
      </c>
      <c r="X177" t="b">
        <f t="shared" si="60"/>
        <v>0</v>
      </c>
      <c r="Y177" t="b">
        <f t="shared" si="61"/>
        <v>0</v>
      </c>
      <c r="Z177" t="b">
        <f t="shared" si="62"/>
        <v>0</v>
      </c>
      <c r="AA177" t="b">
        <f t="shared" si="63"/>
        <v>1</v>
      </c>
      <c r="AB177" t="b">
        <f t="shared" si="64"/>
        <v>1</v>
      </c>
      <c r="AC177" t="b">
        <f t="shared" si="65"/>
        <v>0</v>
      </c>
      <c r="AD177" t="b">
        <f t="shared" si="66"/>
        <v>1</v>
      </c>
      <c r="AE177" t="b">
        <f t="shared" si="67"/>
        <v>1</v>
      </c>
      <c r="AF177" t="b">
        <f t="shared" si="68"/>
        <v>1</v>
      </c>
      <c r="AG177" t="b">
        <f t="shared" si="69"/>
        <v>1</v>
      </c>
      <c r="AH177" t="b">
        <f t="shared" si="70"/>
        <v>1</v>
      </c>
      <c r="AI177" t="b">
        <f t="shared" si="71"/>
        <v>0</v>
      </c>
    </row>
    <row r="178" spans="1:35" x14ac:dyDescent="0.2">
      <c r="A178" s="21" t="s">
        <v>16</v>
      </c>
      <c r="B178" s="23">
        <v>6.6762195039999996</v>
      </c>
      <c r="C178" s="21">
        <v>65</v>
      </c>
      <c r="D178" s="21" t="s">
        <v>13</v>
      </c>
      <c r="E178" s="21" t="s">
        <v>93</v>
      </c>
      <c r="F178" s="21">
        <v>1</v>
      </c>
      <c r="G178" s="21">
        <v>1</v>
      </c>
      <c r="H178" s="21">
        <v>1</v>
      </c>
      <c r="I178" s="21">
        <v>0</v>
      </c>
      <c r="J178" s="21" t="s">
        <v>91</v>
      </c>
      <c r="K178" s="10">
        <v>1</v>
      </c>
      <c r="L178">
        <f t="shared" si="48"/>
        <v>1</v>
      </c>
      <c r="M178">
        <f t="shared" si="49"/>
        <v>1</v>
      </c>
      <c r="N178">
        <f t="shared" si="50"/>
        <v>1</v>
      </c>
      <c r="O178">
        <f t="shared" si="51"/>
        <v>0</v>
      </c>
      <c r="P178" t="b">
        <f t="shared" si="52"/>
        <v>1</v>
      </c>
      <c r="Q178">
        <f t="shared" si="53"/>
        <v>1</v>
      </c>
      <c r="R178" t="b">
        <f t="shared" si="54"/>
        <v>1</v>
      </c>
      <c r="S178">
        <f t="shared" si="55"/>
        <v>1</v>
      </c>
      <c r="T178" t="b">
        <f t="shared" si="56"/>
        <v>0</v>
      </c>
      <c r="U178">
        <f t="shared" si="57"/>
        <v>0</v>
      </c>
      <c r="V178" t="b">
        <f t="shared" si="58"/>
        <v>1</v>
      </c>
      <c r="W178" t="b">
        <f t="shared" si="59"/>
        <v>0</v>
      </c>
      <c r="X178" t="b">
        <f t="shared" si="60"/>
        <v>0</v>
      </c>
      <c r="Y178" t="b">
        <f t="shared" si="61"/>
        <v>0</v>
      </c>
      <c r="Z178" t="b">
        <f t="shared" si="62"/>
        <v>0</v>
      </c>
      <c r="AA178" t="b">
        <f t="shared" si="63"/>
        <v>1</v>
      </c>
      <c r="AB178" t="b">
        <f t="shared" si="64"/>
        <v>1</v>
      </c>
      <c r="AC178" t="b">
        <f t="shared" si="65"/>
        <v>0</v>
      </c>
      <c r="AD178" t="b">
        <f t="shared" si="66"/>
        <v>1</v>
      </c>
      <c r="AE178" t="b">
        <f t="shared" si="67"/>
        <v>1</v>
      </c>
      <c r="AF178" t="b">
        <f t="shared" si="68"/>
        <v>1</v>
      </c>
      <c r="AG178" t="b">
        <f t="shared" si="69"/>
        <v>1</v>
      </c>
      <c r="AH178" t="b">
        <f t="shared" si="70"/>
        <v>1</v>
      </c>
      <c r="AI178" t="b">
        <f t="shared" si="71"/>
        <v>0</v>
      </c>
    </row>
    <row r="179" spans="1:35" x14ac:dyDescent="0.2">
      <c r="A179" s="21" t="s">
        <v>16</v>
      </c>
      <c r="B179" s="23">
        <v>6.7622398209999997</v>
      </c>
      <c r="C179" s="21">
        <v>74</v>
      </c>
      <c r="D179" s="21" t="s">
        <v>13</v>
      </c>
      <c r="E179" s="21"/>
      <c r="F179" s="21">
        <v>1</v>
      </c>
      <c r="G179" s="21">
        <v>1</v>
      </c>
      <c r="H179" s="21">
        <v>1</v>
      </c>
      <c r="I179" s="21">
        <v>0</v>
      </c>
      <c r="J179" s="21" t="s">
        <v>91</v>
      </c>
      <c r="K179" s="10">
        <v>1</v>
      </c>
      <c r="L179">
        <f t="shared" si="48"/>
        <v>1</v>
      </c>
      <c r="M179">
        <f t="shared" si="49"/>
        <v>1</v>
      </c>
      <c r="N179">
        <f t="shared" si="50"/>
        <v>1</v>
      </c>
      <c r="O179">
        <f t="shared" si="51"/>
        <v>0</v>
      </c>
      <c r="P179" t="b">
        <f t="shared" si="52"/>
        <v>1</v>
      </c>
      <c r="Q179">
        <f t="shared" si="53"/>
        <v>1</v>
      </c>
      <c r="R179" t="b">
        <f t="shared" si="54"/>
        <v>1</v>
      </c>
      <c r="S179">
        <f t="shared" si="55"/>
        <v>1</v>
      </c>
      <c r="T179" t="b">
        <f t="shared" si="56"/>
        <v>0</v>
      </c>
      <c r="U179">
        <f t="shared" si="57"/>
        <v>0</v>
      </c>
      <c r="V179" t="b">
        <f t="shared" si="58"/>
        <v>1</v>
      </c>
      <c r="W179" t="b">
        <f t="shared" si="59"/>
        <v>0</v>
      </c>
      <c r="X179" t="b">
        <f t="shared" si="60"/>
        <v>0</v>
      </c>
      <c r="Y179" t="b">
        <f t="shared" si="61"/>
        <v>0</v>
      </c>
      <c r="Z179" t="b">
        <f t="shared" si="62"/>
        <v>0</v>
      </c>
      <c r="AA179" t="b">
        <f t="shared" si="63"/>
        <v>1</v>
      </c>
      <c r="AB179" t="b">
        <f t="shared" si="64"/>
        <v>1</v>
      </c>
      <c r="AC179" t="b">
        <f t="shared" si="65"/>
        <v>0</v>
      </c>
      <c r="AD179" t="b">
        <f t="shared" si="66"/>
        <v>1</v>
      </c>
      <c r="AE179" t="b">
        <f t="shared" si="67"/>
        <v>1</v>
      </c>
      <c r="AF179" t="b">
        <f t="shared" si="68"/>
        <v>1</v>
      </c>
      <c r="AG179" t="b">
        <f t="shared" si="69"/>
        <v>1</v>
      </c>
      <c r="AH179" t="b">
        <f t="shared" si="70"/>
        <v>1</v>
      </c>
      <c r="AI179" t="b">
        <f t="shared" si="71"/>
        <v>0</v>
      </c>
    </row>
    <row r="180" spans="1:35" x14ac:dyDescent="0.2">
      <c r="A180" s="21" t="s">
        <v>16</v>
      </c>
      <c r="B180" s="23">
        <v>7.0950900639999999</v>
      </c>
      <c r="C180" s="21">
        <v>59</v>
      </c>
      <c r="D180" s="21" t="s">
        <v>9</v>
      </c>
      <c r="E180" s="21"/>
      <c r="F180" s="21">
        <v>1</v>
      </c>
      <c r="G180" s="21">
        <v>1</v>
      </c>
      <c r="H180" s="21">
        <v>1</v>
      </c>
      <c r="I180" s="21">
        <v>0</v>
      </c>
      <c r="J180" s="21" t="s">
        <v>91</v>
      </c>
      <c r="K180" s="10">
        <v>1</v>
      </c>
      <c r="L180">
        <f t="shared" si="48"/>
        <v>1</v>
      </c>
      <c r="M180">
        <f t="shared" si="49"/>
        <v>1</v>
      </c>
      <c r="N180">
        <f t="shared" si="50"/>
        <v>1</v>
      </c>
      <c r="O180">
        <f t="shared" si="51"/>
        <v>0</v>
      </c>
      <c r="P180" t="b">
        <f t="shared" si="52"/>
        <v>1</v>
      </c>
      <c r="Q180">
        <f t="shared" si="53"/>
        <v>1</v>
      </c>
      <c r="R180" t="b">
        <f t="shared" si="54"/>
        <v>1</v>
      </c>
      <c r="S180">
        <f t="shared" si="55"/>
        <v>1</v>
      </c>
      <c r="T180" t="b">
        <f t="shared" si="56"/>
        <v>0</v>
      </c>
      <c r="U180">
        <f t="shared" si="57"/>
        <v>0</v>
      </c>
      <c r="V180" t="b">
        <f t="shared" si="58"/>
        <v>1</v>
      </c>
      <c r="W180" t="b">
        <f t="shared" si="59"/>
        <v>0</v>
      </c>
      <c r="X180" t="b">
        <f t="shared" si="60"/>
        <v>0</v>
      </c>
      <c r="Y180" t="b">
        <f t="shared" si="61"/>
        <v>0</v>
      </c>
      <c r="Z180" t="b">
        <f t="shared" si="62"/>
        <v>0</v>
      </c>
      <c r="AA180" t="b">
        <f t="shared" si="63"/>
        <v>1</v>
      </c>
      <c r="AB180" t="b">
        <f t="shared" si="64"/>
        <v>1</v>
      </c>
      <c r="AC180" t="b">
        <f t="shared" si="65"/>
        <v>0</v>
      </c>
      <c r="AD180" t="b">
        <f t="shared" si="66"/>
        <v>1</v>
      </c>
      <c r="AE180" t="b">
        <f t="shared" si="67"/>
        <v>1</v>
      </c>
      <c r="AF180" t="b">
        <f t="shared" si="68"/>
        <v>1</v>
      </c>
      <c r="AG180" t="b">
        <f t="shared" si="69"/>
        <v>1</v>
      </c>
      <c r="AH180" t="b">
        <f t="shared" si="70"/>
        <v>1</v>
      </c>
      <c r="AI180" t="b">
        <f t="shared" si="71"/>
        <v>0</v>
      </c>
    </row>
    <row r="181" spans="1:35" x14ac:dyDescent="0.2">
      <c r="A181" s="21" t="s">
        <v>16</v>
      </c>
      <c r="B181" s="23">
        <v>10.709139990000001</v>
      </c>
      <c r="C181" s="21">
        <v>76</v>
      </c>
      <c r="D181" s="21" t="s">
        <v>9</v>
      </c>
      <c r="E181" s="21"/>
      <c r="F181" s="21">
        <v>1</v>
      </c>
      <c r="G181" s="21">
        <v>1</v>
      </c>
      <c r="H181" s="21">
        <v>1</v>
      </c>
      <c r="I181" s="21">
        <v>0</v>
      </c>
      <c r="J181" s="21" t="s">
        <v>91</v>
      </c>
      <c r="K181" s="10">
        <v>1</v>
      </c>
      <c r="L181">
        <f t="shared" si="48"/>
        <v>1</v>
      </c>
      <c r="M181">
        <f t="shared" si="49"/>
        <v>1</v>
      </c>
      <c r="N181">
        <f t="shared" si="50"/>
        <v>1</v>
      </c>
      <c r="O181">
        <f t="shared" si="51"/>
        <v>0</v>
      </c>
      <c r="P181" t="b">
        <f t="shared" si="52"/>
        <v>1</v>
      </c>
      <c r="Q181">
        <f t="shared" si="53"/>
        <v>1</v>
      </c>
      <c r="R181" t="b">
        <f t="shared" si="54"/>
        <v>1</v>
      </c>
      <c r="S181">
        <f t="shared" si="55"/>
        <v>1</v>
      </c>
      <c r="T181" t="b">
        <f t="shared" si="56"/>
        <v>0</v>
      </c>
      <c r="U181">
        <f t="shared" si="57"/>
        <v>0</v>
      </c>
      <c r="V181" t="b">
        <f t="shared" si="58"/>
        <v>1</v>
      </c>
      <c r="W181" t="b">
        <f t="shared" si="59"/>
        <v>0</v>
      </c>
      <c r="X181" t="b">
        <f t="shared" si="60"/>
        <v>0</v>
      </c>
      <c r="Y181" t="b">
        <f t="shared" si="61"/>
        <v>0</v>
      </c>
      <c r="Z181" t="b">
        <f t="shared" si="62"/>
        <v>0</v>
      </c>
      <c r="AA181" t="b">
        <f t="shared" si="63"/>
        <v>1</v>
      </c>
      <c r="AB181" t="b">
        <f t="shared" si="64"/>
        <v>1</v>
      </c>
      <c r="AC181" t="b">
        <f t="shared" si="65"/>
        <v>0</v>
      </c>
      <c r="AD181" t="b">
        <f t="shared" si="66"/>
        <v>1</v>
      </c>
      <c r="AE181" t="b">
        <f t="shared" si="67"/>
        <v>1</v>
      </c>
      <c r="AF181" t="b">
        <f t="shared" si="68"/>
        <v>1</v>
      </c>
      <c r="AG181" t="b">
        <f t="shared" si="69"/>
        <v>1</v>
      </c>
      <c r="AH181" t="b">
        <f t="shared" si="70"/>
        <v>1</v>
      </c>
      <c r="AI181" t="b">
        <f t="shared" si="71"/>
        <v>0</v>
      </c>
    </row>
    <row r="182" spans="1:35" x14ac:dyDescent="0.2">
      <c r="A182" s="21" t="s">
        <v>16</v>
      </c>
      <c r="B182" s="23">
        <v>5.5567184239999996</v>
      </c>
      <c r="C182" s="21">
        <v>62</v>
      </c>
      <c r="D182" s="21" t="s">
        <v>9</v>
      </c>
      <c r="E182" s="21"/>
      <c r="F182" s="21">
        <v>1</v>
      </c>
      <c r="G182" s="21">
        <v>1</v>
      </c>
      <c r="H182" s="21">
        <v>1</v>
      </c>
      <c r="I182" s="21">
        <v>0</v>
      </c>
      <c r="J182" s="21" t="s">
        <v>91</v>
      </c>
      <c r="K182" s="10">
        <v>1</v>
      </c>
      <c r="L182">
        <f t="shared" si="48"/>
        <v>1</v>
      </c>
      <c r="M182">
        <f t="shared" si="49"/>
        <v>1</v>
      </c>
      <c r="N182">
        <f t="shared" si="50"/>
        <v>1</v>
      </c>
      <c r="O182">
        <f t="shared" si="51"/>
        <v>0</v>
      </c>
      <c r="P182" t="b">
        <f t="shared" si="52"/>
        <v>1</v>
      </c>
      <c r="Q182">
        <f t="shared" si="53"/>
        <v>1</v>
      </c>
      <c r="R182" t="b">
        <f t="shared" si="54"/>
        <v>1</v>
      </c>
      <c r="S182">
        <f t="shared" si="55"/>
        <v>1</v>
      </c>
      <c r="T182" t="b">
        <f t="shared" si="56"/>
        <v>0</v>
      </c>
      <c r="U182">
        <f t="shared" si="57"/>
        <v>0</v>
      </c>
      <c r="V182" t="b">
        <f t="shared" si="58"/>
        <v>1</v>
      </c>
      <c r="W182" t="b">
        <f t="shared" si="59"/>
        <v>0</v>
      </c>
      <c r="X182" t="b">
        <f t="shared" si="60"/>
        <v>0</v>
      </c>
      <c r="Y182" t="b">
        <f t="shared" si="61"/>
        <v>0</v>
      </c>
      <c r="Z182" t="b">
        <f t="shared" si="62"/>
        <v>0</v>
      </c>
      <c r="AA182" t="b">
        <f t="shared" si="63"/>
        <v>1</v>
      </c>
      <c r="AB182" t="b">
        <f t="shared" si="64"/>
        <v>1</v>
      </c>
      <c r="AC182" t="b">
        <f t="shared" si="65"/>
        <v>0</v>
      </c>
      <c r="AD182" t="b">
        <f t="shared" si="66"/>
        <v>1</v>
      </c>
      <c r="AE182" t="b">
        <f t="shared" si="67"/>
        <v>1</v>
      </c>
      <c r="AF182" t="b">
        <f t="shared" si="68"/>
        <v>1</v>
      </c>
      <c r="AG182" t="b">
        <f t="shared" si="69"/>
        <v>1</v>
      </c>
      <c r="AH182" t="b">
        <f t="shared" si="70"/>
        <v>1</v>
      </c>
      <c r="AI182" t="b">
        <f t="shared" si="71"/>
        <v>0</v>
      </c>
    </row>
    <row r="183" spans="1:35" x14ac:dyDescent="0.2">
      <c r="A183" s="21" t="s">
        <v>16</v>
      </c>
      <c r="B183" s="23">
        <v>8.1022803109999995</v>
      </c>
      <c r="C183" s="21">
        <v>68</v>
      </c>
      <c r="D183" s="21" t="s">
        <v>13</v>
      </c>
      <c r="E183" s="21"/>
      <c r="F183" s="21">
        <v>1</v>
      </c>
      <c r="G183" s="21">
        <v>1</v>
      </c>
      <c r="H183" s="21">
        <v>1</v>
      </c>
      <c r="I183" s="21">
        <v>0</v>
      </c>
      <c r="J183" s="21" t="s">
        <v>91</v>
      </c>
      <c r="K183" s="10">
        <v>1</v>
      </c>
      <c r="L183">
        <f t="shared" si="48"/>
        <v>1</v>
      </c>
      <c r="M183">
        <f t="shared" si="49"/>
        <v>1</v>
      </c>
      <c r="N183">
        <f t="shared" si="50"/>
        <v>1</v>
      </c>
      <c r="O183">
        <f t="shared" si="51"/>
        <v>0</v>
      </c>
      <c r="P183" t="b">
        <f t="shared" si="52"/>
        <v>1</v>
      </c>
      <c r="Q183">
        <f t="shared" si="53"/>
        <v>1</v>
      </c>
      <c r="R183" t="b">
        <f t="shared" si="54"/>
        <v>1</v>
      </c>
      <c r="S183">
        <f t="shared" si="55"/>
        <v>1</v>
      </c>
      <c r="T183" t="b">
        <f t="shared" si="56"/>
        <v>0</v>
      </c>
      <c r="U183">
        <f t="shared" si="57"/>
        <v>0</v>
      </c>
      <c r="V183" t="b">
        <f t="shared" si="58"/>
        <v>1</v>
      </c>
      <c r="W183" t="b">
        <f t="shared" si="59"/>
        <v>0</v>
      </c>
      <c r="X183" t="b">
        <f t="shared" si="60"/>
        <v>0</v>
      </c>
      <c r="Y183" t="b">
        <f t="shared" si="61"/>
        <v>0</v>
      </c>
      <c r="Z183" t="b">
        <f t="shared" si="62"/>
        <v>0</v>
      </c>
      <c r="AA183" t="b">
        <f t="shared" si="63"/>
        <v>1</v>
      </c>
      <c r="AB183" t="b">
        <f t="shared" si="64"/>
        <v>1</v>
      </c>
      <c r="AC183" t="b">
        <f t="shared" si="65"/>
        <v>0</v>
      </c>
      <c r="AD183" t="b">
        <f t="shared" si="66"/>
        <v>1</v>
      </c>
      <c r="AE183" t="b">
        <f t="shared" si="67"/>
        <v>1</v>
      </c>
      <c r="AF183" t="b">
        <f t="shared" si="68"/>
        <v>1</v>
      </c>
      <c r="AG183" t="b">
        <f t="shared" si="69"/>
        <v>1</v>
      </c>
      <c r="AH183" t="b">
        <f t="shared" si="70"/>
        <v>1</v>
      </c>
      <c r="AI183" t="b">
        <f t="shared" si="71"/>
        <v>0</v>
      </c>
    </row>
    <row r="184" spans="1:35" x14ac:dyDescent="0.2">
      <c r="A184" s="21" t="s">
        <v>16</v>
      </c>
      <c r="B184" s="23">
        <v>5.0905679749999999</v>
      </c>
      <c r="C184" s="21">
        <v>76</v>
      </c>
      <c r="D184" s="21" t="s">
        <v>9</v>
      </c>
      <c r="E184" s="21"/>
      <c r="F184" s="21">
        <v>1</v>
      </c>
      <c r="G184" s="21">
        <v>1</v>
      </c>
      <c r="H184" s="21">
        <v>1</v>
      </c>
      <c r="I184" s="21">
        <v>0</v>
      </c>
      <c r="J184" s="21" t="s">
        <v>91</v>
      </c>
      <c r="K184" s="10">
        <v>1</v>
      </c>
      <c r="L184">
        <f t="shared" si="48"/>
        <v>1</v>
      </c>
      <c r="M184">
        <f t="shared" si="49"/>
        <v>1</v>
      </c>
      <c r="N184">
        <f t="shared" si="50"/>
        <v>1</v>
      </c>
      <c r="O184">
        <f t="shared" si="51"/>
        <v>0</v>
      </c>
      <c r="P184" t="b">
        <f t="shared" si="52"/>
        <v>1</v>
      </c>
      <c r="Q184">
        <f t="shared" si="53"/>
        <v>1</v>
      </c>
      <c r="R184" t="b">
        <f t="shared" si="54"/>
        <v>1</v>
      </c>
      <c r="S184">
        <f t="shared" si="55"/>
        <v>1</v>
      </c>
      <c r="T184" t="b">
        <f t="shared" si="56"/>
        <v>0</v>
      </c>
      <c r="U184">
        <f t="shared" si="57"/>
        <v>0</v>
      </c>
      <c r="V184" t="b">
        <f t="shared" si="58"/>
        <v>1</v>
      </c>
      <c r="W184" t="b">
        <f t="shared" si="59"/>
        <v>0</v>
      </c>
      <c r="X184" t="b">
        <f t="shared" si="60"/>
        <v>0</v>
      </c>
      <c r="Y184" t="b">
        <f t="shared" si="61"/>
        <v>0</v>
      </c>
      <c r="Z184" t="b">
        <f t="shared" si="62"/>
        <v>0</v>
      </c>
      <c r="AA184" t="b">
        <f t="shared" si="63"/>
        <v>1</v>
      </c>
      <c r="AB184" t="b">
        <f t="shared" si="64"/>
        <v>1</v>
      </c>
      <c r="AC184" t="b">
        <f t="shared" si="65"/>
        <v>0</v>
      </c>
      <c r="AD184" t="b">
        <f t="shared" si="66"/>
        <v>1</v>
      </c>
      <c r="AE184" t="b">
        <f t="shared" si="67"/>
        <v>1</v>
      </c>
      <c r="AF184" t="b">
        <f t="shared" si="68"/>
        <v>1</v>
      </c>
      <c r="AG184" t="b">
        <f t="shared" si="69"/>
        <v>1</v>
      </c>
      <c r="AH184" t="b">
        <f t="shared" si="70"/>
        <v>1</v>
      </c>
      <c r="AI184" t="b">
        <f t="shared" si="71"/>
        <v>0</v>
      </c>
    </row>
    <row r="185" spans="1:35" x14ac:dyDescent="0.2">
      <c r="A185" s="21" t="s">
        <v>16</v>
      </c>
      <c r="B185" s="23">
        <v>4.3324332099999996</v>
      </c>
      <c r="C185" s="21">
        <v>52</v>
      </c>
      <c r="D185" s="21" t="s">
        <v>9</v>
      </c>
      <c r="E185" s="21"/>
      <c r="F185" s="21">
        <v>1</v>
      </c>
      <c r="G185" s="21">
        <v>0.5</v>
      </c>
      <c r="H185" s="21">
        <v>1</v>
      </c>
      <c r="I185" s="21">
        <v>0</v>
      </c>
      <c r="J185" s="21" t="s">
        <v>91</v>
      </c>
      <c r="K185" s="10">
        <v>1</v>
      </c>
      <c r="L185">
        <f t="shared" si="48"/>
        <v>1</v>
      </c>
      <c r="M185">
        <f t="shared" si="49"/>
        <v>0</v>
      </c>
      <c r="N185">
        <f t="shared" si="50"/>
        <v>1</v>
      </c>
      <c r="O185">
        <f t="shared" si="51"/>
        <v>0</v>
      </c>
      <c r="P185" t="b">
        <f t="shared" si="52"/>
        <v>0</v>
      </c>
      <c r="Q185">
        <f t="shared" si="53"/>
        <v>0</v>
      </c>
      <c r="R185" t="b">
        <f t="shared" si="54"/>
        <v>1</v>
      </c>
      <c r="S185">
        <f t="shared" si="55"/>
        <v>1</v>
      </c>
      <c r="T185" t="b">
        <f t="shared" si="56"/>
        <v>0</v>
      </c>
      <c r="U185">
        <f t="shared" si="57"/>
        <v>0</v>
      </c>
      <c r="V185" t="b">
        <f t="shared" si="58"/>
        <v>0</v>
      </c>
      <c r="W185" t="b">
        <f t="shared" si="59"/>
        <v>0</v>
      </c>
      <c r="X185" t="b">
        <f t="shared" si="60"/>
        <v>0</v>
      </c>
      <c r="Y185" t="b">
        <f t="shared" si="61"/>
        <v>0</v>
      </c>
      <c r="Z185" t="b">
        <f t="shared" si="62"/>
        <v>0</v>
      </c>
      <c r="AA185" t="b">
        <f t="shared" si="63"/>
        <v>0</v>
      </c>
      <c r="AB185" t="b">
        <f t="shared" si="64"/>
        <v>1</v>
      </c>
      <c r="AC185" t="b">
        <f t="shared" si="65"/>
        <v>0</v>
      </c>
      <c r="AD185" t="b">
        <f t="shared" si="66"/>
        <v>1</v>
      </c>
      <c r="AE185" t="b">
        <f t="shared" si="67"/>
        <v>0</v>
      </c>
      <c r="AF185" t="b">
        <f t="shared" si="68"/>
        <v>0</v>
      </c>
      <c r="AG185" t="b">
        <f t="shared" si="69"/>
        <v>0</v>
      </c>
      <c r="AH185" t="b">
        <f t="shared" si="70"/>
        <v>1</v>
      </c>
      <c r="AI185" t="b">
        <f t="shared" si="71"/>
        <v>0</v>
      </c>
    </row>
    <row r="186" spans="1:35" x14ac:dyDescent="0.2">
      <c r="A186" s="21" t="s">
        <v>16</v>
      </c>
      <c r="B186" s="23">
        <v>2.9167801550000001</v>
      </c>
      <c r="C186" s="21">
        <v>71</v>
      </c>
      <c r="D186" s="21" t="s">
        <v>9</v>
      </c>
      <c r="E186" s="21"/>
      <c r="F186" s="21">
        <v>1</v>
      </c>
      <c r="G186" s="21">
        <v>0.5</v>
      </c>
      <c r="H186" s="21">
        <v>1</v>
      </c>
      <c r="I186" s="21">
        <v>1</v>
      </c>
      <c r="J186" s="21" t="s">
        <v>91</v>
      </c>
      <c r="K186" s="10">
        <v>1</v>
      </c>
      <c r="L186">
        <f t="shared" si="48"/>
        <v>1</v>
      </c>
      <c r="M186">
        <f t="shared" si="49"/>
        <v>0</v>
      </c>
      <c r="N186">
        <f t="shared" si="50"/>
        <v>1</v>
      </c>
      <c r="O186">
        <f t="shared" si="51"/>
        <v>1</v>
      </c>
      <c r="P186" t="b">
        <f t="shared" si="52"/>
        <v>0</v>
      </c>
      <c r="Q186">
        <f t="shared" si="53"/>
        <v>0</v>
      </c>
      <c r="R186" t="b">
        <f t="shared" si="54"/>
        <v>1</v>
      </c>
      <c r="S186">
        <f t="shared" si="55"/>
        <v>1</v>
      </c>
      <c r="T186" t="b">
        <f t="shared" si="56"/>
        <v>1</v>
      </c>
      <c r="U186">
        <f t="shared" si="57"/>
        <v>1</v>
      </c>
      <c r="V186" t="b">
        <f t="shared" si="58"/>
        <v>0</v>
      </c>
      <c r="W186" t="b">
        <f t="shared" si="59"/>
        <v>0</v>
      </c>
      <c r="X186" t="b">
        <f t="shared" si="60"/>
        <v>1</v>
      </c>
      <c r="Y186" t="b">
        <f t="shared" si="61"/>
        <v>1</v>
      </c>
      <c r="Z186" t="b">
        <f t="shared" si="62"/>
        <v>0</v>
      </c>
      <c r="AA186" t="b">
        <f t="shared" si="63"/>
        <v>0</v>
      </c>
      <c r="AB186" t="b">
        <f t="shared" si="64"/>
        <v>1</v>
      </c>
      <c r="AC186" t="b">
        <f t="shared" si="65"/>
        <v>1</v>
      </c>
      <c r="AD186" t="b">
        <f t="shared" si="66"/>
        <v>1</v>
      </c>
      <c r="AE186" t="b">
        <f t="shared" si="67"/>
        <v>0</v>
      </c>
      <c r="AF186" t="b">
        <f t="shared" si="68"/>
        <v>1</v>
      </c>
      <c r="AG186" t="b">
        <f t="shared" si="69"/>
        <v>1</v>
      </c>
      <c r="AH186" t="b">
        <f t="shared" si="70"/>
        <v>1</v>
      </c>
      <c r="AI186" t="b">
        <f t="shared" si="71"/>
        <v>1</v>
      </c>
    </row>
    <row r="187" spans="1:35" x14ac:dyDescent="0.2">
      <c r="A187" s="10" t="s">
        <v>8</v>
      </c>
      <c r="B187" s="24">
        <v>-8.0569572209999993</v>
      </c>
      <c r="C187" s="24">
        <v>45</v>
      </c>
      <c r="D187" s="24" t="s">
        <v>9</v>
      </c>
      <c r="E187" s="10"/>
      <c r="F187" s="10">
        <v>0</v>
      </c>
      <c r="G187" s="24">
        <v>0</v>
      </c>
      <c r="H187" s="24">
        <v>0</v>
      </c>
      <c r="I187" s="24">
        <v>0</v>
      </c>
      <c r="J187" s="10" t="s">
        <v>91</v>
      </c>
      <c r="K187" s="10">
        <v>1</v>
      </c>
      <c r="L187">
        <f t="shared" si="48"/>
        <v>0</v>
      </c>
      <c r="M187">
        <f t="shared" si="49"/>
        <v>0</v>
      </c>
      <c r="N187">
        <f t="shared" si="50"/>
        <v>0</v>
      </c>
      <c r="O187">
        <f t="shared" si="51"/>
        <v>0</v>
      </c>
      <c r="P187" t="b">
        <f t="shared" si="52"/>
        <v>0</v>
      </c>
      <c r="Q187">
        <f t="shared" si="53"/>
        <v>0</v>
      </c>
      <c r="R187" t="b">
        <f t="shared" si="54"/>
        <v>0</v>
      </c>
      <c r="S187">
        <f t="shared" si="55"/>
        <v>0</v>
      </c>
      <c r="T187" t="b">
        <f t="shared" si="56"/>
        <v>0</v>
      </c>
      <c r="U187">
        <f t="shared" si="57"/>
        <v>0</v>
      </c>
      <c r="V187" t="b">
        <f t="shared" si="58"/>
        <v>0</v>
      </c>
      <c r="W187" t="b">
        <f t="shared" si="59"/>
        <v>0</v>
      </c>
      <c r="X187" t="b">
        <f t="shared" si="60"/>
        <v>0</v>
      </c>
      <c r="Y187" t="b">
        <f t="shared" si="61"/>
        <v>0</v>
      </c>
      <c r="Z187" t="b">
        <f t="shared" si="62"/>
        <v>0</v>
      </c>
      <c r="AA187" t="b">
        <f t="shared" si="63"/>
        <v>0</v>
      </c>
      <c r="AB187" t="b">
        <f t="shared" si="64"/>
        <v>0</v>
      </c>
      <c r="AC187" t="b">
        <f t="shared" si="65"/>
        <v>0</v>
      </c>
      <c r="AD187" t="b">
        <f t="shared" si="66"/>
        <v>0</v>
      </c>
      <c r="AE187" t="b">
        <f t="shared" si="67"/>
        <v>0</v>
      </c>
      <c r="AF187" t="b">
        <f t="shared" si="68"/>
        <v>0</v>
      </c>
      <c r="AG187" t="b">
        <f t="shared" si="69"/>
        <v>0</v>
      </c>
      <c r="AH187" t="b">
        <f t="shared" si="70"/>
        <v>0</v>
      </c>
      <c r="AI187" t="b">
        <f t="shared" si="71"/>
        <v>0</v>
      </c>
    </row>
    <row r="188" spans="1:35" x14ac:dyDescent="0.2">
      <c r="A188" s="10" t="s">
        <v>8</v>
      </c>
      <c r="B188" s="24">
        <v>-7.1855940269999996</v>
      </c>
      <c r="C188" s="24">
        <v>65</v>
      </c>
      <c r="D188" s="24" t="s">
        <v>9</v>
      </c>
      <c r="E188" s="10"/>
      <c r="F188" s="10">
        <v>0</v>
      </c>
      <c r="G188" s="24">
        <v>0</v>
      </c>
      <c r="H188" s="24">
        <v>0</v>
      </c>
      <c r="I188" s="24">
        <v>0</v>
      </c>
      <c r="J188" s="10" t="s">
        <v>91</v>
      </c>
      <c r="K188" s="10">
        <v>1</v>
      </c>
      <c r="L188">
        <f t="shared" si="48"/>
        <v>0</v>
      </c>
      <c r="M188">
        <f t="shared" si="49"/>
        <v>0</v>
      </c>
      <c r="N188">
        <f t="shared" si="50"/>
        <v>0</v>
      </c>
      <c r="O188">
        <f t="shared" si="51"/>
        <v>0</v>
      </c>
      <c r="P188" t="b">
        <f t="shared" si="52"/>
        <v>0</v>
      </c>
      <c r="Q188">
        <f t="shared" si="53"/>
        <v>0</v>
      </c>
      <c r="R188" t="b">
        <f t="shared" si="54"/>
        <v>0</v>
      </c>
      <c r="S188">
        <f t="shared" si="55"/>
        <v>0</v>
      </c>
      <c r="T188" t="b">
        <f t="shared" si="56"/>
        <v>0</v>
      </c>
      <c r="U188">
        <f t="shared" si="57"/>
        <v>0</v>
      </c>
      <c r="V188" t="b">
        <f t="shared" si="58"/>
        <v>0</v>
      </c>
      <c r="W188" t="b">
        <f t="shared" si="59"/>
        <v>0</v>
      </c>
      <c r="X188" t="b">
        <f t="shared" si="60"/>
        <v>0</v>
      </c>
      <c r="Y188" t="b">
        <f t="shared" si="61"/>
        <v>0</v>
      </c>
      <c r="Z188" t="b">
        <f t="shared" si="62"/>
        <v>0</v>
      </c>
      <c r="AA188" t="b">
        <f t="shared" si="63"/>
        <v>0</v>
      </c>
      <c r="AB188" t="b">
        <f t="shared" si="64"/>
        <v>0</v>
      </c>
      <c r="AC188" t="b">
        <f t="shared" si="65"/>
        <v>0</v>
      </c>
      <c r="AD188" t="b">
        <f t="shared" si="66"/>
        <v>0</v>
      </c>
      <c r="AE188" t="b">
        <f t="shared" si="67"/>
        <v>0</v>
      </c>
      <c r="AF188" t="b">
        <f t="shared" si="68"/>
        <v>0</v>
      </c>
      <c r="AG188" t="b">
        <f t="shared" si="69"/>
        <v>0</v>
      </c>
      <c r="AH188" t="b">
        <f t="shared" si="70"/>
        <v>0</v>
      </c>
      <c r="AI188" t="b">
        <f t="shared" si="71"/>
        <v>0</v>
      </c>
    </row>
    <row r="189" spans="1:35" x14ac:dyDescent="0.2">
      <c r="A189" s="10" t="s">
        <v>8</v>
      </c>
      <c r="B189" s="24">
        <v>-7.161543633</v>
      </c>
      <c r="C189" s="24">
        <v>70</v>
      </c>
      <c r="D189" s="24" t="s">
        <v>13</v>
      </c>
      <c r="E189" s="10"/>
      <c r="F189" s="10">
        <v>0</v>
      </c>
      <c r="G189" s="24">
        <v>0</v>
      </c>
      <c r="H189" s="24">
        <v>0</v>
      </c>
      <c r="I189" s="24">
        <v>0</v>
      </c>
      <c r="J189" s="10" t="s">
        <v>91</v>
      </c>
      <c r="K189" s="10">
        <v>1</v>
      </c>
      <c r="L189">
        <f t="shared" si="48"/>
        <v>0</v>
      </c>
      <c r="M189">
        <f t="shared" si="49"/>
        <v>0</v>
      </c>
      <c r="N189">
        <f t="shared" si="50"/>
        <v>0</v>
      </c>
      <c r="O189">
        <f t="shared" si="51"/>
        <v>0</v>
      </c>
      <c r="P189" t="b">
        <f t="shared" si="52"/>
        <v>0</v>
      </c>
      <c r="Q189">
        <f t="shared" si="53"/>
        <v>0</v>
      </c>
      <c r="R189" t="b">
        <f t="shared" si="54"/>
        <v>0</v>
      </c>
      <c r="S189">
        <f t="shared" si="55"/>
        <v>0</v>
      </c>
      <c r="T189" t="b">
        <f t="shared" si="56"/>
        <v>0</v>
      </c>
      <c r="U189">
        <f t="shared" si="57"/>
        <v>0</v>
      </c>
      <c r="V189" t="b">
        <f t="shared" si="58"/>
        <v>0</v>
      </c>
      <c r="W189" t="b">
        <f t="shared" si="59"/>
        <v>0</v>
      </c>
      <c r="X189" t="b">
        <f t="shared" si="60"/>
        <v>0</v>
      </c>
      <c r="Y189" t="b">
        <f t="shared" si="61"/>
        <v>0</v>
      </c>
      <c r="Z189" t="b">
        <f t="shared" si="62"/>
        <v>0</v>
      </c>
      <c r="AA189" t="b">
        <f t="shared" si="63"/>
        <v>0</v>
      </c>
      <c r="AB189" t="b">
        <f t="shared" si="64"/>
        <v>0</v>
      </c>
      <c r="AC189" t="b">
        <f t="shared" si="65"/>
        <v>0</v>
      </c>
      <c r="AD189" t="b">
        <f t="shared" si="66"/>
        <v>0</v>
      </c>
      <c r="AE189" t="b">
        <f t="shared" si="67"/>
        <v>0</v>
      </c>
      <c r="AF189" t="b">
        <f t="shared" si="68"/>
        <v>0</v>
      </c>
      <c r="AG189" t="b">
        <f t="shared" si="69"/>
        <v>0</v>
      </c>
      <c r="AH189" t="b">
        <f t="shared" si="70"/>
        <v>0</v>
      </c>
      <c r="AI189" t="b">
        <f t="shared" si="71"/>
        <v>0</v>
      </c>
    </row>
    <row r="190" spans="1:35" x14ac:dyDescent="0.2">
      <c r="A190" s="10" t="s">
        <v>8</v>
      </c>
      <c r="B190" s="24">
        <v>-7.0927508330000002</v>
      </c>
      <c r="C190" s="24">
        <v>58</v>
      </c>
      <c r="D190" s="24" t="s">
        <v>9</v>
      </c>
      <c r="E190" s="10"/>
      <c r="F190" s="10">
        <v>0</v>
      </c>
      <c r="G190" s="24">
        <v>0</v>
      </c>
      <c r="H190" s="24">
        <v>0</v>
      </c>
      <c r="I190" s="24">
        <v>0</v>
      </c>
      <c r="J190" s="10" t="s">
        <v>91</v>
      </c>
      <c r="K190" s="10">
        <v>1</v>
      </c>
      <c r="L190">
        <f t="shared" si="48"/>
        <v>0</v>
      </c>
      <c r="M190">
        <f t="shared" si="49"/>
        <v>0</v>
      </c>
      <c r="N190">
        <f t="shared" si="50"/>
        <v>0</v>
      </c>
      <c r="O190">
        <f t="shared" si="51"/>
        <v>0</v>
      </c>
      <c r="P190" t="b">
        <f t="shared" si="52"/>
        <v>0</v>
      </c>
      <c r="Q190">
        <f t="shared" si="53"/>
        <v>0</v>
      </c>
      <c r="R190" t="b">
        <f t="shared" si="54"/>
        <v>0</v>
      </c>
      <c r="S190">
        <f t="shared" si="55"/>
        <v>0</v>
      </c>
      <c r="T190" t="b">
        <f t="shared" si="56"/>
        <v>0</v>
      </c>
      <c r="U190">
        <f t="shared" si="57"/>
        <v>0</v>
      </c>
      <c r="V190" t="b">
        <f t="shared" si="58"/>
        <v>0</v>
      </c>
      <c r="W190" t="b">
        <f t="shared" si="59"/>
        <v>0</v>
      </c>
      <c r="X190" t="b">
        <f t="shared" si="60"/>
        <v>0</v>
      </c>
      <c r="Y190" t="b">
        <f t="shared" si="61"/>
        <v>0</v>
      </c>
      <c r="Z190" t="b">
        <f t="shared" si="62"/>
        <v>0</v>
      </c>
      <c r="AA190" t="b">
        <f t="shared" si="63"/>
        <v>0</v>
      </c>
      <c r="AB190" t="b">
        <f t="shared" si="64"/>
        <v>0</v>
      </c>
      <c r="AC190" t="b">
        <f t="shared" si="65"/>
        <v>0</v>
      </c>
      <c r="AD190" t="b">
        <f t="shared" si="66"/>
        <v>0</v>
      </c>
      <c r="AE190" t="b">
        <f t="shared" si="67"/>
        <v>0</v>
      </c>
      <c r="AF190" t="b">
        <f t="shared" si="68"/>
        <v>0</v>
      </c>
      <c r="AG190" t="b">
        <f t="shared" si="69"/>
        <v>0</v>
      </c>
      <c r="AH190" t="b">
        <f t="shared" si="70"/>
        <v>0</v>
      </c>
      <c r="AI190" t="b">
        <f t="shared" si="71"/>
        <v>0</v>
      </c>
    </row>
    <row r="191" spans="1:35" x14ac:dyDescent="0.2">
      <c r="A191" s="10" t="s">
        <v>8</v>
      </c>
      <c r="B191" s="24">
        <v>-6.7442457180000002</v>
      </c>
      <c r="C191" s="24">
        <v>66</v>
      </c>
      <c r="D191" s="24" t="s">
        <v>9</v>
      </c>
      <c r="E191" s="10"/>
      <c r="F191" s="10">
        <v>0</v>
      </c>
      <c r="G191" s="24">
        <v>0</v>
      </c>
      <c r="H191" s="24">
        <v>0</v>
      </c>
      <c r="I191" s="24">
        <v>0</v>
      </c>
      <c r="J191" s="10" t="s">
        <v>91</v>
      </c>
      <c r="K191" s="10">
        <v>1</v>
      </c>
      <c r="L191">
        <f t="shared" si="48"/>
        <v>0</v>
      </c>
      <c r="M191">
        <f t="shared" si="49"/>
        <v>0</v>
      </c>
      <c r="N191">
        <f t="shared" si="50"/>
        <v>0</v>
      </c>
      <c r="O191">
        <f t="shared" si="51"/>
        <v>0</v>
      </c>
      <c r="P191" t="b">
        <f t="shared" si="52"/>
        <v>0</v>
      </c>
      <c r="Q191">
        <f t="shared" si="53"/>
        <v>0</v>
      </c>
      <c r="R191" t="b">
        <f t="shared" si="54"/>
        <v>0</v>
      </c>
      <c r="S191">
        <f t="shared" si="55"/>
        <v>0</v>
      </c>
      <c r="T191" t="b">
        <f t="shared" si="56"/>
        <v>0</v>
      </c>
      <c r="U191">
        <f t="shared" si="57"/>
        <v>0</v>
      </c>
      <c r="V191" t="b">
        <f t="shared" si="58"/>
        <v>0</v>
      </c>
      <c r="W191" t="b">
        <f t="shared" si="59"/>
        <v>0</v>
      </c>
      <c r="X191" t="b">
        <f t="shared" si="60"/>
        <v>0</v>
      </c>
      <c r="Y191" t="b">
        <f t="shared" si="61"/>
        <v>0</v>
      </c>
      <c r="Z191" t="b">
        <f t="shared" si="62"/>
        <v>0</v>
      </c>
      <c r="AA191" t="b">
        <f t="shared" si="63"/>
        <v>0</v>
      </c>
      <c r="AB191" t="b">
        <f t="shared" si="64"/>
        <v>0</v>
      </c>
      <c r="AC191" t="b">
        <f t="shared" si="65"/>
        <v>0</v>
      </c>
      <c r="AD191" t="b">
        <f t="shared" si="66"/>
        <v>0</v>
      </c>
      <c r="AE191" t="b">
        <f t="shared" si="67"/>
        <v>0</v>
      </c>
      <c r="AF191" t="b">
        <f t="shared" si="68"/>
        <v>0</v>
      </c>
      <c r="AG191" t="b">
        <f t="shared" si="69"/>
        <v>0</v>
      </c>
      <c r="AH191" t="b">
        <f t="shared" si="70"/>
        <v>0</v>
      </c>
      <c r="AI191" t="b">
        <f t="shared" si="71"/>
        <v>0</v>
      </c>
    </row>
    <row r="192" spans="1:35" x14ac:dyDescent="0.2">
      <c r="A192" s="10" t="s">
        <v>8</v>
      </c>
      <c r="B192" s="24">
        <v>-6.0728324950000001</v>
      </c>
      <c r="C192" s="24">
        <v>53</v>
      </c>
      <c r="D192" s="24" t="s">
        <v>9</v>
      </c>
      <c r="E192" s="10"/>
      <c r="F192" s="10">
        <v>0</v>
      </c>
      <c r="G192" s="24">
        <v>0</v>
      </c>
      <c r="H192" s="24">
        <v>0</v>
      </c>
      <c r="I192" s="24">
        <v>0</v>
      </c>
      <c r="J192" s="10" t="s">
        <v>91</v>
      </c>
      <c r="K192" s="10">
        <v>1</v>
      </c>
      <c r="L192">
        <f t="shared" si="48"/>
        <v>0</v>
      </c>
      <c r="M192">
        <f t="shared" si="49"/>
        <v>0</v>
      </c>
      <c r="N192">
        <f t="shared" si="50"/>
        <v>0</v>
      </c>
      <c r="O192">
        <f t="shared" si="51"/>
        <v>0</v>
      </c>
      <c r="P192" t="b">
        <f t="shared" si="52"/>
        <v>0</v>
      </c>
      <c r="Q192">
        <f t="shared" si="53"/>
        <v>0</v>
      </c>
      <c r="R192" t="b">
        <f t="shared" si="54"/>
        <v>0</v>
      </c>
      <c r="S192">
        <f t="shared" si="55"/>
        <v>0</v>
      </c>
      <c r="T192" t="b">
        <f t="shared" si="56"/>
        <v>0</v>
      </c>
      <c r="U192">
        <f t="shared" si="57"/>
        <v>0</v>
      </c>
      <c r="V192" t="b">
        <f t="shared" si="58"/>
        <v>0</v>
      </c>
      <c r="W192" t="b">
        <f t="shared" si="59"/>
        <v>0</v>
      </c>
      <c r="X192" t="b">
        <f t="shared" si="60"/>
        <v>0</v>
      </c>
      <c r="Y192" t="b">
        <f t="shared" si="61"/>
        <v>0</v>
      </c>
      <c r="Z192" t="b">
        <f t="shared" si="62"/>
        <v>0</v>
      </c>
      <c r="AA192" t="b">
        <f t="shared" si="63"/>
        <v>0</v>
      </c>
      <c r="AB192" t="b">
        <f t="shared" si="64"/>
        <v>0</v>
      </c>
      <c r="AC192" t="b">
        <f t="shared" si="65"/>
        <v>0</v>
      </c>
      <c r="AD192" t="b">
        <f t="shared" si="66"/>
        <v>0</v>
      </c>
      <c r="AE192" t="b">
        <f t="shared" si="67"/>
        <v>0</v>
      </c>
      <c r="AF192" t="b">
        <f t="shared" si="68"/>
        <v>0</v>
      </c>
      <c r="AG192" t="b">
        <f t="shared" si="69"/>
        <v>0</v>
      </c>
      <c r="AH192" t="b">
        <f t="shared" si="70"/>
        <v>0</v>
      </c>
      <c r="AI192" t="b">
        <f t="shared" si="71"/>
        <v>0</v>
      </c>
    </row>
    <row r="193" spans="1:35" x14ac:dyDescent="0.2">
      <c r="A193" s="10" t="s">
        <v>8</v>
      </c>
      <c r="B193" s="24">
        <v>-5.8477109399999998</v>
      </c>
      <c r="C193" s="24">
        <v>72</v>
      </c>
      <c r="D193" s="24" t="s">
        <v>13</v>
      </c>
      <c r="E193" s="10"/>
      <c r="F193" s="10">
        <v>0</v>
      </c>
      <c r="G193" s="24">
        <v>0</v>
      </c>
      <c r="H193" s="24">
        <v>0</v>
      </c>
      <c r="I193" s="24">
        <v>0</v>
      </c>
      <c r="J193" s="10" t="s">
        <v>91</v>
      </c>
      <c r="K193" s="10">
        <v>1</v>
      </c>
      <c r="L193">
        <f t="shared" si="48"/>
        <v>0</v>
      </c>
      <c r="M193">
        <f t="shared" si="49"/>
        <v>0</v>
      </c>
      <c r="N193">
        <f t="shared" si="50"/>
        <v>0</v>
      </c>
      <c r="O193">
        <f t="shared" si="51"/>
        <v>0</v>
      </c>
      <c r="P193" t="b">
        <f t="shared" si="52"/>
        <v>0</v>
      </c>
      <c r="Q193">
        <f t="shared" si="53"/>
        <v>0</v>
      </c>
      <c r="R193" t="b">
        <f t="shared" si="54"/>
        <v>0</v>
      </c>
      <c r="S193">
        <f t="shared" si="55"/>
        <v>0</v>
      </c>
      <c r="T193" t="b">
        <f t="shared" si="56"/>
        <v>0</v>
      </c>
      <c r="U193">
        <f t="shared" si="57"/>
        <v>0</v>
      </c>
      <c r="V193" t="b">
        <f t="shared" si="58"/>
        <v>0</v>
      </c>
      <c r="W193" t="b">
        <f t="shared" si="59"/>
        <v>0</v>
      </c>
      <c r="X193" t="b">
        <f t="shared" si="60"/>
        <v>0</v>
      </c>
      <c r="Y193" t="b">
        <f t="shared" si="61"/>
        <v>0</v>
      </c>
      <c r="Z193" t="b">
        <f t="shared" si="62"/>
        <v>0</v>
      </c>
      <c r="AA193" t="b">
        <f t="shared" si="63"/>
        <v>0</v>
      </c>
      <c r="AB193" t="b">
        <f t="shared" si="64"/>
        <v>0</v>
      </c>
      <c r="AC193" t="b">
        <f t="shared" si="65"/>
        <v>0</v>
      </c>
      <c r="AD193" t="b">
        <f t="shared" si="66"/>
        <v>0</v>
      </c>
      <c r="AE193" t="b">
        <f t="shared" si="67"/>
        <v>0</v>
      </c>
      <c r="AF193" t="b">
        <f t="shared" si="68"/>
        <v>0</v>
      </c>
      <c r="AG193" t="b">
        <f t="shared" si="69"/>
        <v>0</v>
      </c>
      <c r="AH193" t="b">
        <f t="shared" si="70"/>
        <v>0</v>
      </c>
      <c r="AI193" t="b">
        <f t="shared" si="71"/>
        <v>0</v>
      </c>
    </row>
    <row r="194" spans="1:35" x14ac:dyDescent="0.2">
      <c r="A194" s="10" t="s">
        <v>8</v>
      </c>
      <c r="B194" s="24">
        <v>-5.6646109559999998</v>
      </c>
      <c r="C194" s="24">
        <v>61</v>
      </c>
      <c r="D194" s="24" t="s">
        <v>9</v>
      </c>
      <c r="E194" s="10"/>
      <c r="F194" s="10">
        <v>0</v>
      </c>
      <c r="G194" s="24">
        <v>0</v>
      </c>
      <c r="H194" s="24">
        <v>0</v>
      </c>
      <c r="I194" s="24">
        <v>0</v>
      </c>
      <c r="J194" s="10" t="s">
        <v>91</v>
      </c>
      <c r="K194" s="10">
        <v>1</v>
      </c>
      <c r="L194">
        <f t="shared" ref="L194:L229" si="72">IF(F194=1,1,0)</f>
        <v>0</v>
      </c>
      <c r="M194">
        <f t="shared" ref="M194:M229" si="73">IF(G194=1,1,0)</f>
        <v>0</v>
      </c>
      <c r="N194">
        <f t="shared" ref="N194:N229" si="74">IF(H194=1,1,0)</f>
        <v>0</v>
      </c>
      <c r="O194">
        <f t="shared" ref="O194:O229" si="75">IF(I194=1,1,0)</f>
        <v>0</v>
      </c>
      <c r="P194" t="b">
        <f t="shared" si="52"/>
        <v>0</v>
      </c>
      <c r="Q194">
        <f t="shared" si="53"/>
        <v>0</v>
      </c>
      <c r="R194" t="b">
        <f t="shared" si="54"/>
        <v>0</v>
      </c>
      <c r="S194">
        <f t="shared" si="55"/>
        <v>0</v>
      </c>
      <c r="T194" t="b">
        <f t="shared" si="56"/>
        <v>0</v>
      </c>
      <c r="U194">
        <f t="shared" si="57"/>
        <v>0</v>
      </c>
      <c r="V194" t="b">
        <f t="shared" si="58"/>
        <v>0</v>
      </c>
      <c r="W194" t="b">
        <f t="shared" si="59"/>
        <v>0</v>
      </c>
      <c r="X194" t="b">
        <f t="shared" si="60"/>
        <v>0</v>
      </c>
      <c r="Y194" t="b">
        <f t="shared" si="61"/>
        <v>0</v>
      </c>
      <c r="Z194" t="b">
        <f t="shared" si="62"/>
        <v>0</v>
      </c>
      <c r="AA194" t="b">
        <f t="shared" si="63"/>
        <v>0</v>
      </c>
      <c r="AB194" t="b">
        <f t="shared" si="64"/>
        <v>0</v>
      </c>
      <c r="AC194" t="b">
        <f t="shared" si="65"/>
        <v>0</v>
      </c>
      <c r="AD194" t="b">
        <f t="shared" si="66"/>
        <v>0</v>
      </c>
      <c r="AE194" t="b">
        <f t="shared" si="67"/>
        <v>0</v>
      </c>
      <c r="AF194" t="b">
        <f t="shared" si="68"/>
        <v>0</v>
      </c>
      <c r="AG194" t="b">
        <f t="shared" si="69"/>
        <v>0</v>
      </c>
      <c r="AH194" t="b">
        <f t="shared" si="70"/>
        <v>0</v>
      </c>
      <c r="AI194" t="b">
        <f t="shared" si="71"/>
        <v>0</v>
      </c>
    </row>
    <row r="195" spans="1:35" x14ac:dyDescent="0.2">
      <c r="A195" s="10" t="s">
        <v>8</v>
      </c>
      <c r="B195" s="24">
        <v>-5.4816198849999997</v>
      </c>
      <c r="C195" s="24">
        <v>80</v>
      </c>
      <c r="D195" s="24" t="s">
        <v>9</v>
      </c>
      <c r="E195" s="10"/>
      <c r="F195" s="10">
        <v>0</v>
      </c>
      <c r="G195" s="24">
        <v>0</v>
      </c>
      <c r="H195" s="24">
        <v>0</v>
      </c>
      <c r="I195" s="24">
        <v>0</v>
      </c>
      <c r="J195" s="10" t="s">
        <v>91</v>
      </c>
      <c r="K195" s="10">
        <v>1</v>
      </c>
      <c r="L195">
        <f t="shared" si="72"/>
        <v>0</v>
      </c>
      <c r="M195">
        <f t="shared" si="73"/>
        <v>0</v>
      </c>
      <c r="N195">
        <f t="shared" si="74"/>
        <v>0</v>
      </c>
      <c r="O195">
        <f t="shared" si="75"/>
        <v>0</v>
      </c>
      <c r="P195" t="b">
        <f t="shared" ref="P195:P229" si="76">AND(L195=1,M195=1)</f>
        <v>0</v>
      </c>
      <c r="Q195">
        <f t="shared" ref="Q195:Q229" si="77">IF(P195=FALSE,0,1)</f>
        <v>0</v>
      </c>
      <c r="R195" t="b">
        <f t="shared" ref="R195:R229" si="78">AND(L195=1,N195=1)</f>
        <v>0</v>
      </c>
      <c r="S195">
        <f t="shared" ref="S195:S229" si="79">IF(R195=FALSE,0,1)</f>
        <v>0</v>
      </c>
      <c r="T195" t="b">
        <f t="shared" ref="T195:T229" si="80">AND(L195=1,O195=1)</f>
        <v>0</v>
      </c>
      <c r="U195">
        <f t="shared" ref="U195:U229" si="81">IF(T195=FALSE,0,1)</f>
        <v>0</v>
      </c>
      <c r="V195" t="b">
        <f t="shared" ref="V195:V229" si="82">AND(Q195=1,N195=1)</f>
        <v>0</v>
      </c>
      <c r="W195" t="b">
        <f t="shared" ref="W195:W229" si="83">AND(Q195=1,O195=1)</f>
        <v>0</v>
      </c>
      <c r="X195" t="b">
        <f t="shared" ref="X195:X229" si="84">AND(N195=1,O195=1)</f>
        <v>0</v>
      </c>
      <c r="Y195" t="b">
        <f t="shared" ref="Y195:Y229" si="85">AND(L195=1,X195=TRUE)</f>
        <v>0</v>
      </c>
      <c r="Z195" t="b">
        <f t="shared" ref="Z195:Z229" si="86">AND(W195=TRUE,N195=1)</f>
        <v>0</v>
      </c>
      <c r="AA195" t="b">
        <f t="shared" ref="AA195:AA229" si="87">IF(G195=1,TRUE)</f>
        <v>0</v>
      </c>
      <c r="AB195" t="b">
        <f t="shared" ref="AB195:AB229" si="88">IF(H195=1,TRUE)</f>
        <v>0</v>
      </c>
      <c r="AC195" t="b">
        <f t="shared" ref="AC195:AC229" si="89">IF(I195=1,TRUE)</f>
        <v>0</v>
      </c>
      <c r="AD195" t="b">
        <f t="shared" ref="AD195:AD229" si="90">OR(AB195=TRUE,AC195=TRUE)</f>
        <v>0</v>
      </c>
      <c r="AE195" t="b">
        <f t="shared" ref="AE195:AE229" si="91">AND(AA195=TRUE,AD195=TRUE)</f>
        <v>0</v>
      </c>
      <c r="AF195" t="b">
        <f t="shared" ref="AF195:AF229" si="92">OR(AA195=TRUE,AC195=TRUE)</f>
        <v>0</v>
      </c>
      <c r="AG195" t="b">
        <f t="shared" ref="AG195:AG229" si="93">AND(AB195=TRUE,AF195=TRUE)</f>
        <v>0</v>
      </c>
      <c r="AH195" t="b">
        <f t="shared" ref="AH195:AH229" si="94">OR(AA195=TRUE,AB195=TRUE)</f>
        <v>0</v>
      </c>
      <c r="AI195" t="b">
        <f t="shared" ref="AI195:AI229" si="95">AND(AC195=TRUE,AH195=TRUE)</f>
        <v>0</v>
      </c>
    </row>
    <row r="196" spans="1:35" x14ac:dyDescent="0.2">
      <c r="A196" s="10" t="s">
        <v>8</v>
      </c>
      <c r="B196" s="24">
        <v>-5.3751686689999998</v>
      </c>
      <c r="C196" s="24">
        <v>62</v>
      </c>
      <c r="D196" s="24" t="s">
        <v>13</v>
      </c>
      <c r="E196" s="10"/>
      <c r="F196" s="10">
        <v>0</v>
      </c>
      <c r="G196" s="24">
        <v>0</v>
      </c>
      <c r="H196" s="24">
        <v>0</v>
      </c>
      <c r="I196" s="24">
        <v>0</v>
      </c>
      <c r="J196" s="10" t="s">
        <v>91</v>
      </c>
      <c r="K196" s="10">
        <v>1</v>
      </c>
      <c r="L196">
        <f t="shared" si="72"/>
        <v>0</v>
      </c>
      <c r="M196">
        <f t="shared" si="73"/>
        <v>0</v>
      </c>
      <c r="N196">
        <f t="shared" si="74"/>
        <v>0</v>
      </c>
      <c r="O196">
        <f t="shared" si="75"/>
        <v>0</v>
      </c>
      <c r="P196" t="b">
        <f t="shared" si="76"/>
        <v>0</v>
      </c>
      <c r="Q196">
        <f t="shared" si="77"/>
        <v>0</v>
      </c>
      <c r="R196" t="b">
        <f t="shared" si="78"/>
        <v>0</v>
      </c>
      <c r="S196">
        <f t="shared" si="79"/>
        <v>0</v>
      </c>
      <c r="T196" t="b">
        <f t="shared" si="80"/>
        <v>0</v>
      </c>
      <c r="U196">
        <f t="shared" si="81"/>
        <v>0</v>
      </c>
      <c r="V196" t="b">
        <f t="shared" si="82"/>
        <v>0</v>
      </c>
      <c r="W196" t="b">
        <f t="shared" si="83"/>
        <v>0</v>
      </c>
      <c r="X196" t="b">
        <f t="shared" si="84"/>
        <v>0</v>
      </c>
      <c r="Y196" t="b">
        <f t="shared" si="85"/>
        <v>0</v>
      </c>
      <c r="Z196" t="b">
        <f t="shared" si="86"/>
        <v>0</v>
      </c>
      <c r="AA196" t="b">
        <f t="shared" si="87"/>
        <v>0</v>
      </c>
      <c r="AB196" t="b">
        <f t="shared" si="88"/>
        <v>0</v>
      </c>
      <c r="AC196" t="b">
        <f t="shared" si="89"/>
        <v>0</v>
      </c>
      <c r="AD196" t="b">
        <f t="shared" si="90"/>
        <v>0</v>
      </c>
      <c r="AE196" t="b">
        <f t="shared" si="91"/>
        <v>0</v>
      </c>
      <c r="AF196" t="b">
        <f t="shared" si="92"/>
        <v>0</v>
      </c>
      <c r="AG196" t="b">
        <f t="shared" si="93"/>
        <v>0</v>
      </c>
      <c r="AH196" t="b">
        <f t="shared" si="94"/>
        <v>0</v>
      </c>
      <c r="AI196" t="b">
        <f t="shared" si="95"/>
        <v>0</v>
      </c>
    </row>
    <row r="197" spans="1:35" x14ac:dyDescent="0.2">
      <c r="A197" s="10" t="s">
        <v>8</v>
      </c>
      <c r="B197" s="24">
        <v>-5.3183706559999999</v>
      </c>
      <c r="C197" s="24">
        <v>60</v>
      </c>
      <c r="D197" s="24" t="s">
        <v>9</v>
      </c>
      <c r="E197" s="10"/>
      <c r="F197" s="10">
        <v>0</v>
      </c>
      <c r="G197" s="24">
        <v>0</v>
      </c>
      <c r="H197" s="24">
        <v>0</v>
      </c>
      <c r="I197" s="24">
        <v>0</v>
      </c>
      <c r="J197" s="10" t="s">
        <v>91</v>
      </c>
      <c r="K197" s="10">
        <v>1</v>
      </c>
      <c r="L197">
        <f t="shared" si="72"/>
        <v>0</v>
      </c>
      <c r="M197">
        <f t="shared" si="73"/>
        <v>0</v>
      </c>
      <c r="N197">
        <f t="shared" si="74"/>
        <v>0</v>
      </c>
      <c r="O197">
        <f t="shared" si="75"/>
        <v>0</v>
      </c>
      <c r="P197" t="b">
        <f t="shared" si="76"/>
        <v>0</v>
      </c>
      <c r="Q197">
        <f t="shared" si="77"/>
        <v>0</v>
      </c>
      <c r="R197" t="b">
        <f t="shared" si="78"/>
        <v>0</v>
      </c>
      <c r="S197">
        <f t="shared" si="79"/>
        <v>0</v>
      </c>
      <c r="T197" t="b">
        <f t="shared" si="80"/>
        <v>0</v>
      </c>
      <c r="U197">
        <f t="shared" si="81"/>
        <v>0</v>
      </c>
      <c r="V197" t="b">
        <f t="shared" si="82"/>
        <v>0</v>
      </c>
      <c r="W197" t="b">
        <f t="shared" si="83"/>
        <v>0</v>
      </c>
      <c r="X197" t="b">
        <f t="shared" si="84"/>
        <v>0</v>
      </c>
      <c r="Y197" t="b">
        <f t="shared" si="85"/>
        <v>0</v>
      </c>
      <c r="Z197" t="b">
        <f t="shared" si="86"/>
        <v>0</v>
      </c>
      <c r="AA197" t="b">
        <f t="shared" si="87"/>
        <v>0</v>
      </c>
      <c r="AB197" t="b">
        <f t="shared" si="88"/>
        <v>0</v>
      </c>
      <c r="AC197" t="b">
        <f t="shared" si="89"/>
        <v>0</v>
      </c>
      <c r="AD197" t="b">
        <f t="shared" si="90"/>
        <v>0</v>
      </c>
      <c r="AE197" t="b">
        <f t="shared" si="91"/>
        <v>0</v>
      </c>
      <c r="AF197" t="b">
        <f t="shared" si="92"/>
        <v>0</v>
      </c>
      <c r="AG197" t="b">
        <f t="shared" si="93"/>
        <v>0</v>
      </c>
      <c r="AH197" t="b">
        <f t="shared" si="94"/>
        <v>0</v>
      </c>
      <c r="AI197" t="b">
        <f t="shared" si="95"/>
        <v>0</v>
      </c>
    </row>
    <row r="198" spans="1:35" x14ac:dyDescent="0.2">
      <c r="A198" s="10" t="s">
        <v>8</v>
      </c>
      <c r="B198" s="24">
        <v>-4.9671237980000003</v>
      </c>
      <c r="C198" s="24">
        <v>64</v>
      </c>
      <c r="D198" s="24" t="s">
        <v>9</v>
      </c>
      <c r="E198" s="10"/>
      <c r="F198" s="10">
        <v>0</v>
      </c>
      <c r="G198" s="24">
        <v>0</v>
      </c>
      <c r="H198" s="24">
        <v>0</v>
      </c>
      <c r="I198" s="24">
        <v>0</v>
      </c>
      <c r="J198" s="10" t="s">
        <v>91</v>
      </c>
      <c r="K198" s="10">
        <v>1</v>
      </c>
      <c r="L198">
        <f t="shared" si="72"/>
        <v>0</v>
      </c>
      <c r="M198">
        <f t="shared" si="73"/>
        <v>0</v>
      </c>
      <c r="N198">
        <f t="shared" si="74"/>
        <v>0</v>
      </c>
      <c r="O198">
        <f t="shared" si="75"/>
        <v>0</v>
      </c>
      <c r="P198" t="b">
        <f t="shared" si="76"/>
        <v>0</v>
      </c>
      <c r="Q198">
        <f t="shared" si="77"/>
        <v>0</v>
      </c>
      <c r="R198" t="b">
        <f t="shared" si="78"/>
        <v>0</v>
      </c>
      <c r="S198">
        <f t="shared" si="79"/>
        <v>0</v>
      </c>
      <c r="T198" t="b">
        <f t="shared" si="80"/>
        <v>0</v>
      </c>
      <c r="U198">
        <f t="shared" si="81"/>
        <v>0</v>
      </c>
      <c r="V198" t="b">
        <f t="shared" si="82"/>
        <v>0</v>
      </c>
      <c r="W198" t="b">
        <f t="shared" si="83"/>
        <v>0</v>
      </c>
      <c r="X198" t="b">
        <f t="shared" si="84"/>
        <v>0</v>
      </c>
      <c r="Y198" t="b">
        <f t="shared" si="85"/>
        <v>0</v>
      </c>
      <c r="Z198" t="b">
        <f t="shared" si="86"/>
        <v>0</v>
      </c>
      <c r="AA198" t="b">
        <f t="shared" si="87"/>
        <v>0</v>
      </c>
      <c r="AB198" t="b">
        <f t="shared" si="88"/>
        <v>0</v>
      </c>
      <c r="AC198" t="b">
        <f t="shared" si="89"/>
        <v>0</v>
      </c>
      <c r="AD198" t="b">
        <f t="shared" si="90"/>
        <v>0</v>
      </c>
      <c r="AE198" t="b">
        <f t="shared" si="91"/>
        <v>0</v>
      </c>
      <c r="AF198" t="b">
        <f t="shared" si="92"/>
        <v>0</v>
      </c>
      <c r="AG198" t="b">
        <f t="shared" si="93"/>
        <v>0</v>
      </c>
      <c r="AH198" t="b">
        <f t="shared" si="94"/>
        <v>0</v>
      </c>
      <c r="AI198" t="b">
        <f t="shared" si="95"/>
        <v>0</v>
      </c>
    </row>
    <row r="199" spans="1:35" x14ac:dyDescent="0.2">
      <c r="A199" s="10" t="s">
        <v>8</v>
      </c>
      <c r="B199" s="24">
        <v>-4.8526087950000001</v>
      </c>
      <c r="C199" s="24">
        <v>77</v>
      </c>
      <c r="D199" s="24" t="s">
        <v>13</v>
      </c>
      <c r="E199" s="10"/>
      <c r="F199" s="10">
        <v>0</v>
      </c>
      <c r="G199" s="24">
        <v>0</v>
      </c>
      <c r="H199" s="24">
        <v>0</v>
      </c>
      <c r="I199" s="24">
        <v>0</v>
      </c>
      <c r="J199" s="10" t="s">
        <v>91</v>
      </c>
      <c r="K199" s="10">
        <v>1</v>
      </c>
      <c r="L199">
        <f t="shared" si="72"/>
        <v>0</v>
      </c>
      <c r="M199">
        <f t="shared" si="73"/>
        <v>0</v>
      </c>
      <c r="N199">
        <f t="shared" si="74"/>
        <v>0</v>
      </c>
      <c r="O199">
        <f t="shared" si="75"/>
        <v>0</v>
      </c>
      <c r="P199" t="b">
        <f t="shared" si="76"/>
        <v>0</v>
      </c>
      <c r="Q199">
        <f t="shared" si="77"/>
        <v>0</v>
      </c>
      <c r="R199" t="b">
        <f t="shared" si="78"/>
        <v>0</v>
      </c>
      <c r="S199">
        <f t="shared" si="79"/>
        <v>0</v>
      </c>
      <c r="T199" t="b">
        <f t="shared" si="80"/>
        <v>0</v>
      </c>
      <c r="U199">
        <f t="shared" si="81"/>
        <v>0</v>
      </c>
      <c r="V199" t="b">
        <f t="shared" si="82"/>
        <v>0</v>
      </c>
      <c r="W199" t="b">
        <f t="shared" si="83"/>
        <v>0</v>
      </c>
      <c r="X199" t="b">
        <f t="shared" si="84"/>
        <v>0</v>
      </c>
      <c r="Y199" t="b">
        <f t="shared" si="85"/>
        <v>0</v>
      </c>
      <c r="Z199" t="b">
        <f t="shared" si="86"/>
        <v>0</v>
      </c>
      <c r="AA199" t="b">
        <f t="shared" si="87"/>
        <v>0</v>
      </c>
      <c r="AB199" t="b">
        <f t="shared" si="88"/>
        <v>0</v>
      </c>
      <c r="AC199" t="b">
        <f t="shared" si="89"/>
        <v>0</v>
      </c>
      <c r="AD199" t="b">
        <f t="shared" si="90"/>
        <v>0</v>
      </c>
      <c r="AE199" t="b">
        <f t="shared" si="91"/>
        <v>0</v>
      </c>
      <c r="AF199" t="b">
        <f t="shared" si="92"/>
        <v>0</v>
      </c>
      <c r="AG199" t="b">
        <f t="shared" si="93"/>
        <v>0</v>
      </c>
      <c r="AH199" t="b">
        <f t="shared" si="94"/>
        <v>0</v>
      </c>
      <c r="AI199" t="b">
        <f t="shared" si="95"/>
        <v>0</v>
      </c>
    </row>
    <row r="200" spans="1:35" x14ac:dyDescent="0.2">
      <c r="A200" s="10" t="s">
        <v>8</v>
      </c>
      <c r="B200" s="24">
        <v>-4.5812398910000001</v>
      </c>
      <c r="C200" s="24">
        <v>74</v>
      </c>
      <c r="D200" s="24" t="s">
        <v>9</v>
      </c>
      <c r="E200" s="10"/>
      <c r="F200" s="10">
        <v>0</v>
      </c>
      <c r="G200" s="24">
        <v>0</v>
      </c>
      <c r="H200" s="24">
        <v>0</v>
      </c>
      <c r="I200" s="24">
        <v>0</v>
      </c>
      <c r="J200" s="10" t="s">
        <v>91</v>
      </c>
      <c r="K200" s="10">
        <v>1</v>
      </c>
      <c r="L200">
        <f t="shared" si="72"/>
        <v>0</v>
      </c>
      <c r="M200">
        <f t="shared" si="73"/>
        <v>0</v>
      </c>
      <c r="N200">
        <f t="shared" si="74"/>
        <v>0</v>
      </c>
      <c r="O200">
        <f t="shared" si="75"/>
        <v>0</v>
      </c>
      <c r="P200" t="b">
        <f t="shared" si="76"/>
        <v>0</v>
      </c>
      <c r="Q200">
        <f t="shared" si="77"/>
        <v>0</v>
      </c>
      <c r="R200" t="b">
        <f t="shared" si="78"/>
        <v>0</v>
      </c>
      <c r="S200">
        <f t="shared" si="79"/>
        <v>0</v>
      </c>
      <c r="T200" t="b">
        <f t="shared" si="80"/>
        <v>0</v>
      </c>
      <c r="U200">
        <f t="shared" si="81"/>
        <v>0</v>
      </c>
      <c r="V200" t="b">
        <f t="shared" si="82"/>
        <v>0</v>
      </c>
      <c r="W200" t="b">
        <f t="shared" si="83"/>
        <v>0</v>
      </c>
      <c r="X200" t="b">
        <f t="shared" si="84"/>
        <v>0</v>
      </c>
      <c r="Y200" t="b">
        <f t="shared" si="85"/>
        <v>0</v>
      </c>
      <c r="Z200" t="b">
        <f t="shared" si="86"/>
        <v>0</v>
      </c>
      <c r="AA200" t="b">
        <f t="shared" si="87"/>
        <v>0</v>
      </c>
      <c r="AB200" t="b">
        <f t="shared" si="88"/>
        <v>0</v>
      </c>
      <c r="AC200" t="b">
        <f t="shared" si="89"/>
        <v>0</v>
      </c>
      <c r="AD200" t="b">
        <f t="shared" si="90"/>
        <v>0</v>
      </c>
      <c r="AE200" t="b">
        <f t="shared" si="91"/>
        <v>0</v>
      </c>
      <c r="AF200" t="b">
        <f t="shared" si="92"/>
        <v>0</v>
      </c>
      <c r="AG200" t="b">
        <f t="shared" si="93"/>
        <v>0</v>
      </c>
      <c r="AH200" t="b">
        <f t="shared" si="94"/>
        <v>0</v>
      </c>
      <c r="AI200" t="b">
        <f t="shared" si="95"/>
        <v>0</v>
      </c>
    </row>
    <row r="201" spans="1:35" x14ac:dyDescent="0.2">
      <c r="A201" s="10" t="s">
        <v>8</v>
      </c>
      <c r="B201" s="24">
        <v>-4.4213471929999999</v>
      </c>
      <c r="C201" s="24">
        <v>66</v>
      </c>
      <c r="D201" s="24" t="s">
        <v>9</v>
      </c>
      <c r="E201" s="10"/>
      <c r="F201" s="10">
        <v>0</v>
      </c>
      <c r="G201" s="24">
        <v>0</v>
      </c>
      <c r="H201" s="24">
        <v>0</v>
      </c>
      <c r="I201" s="24">
        <v>0</v>
      </c>
      <c r="J201" s="10" t="s">
        <v>91</v>
      </c>
      <c r="K201" s="10">
        <v>1</v>
      </c>
      <c r="L201">
        <f t="shared" si="72"/>
        <v>0</v>
      </c>
      <c r="M201">
        <f t="shared" si="73"/>
        <v>0</v>
      </c>
      <c r="N201">
        <f t="shared" si="74"/>
        <v>0</v>
      </c>
      <c r="O201">
        <f t="shared" si="75"/>
        <v>0</v>
      </c>
      <c r="P201" t="b">
        <f t="shared" si="76"/>
        <v>0</v>
      </c>
      <c r="Q201">
        <f t="shared" si="77"/>
        <v>0</v>
      </c>
      <c r="R201" t="b">
        <f t="shared" si="78"/>
        <v>0</v>
      </c>
      <c r="S201">
        <f t="shared" si="79"/>
        <v>0</v>
      </c>
      <c r="T201" t="b">
        <f t="shared" si="80"/>
        <v>0</v>
      </c>
      <c r="U201">
        <f t="shared" si="81"/>
        <v>0</v>
      </c>
      <c r="V201" t="b">
        <f t="shared" si="82"/>
        <v>0</v>
      </c>
      <c r="W201" t="b">
        <f t="shared" si="83"/>
        <v>0</v>
      </c>
      <c r="X201" t="b">
        <f t="shared" si="84"/>
        <v>0</v>
      </c>
      <c r="Y201" t="b">
        <f t="shared" si="85"/>
        <v>0</v>
      </c>
      <c r="Z201" t="b">
        <f t="shared" si="86"/>
        <v>0</v>
      </c>
      <c r="AA201" t="b">
        <f t="shared" si="87"/>
        <v>0</v>
      </c>
      <c r="AB201" t="b">
        <f t="shared" si="88"/>
        <v>0</v>
      </c>
      <c r="AC201" t="b">
        <f t="shared" si="89"/>
        <v>0</v>
      </c>
      <c r="AD201" t="b">
        <f t="shared" si="90"/>
        <v>0</v>
      </c>
      <c r="AE201" t="b">
        <f t="shared" si="91"/>
        <v>0</v>
      </c>
      <c r="AF201" t="b">
        <f t="shared" si="92"/>
        <v>0</v>
      </c>
      <c r="AG201" t="b">
        <f t="shared" si="93"/>
        <v>0</v>
      </c>
      <c r="AH201" t="b">
        <f t="shared" si="94"/>
        <v>0</v>
      </c>
      <c r="AI201" t="b">
        <f t="shared" si="95"/>
        <v>0</v>
      </c>
    </row>
    <row r="202" spans="1:35" x14ac:dyDescent="0.2">
      <c r="A202" s="10" t="s">
        <v>8</v>
      </c>
      <c r="B202" s="24">
        <v>-4.3677041909999996</v>
      </c>
      <c r="C202" s="24">
        <v>68</v>
      </c>
      <c r="D202" s="24" t="s">
        <v>9</v>
      </c>
      <c r="E202" s="10"/>
      <c r="F202" s="10">
        <v>0</v>
      </c>
      <c r="G202" s="24">
        <v>0</v>
      </c>
      <c r="H202" s="24">
        <v>0</v>
      </c>
      <c r="I202" s="24">
        <v>0</v>
      </c>
      <c r="J202" s="10" t="s">
        <v>91</v>
      </c>
      <c r="K202" s="10">
        <v>1</v>
      </c>
      <c r="L202">
        <f t="shared" si="72"/>
        <v>0</v>
      </c>
      <c r="M202">
        <f t="shared" si="73"/>
        <v>0</v>
      </c>
      <c r="N202">
        <f t="shared" si="74"/>
        <v>0</v>
      </c>
      <c r="O202">
        <f t="shared" si="75"/>
        <v>0</v>
      </c>
      <c r="P202" t="b">
        <f t="shared" si="76"/>
        <v>0</v>
      </c>
      <c r="Q202">
        <f t="shared" si="77"/>
        <v>0</v>
      </c>
      <c r="R202" t="b">
        <f t="shared" si="78"/>
        <v>0</v>
      </c>
      <c r="S202">
        <f t="shared" si="79"/>
        <v>0</v>
      </c>
      <c r="T202" t="b">
        <f t="shared" si="80"/>
        <v>0</v>
      </c>
      <c r="U202">
        <f t="shared" si="81"/>
        <v>0</v>
      </c>
      <c r="V202" t="b">
        <f t="shared" si="82"/>
        <v>0</v>
      </c>
      <c r="W202" t="b">
        <f t="shared" si="83"/>
        <v>0</v>
      </c>
      <c r="X202" t="b">
        <f t="shared" si="84"/>
        <v>0</v>
      </c>
      <c r="Y202" t="b">
        <f t="shared" si="85"/>
        <v>0</v>
      </c>
      <c r="Z202" t="b">
        <f t="shared" si="86"/>
        <v>0</v>
      </c>
      <c r="AA202" t="b">
        <f t="shared" si="87"/>
        <v>0</v>
      </c>
      <c r="AB202" t="b">
        <f t="shared" si="88"/>
        <v>0</v>
      </c>
      <c r="AC202" t="b">
        <f t="shared" si="89"/>
        <v>0</v>
      </c>
      <c r="AD202" t="b">
        <f t="shared" si="90"/>
        <v>0</v>
      </c>
      <c r="AE202" t="b">
        <f t="shared" si="91"/>
        <v>0</v>
      </c>
      <c r="AF202" t="b">
        <f t="shared" si="92"/>
        <v>0</v>
      </c>
      <c r="AG202" t="b">
        <f t="shared" si="93"/>
        <v>0</v>
      </c>
      <c r="AH202" t="b">
        <f t="shared" si="94"/>
        <v>0</v>
      </c>
      <c r="AI202" t="b">
        <f t="shared" si="95"/>
        <v>0</v>
      </c>
    </row>
    <row r="203" spans="1:35" x14ac:dyDescent="0.2">
      <c r="A203" s="10" t="s">
        <v>8</v>
      </c>
      <c r="B203" s="24">
        <v>-4.3485170799999997</v>
      </c>
      <c r="C203" s="24">
        <v>74</v>
      </c>
      <c r="D203" s="24" t="s">
        <v>9</v>
      </c>
      <c r="E203" s="10"/>
      <c r="F203" s="10">
        <v>0</v>
      </c>
      <c r="G203" s="24">
        <v>0</v>
      </c>
      <c r="H203" s="24">
        <v>0</v>
      </c>
      <c r="I203" s="24">
        <v>0</v>
      </c>
      <c r="J203" s="10" t="s">
        <v>91</v>
      </c>
      <c r="K203" s="10">
        <v>1</v>
      </c>
      <c r="L203">
        <f t="shared" si="72"/>
        <v>0</v>
      </c>
      <c r="M203">
        <f t="shared" si="73"/>
        <v>0</v>
      </c>
      <c r="N203">
        <f t="shared" si="74"/>
        <v>0</v>
      </c>
      <c r="O203">
        <f t="shared" si="75"/>
        <v>0</v>
      </c>
      <c r="P203" t="b">
        <f t="shared" si="76"/>
        <v>0</v>
      </c>
      <c r="Q203">
        <f t="shared" si="77"/>
        <v>0</v>
      </c>
      <c r="R203" t="b">
        <f t="shared" si="78"/>
        <v>0</v>
      </c>
      <c r="S203">
        <f t="shared" si="79"/>
        <v>0</v>
      </c>
      <c r="T203" t="b">
        <f t="shared" si="80"/>
        <v>0</v>
      </c>
      <c r="U203">
        <f t="shared" si="81"/>
        <v>0</v>
      </c>
      <c r="V203" t="b">
        <f t="shared" si="82"/>
        <v>0</v>
      </c>
      <c r="W203" t="b">
        <f t="shared" si="83"/>
        <v>0</v>
      </c>
      <c r="X203" t="b">
        <f t="shared" si="84"/>
        <v>0</v>
      </c>
      <c r="Y203" t="b">
        <f t="shared" si="85"/>
        <v>0</v>
      </c>
      <c r="Z203" t="b">
        <f t="shared" si="86"/>
        <v>0</v>
      </c>
      <c r="AA203" t="b">
        <f t="shared" si="87"/>
        <v>0</v>
      </c>
      <c r="AB203" t="b">
        <f t="shared" si="88"/>
        <v>0</v>
      </c>
      <c r="AC203" t="b">
        <f t="shared" si="89"/>
        <v>0</v>
      </c>
      <c r="AD203" t="b">
        <f t="shared" si="90"/>
        <v>0</v>
      </c>
      <c r="AE203" t="b">
        <f t="shared" si="91"/>
        <v>0</v>
      </c>
      <c r="AF203" t="b">
        <f t="shared" si="92"/>
        <v>0</v>
      </c>
      <c r="AG203" t="b">
        <f t="shared" si="93"/>
        <v>0</v>
      </c>
      <c r="AH203" t="b">
        <f t="shared" si="94"/>
        <v>0</v>
      </c>
      <c r="AI203" t="b">
        <f t="shared" si="95"/>
        <v>0</v>
      </c>
    </row>
    <row r="204" spans="1:35" x14ac:dyDescent="0.2">
      <c r="A204" s="10" t="s">
        <v>8</v>
      </c>
      <c r="B204" s="24">
        <v>-3.7640566149999999</v>
      </c>
      <c r="C204" s="24">
        <v>62</v>
      </c>
      <c r="D204" s="24" t="s">
        <v>9</v>
      </c>
      <c r="E204" s="10"/>
      <c r="F204" s="10">
        <v>0</v>
      </c>
      <c r="G204" s="24">
        <v>0</v>
      </c>
      <c r="H204" s="24">
        <v>0</v>
      </c>
      <c r="I204" s="24">
        <v>0</v>
      </c>
      <c r="J204" s="10" t="s">
        <v>91</v>
      </c>
      <c r="K204" s="10">
        <v>1</v>
      </c>
      <c r="L204">
        <f t="shared" si="72"/>
        <v>0</v>
      </c>
      <c r="M204">
        <f t="shared" si="73"/>
        <v>0</v>
      </c>
      <c r="N204">
        <f t="shared" si="74"/>
        <v>0</v>
      </c>
      <c r="O204">
        <f t="shared" si="75"/>
        <v>0</v>
      </c>
      <c r="P204" t="b">
        <f t="shared" si="76"/>
        <v>0</v>
      </c>
      <c r="Q204">
        <f t="shared" si="77"/>
        <v>0</v>
      </c>
      <c r="R204" t="b">
        <f t="shared" si="78"/>
        <v>0</v>
      </c>
      <c r="S204">
        <f t="shared" si="79"/>
        <v>0</v>
      </c>
      <c r="T204" t="b">
        <f t="shared" si="80"/>
        <v>0</v>
      </c>
      <c r="U204">
        <f t="shared" si="81"/>
        <v>0</v>
      </c>
      <c r="V204" t="b">
        <f t="shared" si="82"/>
        <v>0</v>
      </c>
      <c r="W204" t="b">
        <f t="shared" si="83"/>
        <v>0</v>
      </c>
      <c r="X204" t="b">
        <f t="shared" si="84"/>
        <v>0</v>
      </c>
      <c r="Y204" t="b">
        <f t="shared" si="85"/>
        <v>0</v>
      </c>
      <c r="Z204" t="b">
        <f t="shared" si="86"/>
        <v>0</v>
      </c>
      <c r="AA204" t="b">
        <f t="shared" si="87"/>
        <v>0</v>
      </c>
      <c r="AB204" t="b">
        <f t="shared" si="88"/>
        <v>0</v>
      </c>
      <c r="AC204" t="b">
        <f t="shared" si="89"/>
        <v>0</v>
      </c>
      <c r="AD204" t="b">
        <f t="shared" si="90"/>
        <v>0</v>
      </c>
      <c r="AE204" t="b">
        <f t="shared" si="91"/>
        <v>0</v>
      </c>
      <c r="AF204" t="b">
        <f t="shared" si="92"/>
        <v>0</v>
      </c>
      <c r="AG204" t="b">
        <f t="shared" si="93"/>
        <v>0</v>
      </c>
      <c r="AH204" t="b">
        <f t="shared" si="94"/>
        <v>0</v>
      </c>
      <c r="AI204" t="b">
        <f t="shared" si="95"/>
        <v>0</v>
      </c>
    </row>
    <row r="205" spans="1:35" x14ac:dyDescent="0.2">
      <c r="A205" s="10" t="s">
        <v>8</v>
      </c>
      <c r="B205" s="24">
        <v>-3.5628620519999998</v>
      </c>
      <c r="C205" s="24">
        <v>73</v>
      </c>
      <c r="D205" s="24" t="s">
        <v>13</v>
      </c>
      <c r="E205" s="10"/>
      <c r="F205" s="10">
        <v>0</v>
      </c>
      <c r="G205" s="24">
        <v>0</v>
      </c>
      <c r="H205" s="24">
        <v>0</v>
      </c>
      <c r="I205" s="24">
        <v>0</v>
      </c>
      <c r="J205" s="10" t="s">
        <v>91</v>
      </c>
      <c r="K205" s="10">
        <v>1</v>
      </c>
      <c r="L205">
        <f t="shared" si="72"/>
        <v>0</v>
      </c>
      <c r="M205">
        <f t="shared" si="73"/>
        <v>0</v>
      </c>
      <c r="N205">
        <f t="shared" si="74"/>
        <v>0</v>
      </c>
      <c r="O205">
        <f t="shared" si="75"/>
        <v>0</v>
      </c>
      <c r="P205" t="b">
        <f t="shared" si="76"/>
        <v>0</v>
      </c>
      <c r="Q205">
        <f t="shared" si="77"/>
        <v>0</v>
      </c>
      <c r="R205" t="b">
        <f t="shared" si="78"/>
        <v>0</v>
      </c>
      <c r="S205">
        <f t="shared" si="79"/>
        <v>0</v>
      </c>
      <c r="T205" t="b">
        <f t="shared" si="80"/>
        <v>0</v>
      </c>
      <c r="U205">
        <f t="shared" si="81"/>
        <v>0</v>
      </c>
      <c r="V205" t="b">
        <f t="shared" si="82"/>
        <v>0</v>
      </c>
      <c r="W205" t="b">
        <f t="shared" si="83"/>
        <v>0</v>
      </c>
      <c r="X205" t="b">
        <f t="shared" si="84"/>
        <v>0</v>
      </c>
      <c r="Y205" t="b">
        <f t="shared" si="85"/>
        <v>0</v>
      </c>
      <c r="Z205" t="b">
        <f t="shared" si="86"/>
        <v>0</v>
      </c>
      <c r="AA205" t="b">
        <f t="shared" si="87"/>
        <v>0</v>
      </c>
      <c r="AB205" t="b">
        <f t="shared" si="88"/>
        <v>0</v>
      </c>
      <c r="AC205" t="b">
        <f t="shared" si="89"/>
        <v>0</v>
      </c>
      <c r="AD205" t="b">
        <f t="shared" si="90"/>
        <v>0</v>
      </c>
      <c r="AE205" t="b">
        <f t="shared" si="91"/>
        <v>0</v>
      </c>
      <c r="AF205" t="b">
        <f t="shared" si="92"/>
        <v>0</v>
      </c>
      <c r="AG205" t="b">
        <f t="shared" si="93"/>
        <v>0</v>
      </c>
      <c r="AH205" t="b">
        <f t="shared" si="94"/>
        <v>0</v>
      </c>
      <c r="AI205" t="b">
        <f t="shared" si="95"/>
        <v>0</v>
      </c>
    </row>
    <row r="206" spans="1:35" x14ac:dyDescent="0.2">
      <c r="A206" s="10" t="s">
        <v>8</v>
      </c>
      <c r="B206" s="24">
        <v>-3.0625151339999999</v>
      </c>
      <c r="C206" s="24">
        <v>74</v>
      </c>
      <c r="D206" s="24" t="s">
        <v>13</v>
      </c>
      <c r="E206" s="10"/>
      <c r="F206" s="10">
        <v>0</v>
      </c>
      <c r="G206" s="24">
        <v>0</v>
      </c>
      <c r="H206" s="24">
        <v>0</v>
      </c>
      <c r="I206" s="24">
        <v>0</v>
      </c>
      <c r="J206" s="10" t="s">
        <v>91</v>
      </c>
      <c r="K206" s="10">
        <v>1</v>
      </c>
      <c r="L206">
        <f t="shared" si="72"/>
        <v>0</v>
      </c>
      <c r="M206">
        <f t="shared" si="73"/>
        <v>0</v>
      </c>
      <c r="N206">
        <f t="shared" si="74"/>
        <v>0</v>
      </c>
      <c r="O206">
        <f t="shared" si="75"/>
        <v>0</v>
      </c>
      <c r="P206" t="b">
        <f t="shared" si="76"/>
        <v>0</v>
      </c>
      <c r="Q206">
        <f t="shared" si="77"/>
        <v>0</v>
      </c>
      <c r="R206" t="b">
        <f t="shared" si="78"/>
        <v>0</v>
      </c>
      <c r="S206">
        <f t="shared" si="79"/>
        <v>0</v>
      </c>
      <c r="T206" t="b">
        <f t="shared" si="80"/>
        <v>0</v>
      </c>
      <c r="U206">
        <f t="shared" si="81"/>
        <v>0</v>
      </c>
      <c r="V206" t="b">
        <f t="shared" si="82"/>
        <v>0</v>
      </c>
      <c r="W206" t="b">
        <f t="shared" si="83"/>
        <v>0</v>
      </c>
      <c r="X206" t="b">
        <f t="shared" si="84"/>
        <v>0</v>
      </c>
      <c r="Y206" t="b">
        <f t="shared" si="85"/>
        <v>0</v>
      </c>
      <c r="Z206" t="b">
        <f t="shared" si="86"/>
        <v>0</v>
      </c>
      <c r="AA206" t="b">
        <f t="shared" si="87"/>
        <v>0</v>
      </c>
      <c r="AB206" t="b">
        <f t="shared" si="88"/>
        <v>0</v>
      </c>
      <c r="AC206" t="b">
        <f t="shared" si="89"/>
        <v>0</v>
      </c>
      <c r="AD206" t="b">
        <f t="shared" si="90"/>
        <v>0</v>
      </c>
      <c r="AE206" t="b">
        <f t="shared" si="91"/>
        <v>0</v>
      </c>
      <c r="AF206" t="b">
        <f t="shared" si="92"/>
        <v>0</v>
      </c>
      <c r="AG206" t="b">
        <f t="shared" si="93"/>
        <v>0</v>
      </c>
      <c r="AH206" t="b">
        <f t="shared" si="94"/>
        <v>0</v>
      </c>
      <c r="AI206" t="b">
        <f t="shared" si="95"/>
        <v>0</v>
      </c>
    </row>
    <row r="207" spans="1:35" x14ac:dyDescent="0.2">
      <c r="A207" s="10" t="s">
        <v>8</v>
      </c>
      <c r="B207" s="24">
        <v>-2.9571440099999999</v>
      </c>
      <c r="C207" s="24">
        <v>76</v>
      </c>
      <c r="D207" s="24" t="s">
        <v>13</v>
      </c>
      <c r="E207" s="10"/>
      <c r="F207" s="10">
        <v>0</v>
      </c>
      <c r="G207" s="24">
        <v>0</v>
      </c>
      <c r="H207" s="24">
        <v>0</v>
      </c>
      <c r="I207" s="24">
        <v>0</v>
      </c>
      <c r="J207" s="10" t="s">
        <v>91</v>
      </c>
      <c r="K207" s="10">
        <v>1</v>
      </c>
      <c r="L207">
        <f t="shared" si="72"/>
        <v>0</v>
      </c>
      <c r="M207">
        <f t="shared" si="73"/>
        <v>0</v>
      </c>
      <c r="N207">
        <f t="shared" si="74"/>
        <v>0</v>
      </c>
      <c r="O207">
        <f t="shared" si="75"/>
        <v>0</v>
      </c>
      <c r="P207" t="b">
        <f t="shared" si="76"/>
        <v>0</v>
      </c>
      <c r="Q207">
        <f t="shared" si="77"/>
        <v>0</v>
      </c>
      <c r="R207" t="b">
        <f t="shared" si="78"/>
        <v>0</v>
      </c>
      <c r="S207">
        <f t="shared" si="79"/>
        <v>0</v>
      </c>
      <c r="T207" t="b">
        <f t="shared" si="80"/>
        <v>0</v>
      </c>
      <c r="U207">
        <f t="shared" si="81"/>
        <v>0</v>
      </c>
      <c r="V207" t="b">
        <f t="shared" si="82"/>
        <v>0</v>
      </c>
      <c r="W207" t="b">
        <f t="shared" si="83"/>
        <v>0</v>
      </c>
      <c r="X207" t="b">
        <f t="shared" si="84"/>
        <v>0</v>
      </c>
      <c r="Y207" t="b">
        <f t="shared" si="85"/>
        <v>0</v>
      </c>
      <c r="Z207" t="b">
        <f t="shared" si="86"/>
        <v>0</v>
      </c>
      <c r="AA207" t="b">
        <f t="shared" si="87"/>
        <v>0</v>
      </c>
      <c r="AB207" t="b">
        <f t="shared" si="88"/>
        <v>0</v>
      </c>
      <c r="AC207" t="b">
        <f t="shared" si="89"/>
        <v>0</v>
      </c>
      <c r="AD207" t="b">
        <f t="shared" si="90"/>
        <v>0</v>
      </c>
      <c r="AE207" t="b">
        <f t="shared" si="91"/>
        <v>0</v>
      </c>
      <c r="AF207" t="b">
        <f t="shared" si="92"/>
        <v>0</v>
      </c>
      <c r="AG207" t="b">
        <f t="shared" si="93"/>
        <v>0</v>
      </c>
      <c r="AH207" t="b">
        <f t="shared" si="94"/>
        <v>0</v>
      </c>
      <c r="AI207" t="b">
        <f t="shared" si="95"/>
        <v>0</v>
      </c>
    </row>
    <row r="208" spans="1:35" x14ac:dyDescent="0.2">
      <c r="A208" s="10" t="s">
        <v>8</v>
      </c>
      <c r="B208" s="24">
        <v>-2.5948541490000001</v>
      </c>
      <c r="C208" s="24">
        <v>65</v>
      </c>
      <c r="D208" s="24" t="s">
        <v>9</v>
      </c>
      <c r="E208" s="10"/>
      <c r="F208" s="10">
        <v>0</v>
      </c>
      <c r="G208" s="24">
        <v>0</v>
      </c>
      <c r="H208" s="24">
        <v>0</v>
      </c>
      <c r="I208" s="24">
        <v>0</v>
      </c>
      <c r="J208" s="10" t="s">
        <v>91</v>
      </c>
      <c r="K208" s="10">
        <v>1</v>
      </c>
      <c r="L208">
        <f t="shared" si="72"/>
        <v>0</v>
      </c>
      <c r="M208">
        <f t="shared" si="73"/>
        <v>0</v>
      </c>
      <c r="N208">
        <f t="shared" si="74"/>
        <v>0</v>
      </c>
      <c r="O208">
        <f t="shared" si="75"/>
        <v>0</v>
      </c>
      <c r="P208" t="b">
        <f t="shared" si="76"/>
        <v>0</v>
      </c>
      <c r="Q208">
        <f t="shared" si="77"/>
        <v>0</v>
      </c>
      <c r="R208" t="b">
        <f t="shared" si="78"/>
        <v>0</v>
      </c>
      <c r="S208">
        <f t="shared" si="79"/>
        <v>0</v>
      </c>
      <c r="T208" t="b">
        <f t="shared" si="80"/>
        <v>0</v>
      </c>
      <c r="U208">
        <f t="shared" si="81"/>
        <v>0</v>
      </c>
      <c r="V208" t="b">
        <f t="shared" si="82"/>
        <v>0</v>
      </c>
      <c r="W208" t="b">
        <f t="shared" si="83"/>
        <v>0</v>
      </c>
      <c r="X208" t="b">
        <f t="shared" si="84"/>
        <v>0</v>
      </c>
      <c r="Y208" t="b">
        <f t="shared" si="85"/>
        <v>0</v>
      </c>
      <c r="Z208" t="b">
        <f t="shared" si="86"/>
        <v>0</v>
      </c>
      <c r="AA208" t="b">
        <f t="shared" si="87"/>
        <v>0</v>
      </c>
      <c r="AB208" t="b">
        <f t="shared" si="88"/>
        <v>0</v>
      </c>
      <c r="AC208" t="b">
        <f t="shared" si="89"/>
        <v>0</v>
      </c>
      <c r="AD208" t="b">
        <f t="shared" si="90"/>
        <v>0</v>
      </c>
      <c r="AE208" t="b">
        <f t="shared" si="91"/>
        <v>0</v>
      </c>
      <c r="AF208" t="b">
        <f t="shared" si="92"/>
        <v>0</v>
      </c>
      <c r="AG208" t="b">
        <f t="shared" si="93"/>
        <v>0</v>
      </c>
      <c r="AH208" t="b">
        <f t="shared" si="94"/>
        <v>0</v>
      </c>
      <c r="AI208" t="b">
        <f t="shared" si="95"/>
        <v>0</v>
      </c>
    </row>
    <row r="209" spans="1:35" x14ac:dyDescent="0.2">
      <c r="A209" s="10" t="s">
        <v>8</v>
      </c>
      <c r="B209" s="24">
        <v>-2.14175468</v>
      </c>
      <c r="C209" s="24">
        <v>71</v>
      </c>
      <c r="D209" s="24" t="s">
        <v>13</v>
      </c>
      <c r="E209" s="10"/>
      <c r="F209" s="10">
        <v>0</v>
      </c>
      <c r="G209" s="24">
        <v>0</v>
      </c>
      <c r="H209" s="24">
        <v>0</v>
      </c>
      <c r="I209" s="24">
        <v>0</v>
      </c>
      <c r="J209" s="10" t="s">
        <v>91</v>
      </c>
      <c r="K209" s="10">
        <v>1</v>
      </c>
      <c r="L209">
        <f t="shared" si="72"/>
        <v>0</v>
      </c>
      <c r="M209">
        <f t="shared" si="73"/>
        <v>0</v>
      </c>
      <c r="N209">
        <f t="shared" si="74"/>
        <v>0</v>
      </c>
      <c r="O209">
        <f t="shared" si="75"/>
        <v>0</v>
      </c>
      <c r="P209" t="b">
        <f t="shared" si="76"/>
        <v>0</v>
      </c>
      <c r="Q209">
        <f t="shared" si="77"/>
        <v>0</v>
      </c>
      <c r="R209" t="b">
        <f t="shared" si="78"/>
        <v>0</v>
      </c>
      <c r="S209">
        <f t="shared" si="79"/>
        <v>0</v>
      </c>
      <c r="T209" t="b">
        <f t="shared" si="80"/>
        <v>0</v>
      </c>
      <c r="U209">
        <f t="shared" si="81"/>
        <v>0</v>
      </c>
      <c r="V209" t="b">
        <f t="shared" si="82"/>
        <v>0</v>
      </c>
      <c r="W209" t="b">
        <f t="shared" si="83"/>
        <v>0</v>
      </c>
      <c r="X209" t="b">
        <f t="shared" si="84"/>
        <v>0</v>
      </c>
      <c r="Y209" t="b">
        <f t="shared" si="85"/>
        <v>0</v>
      </c>
      <c r="Z209" t="b">
        <f t="shared" si="86"/>
        <v>0</v>
      </c>
      <c r="AA209" t="b">
        <f t="shared" si="87"/>
        <v>0</v>
      </c>
      <c r="AB209" t="b">
        <f t="shared" si="88"/>
        <v>0</v>
      </c>
      <c r="AC209" t="b">
        <f t="shared" si="89"/>
        <v>0</v>
      </c>
      <c r="AD209" t="b">
        <f t="shared" si="90"/>
        <v>0</v>
      </c>
      <c r="AE209" t="b">
        <f t="shared" si="91"/>
        <v>0</v>
      </c>
      <c r="AF209" t="b">
        <f t="shared" si="92"/>
        <v>0</v>
      </c>
      <c r="AG209" t="b">
        <f t="shared" si="93"/>
        <v>0</v>
      </c>
      <c r="AH209" t="b">
        <f t="shared" si="94"/>
        <v>0</v>
      </c>
      <c r="AI209" t="b">
        <f t="shared" si="95"/>
        <v>0</v>
      </c>
    </row>
    <row r="210" spans="1:35" x14ac:dyDescent="0.2">
      <c r="A210" s="10" t="s">
        <v>8</v>
      </c>
      <c r="B210" s="24">
        <v>-1.7900054729999999</v>
      </c>
      <c r="C210" s="24">
        <v>79</v>
      </c>
      <c r="D210" s="24" t="s">
        <v>9</v>
      </c>
      <c r="E210" s="10"/>
      <c r="F210" s="10">
        <v>0</v>
      </c>
      <c r="G210" s="24">
        <v>0</v>
      </c>
      <c r="H210" s="24">
        <v>0</v>
      </c>
      <c r="I210" s="24">
        <v>0</v>
      </c>
      <c r="J210" s="10" t="s">
        <v>91</v>
      </c>
      <c r="K210" s="10">
        <v>1</v>
      </c>
      <c r="L210">
        <f t="shared" si="72"/>
        <v>0</v>
      </c>
      <c r="M210">
        <f t="shared" si="73"/>
        <v>0</v>
      </c>
      <c r="N210">
        <f t="shared" si="74"/>
        <v>0</v>
      </c>
      <c r="O210">
        <f t="shared" si="75"/>
        <v>0</v>
      </c>
      <c r="P210" t="b">
        <f t="shared" si="76"/>
        <v>0</v>
      </c>
      <c r="Q210">
        <f t="shared" si="77"/>
        <v>0</v>
      </c>
      <c r="R210" t="b">
        <f t="shared" si="78"/>
        <v>0</v>
      </c>
      <c r="S210">
        <f t="shared" si="79"/>
        <v>0</v>
      </c>
      <c r="T210" t="b">
        <f t="shared" si="80"/>
        <v>0</v>
      </c>
      <c r="U210">
        <f t="shared" si="81"/>
        <v>0</v>
      </c>
      <c r="V210" t="b">
        <f t="shared" si="82"/>
        <v>0</v>
      </c>
      <c r="W210" t="b">
        <f t="shared" si="83"/>
        <v>0</v>
      </c>
      <c r="X210" t="b">
        <f t="shared" si="84"/>
        <v>0</v>
      </c>
      <c r="Y210" t="b">
        <f t="shared" si="85"/>
        <v>0</v>
      </c>
      <c r="Z210" t="b">
        <f t="shared" si="86"/>
        <v>0</v>
      </c>
      <c r="AA210" t="b">
        <f t="shared" si="87"/>
        <v>0</v>
      </c>
      <c r="AB210" t="b">
        <f t="shared" si="88"/>
        <v>0</v>
      </c>
      <c r="AC210" t="b">
        <f t="shared" si="89"/>
        <v>0</v>
      </c>
      <c r="AD210" t="b">
        <f t="shared" si="90"/>
        <v>0</v>
      </c>
      <c r="AE210" t="b">
        <f t="shared" si="91"/>
        <v>0</v>
      </c>
      <c r="AF210" t="b">
        <f t="shared" si="92"/>
        <v>0</v>
      </c>
      <c r="AG210" t="b">
        <f t="shared" si="93"/>
        <v>0</v>
      </c>
      <c r="AH210" t="b">
        <f t="shared" si="94"/>
        <v>0</v>
      </c>
      <c r="AI210" t="b">
        <f t="shared" si="95"/>
        <v>0</v>
      </c>
    </row>
    <row r="211" spans="1:35" x14ac:dyDescent="0.2">
      <c r="A211" s="10" t="s">
        <v>8</v>
      </c>
      <c r="B211" s="24">
        <v>-1.459569605</v>
      </c>
      <c r="C211" s="24">
        <v>57</v>
      </c>
      <c r="D211" s="24" t="s">
        <v>9</v>
      </c>
      <c r="E211" s="10"/>
      <c r="F211" s="10">
        <v>0</v>
      </c>
      <c r="G211" s="24">
        <v>0</v>
      </c>
      <c r="H211" s="24">
        <v>0</v>
      </c>
      <c r="I211" s="24">
        <v>0</v>
      </c>
      <c r="J211" s="10" t="s">
        <v>91</v>
      </c>
      <c r="K211" s="10">
        <v>1</v>
      </c>
      <c r="L211">
        <f t="shared" si="72"/>
        <v>0</v>
      </c>
      <c r="M211">
        <f t="shared" si="73"/>
        <v>0</v>
      </c>
      <c r="N211">
        <f t="shared" si="74"/>
        <v>0</v>
      </c>
      <c r="O211">
        <f t="shared" si="75"/>
        <v>0</v>
      </c>
      <c r="P211" t="b">
        <f t="shared" si="76"/>
        <v>0</v>
      </c>
      <c r="Q211">
        <f t="shared" si="77"/>
        <v>0</v>
      </c>
      <c r="R211" t="b">
        <f t="shared" si="78"/>
        <v>0</v>
      </c>
      <c r="S211">
        <f t="shared" si="79"/>
        <v>0</v>
      </c>
      <c r="T211" t="b">
        <f t="shared" si="80"/>
        <v>0</v>
      </c>
      <c r="U211">
        <f t="shared" si="81"/>
        <v>0</v>
      </c>
      <c r="V211" t="b">
        <f t="shared" si="82"/>
        <v>0</v>
      </c>
      <c r="W211" t="b">
        <f t="shared" si="83"/>
        <v>0</v>
      </c>
      <c r="X211" t="b">
        <f t="shared" si="84"/>
        <v>0</v>
      </c>
      <c r="Y211" t="b">
        <f t="shared" si="85"/>
        <v>0</v>
      </c>
      <c r="Z211" t="b">
        <f t="shared" si="86"/>
        <v>0</v>
      </c>
      <c r="AA211" t="b">
        <f t="shared" si="87"/>
        <v>0</v>
      </c>
      <c r="AB211" t="b">
        <f t="shared" si="88"/>
        <v>0</v>
      </c>
      <c r="AC211" t="b">
        <f t="shared" si="89"/>
        <v>0</v>
      </c>
      <c r="AD211" t="b">
        <f t="shared" si="90"/>
        <v>0</v>
      </c>
      <c r="AE211" t="b">
        <f t="shared" si="91"/>
        <v>0</v>
      </c>
      <c r="AF211" t="b">
        <f t="shared" si="92"/>
        <v>0</v>
      </c>
      <c r="AG211" t="b">
        <f t="shared" si="93"/>
        <v>0</v>
      </c>
      <c r="AH211" t="b">
        <f t="shared" si="94"/>
        <v>0</v>
      </c>
      <c r="AI211" t="b">
        <f t="shared" si="95"/>
        <v>0</v>
      </c>
    </row>
    <row r="212" spans="1:35" x14ac:dyDescent="0.2">
      <c r="A212" s="10" t="s">
        <v>8</v>
      </c>
      <c r="B212" s="24">
        <v>-5.1303870600000002E-2</v>
      </c>
      <c r="C212" s="24">
        <v>72</v>
      </c>
      <c r="D212" s="24" t="s">
        <v>9</v>
      </c>
      <c r="E212" s="10"/>
      <c r="F212" s="10">
        <v>0</v>
      </c>
      <c r="G212" s="24">
        <v>0</v>
      </c>
      <c r="H212" s="24">
        <v>0</v>
      </c>
      <c r="I212" s="24">
        <v>0</v>
      </c>
      <c r="J212" s="10" t="s">
        <v>91</v>
      </c>
      <c r="K212" s="10">
        <v>1</v>
      </c>
      <c r="L212">
        <f t="shared" si="72"/>
        <v>0</v>
      </c>
      <c r="M212">
        <f t="shared" si="73"/>
        <v>0</v>
      </c>
      <c r="N212">
        <f t="shared" si="74"/>
        <v>0</v>
      </c>
      <c r="O212">
        <f t="shared" si="75"/>
        <v>0</v>
      </c>
      <c r="P212" t="b">
        <f t="shared" si="76"/>
        <v>0</v>
      </c>
      <c r="Q212">
        <f t="shared" si="77"/>
        <v>0</v>
      </c>
      <c r="R212" t="b">
        <f t="shared" si="78"/>
        <v>0</v>
      </c>
      <c r="S212">
        <f t="shared" si="79"/>
        <v>0</v>
      </c>
      <c r="T212" t="b">
        <f t="shared" si="80"/>
        <v>0</v>
      </c>
      <c r="U212">
        <f t="shared" si="81"/>
        <v>0</v>
      </c>
      <c r="V212" t="b">
        <f t="shared" si="82"/>
        <v>0</v>
      </c>
      <c r="W212" t="b">
        <f t="shared" si="83"/>
        <v>0</v>
      </c>
      <c r="X212" t="b">
        <f t="shared" si="84"/>
        <v>0</v>
      </c>
      <c r="Y212" t="b">
        <f t="shared" si="85"/>
        <v>0</v>
      </c>
      <c r="Z212" t="b">
        <f t="shared" si="86"/>
        <v>0</v>
      </c>
      <c r="AA212" t="b">
        <f t="shared" si="87"/>
        <v>0</v>
      </c>
      <c r="AB212" t="b">
        <f t="shared" si="88"/>
        <v>0</v>
      </c>
      <c r="AC212" t="b">
        <f t="shared" si="89"/>
        <v>0</v>
      </c>
      <c r="AD212" t="b">
        <f t="shared" si="90"/>
        <v>0</v>
      </c>
      <c r="AE212" t="b">
        <f t="shared" si="91"/>
        <v>0</v>
      </c>
      <c r="AF212" t="b">
        <f t="shared" si="92"/>
        <v>0</v>
      </c>
      <c r="AG212" t="b">
        <f t="shared" si="93"/>
        <v>0</v>
      </c>
      <c r="AH212" t="b">
        <f t="shared" si="94"/>
        <v>0</v>
      </c>
      <c r="AI212" t="b">
        <f t="shared" si="95"/>
        <v>0</v>
      </c>
    </row>
    <row r="213" spans="1:35" x14ac:dyDescent="0.2">
      <c r="A213" s="10" t="s">
        <v>8</v>
      </c>
      <c r="B213" s="24">
        <v>6.9434791679999996E-2</v>
      </c>
      <c r="C213" s="24">
        <v>61</v>
      </c>
      <c r="D213" s="24" t="s">
        <v>9</v>
      </c>
      <c r="E213" s="10"/>
      <c r="F213" s="10">
        <v>0</v>
      </c>
      <c r="G213" s="24">
        <v>0</v>
      </c>
      <c r="H213" s="24">
        <v>0</v>
      </c>
      <c r="I213" s="24">
        <v>0</v>
      </c>
      <c r="J213" s="10" t="s">
        <v>91</v>
      </c>
      <c r="K213" s="10">
        <v>1</v>
      </c>
      <c r="L213">
        <f t="shared" si="72"/>
        <v>0</v>
      </c>
      <c r="M213">
        <f t="shared" si="73"/>
        <v>0</v>
      </c>
      <c r="N213">
        <f t="shared" si="74"/>
        <v>0</v>
      </c>
      <c r="O213">
        <f t="shared" si="75"/>
        <v>0</v>
      </c>
      <c r="P213" t="b">
        <f t="shared" si="76"/>
        <v>0</v>
      </c>
      <c r="Q213">
        <f t="shared" si="77"/>
        <v>0</v>
      </c>
      <c r="R213" t="b">
        <f t="shared" si="78"/>
        <v>0</v>
      </c>
      <c r="S213">
        <f t="shared" si="79"/>
        <v>0</v>
      </c>
      <c r="T213" t="b">
        <f t="shared" si="80"/>
        <v>0</v>
      </c>
      <c r="U213">
        <f t="shared" si="81"/>
        <v>0</v>
      </c>
      <c r="V213" t="b">
        <f t="shared" si="82"/>
        <v>0</v>
      </c>
      <c r="W213" t="b">
        <f t="shared" si="83"/>
        <v>0</v>
      </c>
      <c r="X213" t="b">
        <f t="shared" si="84"/>
        <v>0</v>
      </c>
      <c r="Y213" t="b">
        <f t="shared" si="85"/>
        <v>0</v>
      </c>
      <c r="Z213" t="b">
        <f t="shared" si="86"/>
        <v>0</v>
      </c>
      <c r="AA213" t="b">
        <f t="shared" si="87"/>
        <v>0</v>
      </c>
      <c r="AB213" t="b">
        <f t="shared" si="88"/>
        <v>0</v>
      </c>
      <c r="AC213" t="b">
        <f t="shared" si="89"/>
        <v>0</v>
      </c>
      <c r="AD213" t="b">
        <f t="shared" si="90"/>
        <v>0</v>
      </c>
      <c r="AE213" t="b">
        <f t="shared" si="91"/>
        <v>0</v>
      </c>
      <c r="AF213" t="b">
        <f t="shared" si="92"/>
        <v>0</v>
      </c>
      <c r="AG213" t="b">
        <f t="shared" si="93"/>
        <v>0</v>
      </c>
      <c r="AH213" t="b">
        <f t="shared" si="94"/>
        <v>0</v>
      </c>
      <c r="AI213" t="b">
        <f t="shared" si="95"/>
        <v>0</v>
      </c>
    </row>
    <row r="214" spans="1:35" x14ac:dyDescent="0.2">
      <c r="A214" s="10" t="s">
        <v>8</v>
      </c>
      <c r="B214" s="24">
        <v>0.91961745130000005</v>
      </c>
      <c r="C214" s="24">
        <v>60</v>
      </c>
      <c r="D214" s="24" t="s">
        <v>9</v>
      </c>
      <c r="E214" s="10" t="s">
        <v>94</v>
      </c>
      <c r="F214" s="10">
        <v>0</v>
      </c>
      <c r="G214" s="24">
        <v>0</v>
      </c>
      <c r="H214" s="24">
        <v>0</v>
      </c>
      <c r="I214" s="24">
        <v>0</v>
      </c>
      <c r="J214" s="10" t="s">
        <v>91</v>
      </c>
      <c r="K214" s="10">
        <v>1</v>
      </c>
      <c r="L214">
        <f t="shared" si="72"/>
        <v>0</v>
      </c>
      <c r="M214">
        <f t="shared" si="73"/>
        <v>0</v>
      </c>
      <c r="N214">
        <f t="shared" si="74"/>
        <v>0</v>
      </c>
      <c r="O214">
        <f t="shared" si="75"/>
        <v>0</v>
      </c>
      <c r="P214" t="b">
        <f t="shared" si="76"/>
        <v>0</v>
      </c>
      <c r="Q214">
        <f t="shared" si="77"/>
        <v>0</v>
      </c>
      <c r="R214" t="b">
        <f t="shared" si="78"/>
        <v>0</v>
      </c>
      <c r="S214">
        <f t="shared" si="79"/>
        <v>0</v>
      </c>
      <c r="T214" t="b">
        <f t="shared" si="80"/>
        <v>0</v>
      </c>
      <c r="U214">
        <f t="shared" si="81"/>
        <v>0</v>
      </c>
      <c r="V214" t="b">
        <f t="shared" si="82"/>
        <v>0</v>
      </c>
      <c r="W214" t="b">
        <f t="shared" si="83"/>
        <v>0</v>
      </c>
      <c r="X214" t="b">
        <f t="shared" si="84"/>
        <v>0</v>
      </c>
      <c r="Y214" t="b">
        <f t="shared" si="85"/>
        <v>0</v>
      </c>
      <c r="Z214" t="b">
        <f t="shared" si="86"/>
        <v>0</v>
      </c>
      <c r="AA214" t="b">
        <f t="shared" si="87"/>
        <v>0</v>
      </c>
      <c r="AB214" t="b">
        <f t="shared" si="88"/>
        <v>0</v>
      </c>
      <c r="AC214" t="b">
        <f t="shared" si="89"/>
        <v>0</v>
      </c>
      <c r="AD214" t="b">
        <f t="shared" si="90"/>
        <v>0</v>
      </c>
      <c r="AE214" t="b">
        <f t="shared" si="91"/>
        <v>0</v>
      </c>
      <c r="AF214" t="b">
        <f t="shared" si="92"/>
        <v>0</v>
      </c>
      <c r="AG214" t="b">
        <f t="shared" si="93"/>
        <v>0</v>
      </c>
      <c r="AH214" t="b">
        <f t="shared" si="94"/>
        <v>0</v>
      </c>
      <c r="AI214" t="b">
        <f t="shared" si="95"/>
        <v>0</v>
      </c>
    </row>
    <row r="215" spans="1:35" x14ac:dyDescent="0.2">
      <c r="A215" s="10" t="s">
        <v>8</v>
      </c>
      <c r="B215" s="24">
        <v>2.1386801129999999</v>
      </c>
      <c r="C215" s="24">
        <v>71</v>
      </c>
      <c r="D215" s="24" t="s">
        <v>13</v>
      </c>
      <c r="E215" s="10"/>
      <c r="F215" s="10">
        <v>0</v>
      </c>
      <c r="G215" s="24">
        <v>0</v>
      </c>
      <c r="H215" s="24">
        <v>0</v>
      </c>
      <c r="I215" s="24">
        <v>0</v>
      </c>
      <c r="J215" s="10" t="s">
        <v>91</v>
      </c>
      <c r="K215" s="10">
        <v>1</v>
      </c>
      <c r="L215">
        <f t="shared" si="72"/>
        <v>0</v>
      </c>
      <c r="M215">
        <f t="shared" si="73"/>
        <v>0</v>
      </c>
      <c r="N215">
        <f t="shared" si="74"/>
        <v>0</v>
      </c>
      <c r="O215">
        <f t="shared" si="75"/>
        <v>0</v>
      </c>
      <c r="P215" t="b">
        <f t="shared" si="76"/>
        <v>0</v>
      </c>
      <c r="Q215">
        <f t="shared" si="77"/>
        <v>0</v>
      </c>
      <c r="R215" t="b">
        <f t="shared" si="78"/>
        <v>0</v>
      </c>
      <c r="S215">
        <f t="shared" si="79"/>
        <v>0</v>
      </c>
      <c r="T215" t="b">
        <f t="shared" si="80"/>
        <v>0</v>
      </c>
      <c r="U215">
        <f t="shared" si="81"/>
        <v>0</v>
      </c>
      <c r="V215" t="b">
        <f t="shared" si="82"/>
        <v>0</v>
      </c>
      <c r="W215" t="b">
        <f t="shared" si="83"/>
        <v>0</v>
      </c>
      <c r="X215" t="b">
        <f t="shared" si="84"/>
        <v>0</v>
      </c>
      <c r="Y215" t="b">
        <f t="shared" si="85"/>
        <v>0</v>
      </c>
      <c r="Z215" t="b">
        <f t="shared" si="86"/>
        <v>0</v>
      </c>
      <c r="AA215" t="b">
        <f t="shared" si="87"/>
        <v>0</v>
      </c>
      <c r="AB215" t="b">
        <f t="shared" si="88"/>
        <v>0</v>
      </c>
      <c r="AC215" t="b">
        <f t="shared" si="89"/>
        <v>0</v>
      </c>
      <c r="AD215" t="b">
        <f t="shared" si="90"/>
        <v>0</v>
      </c>
      <c r="AE215" t="b">
        <f t="shared" si="91"/>
        <v>0</v>
      </c>
      <c r="AF215" t="b">
        <f t="shared" si="92"/>
        <v>0</v>
      </c>
      <c r="AG215" t="b">
        <f t="shared" si="93"/>
        <v>0</v>
      </c>
      <c r="AH215" t="b">
        <f t="shared" si="94"/>
        <v>0</v>
      </c>
      <c r="AI215" t="b">
        <f t="shared" si="95"/>
        <v>0</v>
      </c>
    </row>
    <row r="216" spans="1:35" x14ac:dyDescent="0.2">
      <c r="A216" s="10" t="s">
        <v>8</v>
      </c>
      <c r="B216" s="24">
        <v>-5.9610876189999997</v>
      </c>
      <c r="C216" s="24">
        <v>60</v>
      </c>
      <c r="D216" s="24" t="s">
        <v>13</v>
      </c>
      <c r="E216" s="10"/>
      <c r="F216" s="10">
        <v>0</v>
      </c>
      <c r="G216" s="24">
        <v>0</v>
      </c>
      <c r="H216" s="24">
        <v>1</v>
      </c>
      <c r="I216" s="24">
        <v>0</v>
      </c>
      <c r="J216" s="10" t="s">
        <v>91</v>
      </c>
      <c r="K216" s="10">
        <v>1</v>
      </c>
      <c r="L216">
        <f t="shared" si="72"/>
        <v>0</v>
      </c>
      <c r="M216">
        <f t="shared" si="73"/>
        <v>0</v>
      </c>
      <c r="N216">
        <f t="shared" si="74"/>
        <v>1</v>
      </c>
      <c r="O216">
        <f t="shared" si="75"/>
        <v>0</v>
      </c>
      <c r="P216" t="b">
        <f t="shared" si="76"/>
        <v>0</v>
      </c>
      <c r="Q216">
        <f t="shared" si="77"/>
        <v>0</v>
      </c>
      <c r="R216" t="b">
        <f t="shared" si="78"/>
        <v>0</v>
      </c>
      <c r="S216">
        <f t="shared" si="79"/>
        <v>0</v>
      </c>
      <c r="T216" t="b">
        <f t="shared" si="80"/>
        <v>0</v>
      </c>
      <c r="U216">
        <f t="shared" si="81"/>
        <v>0</v>
      </c>
      <c r="V216" t="b">
        <f t="shared" si="82"/>
        <v>0</v>
      </c>
      <c r="W216" t="b">
        <f t="shared" si="83"/>
        <v>0</v>
      </c>
      <c r="X216" t="b">
        <f t="shared" si="84"/>
        <v>0</v>
      </c>
      <c r="Y216" t="b">
        <f t="shared" si="85"/>
        <v>0</v>
      </c>
      <c r="Z216" t="b">
        <f t="shared" si="86"/>
        <v>0</v>
      </c>
      <c r="AA216" t="b">
        <f t="shared" si="87"/>
        <v>0</v>
      </c>
      <c r="AB216" t="b">
        <f t="shared" si="88"/>
        <v>1</v>
      </c>
      <c r="AC216" t="b">
        <f t="shared" si="89"/>
        <v>0</v>
      </c>
      <c r="AD216" t="b">
        <f t="shared" si="90"/>
        <v>1</v>
      </c>
      <c r="AE216" t="b">
        <f t="shared" si="91"/>
        <v>0</v>
      </c>
      <c r="AF216" t="b">
        <f t="shared" si="92"/>
        <v>0</v>
      </c>
      <c r="AG216" t="b">
        <f t="shared" si="93"/>
        <v>0</v>
      </c>
      <c r="AH216" t="b">
        <f t="shared" si="94"/>
        <v>1</v>
      </c>
      <c r="AI216" t="b">
        <f t="shared" si="95"/>
        <v>0</v>
      </c>
    </row>
    <row r="217" spans="1:35" x14ac:dyDescent="0.2">
      <c r="A217" s="10" t="s">
        <v>8</v>
      </c>
      <c r="B217" s="24">
        <v>-1.679247124</v>
      </c>
      <c r="C217" s="24">
        <v>70</v>
      </c>
      <c r="D217" s="24" t="s">
        <v>9</v>
      </c>
      <c r="E217" s="10"/>
      <c r="F217" s="10">
        <v>0</v>
      </c>
      <c r="G217" s="24">
        <v>1</v>
      </c>
      <c r="H217" s="24">
        <v>1</v>
      </c>
      <c r="I217" s="24">
        <v>0</v>
      </c>
      <c r="J217" s="10" t="s">
        <v>91</v>
      </c>
      <c r="K217" s="10">
        <v>1</v>
      </c>
      <c r="L217">
        <f t="shared" si="72"/>
        <v>0</v>
      </c>
      <c r="M217">
        <f t="shared" si="73"/>
        <v>1</v>
      </c>
      <c r="N217">
        <f t="shared" si="74"/>
        <v>1</v>
      </c>
      <c r="O217">
        <f t="shared" si="75"/>
        <v>0</v>
      </c>
      <c r="P217" t="b">
        <f t="shared" si="76"/>
        <v>0</v>
      </c>
      <c r="Q217">
        <f t="shared" si="77"/>
        <v>0</v>
      </c>
      <c r="R217" t="b">
        <f t="shared" si="78"/>
        <v>0</v>
      </c>
      <c r="S217">
        <f t="shared" si="79"/>
        <v>0</v>
      </c>
      <c r="T217" t="b">
        <f t="shared" si="80"/>
        <v>0</v>
      </c>
      <c r="U217">
        <f t="shared" si="81"/>
        <v>0</v>
      </c>
      <c r="V217" t="b">
        <f t="shared" si="82"/>
        <v>0</v>
      </c>
      <c r="W217" t="b">
        <f t="shared" si="83"/>
        <v>0</v>
      </c>
      <c r="X217" t="b">
        <f t="shared" si="84"/>
        <v>0</v>
      </c>
      <c r="Y217" t="b">
        <f t="shared" si="85"/>
        <v>0</v>
      </c>
      <c r="Z217" t="b">
        <f t="shared" si="86"/>
        <v>0</v>
      </c>
      <c r="AA217" t="b">
        <f t="shared" si="87"/>
        <v>1</v>
      </c>
      <c r="AB217" t="b">
        <f t="shared" si="88"/>
        <v>1</v>
      </c>
      <c r="AC217" t="b">
        <f t="shared" si="89"/>
        <v>0</v>
      </c>
      <c r="AD217" t="b">
        <f t="shared" si="90"/>
        <v>1</v>
      </c>
      <c r="AE217" t="b">
        <f t="shared" si="91"/>
        <v>1</v>
      </c>
      <c r="AF217" t="b">
        <f t="shared" si="92"/>
        <v>1</v>
      </c>
      <c r="AG217" t="b">
        <f t="shared" si="93"/>
        <v>1</v>
      </c>
      <c r="AH217" t="b">
        <f t="shared" si="94"/>
        <v>1</v>
      </c>
      <c r="AI217" t="b">
        <f t="shared" si="95"/>
        <v>0</v>
      </c>
    </row>
    <row r="218" spans="1:35" x14ac:dyDescent="0.2">
      <c r="A218" s="10" t="s">
        <v>8</v>
      </c>
      <c r="B218" s="24">
        <v>-7.7915592770000002</v>
      </c>
      <c r="C218" s="24">
        <v>62</v>
      </c>
      <c r="D218" s="24" t="s">
        <v>9</v>
      </c>
      <c r="E218" s="10"/>
      <c r="F218" s="10">
        <v>0</v>
      </c>
      <c r="G218" s="24">
        <v>0</v>
      </c>
      <c r="H218" s="24">
        <v>0</v>
      </c>
      <c r="I218" s="24">
        <v>1</v>
      </c>
      <c r="J218" s="10" t="s">
        <v>91</v>
      </c>
      <c r="K218" s="10">
        <v>1</v>
      </c>
      <c r="L218">
        <f t="shared" si="72"/>
        <v>0</v>
      </c>
      <c r="M218">
        <f t="shared" si="73"/>
        <v>0</v>
      </c>
      <c r="N218">
        <f t="shared" si="74"/>
        <v>0</v>
      </c>
      <c r="O218">
        <f t="shared" si="75"/>
        <v>1</v>
      </c>
      <c r="P218" t="b">
        <f t="shared" si="76"/>
        <v>0</v>
      </c>
      <c r="Q218">
        <f t="shared" si="77"/>
        <v>0</v>
      </c>
      <c r="R218" t="b">
        <f t="shared" si="78"/>
        <v>0</v>
      </c>
      <c r="S218">
        <f t="shared" si="79"/>
        <v>0</v>
      </c>
      <c r="T218" t="b">
        <f t="shared" si="80"/>
        <v>0</v>
      </c>
      <c r="U218">
        <f t="shared" si="81"/>
        <v>0</v>
      </c>
      <c r="V218" t="b">
        <f t="shared" si="82"/>
        <v>0</v>
      </c>
      <c r="W218" t="b">
        <f t="shared" si="83"/>
        <v>0</v>
      </c>
      <c r="X218" t="b">
        <f t="shared" si="84"/>
        <v>0</v>
      </c>
      <c r="Y218" t="b">
        <f t="shared" si="85"/>
        <v>0</v>
      </c>
      <c r="Z218" t="b">
        <f t="shared" si="86"/>
        <v>0</v>
      </c>
      <c r="AA218" t="b">
        <f t="shared" si="87"/>
        <v>0</v>
      </c>
      <c r="AB218" t="b">
        <f t="shared" si="88"/>
        <v>0</v>
      </c>
      <c r="AC218" t="b">
        <f t="shared" si="89"/>
        <v>1</v>
      </c>
      <c r="AD218" t="b">
        <f t="shared" si="90"/>
        <v>1</v>
      </c>
      <c r="AE218" t="b">
        <f t="shared" si="91"/>
        <v>0</v>
      </c>
      <c r="AF218" t="b">
        <f t="shared" si="92"/>
        <v>1</v>
      </c>
      <c r="AG218" t="b">
        <f t="shared" si="93"/>
        <v>0</v>
      </c>
      <c r="AH218" t="b">
        <f t="shared" si="94"/>
        <v>0</v>
      </c>
      <c r="AI218" t="b">
        <f t="shared" si="95"/>
        <v>0</v>
      </c>
    </row>
    <row r="219" spans="1:35" x14ac:dyDescent="0.2">
      <c r="A219" s="10" t="s">
        <v>8</v>
      </c>
      <c r="B219" s="24">
        <v>-7.2821115900000004</v>
      </c>
      <c r="C219" s="24">
        <v>76</v>
      </c>
      <c r="D219" s="24" t="s">
        <v>9</v>
      </c>
      <c r="E219" s="10"/>
      <c r="F219" s="10">
        <v>0</v>
      </c>
      <c r="G219" s="24">
        <v>0</v>
      </c>
      <c r="H219" s="24">
        <v>0</v>
      </c>
      <c r="I219" s="24">
        <v>1</v>
      </c>
      <c r="J219" s="10" t="s">
        <v>91</v>
      </c>
      <c r="K219" s="10">
        <v>1</v>
      </c>
      <c r="L219">
        <f t="shared" si="72"/>
        <v>0</v>
      </c>
      <c r="M219">
        <f t="shared" si="73"/>
        <v>0</v>
      </c>
      <c r="N219">
        <f t="shared" si="74"/>
        <v>0</v>
      </c>
      <c r="O219">
        <f t="shared" si="75"/>
        <v>1</v>
      </c>
      <c r="P219" t="b">
        <f t="shared" si="76"/>
        <v>0</v>
      </c>
      <c r="Q219">
        <f t="shared" si="77"/>
        <v>0</v>
      </c>
      <c r="R219" t="b">
        <f t="shared" si="78"/>
        <v>0</v>
      </c>
      <c r="S219">
        <f t="shared" si="79"/>
        <v>0</v>
      </c>
      <c r="T219" t="b">
        <f t="shared" si="80"/>
        <v>0</v>
      </c>
      <c r="U219">
        <f t="shared" si="81"/>
        <v>0</v>
      </c>
      <c r="V219" t="b">
        <f t="shared" si="82"/>
        <v>0</v>
      </c>
      <c r="W219" t="b">
        <f t="shared" si="83"/>
        <v>0</v>
      </c>
      <c r="X219" t="b">
        <f t="shared" si="84"/>
        <v>0</v>
      </c>
      <c r="Y219" t="b">
        <f t="shared" si="85"/>
        <v>0</v>
      </c>
      <c r="Z219" t="b">
        <f t="shared" si="86"/>
        <v>0</v>
      </c>
      <c r="AA219" t="b">
        <f t="shared" si="87"/>
        <v>0</v>
      </c>
      <c r="AB219" t="b">
        <f t="shared" si="88"/>
        <v>0</v>
      </c>
      <c r="AC219" t="b">
        <f t="shared" si="89"/>
        <v>1</v>
      </c>
      <c r="AD219" t="b">
        <f t="shared" si="90"/>
        <v>1</v>
      </c>
      <c r="AE219" t="b">
        <f t="shared" si="91"/>
        <v>0</v>
      </c>
      <c r="AF219" t="b">
        <f t="shared" si="92"/>
        <v>1</v>
      </c>
      <c r="AG219" t="b">
        <f t="shared" si="93"/>
        <v>0</v>
      </c>
      <c r="AH219" t="b">
        <f t="shared" si="94"/>
        <v>0</v>
      </c>
      <c r="AI219" t="b">
        <f t="shared" si="95"/>
        <v>0</v>
      </c>
    </row>
    <row r="220" spans="1:35" x14ac:dyDescent="0.2">
      <c r="A220" s="10" t="s">
        <v>8</v>
      </c>
      <c r="B220" s="24">
        <v>-2.5812651959999999</v>
      </c>
      <c r="C220" s="24">
        <v>74</v>
      </c>
      <c r="D220" s="24" t="s">
        <v>13</v>
      </c>
      <c r="E220" s="10" t="s">
        <v>94</v>
      </c>
      <c r="F220" s="10">
        <v>0</v>
      </c>
      <c r="G220" s="24">
        <v>0</v>
      </c>
      <c r="H220" s="24">
        <v>0</v>
      </c>
      <c r="I220" s="24">
        <v>1</v>
      </c>
      <c r="J220" s="10" t="s">
        <v>91</v>
      </c>
      <c r="K220" s="10">
        <v>1</v>
      </c>
      <c r="L220">
        <f t="shared" si="72"/>
        <v>0</v>
      </c>
      <c r="M220">
        <f t="shared" si="73"/>
        <v>0</v>
      </c>
      <c r="N220">
        <f t="shared" si="74"/>
        <v>0</v>
      </c>
      <c r="O220">
        <f t="shared" si="75"/>
        <v>1</v>
      </c>
      <c r="P220" t="b">
        <f t="shared" si="76"/>
        <v>0</v>
      </c>
      <c r="Q220">
        <f t="shared" si="77"/>
        <v>0</v>
      </c>
      <c r="R220" t="b">
        <f t="shared" si="78"/>
        <v>0</v>
      </c>
      <c r="S220">
        <f t="shared" si="79"/>
        <v>0</v>
      </c>
      <c r="T220" t="b">
        <f t="shared" si="80"/>
        <v>0</v>
      </c>
      <c r="U220">
        <f t="shared" si="81"/>
        <v>0</v>
      </c>
      <c r="V220" t="b">
        <f t="shared" si="82"/>
        <v>0</v>
      </c>
      <c r="W220" t="b">
        <f t="shared" si="83"/>
        <v>0</v>
      </c>
      <c r="X220" t="b">
        <f t="shared" si="84"/>
        <v>0</v>
      </c>
      <c r="Y220" t="b">
        <f t="shared" si="85"/>
        <v>0</v>
      </c>
      <c r="Z220" t="b">
        <f t="shared" si="86"/>
        <v>0</v>
      </c>
      <c r="AA220" t="b">
        <f t="shared" si="87"/>
        <v>0</v>
      </c>
      <c r="AB220" t="b">
        <f t="shared" si="88"/>
        <v>0</v>
      </c>
      <c r="AC220" t="b">
        <f t="shared" si="89"/>
        <v>1</v>
      </c>
      <c r="AD220" t="b">
        <f t="shared" si="90"/>
        <v>1</v>
      </c>
      <c r="AE220" t="b">
        <f t="shared" si="91"/>
        <v>0</v>
      </c>
      <c r="AF220" t="b">
        <f t="shared" si="92"/>
        <v>1</v>
      </c>
      <c r="AG220" t="b">
        <f t="shared" si="93"/>
        <v>0</v>
      </c>
      <c r="AH220" t="b">
        <f t="shared" si="94"/>
        <v>0</v>
      </c>
      <c r="AI220" t="b">
        <f t="shared" si="95"/>
        <v>0</v>
      </c>
    </row>
    <row r="221" spans="1:35" x14ac:dyDescent="0.2">
      <c r="A221" s="10" t="s">
        <v>8</v>
      </c>
      <c r="B221" s="24">
        <v>3.9730297220000002</v>
      </c>
      <c r="C221" s="24">
        <v>73</v>
      </c>
      <c r="D221" s="24" t="s">
        <v>9</v>
      </c>
      <c r="E221" s="10"/>
      <c r="F221" s="10">
        <v>0</v>
      </c>
      <c r="G221" s="24">
        <v>0</v>
      </c>
      <c r="H221" s="24">
        <v>0</v>
      </c>
      <c r="I221" s="24">
        <v>1</v>
      </c>
      <c r="J221" s="10" t="s">
        <v>91</v>
      </c>
      <c r="K221" s="10">
        <v>1</v>
      </c>
      <c r="L221">
        <f t="shared" si="72"/>
        <v>0</v>
      </c>
      <c r="M221">
        <f t="shared" si="73"/>
        <v>0</v>
      </c>
      <c r="N221">
        <f t="shared" si="74"/>
        <v>0</v>
      </c>
      <c r="O221">
        <f t="shared" si="75"/>
        <v>1</v>
      </c>
      <c r="P221" t="b">
        <f t="shared" si="76"/>
        <v>0</v>
      </c>
      <c r="Q221">
        <f t="shared" si="77"/>
        <v>0</v>
      </c>
      <c r="R221" t="b">
        <f t="shared" si="78"/>
        <v>0</v>
      </c>
      <c r="S221">
        <f t="shared" si="79"/>
        <v>0</v>
      </c>
      <c r="T221" t="b">
        <f t="shared" si="80"/>
        <v>0</v>
      </c>
      <c r="U221">
        <f t="shared" si="81"/>
        <v>0</v>
      </c>
      <c r="V221" t="b">
        <f t="shared" si="82"/>
        <v>0</v>
      </c>
      <c r="W221" t="b">
        <f t="shared" si="83"/>
        <v>0</v>
      </c>
      <c r="X221" t="b">
        <f t="shared" si="84"/>
        <v>0</v>
      </c>
      <c r="Y221" t="b">
        <f t="shared" si="85"/>
        <v>0</v>
      </c>
      <c r="Z221" t="b">
        <f t="shared" si="86"/>
        <v>0</v>
      </c>
      <c r="AA221" t="b">
        <f t="shared" si="87"/>
        <v>0</v>
      </c>
      <c r="AB221" t="b">
        <f t="shared" si="88"/>
        <v>0</v>
      </c>
      <c r="AC221" t="b">
        <f t="shared" si="89"/>
        <v>1</v>
      </c>
      <c r="AD221" t="b">
        <f t="shared" si="90"/>
        <v>1</v>
      </c>
      <c r="AE221" t="b">
        <f t="shared" si="91"/>
        <v>0</v>
      </c>
      <c r="AF221" t="b">
        <f t="shared" si="92"/>
        <v>1</v>
      </c>
      <c r="AG221" t="b">
        <f t="shared" si="93"/>
        <v>0</v>
      </c>
      <c r="AH221" t="b">
        <f t="shared" si="94"/>
        <v>0</v>
      </c>
      <c r="AI221" t="b">
        <f t="shared" si="95"/>
        <v>0</v>
      </c>
    </row>
    <row r="222" spans="1:35" x14ac:dyDescent="0.2">
      <c r="A222" s="10" t="s">
        <v>8</v>
      </c>
      <c r="B222" s="24">
        <v>-3.7593996189999999</v>
      </c>
      <c r="C222" s="24">
        <v>60</v>
      </c>
      <c r="D222" s="24" t="s">
        <v>13</v>
      </c>
      <c r="E222" s="10"/>
      <c r="F222" s="10">
        <v>0</v>
      </c>
      <c r="G222" s="24">
        <v>1</v>
      </c>
      <c r="H222" s="24">
        <v>1</v>
      </c>
      <c r="I222" s="24">
        <v>1</v>
      </c>
      <c r="J222" s="10" t="s">
        <v>91</v>
      </c>
      <c r="K222" s="10">
        <v>1</v>
      </c>
      <c r="L222">
        <f t="shared" si="72"/>
        <v>0</v>
      </c>
      <c r="M222">
        <f t="shared" si="73"/>
        <v>1</v>
      </c>
      <c r="N222">
        <f t="shared" si="74"/>
        <v>1</v>
      </c>
      <c r="O222">
        <f t="shared" si="75"/>
        <v>1</v>
      </c>
      <c r="P222" t="b">
        <f t="shared" si="76"/>
        <v>0</v>
      </c>
      <c r="Q222">
        <f t="shared" si="77"/>
        <v>0</v>
      </c>
      <c r="R222" t="b">
        <f t="shared" si="78"/>
        <v>0</v>
      </c>
      <c r="S222">
        <f t="shared" si="79"/>
        <v>0</v>
      </c>
      <c r="T222" t="b">
        <f t="shared" si="80"/>
        <v>0</v>
      </c>
      <c r="U222">
        <f t="shared" si="81"/>
        <v>0</v>
      </c>
      <c r="V222" t="b">
        <f t="shared" si="82"/>
        <v>0</v>
      </c>
      <c r="W222" t="b">
        <f t="shared" si="83"/>
        <v>0</v>
      </c>
      <c r="X222" t="b">
        <f t="shared" si="84"/>
        <v>1</v>
      </c>
      <c r="Y222" t="b">
        <f t="shared" si="85"/>
        <v>0</v>
      </c>
      <c r="Z222" t="b">
        <f t="shared" si="86"/>
        <v>0</v>
      </c>
      <c r="AA222" t="b">
        <f t="shared" si="87"/>
        <v>1</v>
      </c>
      <c r="AB222" t="b">
        <f t="shared" si="88"/>
        <v>1</v>
      </c>
      <c r="AC222" t="b">
        <f t="shared" si="89"/>
        <v>1</v>
      </c>
      <c r="AD222" t="b">
        <f t="shared" si="90"/>
        <v>1</v>
      </c>
      <c r="AE222" t="b">
        <f t="shared" si="91"/>
        <v>1</v>
      </c>
      <c r="AF222" t="b">
        <f t="shared" si="92"/>
        <v>1</v>
      </c>
      <c r="AG222" t="b">
        <f t="shared" si="93"/>
        <v>1</v>
      </c>
      <c r="AH222" t="b">
        <f t="shared" si="94"/>
        <v>1</v>
      </c>
      <c r="AI222" t="b">
        <f t="shared" si="95"/>
        <v>1</v>
      </c>
    </row>
    <row r="223" spans="1:35" x14ac:dyDescent="0.2">
      <c r="A223" s="10" t="s">
        <v>8</v>
      </c>
      <c r="B223" s="24">
        <v>-5.7719640390000002</v>
      </c>
      <c r="C223" s="24">
        <v>51</v>
      </c>
      <c r="D223" s="24" t="s">
        <v>13</v>
      </c>
      <c r="E223" s="10"/>
      <c r="F223" s="10">
        <v>0</v>
      </c>
      <c r="G223" s="24">
        <v>0</v>
      </c>
      <c r="H223" s="24">
        <v>0</v>
      </c>
      <c r="I223" s="24">
        <v>0</v>
      </c>
      <c r="J223" s="10" t="s">
        <v>91</v>
      </c>
      <c r="K223" s="10">
        <v>1</v>
      </c>
      <c r="L223">
        <f t="shared" si="72"/>
        <v>0</v>
      </c>
      <c r="M223">
        <f t="shared" si="73"/>
        <v>0</v>
      </c>
      <c r="N223">
        <f t="shared" si="74"/>
        <v>0</v>
      </c>
      <c r="O223">
        <f t="shared" si="75"/>
        <v>0</v>
      </c>
      <c r="P223" t="b">
        <f t="shared" si="76"/>
        <v>0</v>
      </c>
      <c r="Q223">
        <f t="shared" si="77"/>
        <v>0</v>
      </c>
      <c r="R223" t="b">
        <f t="shared" si="78"/>
        <v>0</v>
      </c>
      <c r="S223">
        <f t="shared" si="79"/>
        <v>0</v>
      </c>
      <c r="T223" t="b">
        <f t="shared" si="80"/>
        <v>0</v>
      </c>
      <c r="U223">
        <f t="shared" si="81"/>
        <v>0</v>
      </c>
      <c r="V223" t="b">
        <f t="shared" si="82"/>
        <v>0</v>
      </c>
      <c r="W223" t="b">
        <f t="shared" si="83"/>
        <v>0</v>
      </c>
      <c r="X223" t="b">
        <f t="shared" si="84"/>
        <v>0</v>
      </c>
      <c r="Y223" t="b">
        <f t="shared" si="85"/>
        <v>0</v>
      </c>
      <c r="Z223" t="b">
        <f t="shared" si="86"/>
        <v>0</v>
      </c>
      <c r="AA223" t="b">
        <f t="shared" si="87"/>
        <v>0</v>
      </c>
      <c r="AB223" t="b">
        <f t="shared" si="88"/>
        <v>0</v>
      </c>
      <c r="AC223" t="b">
        <f t="shared" si="89"/>
        <v>0</v>
      </c>
      <c r="AD223" t="b">
        <f t="shared" si="90"/>
        <v>0</v>
      </c>
      <c r="AE223" t="b">
        <f t="shared" si="91"/>
        <v>0</v>
      </c>
      <c r="AF223" t="b">
        <f t="shared" si="92"/>
        <v>0</v>
      </c>
      <c r="AG223" t="b">
        <f t="shared" si="93"/>
        <v>0</v>
      </c>
      <c r="AH223" t="b">
        <f t="shared" si="94"/>
        <v>0</v>
      </c>
      <c r="AI223" t="b">
        <f t="shared" si="95"/>
        <v>0</v>
      </c>
    </row>
    <row r="224" spans="1:35" x14ac:dyDescent="0.2">
      <c r="A224" s="10" t="s">
        <v>8</v>
      </c>
      <c r="B224" s="24">
        <v>-2.495419778</v>
      </c>
      <c r="C224" s="24">
        <v>52</v>
      </c>
      <c r="D224" s="24" t="s">
        <v>9</v>
      </c>
      <c r="E224" s="10"/>
      <c r="F224" s="10">
        <v>0</v>
      </c>
      <c r="G224" s="24">
        <v>0</v>
      </c>
      <c r="H224" s="24">
        <v>0</v>
      </c>
      <c r="I224" s="24">
        <v>0</v>
      </c>
      <c r="J224" s="10" t="s">
        <v>91</v>
      </c>
      <c r="K224" s="10">
        <v>1</v>
      </c>
      <c r="L224">
        <f t="shared" si="72"/>
        <v>0</v>
      </c>
      <c r="M224">
        <f t="shared" si="73"/>
        <v>0</v>
      </c>
      <c r="N224">
        <f t="shared" si="74"/>
        <v>0</v>
      </c>
      <c r="O224">
        <f t="shared" si="75"/>
        <v>0</v>
      </c>
      <c r="P224" t="b">
        <f t="shared" si="76"/>
        <v>0</v>
      </c>
      <c r="Q224">
        <f t="shared" si="77"/>
        <v>0</v>
      </c>
      <c r="R224" t="b">
        <f t="shared" si="78"/>
        <v>0</v>
      </c>
      <c r="S224">
        <f t="shared" si="79"/>
        <v>0</v>
      </c>
      <c r="T224" t="b">
        <f t="shared" si="80"/>
        <v>0</v>
      </c>
      <c r="U224">
        <f t="shared" si="81"/>
        <v>0</v>
      </c>
      <c r="V224" t="b">
        <f t="shared" si="82"/>
        <v>0</v>
      </c>
      <c r="W224" t="b">
        <f t="shared" si="83"/>
        <v>0</v>
      </c>
      <c r="X224" t="b">
        <f t="shared" si="84"/>
        <v>0</v>
      </c>
      <c r="Y224" t="b">
        <f t="shared" si="85"/>
        <v>0</v>
      </c>
      <c r="Z224" t="b">
        <f t="shared" si="86"/>
        <v>0</v>
      </c>
      <c r="AA224" t="b">
        <f t="shared" si="87"/>
        <v>0</v>
      </c>
      <c r="AB224" t="b">
        <f t="shared" si="88"/>
        <v>0</v>
      </c>
      <c r="AC224" t="b">
        <f t="shared" si="89"/>
        <v>0</v>
      </c>
      <c r="AD224" t="b">
        <f t="shared" si="90"/>
        <v>0</v>
      </c>
      <c r="AE224" t="b">
        <f t="shared" si="91"/>
        <v>0</v>
      </c>
      <c r="AF224" t="b">
        <f t="shared" si="92"/>
        <v>0</v>
      </c>
      <c r="AG224" t="b">
        <f t="shared" si="93"/>
        <v>0</v>
      </c>
      <c r="AH224" t="b">
        <f t="shared" si="94"/>
        <v>0</v>
      </c>
      <c r="AI224" t="b">
        <f t="shared" si="95"/>
        <v>0</v>
      </c>
    </row>
    <row r="225" spans="1:35" x14ac:dyDescent="0.2">
      <c r="A225" s="10" t="s">
        <v>8</v>
      </c>
      <c r="B225" s="24">
        <v>-1.575004608</v>
      </c>
      <c r="C225" s="24">
        <v>62</v>
      </c>
      <c r="D225" s="24" t="s">
        <v>9</v>
      </c>
      <c r="E225" s="10" t="s">
        <v>95</v>
      </c>
      <c r="F225" s="10">
        <v>0</v>
      </c>
      <c r="G225" s="24">
        <v>0</v>
      </c>
      <c r="H225" s="24">
        <v>0</v>
      </c>
      <c r="I225" s="24">
        <v>0</v>
      </c>
      <c r="J225" s="10" t="s">
        <v>91</v>
      </c>
      <c r="K225" s="10">
        <v>1</v>
      </c>
      <c r="L225">
        <f t="shared" si="72"/>
        <v>0</v>
      </c>
      <c r="M225">
        <f t="shared" si="73"/>
        <v>0</v>
      </c>
      <c r="N225">
        <f t="shared" si="74"/>
        <v>0</v>
      </c>
      <c r="O225">
        <f t="shared" si="75"/>
        <v>0</v>
      </c>
      <c r="P225" t="b">
        <f t="shared" si="76"/>
        <v>0</v>
      </c>
      <c r="Q225">
        <f t="shared" si="77"/>
        <v>0</v>
      </c>
      <c r="R225" t="b">
        <f t="shared" si="78"/>
        <v>0</v>
      </c>
      <c r="S225">
        <f t="shared" si="79"/>
        <v>0</v>
      </c>
      <c r="T225" t="b">
        <f t="shared" si="80"/>
        <v>0</v>
      </c>
      <c r="U225">
        <f t="shared" si="81"/>
        <v>0</v>
      </c>
      <c r="V225" t="b">
        <f t="shared" si="82"/>
        <v>0</v>
      </c>
      <c r="W225" t="b">
        <f t="shared" si="83"/>
        <v>0</v>
      </c>
      <c r="X225" t="b">
        <f t="shared" si="84"/>
        <v>0</v>
      </c>
      <c r="Y225" t="b">
        <f t="shared" si="85"/>
        <v>0</v>
      </c>
      <c r="Z225" t="b">
        <f t="shared" si="86"/>
        <v>0</v>
      </c>
      <c r="AA225" t="b">
        <f t="shared" si="87"/>
        <v>0</v>
      </c>
      <c r="AB225" t="b">
        <f t="shared" si="88"/>
        <v>0</v>
      </c>
      <c r="AC225" t="b">
        <f t="shared" si="89"/>
        <v>0</v>
      </c>
      <c r="AD225" t="b">
        <f t="shared" si="90"/>
        <v>0</v>
      </c>
      <c r="AE225" t="b">
        <f t="shared" si="91"/>
        <v>0</v>
      </c>
      <c r="AF225" t="b">
        <f t="shared" si="92"/>
        <v>0</v>
      </c>
      <c r="AG225" t="b">
        <f t="shared" si="93"/>
        <v>0</v>
      </c>
      <c r="AH225" t="b">
        <f t="shared" si="94"/>
        <v>0</v>
      </c>
      <c r="AI225" t="b">
        <f t="shared" si="95"/>
        <v>0</v>
      </c>
    </row>
    <row r="226" spans="1:35" x14ac:dyDescent="0.2">
      <c r="A226" s="10" t="s">
        <v>8</v>
      </c>
      <c r="B226" s="24">
        <v>-0.23647876609999999</v>
      </c>
      <c r="C226" s="24">
        <v>41</v>
      </c>
      <c r="D226" s="24" t="s">
        <v>9</v>
      </c>
      <c r="E226" s="10" t="s">
        <v>96</v>
      </c>
      <c r="F226" s="10">
        <v>0</v>
      </c>
      <c r="G226" s="24">
        <v>0</v>
      </c>
      <c r="H226" s="24">
        <v>0</v>
      </c>
      <c r="I226" s="24">
        <v>0</v>
      </c>
      <c r="J226" s="10" t="s">
        <v>91</v>
      </c>
      <c r="K226" s="10">
        <v>1</v>
      </c>
      <c r="L226">
        <f t="shared" si="72"/>
        <v>0</v>
      </c>
      <c r="M226">
        <f t="shared" si="73"/>
        <v>0</v>
      </c>
      <c r="N226">
        <f t="shared" si="74"/>
        <v>0</v>
      </c>
      <c r="O226">
        <f t="shared" si="75"/>
        <v>0</v>
      </c>
      <c r="P226" t="b">
        <f t="shared" si="76"/>
        <v>0</v>
      </c>
      <c r="Q226">
        <f t="shared" si="77"/>
        <v>0</v>
      </c>
      <c r="R226" t="b">
        <f t="shared" si="78"/>
        <v>0</v>
      </c>
      <c r="S226">
        <f t="shared" si="79"/>
        <v>0</v>
      </c>
      <c r="T226" t="b">
        <f t="shared" si="80"/>
        <v>0</v>
      </c>
      <c r="U226">
        <f t="shared" si="81"/>
        <v>0</v>
      </c>
      <c r="V226" t="b">
        <f t="shared" si="82"/>
        <v>0</v>
      </c>
      <c r="W226" t="b">
        <f t="shared" si="83"/>
        <v>0</v>
      </c>
      <c r="X226" t="b">
        <f t="shared" si="84"/>
        <v>0</v>
      </c>
      <c r="Y226" t="b">
        <f t="shared" si="85"/>
        <v>0</v>
      </c>
      <c r="Z226" t="b">
        <f t="shared" si="86"/>
        <v>0</v>
      </c>
      <c r="AA226" t="b">
        <f t="shared" si="87"/>
        <v>0</v>
      </c>
      <c r="AB226" t="b">
        <f t="shared" si="88"/>
        <v>0</v>
      </c>
      <c r="AC226" t="b">
        <f t="shared" si="89"/>
        <v>0</v>
      </c>
      <c r="AD226" t="b">
        <f t="shared" si="90"/>
        <v>0</v>
      </c>
      <c r="AE226" t="b">
        <f t="shared" si="91"/>
        <v>0</v>
      </c>
      <c r="AF226" t="b">
        <f t="shared" si="92"/>
        <v>0</v>
      </c>
      <c r="AG226" t="b">
        <f t="shared" si="93"/>
        <v>0</v>
      </c>
      <c r="AH226" t="b">
        <f t="shared" si="94"/>
        <v>0</v>
      </c>
      <c r="AI226" t="b">
        <f t="shared" si="95"/>
        <v>0</v>
      </c>
    </row>
    <row r="227" spans="1:35" x14ac:dyDescent="0.2">
      <c r="A227" s="10" t="s">
        <v>8</v>
      </c>
      <c r="B227" s="24">
        <v>-6.9253468600000003</v>
      </c>
      <c r="C227" s="24">
        <v>43</v>
      </c>
      <c r="D227" s="24" t="s">
        <v>9</v>
      </c>
      <c r="E227" s="10"/>
      <c r="F227" s="10">
        <v>0</v>
      </c>
      <c r="G227" s="24">
        <v>0</v>
      </c>
      <c r="H227" s="24">
        <v>1</v>
      </c>
      <c r="I227" s="24">
        <v>0</v>
      </c>
      <c r="J227" s="10" t="s">
        <v>91</v>
      </c>
      <c r="K227" s="10">
        <v>1</v>
      </c>
      <c r="L227">
        <f t="shared" si="72"/>
        <v>0</v>
      </c>
      <c r="M227">
        <f t="shared" si="73"/>
        <v>0</v>
      </c>
      <c r="N227">
        <f t="shared" si="74"/>
        <v>1</v>
      </c>
      <c r="O227">
        <f t="shared" si="75"/>
        <v>0</v>
      </c>
      <c r="P227" t="b">
        <f t="shared" si="76"/>
        <v>0</v>
      </c>
      <c r="Q227">
        <f t="shared" si="77"/>
        <v>0</v>
      </c>
      <c r="R227" t="b">
        <f t="shared" si="78"/>
        <v>0</v>
      </c>
      <c r="S227">
        <f t="shared" si="79"/>
        <v>0</v>
      </c>
      <c r="T227" t="b">
        <f t="shared" si="80"/>
        <v>0</v>
      </c>
      <c r="U227">
        <f t="shared" si="81"/>
        <v>0</v>
      </c>
      <c r="V227" t="b">
        <f t="shared" si="82"/>
        <v>0</v>
      </c>
      <c r="W227" t="b">
        <f t="shared" si="83"/>
        <v>0</v>
      </c>
      <c r="X227" t="b">
        <f t="shared" si="84"/>
        <v>0</v>
      </c>
      <c r="Y227" t="b">
        <f t="shared" si="85"/>
        <v>0</v>
      </c>
      <c r="Z227" t="b">
        <f t="shared" si="86"/>
        <v>0</v>
      </c>
      <c r="AA227" t="b">
        <f t="shared" si="87"/>
        <v>0</v>
      </c>
      <c r="AB227" t="b">
        <f t="shared" si="88"/>
        <v>1</v>
      </c>
      <c r="AC227" t="b">
        <f t="shared" si="89"/>
        <v>0</v>
      </c>
      <c r="AD227" t="b">
        <f t="shared" si="90"/>
        <v>1</v>
      </c>
      <c r="AE227" t="b">
        <f t="shared" si="91"/>
        <v>0</v>
      </c>
      <c r="AF227" t="b">
        <f t="shared" si="92"/>
        <v>0</v>
      </c>
      <c r="AG227" t="b">
        <f t="shared" si="93"/>
        <v>0</v>
      </c>
      <c r="AH227" t="b">
        <f t="shared" si="94"/>
        <v>1</v>
      </c>
      <c r="AI227" t="b">
        <f t="shared" si="95"/>
        <v>0</v>
      </c>
    </row>
    <row r="228" spans="1:35" x14ac:dyDescent="0.2">
      <c r="A228" s="10" t="s">
        <v>8</v>
      </c>
      <c r="B228" s="24">
        <v>-3.858069446</v>
      </c>
      <c r="C228" s="24">
        <v>40</v>
      </c>
      <c r="D228" s="24" t="s">
        <v>9</v>
      </c>
      <c r="E228" s="10"/>
      <c r="F228" s="10">
        <v>0</v>
      </c>
      <c r="G228" s="24">
        <v>1</v>
      </c>
      <c r="H228" s="24">
        <v>1</v>
      </c>
      <c r="I228" s="24">
        <v>0</v>
      </c>
      <c r="J228" s="10" t="s">
        <v>91</v>
      </c>
      <c r="K228" s="10">
        <v>1</v>
      </c>
      <c r="L228">
        <f t="shared" si="72"/>
        <v>0</v>
      </c>
      <c r="M228">
        <f t="shared" si="73"/>
        <v>1</v>
      </c>
      <c r="N228">
        <f t="shared" si="74"/>
        <v>1</v>
      </c>
      <c r="O228">
        <f t="shared" si="75"/>
        <v>0</v>
      </c>
      <c r="P228" t="b">
        <f t="shared" si="76"/>
        <v>0</v>
      </c>
      <c r="Q228">
        <f t="shared" si="77"/>
        <v>0</v>
      </c>
      <c r="R228" t="b">
        <f t="shared" si="78"/>
        <v>0</v>
      </c>
      <c r="S228">
        <f t="shared" si="79"/>
        <v>0</v>
      </c>
      <c r="T228" t="b">
        <f t="shared" si="80"/>
        <v>0</v>
      </c>
      <c r="U228">
        <f t="shared" si="81"/>
        <v>0</v>
      </c>
      <c r="V228" t="b">
        <f t="shared" si="82"/>
        <v>0</v>
      </c>
      <c r="W228" t="b">
        <f t="shared" si="83"/>
        <v>0</v>
      </c>
      <c r="X228" t="b">
        <f t="shared" si="84"/>
        <v>0</v>
      </c>
      <c r="Y228" t="b">
        <f t="shared" si="85"/>
        <v>0</v>
      </c>
      <c r="Z228" t="b">
        <f t="shared" si="86"/>
        <v>0</v>
      </c>
      <c r="AA228" t="b">
        <f t="shared" si="87"/>
        <v>1</v>
      </c>
      <c r="AB228" t="b">
        <f t="shared" si="88"/>
        <v>1</v>
      </c>
      <c r="AC228" t="b">
        <f t="shared" si="89"/>
        <v>0</v>
      </c>
      <c r="AD228" t="b">
        <f t="shared" si="90"/>
        <v>1</v>
      </c>
      <c r="AE228" t="b">
        <f t="shared" si="91"/>
        <v>1</v>
      </c>
      <c r="AF228" t="b">
        <f t="shared" si="92"/>
        <v>1</v>
      </c>
      <c r="AG228" t="b">
        <f t="shared" si="93"/>
        <v>1</v>
      </c>
      <c r="AH228" t="b">
        <f t="shared" si="94"/>
        <v>1</v>
      </c>
      <c r="AI228" t="b">
        <f t="shared" si="95"/>
        <v>0</v>
      </c>
    </row>
    <row r="229" spans="1:35" x14ac:dyDescent="0.2">
      <c r="A229" s="10" t="s">
        <v>16</v>
      </c>
      <c r="B229" s="10"/>
      <c r="C229" s="25">
        <v>42</v>
      </c>
      <c r="D229" s="10" t="s">
        <v>9</v>
      </c>
      <c r="E229" s="10"/>
      <c r="F229" s="10">
        <v>1</v>
      </c>
      <c r="G229" s="10">
        <v>0</v>
      </c>
      <c r="H229" s="10">
        <v>0</v>
      </c>
      <c r="I229" s="10">
        <v>0</v>
      </c>
      <c r="J229" s="10" t="s">
        <v>73</v>
      </c>
      <c r="K229" s="10">
        <v>1</v>
      </c>
      <c r="L229">
        <f t="shared" si="72"/>
        <v>1</v>
      </c>
      <c r="M229">
        <f t="shared" si="73"/>
        <v>0</v>
      </c>
      <c r="N229">
        <f t="shared" si="74"/>
        <v>0</v>
      </c>
      <c r="O229">
        <f t="shared" si="75"/>
        <v>0</v>
      </c>
      <c r="P229" t="b">
        <f t="shared" si="76"/>
        <v>0</v>
      </c>
      <c r="Q229">
        <f t="shared" si="77"/>
        <v>0</v>
      </c>
      <c r="R229" t="b">
        <f t="shared" si="78"/>
        <v>0</v>
      </c>
      <c r="S229">
        <f t="shared" si="79"/>
        <v>0</v>
      </c>
      <c r="T229" t="b">
        <f t="shared" si="80"/>
        <v>0</v>
      </c>
      <c r="U229">
        <f t="shared" si="81"/>
        <v>0</v>
      </c>
      <c r="V229" t="b">
        <f t="shared" si="82"/>
        <v>0</v>
      </c>
      <c r="W229" t="b">
        <f t="shared" si="83"/>
        <v>0</v>
      </c>
      <c r="X229" t="b">
        <f t="shared" si="84"/>
        <v>0</v>
      </c>
      <c r="Y229" t="b">
        <f t="shared" si="85"/>
        <v>0</v>
      </c>
      <c r="Z229" t="b">
        <f t="shared" si="86"/>
        <v>0</v>
      </c>
      <c r="AA229" t="b">
        <f t="shared" si="87"/>
        <v>0</v>
      </c>
      <c r="AB229" t="b">
        <f t="shared" si="88"/>
        <v>0</v>
      </c>
      <c r="AC229" t="b">
        <f t="shared" si="89"/>
        <v>0</v>
      </c>
      <c r="AD229" t="b">
        <f t="shared" si="90"/>
        <v>0</v>
      </c>
      <c r="AE229" t="b">
        <f t="shared" si="91"/>
        <v>0</v>
      </c>
      <c r="AF229" t="b">
        <f t="shared" si="92"/>
        <v>0</v>
      </c>
      <c r="AG229" t="b">
        <f t="shared" si="93"/>
        <v>0</v>
      </c>
      <c r="AH229" t="b">
        <f t="shared" si="94"/>
        <v>0</v>
      </c>
      <c r="AI229" t="b">
        <f t="shared" si="95"/>
        <v>0</v>
      </c>
    </row>
    <row r="231" spans="1:35" x14ac:dyDescent="0.2">
      <c r="J231" s="4" t="s">
        <v>201</v>
      </c>
      <c r="K231" s="4"/>
      <c r="L231">
        <f>SUM(L2:L229)</f>
        <v>84</v>
      </c>
      <c r="M231">
        <f>SUM(M2:M229)</f>
        <v>64</v>
      </c>
      <c r="N231">
        <f>SUM(N2:N229)</f>
        <v>75</v>
      </c>
      <c r="O231">
        <f>SUM(O2:O229)</f>
        <v>55</v>
      </c>
      <c r="Q231">
        <f>SUM(Q2:Q229)</f>
        <v>37</v>
      </c>
      <c r="S231">
        <f>SUM(S2:S229)</f>
        <v>43</v>
      </c>
      <c r="U231">
        <f>SUM(U2:U229)</f>
        <v>26</v>
      </c>
    </row>
  </sheetData>
  <autoFilter ref="A1:U229" xr:uid="{FD7D08A5-1636-904A-A199-A6B5A617F919}"/>
  <pageMargins left="0.7" right="0.7" top="0.75" bottom="0.75" header="0.3" footer="0.3"/>
  <pageSetup orientation="portrait" horizontalDpi="0" verticalDpi="0"/>
  <ignoredErrors>
    <ignoredError sqref="R2:R229 T2:T229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3D1C9-9372-BA4E-8D59-026B047FE7D9}">
  <dimension ref="A2:L142"/>
  <sheetViews>
    <sheetView workbookViewId="0">
      <selection activeCell="I18" sqref="I18"/>
    </sheetView>
  </sheetViews>
  <sheetFormatPr baseColWidth="10" defaultRowHeight="16" x14ac:dyDescent="0.2"/>
  <cols>
    <col min="1" max="1" width="13" bestFit="1" customWidth="1"/>
    <col min="2" max="2" width="16" bestFit="1" customWidth="1"/>
    <col min="3" max="3" width="5.33203125" bestFit="1" customWidth="1"/>
    <col min="4" max="4" width="10.5" bestFit="1" customWidth="1"/>
    <col min="5" max="5" width="12.83203125" customWidth="1"/>
    <col min="6" max="6" width="12.6640625" customWidth="1"/>
  </cols>
  <sheetData>
    <row r="2" spans="1:12" x14ac:dyDescent="0.2">
      <c r="A2" s="4" t="s">
        <v>183</v>
      </c>
      <c r="K2" s="108" t="s">
        <v>202</v>
      </c>
      <c r="L2" s="108"/>
    </row>
    <row r="3" spans="1:12" x14ac:dyDescent="0.2">
      <c r="A3" s="15" t="s">
        <v>122</v>
      </c>
      <c r="B3" s="15" t="s">
        <v>116</v>
      </c>
      <c r="F3" t="s">
        <v>120</v>
      </c>
      <c r="G3">
        <v>37</v>
      </c>
      <c r="K3" s="108" t="s">
        <v>203</v>
      </c>
      <c r="L3" s="108"/>
    </row>
    <row r="4" spans="1:12" x14ac:dyDescent="0.2">
      <c r="A4" s="15" t="s">
        <v>112</v>
      </c>
      <c r="B4" t="s">
        <v>114</v>
      </c>
      <c r="C4" t="s">
        <v>115</v>
      </c>
      <c r="D4" t="s">
        <v>113</v>
      </c>
      <c r="F4" t="s">
        <v>118</v>
      </c>
      <c r="G4">
        <v>133</v>
      </c>
    </row>
    <row r="5" spans="1:12" x14ac:dyDescent="0.2">
      <c r="A5" s="16" t="s">
        <v>8</v>
      </c>
      <c r="B5">
        <v>133</v>
      </c>
      <c r="D5">
        <v>133</v>
      </c>
      <c r="F5" t="s">
        <v>117</v>
      </c>
      <c r="G5">
        <v>0</v>
      </c>
    </row>
    <row r="6" spans="1:12" x14ac:dyDescent="0.2">
      <c r="A6" s="16" t="s">
        <v>16</v>
      </c>
      <c r="B6">
        <v>58</v>
      </c>
      <c r="C6">
        <v>37</v>
      </c>
      <c r="D6">
        <v>95</v>
      </c>
      <c r="F6" t="s">
        <v>119</v>
      </c>
      <c r="G6">
        <v>58</v>
      </c>
    </row>
    <row r="7" spans="1:12" x14ac:dyDescent="0.2">
      <c r="A7" s="16" t="s">
        <v>113</v>
      </c>
      <c r="B7">
        <v>191</v>
      </c>
      <c r="C7">
        <v>37</v>
      </c>
      <c r="D7">
        <v>228</v>
      </c>
    </row>
    <row r="9" spans="1:12" x14ac:dyDescent="0.2">
      <c r="A9" s="4" t="s">
        <v>123</v>
      </c>
      <c r="B9">
        <f>G4/(G4+G5)</f>
        <v>1</v>
      </c>
      <c r="F9" s="85" t="s">
        <v>182</v>
      </c>
      <c r="G9">
        <f>(B10*0.01)/((B10*0.01)+((1-B9)*(1-0.01)))</f>
        <v>1</v>
      </c>
    </row>
    <row r="10" spans="1:12" x14ac:dyDescent="0.2">
      <c r="A10" s="4" t="s">
        <v>99</v>
      </c>
      <c r="B10">
        <f>G3/(G3+G6)</f>
        <v>0.38947368421052631</v>
      </c>
    </row>
    <row r="13" spans="1:12" x14ac:dyDescent="0.2">
      <c r="A13" s="4" t="s">
        <v>196</v>
      </c>
    </row>
    <row r="14" spans="1:12" x14ac:dyDescent="0.2">
      <c r="A14" s="65" t="s">
        <v>122</v>
      </c>
      <c r="B14" s="65" t="s">
        <v>116</v>
      </c>
      <c r="C14" s="65"/>
      <c r="D14" s="65"/>
      <c r="F14" t="s">
        <v>120</v>
      </c>
      <c r="G14">
        <v>43</v>
      </c>
    </row>
    <row r="15" spans="1:12" x14ac:dyDescent="0.2">
      <c r="A15" s="66" t="s">
        <v>112</v>
      </c>
      <c r="B15" s="66" t="b">
        <v>0</v>
      </c>
      <c r="C15" s="66" t="b">
        <v>1</v>
      </c>
      <c r="D15" s="66" t="s">
        <v>113</v>
      </c>
      <c r="F15" t="s">
        <v>118</v>
      </c>
      <c r="G15">
        <v>133</v>
      </c>
    </row>
    <row r="16" spans="1:12" x14ac:dyDescent="0.2">
      <c r="A16" s="67" t="s">
        <v>8</v>
      </c>
      <c r="B16" s="68">
        <v>133</v>
      </c>
      <c r="C16" s="68"/>
      <c r="D16" s="68">
        <v>133</v>
      </c>
      <c r="F16" t="s">
        <v>117</v>
      </c>
      <c r="G16">
        <v>0</v>
      </c>
    </row>
    <row r="17" spans="1:7" x14ac:dyDescent="0.2">
      <c r="A17" s="67" t="s">
        <v>16</v>
      </c>
      <c r="B17" s="68">
        <v>52</v>
      </c>
      <c r="C17" s="68">
        <v>43</v>
      </c>
      <c r="D17" s="68">
        <v>95</v>
      </c>
      <c r="F17" t="s">
        <v>119</v>
      </c>
      <c r="G17" s="68">
        <v>52</v>
      </c>
    </row>
    <row r="18" spans="1:7" x14ac:dyDescent="0.2">
      <c r="A18" s="69" t="s">
        <v>113</v>
      </c>
      <c r="B18" s="70">
        <v>185</v>
      </c>
      <c r="C18" s="70">
        <v>43</v>
      </c>
      <c r="D18" s="70">
        <v>228</v>
      </c>
    </row>
    <row r="20" spans="1:7" x14ac:dyDescent="0.2">
      <c r="A20" s="4" t="s">
        <v>123</v>
      </c>
      <c r="B20">
        <f>G15/(G15+G16)</f>
        <v>1</v>
      </c>
      <c r="F20" s="85" t="s">
        <v>182</v>
      </c>
      <c r="G20">
        <f>(B21*0.01)/((B21*0.01)+((1-B20)*(1-0.01)))</f>
        <v>1</v>
      </c>
    </row>
    <row r="21" spans="1:7" x14ac:dyDescent="0.2">
      <c r="A21" s="4" t="s">
        <v>99</v>
      </c>
      <c r="B21">
        <f>G14/(G14+G17)</f>
        <v>0.45263157894736844</v>
      </c>
    </row>
    <row r="24" spans="1:7" x14ac:dyDescent="0.2">
      <c r="A24" s="4" t="s">
        <v>197</v>
      </c>
    </row>
    <row r="25" spans="1:7" x14ac:dyDescent="0.2">
      <c r="A25" s="15" t="s">
        <v>122</v>
      </c>
      <c r="B25" s="15" t="s">
        <v>116</v>
      </c>
      <c r="F25" t="s">
        <v>120</v>
      </c>
      <c r="G25">
        <v>24</v>
      </c>
    </row>
    <row r="26" spans="1:7" x14ac:dyDescent="0.2">
      <c r="A26" s="15" t="s">
        <v>112</v>
      </c>
      <c r="B26" t="s">
        <v>114</v>
      </c>
      <c r="C26" t="s">
        <v>115</v>
      </c>
      <c r="D26" t="s">
        <v>113</v>
      </c>
      <c r="F26" t="s">
        <v>118</v>
      </c>
      <c r="G26">
        <v>131</v>
      </c>
    </row>
    <row r="27" spans="1:7" x14ac:dyDescent="0.2">
      <c r="A27" s="16" t="s">
        <v>8</v>
      </c>
      <c r="B27">
        <v>131</v>
      </c>
      <c r="C27">
        <v>2</v>
      </c>
      <c r="D27">
        <v>133</v>
      </c>
      <c r="F27" t="s">
        <v>117</v>
      </c>
      <c r="G27">
        <v>2</v>
      </c>
    </row>
    <row r="28" spans="1:7" x14ac:dyDescent="0.2">
      <c r="A28" s="16" t="s">
        <v>16</v>
      </c>
      <c r="B28">
        <v>71</v>
      </c>
      <c r="C28">
        <v>24</v>
      </c>
      <c r="D28">
        <v>95</v>
      </c>
      <c r="F28" t="s">
        <v>119</v>
      </c>
      <c r="G28">
        <v>71</v>
      </c>
    </row>
    <row r="29" spans="1:7" x14ac:dyDescent="0.2">
      <c r="A29" s="16" t="s">
        <v>113</v>
      </c>
      <c r="B29">
        <v>202</v>
      </c>
      <c r="C29">
        <v>26</v>
      </c>
      <c r="D29">
        <v>228</v>
      </c>
    </row>
    <row r="31" spans="1:7" x14ac:dyDescent="0.2">
      <c r="A31" s="4" t="s">
        <v>123</v>
      </c>
      <c r="B31">
        <f>G26/(G26+G27)</f>
        <v>0.98496240601503759</v>
      </c>
      <c r="F31" s="85" t="s">
        <v>182</v>
      </c>
      <c r="G31">
        <f>(B32*0.01)/((B32*0.01)+(1-B31)*(1-0.01))</f>
        <v>0.1450777202072539</v>
      </c>
    </row>
    <row r="32" spans="1:7" x14ac:dyDescent="0.2">
      <c r="A32" s="4" t="s">
        <v>99</v>
      </c>
      <c r="B32">
        <f>G25/(G25+G28)</f>
        <v>0.25263157894736843</v>
      </c>
    </row>
    <row r="35" spans="1:7" x14ac:dyDescent="0.2">
      <c r="A35" s="4" t="s">
        <v>208</v>
      </c>
    </row>
    <row r="36" spans="1:7" x14ac:dyDescent="0.2">
      <c r="A36" s="15" t="s">
        <v>122</v>
      </c>
      <c r="B36" s="15" t="s">
        <v>116</v>
      </c>
      <c r="F36" t="s">
        <v>120</v>
      </c>
      <c r="G36">
        <v>26</v>
      </c>
    </row>
    <row r="37" spans="1:7" x14ac:dyDescent="0.2">
      <c r="A37" s="15" t="s">
        <v>112</v>
      </c>
      <c r="B37" t="s">
        <v>114</v>
      </c>
      <c r="C37" t="s">
        <v>115</v>
      </c>
      <c r="D37" t="s">
        <v>113</v>
      </c>
      <c r="F37" t="s">
        <v>118</v>
      </c>
      <c r="G37">
        <v>133</v>
      </c>
    </row>
    <row r="38" spans="1:7" x14ac:dyDescent="0.2">
      <c r="A38" s="16" t="s">
        <v>8</v>
      </c>
      <c r="B38">
        <v>133</v>
      </c>
      <c r="D38">
        <v>133</v>
      </c>
      <c r="F38" t="s">
        <v>117</v>
      </c>
      <c r="G38">
        <v>0</v>
      </c>
    </row>
    <row r="39" spans="1:7" x14ac:dyDescent="0.2">
      <c r="A39" s="16" t="s">
        <v>16</v>
      </c>
      <c r="B39">
        <v>69</v>
      </c>
      <c r="C39">
        <v>26</v>
      </c>
      <c r="D39">
        <v>95</v>
      </c>
      <c r="F39" t="s">
        <v>119</v>
      </c>
      <c r="G39">
        <v>69</v>
      </c>
    </row>
    <row r="40" spans="1:7" x14ac:dyDescent="0.2">
      <c r="A40" s="16" t="s">
        <v>113</v>
      </c>
      <c r="B40">
        <v>202</v>
      </c>
      <c r="C40">
        <v>26</v>
      </c>
      <c r="D40">
        <v>228</v>
      </c>
    </row>
    <row r="42" spans="1:7" x14ac:dyDescent="0.2">
      <c r="A42" s="4" t="s">
        <v>123</v>
      </c>
      <c r="B42">
        <f>G37/(G37+G38)</f>
        <v>1</v>
      </c>
      <c r="F42" s="86" t="s">
        <v>182</v>
      </c>
      <c r="G42">
        <f>(B43*0.01)/((B43*0.01)+(1-B42)*(1-0.01))</f>
        <v>1</v>
      </c>
    </row>
    <row r="43" spans="1:7" x14ac:dyDescent="0.2">
      <c r="A43" s="4" t="s">
        <v>99</v>
      </c>
      <c r="B43">
        <f>G36/(G36+G39)</f>
        <v>0.27368421052631581</v>
      </c>
    </row>
    <row r="46" spans="1:7" x14ac:dyDescent="0.2">
      <c r="A46" s="4" t="s">
        <v>209</v>
      </c>
    </row>
    <row r="47" spans="1:7" x14ac:dyDescent="0.2">
      <c r="A47" s="15" t="s">
        <v>122</v>
      </c>
      <c r="B47" s="15" t="s">
        <v>116</v>
      </c>
      <c r="F47" t="s">
        <v>120</v>
      </c>
      <c r="G47">
        <v>13</v>
      </c>
    </row>
    <row r="48" spans="1:7" x14ac:dyDescent="0.2">
      <c r="A48" s="15" t="s">
        <v>112</v>
      </c>
      <c r="B48" t="s">
        <v>114</v>
      </c>
      <c r="C48" t="s">
        <v>115</v>
      </c>
      <c r="D48" t="s">
        <v>113</v>
      </c>
      <c r="F48" t="s">
        <v>118</v>
      </c>
      <c r="G48">
        <v>133</v>
      </c>
    </row>
    <row r="49" spans="1:7" x14ac:dyDescent="0.2">
      <c r="A49" s="16" t="s">
        <v>8</v>
      </c>
      <c r="B49">
        <v>133</v>
      </c>
      <c r="D49">
        <v>133</v>
      </c>
      <c r="F49" t="s">
        <v>117</v>
      </c>
      <c r="G49">
        <v>0</v>
      </c>
    </row>
    <row r="50" spans="1:7" x14ac:dyDescent="0.2">
      <c r="A50" s="16" t="s">
        <v>16</v>
      </c>
      <c r="B50">
        <v>82</v>
      </c>
      <c r="C50">
        <v>13</v>
      </c>
      <c r="D50">
        <v>95</v>
      </c>
      <c r="F50" t="s">
        <v>119</v>
      </c>
      <c r="G50">
        <v>82</v>
      </c>
    </row>
    <row r="51" spans="1:7" x14ac:dyDescent="0.2">
      <c r="A51" s="16" t="s">
        <v>113</v>
      </c>
      <c r="B51">
        <v>215</v>
      </c>
      <c r="C51">
        <v>13</v>
      </c>
      <c r="D51">
        <v>228</v>
      </c>
    </row>
    <row r="53" spans="1:7" x14ac:dyDescent="0.2">
      <c r="A53" s="4" t="s">
        <v>123</v>
      </c>
      <c r="B53">
        <f>G48/(G48+G49)</f>
        <v>1</v>
      </c>
      <c r="F53" s="86" t="s">
        <v>182</v>
      </c>
      <c r="G53">
        <f>(B54*0.01)/((B54*0.01)+(1-B53)*(1-0.01))</f>
        <v>1</v>
      </c>
    </row>
    <row r="54" spans="1:7" x14ac:dyDescent="0.2">
      <c r="A54" s="4" t="s">
        <v>99</v>
      </c>
      <c r="B54">
        <f>G47/(G47+G50)</f>
        <v>0.1368421052631579</v>
      </c>
    </row>
    <row r="57" spans="1:7" x14ac:dyDescent="0.2">
      <c r="A57" s="4" t="s">
        <v>207</v>
      </c>
    </row>
    <row r="58" spans="1:7" x14ac:dyDescent="0.2">
      <c r="A58" s="15" t="s">
        <v>122</v>
      </c>
      <c r="B58" s="15" t="s">
        <v>116</v>
      </c>
      <c r="F58" t="s">
        <v>120</v>
      </c>
      <c r="G58">
        <v>17</v>
      </c>
    </row>
    <row r="59" spans="1:7" x14ac:dyDescent="0.2">
      <c r="A59" s="15" t="s">
        <v>112</v>
      </c>
      <c r="B59" t="s">
        <v>114</v>
      </c>
      <c r="C59" t="s">
        <v>115</v>
      </c>
      <c r="D59" t="s">
        <v>113</v>
      </c>
      <c r="F59" t="s">
        <v>118</v>
      </c>
      <c r="G59">
        <v>133</v>
      </c>
    </row>
    <row r="60" spans="1:7" x14ac:dyDescent="0.2">
      <c r="A60" s="16" t="s">
        <v>8</v>
      </c>
      <c r="B60">
        <v>133</v>
      </c>
      <c r="D60">
        <v>133</v>
      </c>
      <c r="F60" t="s">
        <v>117</v>
      </c>
      <c r="G60">
        <v>0</v>
      </c>
    </row>
    <row r="61" spans="1:7" x14ac:dyDescent="0.2">
      <c r="A61" s="16" t="s">
        <v>16</v>
      </c>
      <c r="B61">
        <v>78</v>
      </c>
      <c r="C61">
        <v>17</v>
      </c>
      <c r="D61">
        <v>95</v>
      </c>
      <c r="F61" t="s">
        <v>119</v>
      </c>
      <c r="G61">
        <v>78</v>
      </c>
    </row>
    <row r="62" spans="1:7" x14ac:dyDescent="0.2">
      <c r="A62" s="16" t="s">
        <v>113</v>
      </c>
      <c r="B62">
        <v>211</v>
      </c>
      <c r="C62">
        <v>17</v>
      </c>
      <c r="D62">
        <v>228</v>
      </c>
    </row>
    <row r="64" spans="1:7" x14ac:dyDescent="0.2">
      <c r="A64" s="4" t="s">
        <v>123</v>
      </c>
      <c r="B64">
        <f>G59/(G59+G60)</f>
        <v>1</v>
      </c>
      <c r="F64" s="86" t="s">
        <v>182</v>
      </c>
      <c r="G64">
        <v>1</v>
      </c>
    </row>
    <row r="65" spans="1:7" x14ac:dyDescent="0.2">
      <c r="A65" s="4" t="s">
        <v>99</v>
      </c>
      <c r="B65">
        <f>G58/(G58+G61)</f>
        <v>0.17894736842105263</v>
      </c>
    </row>
    <row r="68" spans="1:7" x14ac:dyDescent="0.2">
      <c r="A68" s="4" t="s">
        <v>210</v>
      </c>
    </row>
    <row r="69" spans="1:7" x14ac:dyDescent="0.2">
      <c r="A69" s="15" t="s">
        <v>122</v>
      </c>
      <c r="B69" s="15" t="s">
        <v>116</v>
      </c>
      <c r="F69" t="s">
        <v>120</v>
      </c>
      <c r="G69">
        <v>10</v>
      </c>
    </row>
    <row r="70" spans="1:7" x14ac:dyDescent="0.2">
      <c r="A70" s="15" t="s">
        <v>112</v>
      </c>
      <c r="B70" t="s">
        <v>114</v>
      </c>
      <c r="C70" t="s">
        <v>115</v>
      </c>
      <c r="D70" t="s">
        <v>113</v>
      </c>
      <c r="F70" t="s">
        <v>118</v>
      </c>
      <c r="G70">
        <v>133</v>
      </c>
    </row>
    <row r="71" spans="1:7" x14ac:dyDescent="0.2">
      <c r="A71" s="16" t="s">
        <v>8</v>
      </c>
      <c r="B71">
        <v>133</v>
      </c>
      <c r="D71">
        <v>133</v>
      </c>
      <c r="F71" t="s">
        <v>117</v>
      </c>
      <c r="G71">
        <v>0</v>
      </c>
    </row>
    <row r="72" spans="1:7" x14ac:dyDescent="0.2">
      <c r="A72" s="16" t="s">
        <v>16</v>
      </c>
      <c r="B72">
        <v>85</v>
      </c>
      <c r="C72">
        <v>10</v>
      </c>
      <c r="D72">
        <v>95</v>
      </c>
      <c r="F72" t="s">
        <v>119</v>
      </c>
      <c r="G72">
        <v>85</v>
      </c>
    </row>
    <row r="73" spans="1:7" x14ac:dyDescent="0.2">
      <c r="A73" s="16" t="s">
        <v>113</v>
      </c>
      <c r="B73">
        <v>218</v>
      </c>
      <c r="C73">
        <v>10</v>
      </c>
      <c r="D73">
        <v>228</v>
      </c>
    </row>
    <row r="75" spans="1:7" x14ac:dyDescent="0.2">
      <c r="A75" s="4" t="s">
        <v>123</v>
      </c>
      <c r="B75">
        <f>G70/(G70+G71)</f>
        <v>1</v>
      </c>
      <c r="F75" s="86" t="s">
        <v>182</v>
      </c>
      <c r="G75">
        <v>1</v>
      </c>
    </row>
    <row r="76" spans="1:7" x14ac:dyDescent="0.2">
      <c r="A76" s="4" t="s">
        <v>99</v>
      </c>
      <c r="B76">
        <f>G69/(G69+G72)</f>
        <v>0.10526315789473684</v>
      </c>
    </row>
    <row r="79" spans="1:7" x14ac:dyDescent="0.2">
      <c r="A79" s="4" t="s">
        <v>103</v>
      </c>
    </row>
    <row r="80" spans="1:7" x14ac:dyDescent="0.2">
      <c r="A80" s="15" t="s">
        <v>122</v>
      </c>
      <c r="B80" s="15" t="s">
        <v>116</v>
      </c>
    </row>
    <row r="81" spans="1:7" x14ac:dyDescent="0.2">
      <c r="A81" s="15" t="s">
        <v>112</v>
      </c>
      <c r="B81" t="s">
        <v>114</v>
      </c>
      <c r="C81" t="s">
        <v>115</v>
      </c>
      <c r="D81" t="s">
        <v>113</v>
      </c>
      <c r="F81" t="s">
        <v>120</v>
      </c>
      <c r="G81">
        <v>43</v>
      </c>
    </row>
    <row r="82" spans="1:7" x14ac:dyDescent="0.2">
      <c r="A82" s="16" t="s">
        <v>8</v>
      </c>
      <c r="B82">
        <v>112</v>
      </c>
      <c r="C82">
        <v>21</v>
      </c>
      <c r="D82">
        <v>133</v>
      </c>
      <c r="F82" t="s">
        <v>118</v>
      </c>
      <c r="G82">
        <v>112</v>
      </c>
    </row>
    <row r="83" spans="1:7" x14ac:dyDescent="0.2">
      <c r="A83" s="16" t="s">
        <v>16</v>
      </c>
      <c r="B83">
        <v>52</v>
      </c>
      <c r="C83">
        <v>43</v>
      </c>
      <c r="D83">
        <v>95</v>
      </c>
      <c r="F83" t="s">
        <v>117</v>
      </c>
      <c r="G83">
        <v>21</v>
      </c>
    </row>
    <row r="84" spans="1:7" x14ac:dyDescent="0.2">
      <c r="A84" s="16" t="s">
        <v>113</v>
      </c>
      <c r="B84">
        <v>164</v>
      </c>
      <c r="C84">
        <v>64</v>
      </c>
      <c r="D84">
        <v>228</v>
      </c>
      <c r="F84" t="s">
        <v>119</v>
      </c>
      <c r="G84">
        <v>52</v>
      </c>
    </row>
    <row r="86" spans="1:7" x14ac:dyDescent="0.2">
      <c r="A86" s="4" t="s">
        <v>123</v>
      </c>
      <c r="B86" s="27">
        <f>G82/(G82+G83)</f>
        <v>0.84210526315789469</v>
      </c>
    </row>
    <row r="87" spans="1:7" x14ac:dyDescent="0.2">
      <c r="A87" s="4" t="s">
        <v>99</v>
      </c>
      <c r="B87" s="27">
        <f>G81/(G81+G84)</f>
        <v>0.45263157894736844</v>
      </c>
    </row>
    <row r="90" spans="1:7" x14ac:dyDescent="0.2">
      <c r="A90" s="4" t="s">
        <v>223</v>
      </c>
    </row>
    <row r="91" spans="1:7" x14ac:dyDescent="0.2">
      <c r="A91" s="15" t="s">
        <v>122</v>
      </c>
      <c r="B91" s="15" t="s">
        <v>116</v>
      </c>
    </row>
    <row r="92" spans="1:7" x14ac:dyDescent="0.2">
      <c r="A92" s="15" t="s">
        <v>112</v>
      </c>
      <c r="B92" t="s">
        <v>114</v>
      </c>
      <c r="C92" t="s">
        <v>115</v>
      </c>
      <c r="D92" t="s">
        <v>113</v>
      </c>
      <c r="F92" t="s">
        <v>120</v>
      </c>
      <c r="G92">
        <v>48</v>
      </c>
    </row>
    <row r="93" spans="1:7" x14ac:dyDescent="0.2">
      <c r="A93" s="16" t="s">
        <v>8</v>
      </c>
      <c r="B93">
        <v>106</v>
      </c>
      <c r="C93">
        <v>27</v>
      </c>
      <c r="D93">
        <v>133</v>
      </c>
      <c r="F93" t="s">
        <v>118</v>
      </c>
      <c r="G93">
        <v>106</v>
      </c>
    </row>
    <row r="94" spans="1:7" x14ac:dyDescent="0.2">
      <c r="A94" s="16" t="s">
        <v>16</v>
      </c>
      <c r="B94">
        <v>47</v>
      </c>
      <c r="C94">
        <v>48</v>
      </c>
      <c r="D94">
        <v>95</v>
      </c>
      <c r="F94" t="s">
        <v>117</v>
      </c>
      <c r="G94">
        <v>27</v>
      </c>
    </row>
    <row r="95" spans="1:7" x14ac:dyDescent="0.2">
      <c r="A95" s="16" t="s">
        <v>113</v>
      </c>
      <c r="B95">
        <v>153</v>
      </c>
      <c r="C95">
        <v>75</v>
      </c>
      <c r="D95">
        <v>228</v>
      </c>
      <c r="F95" t="s">
        <v>119</v>
      </c>
      <c r="G95">
        <v>47</v>
      </c>
    </row>
    <row r="97" spans="1:7" x14ac:dyDescent="0.2">
      <c r="A97" s="4" t="s">
        <v>123</v>
      </c>
      <c r="B97" s="27">
        <f>G93/(G93+G94)</f>
        <v>0.79699248120300747</v>
      </c>
    </row>
    <row r="98" spans="1:7" x14ac:dyDescent="0.2">
      <c r="A98" s="4" t="s">
        <v>99</v>
      </c>
      <c r="B98" s="27">
        <f>G92/(G92+G95)</f>
        <v>0.50526315789473686</v>
      </c>
    </row>
    <row r="101" spans="1:7" x14ac:dyDescent="0.2">
      <c r="A101" s="4" t="s">
        <v>105</v>
      </c>
    </row>
    <row r="102" spans="1:7" x14ac:dyDescent="0.2">
      <c r="A102" s="15" t="s">
        <v>122</v>
      </c>
      <c r="B102" s="15" t="s">
        <v>116</v>
      </c>
    </row>
    <row r="103" spans="1:7" x14ac:dyDescent="0.2">
      <c r="A103" s="15" t="s">
        <v>112</v>
      </c>
      <c r="B103" t="s">
        <v>114</v>
      </c>
      <c r="C103" t="s">
        <v>115</v>
      </c>
      <c r="D103" t="s">
        <v>113</v>
      </c>
      <c r="F103" t="s">
        <v>120</v>
      </c>
      <c r="G103">
        <v>28</v>
      </c>
    </row>
    <row r="104" spans="1:7" x14ac:dyDescent="0.2">
      <c r="A104" s="16" t="s">
        <v>8</v>
      </c>
      <c r="B104">
        <v>106</v>
      </c>
      <c r="C104">
        <v>27</v>
      </c>
      <c r="D104">
        <v>133</v>
      </c>
      <c r="F104" t="s">
        <v>118</v>
      </c>
      <c r="G104">
        <v>106</v>
      </c>
    </row>
    <row r="105" spans="1:7" x14ac:dyDescent="0.2">
      <c r="A105" s="16" t="s">
        <v>16</v>
      </c>
      <c r="B105">
        <v>67</v>
      </c>
      <c r="C105">
        <v>28</v>
      </c>
      <c r="D105">
        <v>95</v>
      </c>
      <c r="F105" t="s">
        <v>117</v>
      </c>
      <c r="G105">
        <v>27</v>
      </c>
    </row>
    <row r="106" spans="1:7" x14ac:dyDescent="0.2">
      <c r="A106" s="16" t="s">
        <v>113</v>
      </c>
      <c r="B106">
        <v>173</v>
      </c>
      <c r="C106">
        <v>55</v>
      </c>
      <c r="D106">
        <v>228</v>
      </c>
      <c r="F106" t="s">
        <v>119</v>
      </c>
      <c r="G106">
        <v>67</v>
      </c>
    </row>
    <row r="108" spans="1:7" x14ac:dyDescent="0.2">
      <c r="A108" s="4" t="s">
        <v>123</v>
      </c>
      <c r="B108" s="27">
        <f>G104/(G104+G105)</f>
        <v>0.79699248120300747</v>
      </c>
    </row>
    <row r="109" spans="1:7" x14ac:dyDescent="0.2">
      <c r="A109" s="4" t="s">
        <v>99</v>
      </c>
      <c r="B109" s="27">
        <f>G103/(G103+G106)</f>
        <v>0.29473684210526313</v>
      </c>
    </row>
    <row r="112" spans="1:7" x14ac:dyDescent="0.2">
      <c r="A112" s="4" t="s">
        <v>224</v>
      </c>
    </row>
    <row r="113" spans="1:7" x14ac:dyDescent="0.2">
      <c r="A113" s="15" t="s">
        <v>122</v>
      </c>
      <c r="B113" s="15" t="s">
        <v>116</v>
      </c>
    </row>
    <row r="114" spans="1:7" x14ac:dyDescent="0.2">
      <c r="A114" s="15" t="s">
        <v>112</v>
      </c>
      <c r="B114" t="s">
        <v>114</v>
      </c>
      <c r="C114" t="s">
        <v>115</v>
      </c>
      <c r="D114" t="s">
        <v>113</v>
      </c>
      <c r="F114" t="s">
        <v>120</v>
      </c>
      <c r="G114">
        <v>34</v>
      </c>
    </row>
    <row r="115" spans="1:7" x14ac:dyDescent="0.2">
      <c r="A115" s="16" t="s">
        <v>8</v>
      </c>
      <c r="B115">
        <v>121</v>
      </c>
      <c r="C115">
        <v>12</v>
      </c>
      <c r="D115">
        <v>133</v>
      </c>
      <c r="F115" t="s">
        <v>118</v>
      </c>
      <c r="G115">
        <v>121</v>
      </c>
    </row>
    <row r="116" spans="1:7" x14ac:dyDescent="0.2">
      <c r="A116" s="16" t="s">
        <v>16</v>
      </c>
      <c r="B116">
        <v>61</v>
      </c>
      <c r="C116">
        <v>34</v>
      </c>
      <c r="D116">
        <v>95</v>
      </c>
      <c r="F116" t="s">
        <v>117</v>
      </c>
      <c r="G116">
        <v>12</v>
      </c>
    </row>
    <row r="117" spans="1:7" x14ac:dyDescent="0.2">
      <c r="A117" s="16" t="s">
        <v>113</v>
      </c>
      <c r="B117">
        <v>182</v>
      </c>
      <c r="C117">
        <v>46</v>
      </c>
      <c r="D117">
        <v>228</v>
      </c>
      <c r="F117" t="s">
        <v>119</v>
      </c>
      <c r="G117">
        <v>61</v>
      </c>
    </row>
    <row r="119" spans="1:7" x14ac:dyDescent="0.2">
      <c r="A119" s="4" t="s">
        <v>123</v>
      </c>
      <c r="B119" s="27">
        <f>G115/(G115+G116)</f>
        <v>0.90977443609022557</v>
      </c>
    </row>
    <row r="120" spans="1:7" x14ac:dyDescent="0.2">
      <c r="A120" s="4" t="s">
        <v>99</v>
      </c>
      <c r="B120" s="27">
        <f>G114/(G114+G117)</f>
        <v>0.35789473684210527</v>
      </c>
    </row>
    <row r="123" spans="1:7" x14ac:dyDescent="0.2">
      <c r="A123" s="4" t="s">
        <v>228</v>
      </c>
    </row>
    <row r="124" spans="1:7" x14ac:dyDescent="0.2">
      <c r="A124" s="15" t="s">
        <v>122</v>
      </c>
      <c r="B124" s="15" t="s">
        <v>116</v>
      </c>
    </row>
    <row r="125" spans="1:7" x14ac:dyDescent="0.2">
      <c r="A125" s="15" t="s">
        <v>112</v>
      </c>
      <c r="B125" t="s">
        <v>114</v>
      </c>
      <c r="C125" t="s">
        <v>115</v>
      </c>
      <c r="D125" t="s">
        <v>113</v>
      </c>
      <c r="F125" t="s">
        <v>120</v>
      </c>
      <c r="G125">
        <v>37</v>
      </c>
    </row>
    <row r="126" spans="1:7" x14ac:dyDescent="0.2">
      <c r="A126" s="16" t="s">
        <v>8</v>
      </c>
      <c r="B126">
        <v>120</v>
      </c>
      <c r="C126">
        <v>13</v>
      </c>
      <c r="D126">
        <v>133</v>
      </c>
      <c r="F126" t="s">
        <v>118</v>
      </c>
      <c r="G126">
        <v>120</v>
      </c>
    </row>
    <row r="127" spans="1:7" x14ac:dyDescent="0.2">
      <c r="A127" s="16" t="s">
        <v>16</v>
      </c>
      <c r="B127">
        <v>58</v>
      </c>
      <c r="C127">
        <v>37</v>
      </c>
      <c r="D127">
        <v>95</v>
      </c>
      <c r="F127" t="s">
        <v>117</v>
      </c>
      <c r="G127">
        <v>13</v>
      </c>
    </row>
    <row r="128" spans="1:7" x14ac:dyDescent="0.2">
      <c r="A128" s="16" t="s">
        <v>113</v>
      </c>
      <c r="B128">
        <v>178</v>
      </c>
      <c r="C128">
        <v>50</v>
      </c>
      <c r="D128">
        <v>228</v>
      </c>
      <c r="F128" t="s">
        <v>119</v>
      </c>
      <c r="G128">
        <v>58</v>
      </c>
    </row>
    <row r="130" spans="1:7" x14ac:dyDescent="0.2">
      <c r="A130" s="4" t="s">
        <v>123</v>
      </c>
      <c r="B130" s="27">
        <f>G126/(G126+G127)</f>
        <v>0.90225563909774431</v>
      </c>
    </row>
    <row r="131" spans="1:7" x14ac:dyDescent="0.2">
      <c r="A131" s="4" t="s">
        <v>99</v>
      </c>
      <c r="B131" s="27">
        <f>G125/(G125+G128)</f>
        <v>0.38947368421052631</v>
      </c>
    </row>
    <row r="134" spans="1:7" x14ac:dyDescent="0.2">
      <c r="A134" s="4" t="s">
        <v>229</v>
      </c>
    </row>
    <row r="135" spans="1:7" x14ac:dyDescent="0.2">
      <c r="A135" s="15" t="s">
        <v>122</v>
      </c>
      <c r="B135" s="15" t="s">
        <v>116</v>
      </c>
    </row>
    <row r="136" spans="1:7" x14ac:dyDescent="0.2">
      <c r="A136" s="15" t="s">
        <v>112</v>
      </c>
      <c r="B136" t="s">
        <v>114</v>
      </c>
      <c r="C136" t="s">
        <v>115</v>
      </c>
      <c r="D136" t="s">
        <v>113</v>
      </c>
      <c r="F136" t="s">
        <v>120</v>
      </c>
      <c r="G136">
        <v>23</v>
      </c>
    </row>
    <row r="137" spans="1:7" x14ac:dyDescent="0.2">
      <c r="A137" s="16" t="s">
        <v>8</v>
      </c>
      <c r="B137">
        <v>122</v>
      </c>
      <c r="C137">
        <v>11</v>
      </c>
      <c r="D137">
        <v>133</v>
      </c>
      <c r="F137" t="s">
        <v>118</v>
      </c>
      <c r="G137">
        <v>122</v>
      </c>
    </row>
    <row r="138" spans="1:7" x14ac:dyDescent="0.2">
      <c r="A138" s="16" t="s">
        <v>16</v>
      </c>
      <c r="B138">
        <v>72</v>
      </c>
      <c r="C138">
        <v>23</v>
      </c>
      <c r="D138">
        <v>95</v>
      </c>
      <c r="F138" t="s">
        <v>117</v>
      </c>
      <c r="G138">
        <v>11</v>
      </c>
    </row>
    <row r="139" spans="1:7" x14ac:dyDescent="0.2">
      <c r="A139" s="16" t="s">
        <v>113</v>
      </c>
      <c r="B139">
        <v>194</v>
      </c>
      <c r="C139">
        <v>34</v>
      </c>
      <c r="D139">
        <v>228</v>
      </c>
      <c r="F139" t="s">
        <v>119</v>
      </c>
      <c r="G139">
        <v>72</v>
      </c>
    </row>
    <row r="141" spans="1:7" x14ac:dyDescent="0.2">
      <c r="A141" s="4" t="s">
        <v>123</v>
      </c>
      <c r="B141" s="27">
        <f>G137/(G137+G138)</f>
        <v>0.91729323308270672</v>
      </c>
    </row>
    <row r="142" spans="1:7" x14ac:dyDescent="0.2">
      <c r="A142" s="4" t="s">
        <v>99</v>
      </c>
      <c r="B142" s="27">
        <f>G136/(G136+G139)</f>
        <v>0.24210526315789474</v>
      </c>
    </row>
  </sheetData>
  <mergeCells count="2">
    <mergeCell ref="K2:L2"/>
    <mergeCell ref="K3:L3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8DCF-68E6-E64E-8820-1B46B1DBD70B}">
  <dimension ref="A1:AH116"/>
  <sheetViews>
    <sheetView zoomScale="109" workbookViewId="0">
      <selection activeCell="F1" sqref="F1"/>
    </sheetView>
  </sheetViews>
  <sheetFormatPr baseColWidth="10" defaultRowHeight="16" x14ac:dyDescent="0.2"/>
  <cols>
    <col min="5" max="5" width="43" customWidth="1"/>
  </cols>
  <sheetData>
    <row r="1" spans="1:34" ht="102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11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92</v>
      </c>
      <c r="K1" s="84" t="s">
        <v>121</v>
      </c>
      <c r="L1" s="88" t="s">
        <v>212</v>
      </c>
      <c r="M1" s="89" t="s">
        <v>101</v>
      </c>
      <c r="N1" s="89" t="s">
        <v>103</v>
      </c>
      <c r="O1" s="89" t="s">
        <v>104</v>
      </c>
      <c r="P1" s="89" t="s">
        <v>105</v>
      </c>
      <c r="Q1" s="89" t="s">
        <v>106</v>
      </c>
      <c r="R1" s="89" t="s">
        <v>97</v>
      </c>
      <c r="S1" s="89" t="s">
        <v>220</v>
      </c>
      <c r="T1" s="91" t="s">
        <v>109</v>
      </c>
      <c r="U1" s="91" t="s">
        <v>176</v>
      </c>
      <c r="V1" s="91" t="s">
        <v>216</v>
      </c>
      <c r="W1" s="91" t="s">
        <v>219</v>
      </c>
      <c r="X1" s="94" t="s">
        <v>232</v>
      </c>
      <c r="Y1" s="94" t="s">
        <v>233</v>
      </c>
      <c r="Z1" s="95" t="s">
        <v>235</v>
      </c>
      <c r="AA1" s="95" t="s">
        <v>236</v>
      </c>
      <c r="AB1" s="95" t="s">
        <v>237</v>
      </c>
      <c r="AC1" s="95" t="s">
        <v>242</v>
      </c>
      <c r="AD1" s="95" t="s">
        <v>240</v>
      </c>
      <c r="AE1" s="95" t="s">
        <v>241</v>
      </c>
      <c r="AF1" s="59" t="s">
        <v>244</v>
      </c>
      <c r="AG1" s="59" t="s">
        <v>245</v>
      </c>
      <c r="AH1" s="59" t="s">
        <v>246</v>
      </c>
    </row>
    <row r="2" spans="1:34" x14ac:dyDescent="0.2">
      <c r="A2" s="10" t="s">
        <v>8</v>
      </c>
      <c r="B2" s="10">
        <v>5.1647340570000004</v>
      </c>
      <c r="C2" s="10">
        <v>54</v>
      </c>
      <c r="D2" s="10" t="s">
        <v>9</v>
      </c>
      <c r="E2" s="10" t="s">
        <v>72</v>
      </c>
      <c r="F2" s="10">
        <v>0.5</v>
      </c>
      <c r="G2" s="10">
        <v>0</v>
      </c>
      <c r="H2" s="10">
        <v>0</v>
      </c>
      <c r="I2" s="10">
        <v>1</v>
      </c>
      <c r="J2" s="10" t="s">
        <v>73</v>
      </c>
      <c r="K2" s="10">
        <v>1</v>
      </c>
      <c r="L2" t="b">
        <f>IF(B2&gt;0,TRUE,FALSE)</f>
        <v>1</v>
      </c>
      <c r="M2" t="b">
        <f>IF(F2=1,TRUE)</f>
        <v>0</v>
      </c>
      <c r="N2" t="b">
        <f>IF(G2=1,TRUE)</f>
        <v>0</v>
      </c>
      <c r="O2" t="b">
        <f>IF(H2=1,TRUE)</f>
        <v>0</v>
      </c>
      <c r="P2" t="b">
        <f>IF(I2=1,TRUE)</f>
        <v>1</v>
      </c>
      <c r="Q2" t="b">
        <f>OR(N2=TRUE,O2=TRUE,P2=TRUE)</f>
        <v>1</v>
      </c>
      <c r="R2" t="b">
        <f t="shared" ref="R2:R33" si="0">AND(M2=TRUE,Q2=TRUE)</f>
        <v>0</v>
      </c>
      <c r="S2" t="b">
        <f>AND(R2=TRUE,L2=TRUE)</f>
        <v>0</v>
      </c>
      <c r="T2" t="b">
        <f t="shared" ref="T2:T33" si="1">IF(F2=0.5,TRUE)</f>
        <v>1</v>
      </c>
      <c r="U2" t="b">
        <f t="shared" ref="U2:U33" si="2">AND(N2=TRUE,O2=TRUE)</f>
        <v>0</v>
      </c>
      <c r="V2" t="b">
        <f>AND(T2=TRUE,U2=TRUE)</f>
        <v>0</v>
      </c>
      <c r="W2" t="b">
        <f>AND(V2=TRUE,L2=TRUE)</f>
        <v>0</v>
      </c>
      <c r="X2" t="b">
        <f>AND(T2=TRUE,N2=TRUE)</f>
        <v>0</v>
      </c>
      <c r="Y2" t="b">
        <f>AND(X2=TRUE,L2=TRUE)</f>
        <v>0</v>
      </c>
      <c r="Z2" t="b">
        <f>AND(T2=TRUE,O2=TRUE)</f>
        <v>0</v>
      </c>
      <c r="AA2" t="b">
        <f>AND(T2=TRUE,P2=TRUE)</f>
        <v>1</v>
      </c>
      <c r="AB2" t="b">
        <f>AND(AA2=TRUE,L2=TRUE)</f>
        <v>1</v>
      </c>
      <c r="AC2" t="b">
        <f>AND(N2=TRUE,P2=TRUE)</f>
        <v>0</v>
      </c>
      <c r="AD2" t="b">
        <f>AND(T2=TRUE,AC2=TRUE)</f>
        <v>0</v>
      </c>
      <c r="AE2" t="b">
        <f>AND(AD2=TRUE,L2=TRUE)</f>
        <v>0</v>
      </c>
      <c r="AF2" t="b">
        <f>AND(H2=TRUE,I2=TRUE)</f>
        <v>0</v>
      </c>
      <c r="AG2" t="b">
        <f>AND(T2=TRUE,AF2=TRUE)</f>
        <v>0</v>
      </c>
      <c r="AH2" t="b">
        <f>AND(AG2=TRUE,L2=TRUE)</f>
        <v>0</v>
      </c>
    </row>
    <row r="3" spans="1:34" x14ac:dyDescent="0.2">
      <c r="A3" s="10" t="s">
        <v>8</v>
      </c>
      <c r="B3" s="10">
        <v>-2.3457297750000001</v>
      </c>
      <c r="C3" s="10">
        <v>53</v>
      </c>
      <c r="D3" s="10" t="s">
        <v>9</v>
      </c>
      <c r="E3" s="10" t="s">
        <v>74</v>
      </c>
      <c r="F3" s="10">
        <v>0.5</v>
      </c>
      <c r="G3" s="10">
        <v>1</v>
      </c>
      <c r="H3" s="10">
        <v>0</v>
      </c>
      <c r="I3" s="10">
        <v>0</v>
      </c>
      <c r="J3" s="10" t="s">
        <v>73</v>
      </c>
      <c r="K3" s="10">
        <v>1</v>
      </c>
      <c r="L3" t="b">
        <f t="shared" ref="L3:L66" si="3">IF(B3&gt;0,TRUE,FALSE)</f>
        <v>0</v>
      </c>
      <c r="M3" t="b">
        <f t="shared" ref="M3:M66" si="4">IF(F3=1,TRUE)</f>
        <v>0</v>
      </c>
      <c r="N3" t="b">
        <f t="shared" ref="N3:N66" si="5">IF(G3=1,TRUE)</f>
        <v>1</v>
      </c>
      <c r="O3" t="b">
        <f t="shared" ref="O3:O66" si="6">IF(H3=1,TRUE)</f>
        <v>0</v>
      </c>
      <c r="P3" t="b">
        <f t="shared" ref="P3:P66" si="7">IF(I3=1,TRUE)</f>
        <v>0</v>
      </c>
      <c r="Q3" t="b">
        <f t="shared" ref="Q3:Q66" si="8">OR(N3=TRUE,O3=TRUE,P3=TRUE)</f>
        <v>1</v>
      </c>
      <c r="R3" t="b">
        <f t="shared" si="0"/>
        <v>0</v>
      </c>
      <c r="S3" t="b">
        <f t="shared" ref="S3:S66" si="9">AND(R3=TRUE,L3=TRUE)</f>
        <v>0</v>
      </c>
      <c r="T3" t="b">
        <f t="shared" si="1"/>
        <v>1</v>
      </c>
      <c r="U3" t="b">
        <f t="shared" si="2"/>
        <v>0</v>
      </c>
      <c r="V3" t="b">
        <f t="shared" ref="V3:V66" si="10">AND(T3=TRUE,U3=TRUE)</f>
        <v>0</v>
      </c>
      <c r="W3" t="b">
        <f t="shared" ref="W3:W66" si="11">AND(V3=TRUE,L3=TRUE)</f>
        <v>0</v>
      </c>
      <c r="X3" t="b">
        <f t="shared" ref="X3:X66" si="12">AND(T3=TRUE,N3=TRUE)</f>
        <v>1</v>
      </c>
      <c r="Y3" t="b">
        <f t="shared" ref="Y3:Y66" si="13">AND(X3=TRUE,L3=TRUE)</f>
        <v>0</v>
      </c>
      <c r="Z3" t="b">
        <f t="shared" ref="Z3:Z66" si="14">AND(T3=TRUE,O3=TRUE)</f>
        <v>0</v>
      </c>
      <c r="AA3" t="b">
        <f>AND(T3=TRUE,P3=TRUE)</f>
        <v>0</v>
      </c>
      <c r="AB3" t="b">
        <f>AND(AA3=TRUE,L3=TRUE)</f>
        <v>0</v>
      </c>
      <c r="AC3" t="b">
        <f t="shared" ref="AC3:AC66" si="15">AND(N3=TRUE,P3=TRUE)</f>
        <v>0</v>
      </c>
      <c r="AD3" t="b">
        <f t="shared" ref="AD3:AD66" si="16">AND(T3=TRUE,AC3=TRUE)</f>
        <v>0</v>
      </c>
      <c r="AE3" t="b">
        <f>AND(AD3=TRUE,L3=TRUE)</f>
        <v>0</v>
      </c>
      <c r="AF3" t="b">
        <f t="shared" ref="AF3:AF66" si="17">AND(H3=TRUE,I3=TRUE)</f>
        <v>0</v>
      </c>
      <c r="AG3" t="b">
        <f t="shared" ref="AG3:AG66" si="18">AND(T3=TRUE,AF3=TRUE)</f>
        <v>0</v>
      </c>
      <c r="AH3" t="b">
        <f t="shared" ref="AH3:AH66" si="19">AND(AG3=TRUE,L3=TRUE)</f>
        <v>0</v>
      </c>
    </row>
    <row r="4" spans="1:34" x14ac:dyDescent="0.2">
      <c r="A4" s="21" t="s">
        <v>8</v>
      </c>
      <c r="B4" s="21">
        <v>-2.700108095</v>
      </c>
      <c r="C4" s="21">
        <v>55</v>
      </c>
      <c r="D4" s="21" t="s">
        <v>9</v>
      </c>
      <c r="E4" s="21" t="s">
        <v>75</v>
      </c>
      <c r="F4" s="21">
        <v>1</v>
      </c>
      <c r="G4" s="21">
        <v>0</v>
      </c>
      <c r="H4" s="21">
        <v>0</v>
      </c>
      <c r="I4" s="21">
        <v>1</v>
      </c>
      <c r="J4" s="21" t="s">
        <v>73</v>
      </c>
      <c r="K4" s="10">
        <v>1</v>
      </c>
      <c r="L4" t="b">
        <f t="shared" si="3"/>
        <v>0</v>
      </c>
      <c r="M4" t="b">
        <f t="shared" si="4"/>
        <v>1</v>
      </c>
      <c r="N4" t="b">
        <f t="shared" si="5"/>
        <v>0</v>
      </c>
      <c r="O4" t="b">
        <f t="shared" si="6"/>
        <v>0</v>
      </c>
      <c r="P4" t="b">
        <f t="shared" si="7"/>
        <v>1</v>
      </c>
      <c r="Q4" t="b">
        <f t="shared" si="8"/>
        <v>1</v>
      </c>
      <c r="R4" t="b">
        <f t="shared" si="0"/>
        <v>1</v>
      </c>
      <c r="S4" t="b">
        <f t="shared" si="9"/>
        <v>0</v>
      </c>
      <c r="T4" t="b">
        <f t="shared" si="1"/>
        <v>0</v>
      </c>
      <c r="U4" t="b">
        <f t="shared" si="2"/>
        <v>0</v>
      </c>
      <c r="V4" t="b">
        <f t="shared" si="10"/>
        <v>0</v>
      </c>
      <c r="W4" t="b">
        <f t="shared" si="11"/>
        <v>0</v>
      </c>
      <c r="X4" t="b">
        <f t="shared" si="12"/>
        <v>0</v>
      </c>
      <c r="Y4" t="b">
        <f t="shared" si="13"/>
        <v>0</v>
      </c>
      <c r="Z4" t="b">
        <f t="shared" si="14"/>
        <v>0</v>
      </c>
      <c r="AA4" t="b">
        <f t="shared" ref="AA4:AA66" si="20">AND(M4=TRUE,P4=TRUE)</f>
        <v>1</v>
      </c>
      <c r="AB4" t="b">
        <f t="shared" ref="AB4:AB66" si="21">AND(AA4=TRUE,L4=TRUE)</f>
        <v>0</v>
      </c>
      <c r="AC4" t="b">
        <f t="shared" si="15"/>
        <v>0</v>
      </c>
      <c r="AD4" t="b">
        <f t="shared" si="16"/>
        <v>0</v>
      </c>
      <c r="AE4" t="b">
        <f t="shared" ref="AE4:AE66" si="22">AND(AD4=TRUE,L4=TRUE)</f>
        <v>0</v>
      </c>
      <c r="AF4" t="b">
        <f t="shared" si="17"/>
        <v>0</v>
      </c>
      <c r="AG4" t="b">
        <f t="shared" si="18"/>
        <v>0</v>
      </c>
      <c r="AH4" t="b">
        <f t="shared" si="19"/>
        <v>0</v>
      </c>
    </row>
    <row r="5" spans="1:34" x14ac:dyDescent="0.2">
      <c r="A5" s="10" t="s">
        <v>8</v>
      </c>
      <c r="B5" s="10">
        <v>7.0801831970000002</v>
      </c>
      <c r="C5" s="10">
        <v>85</v>
      </c>
      <c r="D5" s="10" t="s">
        <v>13</v>
      </c>
      <c r="E5" s="10"/>
      <c r="F5" s="10">
        <v>0</v>
      </c>
      <c r="G5" s="10">
        <v>1</v>
      </c>
      <c r="H5" s="10">
        <v>0</v>
      </c>
      <c r="I5" s="10">
        <v>0</v>
      </c>
      <c r="J5" s="10" t="s">
        <v>73</v>
      </c>
      <c r="K5" s="10">
        <v>1</v>
      </c>
      <c r="L5" t="b">
        <f t="shared" si="3"/>
        <v>1</v>
      </c>
      <c r="M5" t="b">
        <f t="shared" si="4"/>
        <v>0</v>
      </c>
      <c r="N5" t="b">
        <f t="shared" si="5"/>
        <v>1</v>
      </c>
      <c r="O5" t="b">
        <f t="shared" si="6"/>
        <v>0</v>
      </c>
      <c r="P5" t="b">
        <f t="shared" si="7"/>
        <v>0</v>
      </c>
      <c r="Q5" t="b">
        <f t="shared" si="8"/>
        <v>1</v>
      </c>
      <c r="R5" t="b">
        <f t="shared" si="0"/>
        <v>0</v>
      </c>
      <c r="S5" t="b">
        <f t="shared" si="9"/>
        <v>0</v>
      </c>
      <c r="T5" t="b">
        <f t="shared" si="1"/>
        <v>0</v>
      </c>
      <c r="U5" t="b">
        <f t="shared" si="2"/>
        <v>0</v>
      </c>
      <c r="V5" t="b">
        <f t="shared" si="10"/>
        <v>0</v>
      </c>
      <c r="W5" t="b">
        <f t="shared" si="11"/>
        <v>0</v>
      </c>
      <c r="X5" t="b">
        <f t="shared" si="12"/>
        <v>0</v>
      </c>
      <c r="Y5" t="b">
        <f t="shared" si="13"/>
        <v>0</v>
      </c>
      <c r="Z5" t="b">
        <f t="shared" si="14"/>
        <v>0</v>
      </c>
      <c r="AA5" t="b">
        <f t="shared" si="20"/>
        <v>0</v>
      </c>
      <c r="AB5" t="b">
        <f t="shared" si="21"/>
        <v>0</v>
      </c>
      <c r="AC5" t="b">
        <f t="shared" si="15"/>
        <v>0</v>
      </c>
      <c r="AD5" t="b">
        <f t="shared" si="16"/>
        <v>0</v>
      </c>
      <c r="AE5" t="b">
        <f t="shared" si="22"/>
        <v>0</v>
      </c>
      <c r="AF5" t="b">
        <f t="shared" si="17"/>
        <v>0</v>
      </c>
      <c r="AG5" t="b">
        <f t="shared" si="18"/>
        <v>0</v>
      </c>
      <c r="AH5" t="b">
        <f t="shared" si="19"/>
        <v>0</v>
      </c>
    </row>
    <row r="6" spans="1:34" x14ac:dyDescent="0.2">
      <c r="A6" s="10" t="s">
        <v>8</v>
      </c>
      <c r="B6" s="10">
        <v>-1.1691594750000001</v>
      </c>
      <c r="C6" s="10">
        <v>75</v>
      </c>
      <c r="D6" s="10" t="s">
        <v>9</v>
      </c>
      <c r="E6" s="10" t="s">
        <v>19</v>
      </c>
      <c r="F6" s="10">
        <v>1</v>
      </c>
      <c r="G6" s="10">
        <v>0</v>
      </c>
      <c r="H6" s="10">
        <v>0</v>
      </c>
      <c r="I6" s="10">
        <v>0</v>
      </c>
      <c r="J6" s="10" t="s">
        <v>73</v>
      </c>
      <c r="K6" s="10">
        <v>1</v>
      </c>
      <c r="L6" t="b">
        <f t="shared" si="3"/>
        <v>0</v>
      </c>
      <c r="M6" t="b">
        <f t="shared" si="4"/>
        <v>1</v>
      </c>
      <c r="N6" t="b">
        <f t="shared" si="5"/>
        <v>0</v>
      </c>
      <c r="O6" t="b">
        <f t="shared" si="6"/>
        <v>0</v>
      </c>
      <c r="P6" t="b">
        <f t="shared" si="7"/>
        <v>0</v>
      </c>
      <c r="Q6" t="b">
        <f t="shared" si="8"/>
        <v>0</v>
      </c>
      <c r="R6" t="b">
        <f t="shared" si="0"/>
        <v>0</v>
      </c>
      <c r="S6" t="b">
        <f t="shared" si="9"/>
        <v>0</v>
      </c>
      <c r="T6" t="b">
        <f t="shared" si="1"/>
        <v>0</v>
      </c>
      <c r="U6" t="b">
        <f t="shared" si="2"/>
        <v>0</v>
      </c>
      <c r="V6" t="b">
        <f t="shared" si="10"/>
        <v>0</v>
      </c>
      <c r="W6" t="b">
        <f t="shared" si="11"/>
        <v>0</v>
      </c>
      <c r="X6" t="b">
        <f t="shared" si="12"/>
        <v>0</v>
      </c>
      <c r="Y6" t="b">
        <f t="shared" si="13"/>
        <v>0</v>
      </c>
      <c r="Z6" t="b">
        <f t="shared" si="14"/>
        <v>0</v>
      </c>
      <c r="AA6" t="b">
        <f t="shared" si="20"/>
        <v>0</v>
      </c>
      <c r="AB6" t="b">
        <f t="shared" si="21"/>
        <v>0</v>
      </c>
      <c r="AC6" t="b">
        <f t="shared" si="15"/>
        <v>0</v>
      </c>
      <c r="AD6" t="b">
        <f t="shared" si="16"/>
        <v>0</v>
      </c>
      <c r="AE6" t="b">
        <f t="shared" si="22"/>
        <v>0</v>
      </c>
      <c r="AF6" t="b">
        <f t="shared" si="17"/>
        <v>0</v>
      </c>
      <c r="AG6" t="b">
        <f t="shared" si="18"/>
        <v>0</v>
      </c>
      <c r="AH6" t="b">
        <f t="shared" si="19"/>
        <v>0</v>
      </c>
    </row>
    <row r="7" spans="1:34" x14ac:dyDescent="0.2">
      <c r="A7" s="10" t="s">
        <v>8</v>
      </c>
      <c r="B7" s="10">
        <v>-3.4536265410000002</v>
      </c>
      <c r="C7" s="10">
        <v>55</v>
      </c>
      <c r="D7" s="10" t="s">
        <v>13</v>
      </c>
      <c r="E7" s="10"/>
      <c r="F7" s="10">
        <v>0</v>
      </c>
      <c r="G7" s="10">
        <v>0</v>
      </c>
      <c r="H7" s="10">
        <v>0</v>
      </c>
      <c r="I7" s="10">
        <v>0</v>
      </c>
      <c r="J7" s="10" t="s">
        <v>73</v>
      </c>
      <c r="K7" s="10">
        <v>1</v>
      </c>
      <c r="L7" t="b">
        <f t="shared" si="3"/>
        <v>0</v>
      </c>
      <c r="M7" t="b">
        <f t="shared" si="4"/>
        <v>0</v>
      </c>
      <c r="N7" t="b">
        <f t="shared" si="5"/>
        <v>0</v>
      </c>
      <c r="O7" t="b">
        <f t="shared" si="6"/>
        <v>0</v>
      </c>
      <c r="P7" t="b">
        <f t="shared" si="7"/>
        <v>0</v>
      </c>
      <c r="Q7" t="b">
        <f t="shared" si="8"/>
        <v>0</v>
      </c>
      <c r="R7" t="b">
        <f t="shared" si="0"/>
        <v>0</v>
      </c>
      <c r="S7" t="b">
        <f t="shared" si="9"/>
        <v>0</v>
      </c>
      <c r="T7" t="b">
        <f t="shared" si="1"/>
        <v>0</v>
      </c>
      <c r="U7" t="b">
        <f t="shared" si="2"/>
        <v>0</v>
      </c>
      <c r="V7" t="b">
        <f t="shared" si="10"/>
        <v>0</v>
      </c>
      <c r="W7" t="b">
        <f t="shared" si="11"/>
        <v>0</v>
      </c>
      <c r="X7" t="b">
        <f t="shared" si="12"/>
        <v>0</v>
      </c>
      <c r="Y7" t="b">
        <f t="shared" si="13"/>
        <v>0</v>
      </c>
      <c r="Z7" t="b">
        <f t="shared" si="14"/>
        <v>0</v>
      </c>
      <c r="AA7" t="b">
        <f t="shared" si="20"/>
        <v>0</v>
      </c>
      <c r="AB7" t="b">
        <f t="shared" si="21"/>
        <v>0</v>
      </c>
      <c r="AC7" t="b">
        <f t="shared" si="15"/>
        <v>0</v>
      </c>
      <c r="AD7" t="b">
        <f t="shared" si="16"/>
        <v>0</v>
      </c>
      <c r="AE7" t="b">
        <f t="shared" si="22"/>
        <v>0</v>
      </c>
      <c r="AF7" t="b">
        <f t="shared" si="17"/>
        <v>0</v>
      </c>
      <c r="AG7" t="b">
        <f t="shared" si="18"/>
        <v>0</v>
      </c>
      <c r="AH7" t="b">
        <f t="shared" si="19"/>
        <v>0</v>
      </c>
    </row>
    <row r="8" spans="1:34" x14ac:dyDescent="0.2">
      <c r="A8" s="10" t="s">
        <v>8</v>
      </c>
      <c r="B8" s="10">
        <v>1.123105215</v>
      </c>
      <c r="C8" s="10">
        <v>63</v>
      </c>
      <c r="D8" s="10" t="s">
        <v>9</v>
      </c>
      <c r="E8" s="10" t="s">
        <v>53</v>
      </c>
      <c r="F8" s="10">
        <v>0</v>
      </c>
      <c r="G8" s="10">
        <v>0</v>
      </c>
      <c r="H8" s="10">
        <v>0</v>
      </c>
      <c r="I8" s="10">
        <v>0</v>
      </c>
      <c r="J8" s="10" t="s">
        <v>73</v>
      </c>
      <c r="K8" s="10">
        <v>1</v>
      </c>
      <c r="L8" t="b">
        <f t="shared" si="3"/>
        <v>1</v>
      </c>
      <c r="M8" t="b">
        <f t="shared" si="4"/>
        <v>0</v>
      </c>
      <c r="N8" t="b">
        <f t="shared" si="5"/>
        <v>0</v>
      </c>
      <c r="O8" t="b">
        <f t="shared" si="6"/>
        <v>0</v>
      </c>
      <c r="P8" t="b">
        <f t="shared" si="7"/>
        <v>0</v>
      </c>
      <c r="Q8" t="b">
        <f t="shared" si="8"/>
        <v>0</v>
      </c>
      <c r="R8" t="b">
        <f t="shared" si="0"/>
        <v>0</v>
      </c>
      <c r="S8" t="b">
        <f t="shared" si="9"/>
        <v>0</v>
      </c>
      <c r="T8" t="b">
        <f t="shared" si="1"/>
        <v>0</v>
      </c>
      <c r="U8" t="b">
        <f t="shared" si="2"/>
        <v>0</v>
      </c>
      <c r="V8" t="b">
        <f t="shared" si="10"/>
        <v>0</v>
      </c>
      <c r="W8" t="b">
        <f t="shared" si="11"/>
        <v>0</v>
      </c>
      <c r="X8" t="b">
        <f t="shared" si="12"/>
        <v>0</v>
      </c>
      <c r="Y8" t="b">
        <f t="shared" si="13"/>
        <v>0</v>
      </c>
      <c r="Z8" t="b">
        <f t="shared" si="14"/>
        <v>0</v>
      </c>
      <c r="AA8" t="b">
        <f t="shared" si="20"/>
        <v>0</v>
      </c>
      <c r="AB8" t="b">
        <f t="shared" si="21"/>
        <v>0</v>
      </c>
      <c r="AC8" t="b">
        <f t="shared" si="15"/>
        <v>0</v>
      </c>
      <c r="AD8" t="b">
        <f t="shared" si="16"/>
        <v>0</v>
      </c>
      <c r="AE8" t="b">
        <f t="shared" si="22"/>
        <v>0</v>
      </c>
      <c r="AF8" t="b">
        <f t="shared" si="17"/>
        <v>0</v>
      </c>
      <c r="AG8" t="b">
        <f t="shared" si="18"/>
        <v>0</v>
      </c>
      <c r="AH8" t="b">
        <f t="shared" si="19"/>
        <v>0</v>
      </c>
    </row>
    <row r="9" spans="1:34" x14ac:dyDescent="0.2">
      <c r="A9" s="10" t="s">
        <v>8</v>
      </c>
      <c r="B9" s="10">
        <v>-5.3426761110000003</v>
      </c>
      <c r="C9" s="10">
        <v>68</v>
      </c>
      <c r="D9" s="10" t="s">
        <v>9</v>
      </c>
      <c r="E9" s="10" t="s">
        <v>15</v>
      </c>
      <c r="F9" s="10">
        <v>0</v>
      </c>
      <c r="G9" s="10">
        <v>0</v>
      </c>
      <c r="H9" s="10">
        <v>0</v>
      </c>
      <c r="I9" s="10">
        <v>0</v>
      </c>
      <c r="J9" s="10" t="s">
        <v>73</v>
      </c>
      <c r="K9" s="10">
        <v>1</v>
      </c>
      <c r="L9" t="b">
        <f t="shared" si="3"/>
        <v>0</v>
      </c>
      <c r="M9" t="b">
        <f t="shared" si="4"/>
        <v>0</v>
      </c>
      <c r="N9" t="b">
        <f t="shared" si="5"/>
        <v>0</v>
      </c>
      <c r="O9" t="b">
        <f t="shared" si="6"/>
        <v>0</v>
      </c>
      <c r="P9" t="b">
        <f t="shared" si="7"/>
        <v>0</v>
      </c>
      <c r="Q9" t="b">
        <f t="shared" si="8"/>
        <v>0</v>
      </c>
      <c r="R9" t="b">
        <f t="shared" si="0"/>
        <v>0</v>
      </c>
      <c r="S9" t="b">
        <f t="shared" si="9"/>
        <v>0</v>
      </c>
      <c r="T9" t="b">
        <f t="shared" si="1"/>
        <v>0</v>
      </c>
      <c r="U9" t="b">
        <f t="shared" si="2"/>
        <v>0</v>
      </c>
      <c r="V9" t="b">
        <f t="shared" si="10"/>
        <v>0</v>
      </c>
      <c r="W9" t="b">
        <f t="shared" si="11"/>
        <v>0</v>
      </c>
      <c r="X9" t="b">
        <f t="shared" si="12"/>
        <v>0</v>
      </c>
      <c r="Y9" t="b">
        <f t="shared" si="13"/>
        <v>0</v>
      </c>
      <c r="Z9" t="b">
        <f t="shared" si="14"/>
        <v>0</v>
      </c>
      <c r="AA9" t="b">
        <f t="shared" si="20"/>
        <v>0</v>
      </c>
      <c r="AB9" t="b">
        <f t="shared" si="21"/>
        <v>0</v>
      </c>
      <c r="AC9" t="b">
        <f t="shared" si="15"/>
        <v>0</v>
      </c>
      <c r="AD9" t="b">
        <f t="shared" si="16"/>
        <v>0</v>
      </c>
      <c r="AE9" t="b">
        <f t="shared" si="22"/>
        <v>0</v>
      </c>
      <c r="AF9" t="b">
        <f t="shared" si="17"/>
        <v>0</v>
      </c>
      <c r="AG9" t="b">
        <f t="shared" si="18"/>
        <v>0</v>
      </c>
      <c r="AH9" t="b">
        <f t="shared" si="19"/>
        <v>0</v>
      </c>
    </row>
    <row r="10" spans="1:34" x14ac:dyDescent="0.2">
      <c r="A10" s="10" t="s">
        <v>8</v>
      </c>
      <c r="B10" s="10">
        <v>4.1871186180000004</v>
      </c>
      <c r="C10" s="10">
        <v>81</v>
      </c>
      <c r="D10" s="10" t="s">
        <v>13</v>
      </c>
      <c r="E10" s="10" t="s">
        <v>76</v>
      </c>
      <c r="F10" s="10">
        <v>0</v>
      </c>
      <c r="G10" s="10">
        <v>1</v>
      </c>
      <c r="H10" s="10">
        <v>0.5</v>
      </c>
      <c r="I10" s="10">
        <v>1</v>
      </c>
      <c r="J10" s="10" t="s">
        <v>73</v>
      </c>
      <c r="K10" s="10">
        <v>1</v>
      </c>
      <c r="L10" t="b">
        <f t="shared" si="3"/>
        <v>1</v>
      </c>
      <c r="M10" t="b">
        <f t="shared" si="4"/>
        <v>0</v>
      </c>
      <c r="N10" t="b">
        <f t="shared" si="5"/>
        <v>1</v>
      </c>
      <c r="O10" t="b">
        <f t="shared" si="6"/>
        <v>0</v>
      </c>
      <c r="P10" t="b">
        <f t="shared" si="7"/>
        <v>1</v>
      </c>
      <c r="Q10" t="b">
        <f t="shared" si="8"/>
        <v>1</v>
      </c>
      <c r="R10" t="b">
        <f t="shared" si="0"/>
        <v>0</v>
      </c>
      <c r="S10" t="b">
        <f t="shared" si="9"/>
        <v>0</v>
      </c>
      <c r="T10" t="b">
        <f t="shared" si="1"/>
        <v>0</v>
      </c>
      <c r="U10" t="b">
        <f t="shared" si="2"/>
        <v>0</v>
      </c>
      <c r="V10" t="b">
        <f t="shared" si="10"/>
        <v>0</v>
      </c>
      <c r="W10" t="b">
        <f t="shared" si="11"/>
        <v>0</v>
      </c>
      <c r="X10" t="b">
        <f t="shared" si="12"/>
        <v>0</v>
      </c>
      <c r="Y10" t="b">
        <f t="shared" si="13"/>
        <v>0</v>
      </c>
      <c r="Z10" t="b">
        <f t="shared" si="14"/>
        <v>0</v>
      </c>
      <c r="AA10" t="b">
        <f t="shared" si="20"/>
        <v>0</v>
      </c>
      <c r="AB10" t="b">
        <f t="shared" si="21"/>
        <v>0</v>
      </c>
      <c r="AC10" t="b">
        <f t="shared" si="15"/>
        <v>1</v>
      </c>
      <c r="AD10" t="b">
        <f t="shared" si="16"/>
        <v>0</v>
      </c>
      <c r="AE10" t="b">
        <f t="shared" si="22"/>
        <v>0</v>
      </c>
      <c r="AF10" t="b">
        <f t="shared" si="17"/>
        <v>0</v>
      </c>
      <c r="AG10" t="b">
        <f t="shared" si="18"/>
        <v>0</v>
      </c>
      <c r="AH10" t="b">
        <f t="shared" si="19"/>
        <v>0</v>
      </c>
    </row>
    <row r="11" spans="1:34" x14ac:dyDescent="0.2">
      <c r="A11" s="10" t="s">
        <v>8</v>
      </c>
      <c r="B11" s="10">
        <v>-0.40979335099999997</v>
      </c>
      <c r="C11" s="10">
        <v>57</v>
      </c>
      <c r="D11" s="10" t="s">
        <v>13</v>
      </c>
      <c r="E11" s="10" t="s">
        <v>77</v>
      </c>
      <c r="F11" s="10">
        <v>0</v>
      </c>
      <c r="G11" s="10">
        <v>0</v>
      </c>
      <c r="H11" s="10">
        <v>0.5</v>
      </c>
      <c r="I11" s="10">
        <v>0</v>
      </c>
      <c r="J11" s="10" t="s">
        <v>73</v>
      </c>
      <c r="K11" s="10">
        <v>1</v>
      </c>
      <c r="L11" t="b">
        <f t="shared" si="3"/>
        <v>0</v>
      </c>
      <c r="M11" t="b">
        <f t="shared" si="4"/>
        <v>0</v>
      </c>
      <c r="N11" t="b">
        <f t="shared" si="5"/>
        <v>0</v>
      </c>
      <c r="O11" t="b">
        <f t="shared" si="6"/>
        <v>0</v>
      </c>
      <c r="P11" t="b">
        <f t="shared" si="7"/>
        <v>0</v>
      </c>
      <c r="Q11" t="b">
        <f t="shared" si="8"/>
        <v>0</v>
      </c>
      <c r="R11" t="b">
        <f t="shared" si="0"/>
        <v>0</v>
      </c>
      <c r="S11" t="b">
        <f t="shared" si="9"/>
        <v>0</v>
      </c>
      <c r="T11" t="b">
        <f t="shared" si="1"/>
        <v>0</v>
      </c>
      <c r="U11" t="b">
        <f t="shared" si="2"/>
        <v>0</v>
      </c>
      <c r="V11" t="b">
        <f t="shared" si="10"/>
        <v>0</v>
      </c>
      <c r="W11" t="b">
        <f t="shared" si="11"/>
        <v>0</v>
      </c>
      <c r="X11" t="b">
        <f t="shared" si="12"/>
        <v>0</v>
      </c>
      <c r="Y11" t="b">
        <f t="shared" si="13"/>
        <v>0</v>
      </c>
      <c r="Z11" t="b">
        <f t="shared" si="14"/>
        <v>0</v>
      </c>
      <c r="AA11" t="b">
        <f t="shared" si="20"/>
        <v>0</v>
      </c>
      <c r="AB11" t="b">
        <f t="shared" si="21"/>
        <v>0</v>
      </c>
      <c r="AC11" t="b">
        <f t="shared" si="15"/>
        <v>0</v>
      </c>
      <c r="AD11" t="b">
        <f t="shared" si="16"/>
        <v>0</v>
      </c>
      <c r="AE11" t="b">
        <f t="shared" si="22"/>
        <v>0</v>
      </c>
      <c r="AF11" t="b">
        <f t="shared" si="17"/>
        <v>0</v>
      </c>
      <c r="AG11" t="b">
        <f t="shared" si="18"/>
        <v>0</v>
      </c>
      <c r="AH11" t="b">
        <f t="shared" si="19"/>
        <v>0</v>
      </c>
    </row>
    <row r="12" spans="1:34" x14ac:dyDescent="0.2">
      <c r="A12" s="10" t="s">
        <v>8</v>
      </c>
      <c r="B12" s="10">
        <v>-1.760162252</v>
      </c>
      <c r="C12" s="10">
        <v>82</v>
      </c>
      <c r="D12" s="10" t="s">
        <v>13</v>
      </c>
      <c r="E12" s="10" t="s">
        <v>12</v>
      </c>
      <c r="F12" s="10">
        <v>0</v>
      </c>
      <c r="G12" s="10">
        <v>0</v>
      </c>
      <c r="H12" s="10">
        <v>0</v>
      </c>
      <c r="I12" s="10">
        <v>0</v>
      </c>
      <c r="J12" s="10" t="s">
        <v>73</v>
      </c>
      <c r="K12" s="10">
        <v>1</v>
      </c>
      <c r="L12" t="b">
        <f t="shared" si="3"/>
        <v>0</v>
      </c>
      <c r="M12" t="b">
        <f t="shared" si="4"/>
        <v>0</v>
      </c>
      <c r="N12" t="b">
        <f t="shared" si="5"/>
        <v>0</v>
      </c>
      <c r="O12" t="b">
        <f t="shared" si="6"/>
        <v>0</v>
      </c>
      <c r="P12" t="b">
        <f t="shared" si="7"/>
        <v>0</v>
      </c>
      <c r="Q12" t="b">
        <f t="shared" si="8"/>
        <v>0</v>
      </c>
      <c r="R12" t="b">
        <f t="shared" si="0"/>
        <v>0</v>
      </c>
      <c r="S12" t="b">
        <f t="shared" si="9"/>
        <v>0</v>
      </c>
      <c r="T12" t="b">
        <f t="shared" si="1"/>
        <v>0</v>
      </c>
      <c r="U12" t="b">
        <f t="shared" si="2"/>
        <v>0</v>
      </c>
      <c r="V12" t="b">
        <f t="shared" si="10"/>
        <v>0</v>
      </c>
      <c r="W12" t="b">
        <f t="shared" si="11"/>
        <v>0</v>
      </c>
      <c r="X12" t="b">
        <f t="shared" si="12"/>
        <v>0</v>
      </c>
      <c r="Y12" t="b">
        <f t="shared" si="13"/>
        <v>0</v>
      </c>
      <c r="Z12" t="b">
        <f t="shared" si="14"/>
        <v>0</v>
      </c>
      <c r="AA12" t="b">
        <f t="shared" si="20"/>
        <v>0</v>
      </c>
      <c r="AB12" t="b">
        <f t="shared" si="21"/>
        <v>0</v>
      </c>
      <c r="AC12" t="b">
        <f t="shared" si="15"/>
        <v>0</v>
      </c>
      <c r="AD12" t="b">
        <f t="shared" si="16"/>
        <v>0</v>
      </c>
      <c r="AE12" t="b">
        <f t="shared" si="22"/>
        <v>0</v>
      </c>
      <c r="AF12" t="b">
        <f t="shared" si="17"/>
        <v>0</v>
      </c>
      <c r="AG12" t="b">
        <f t="shared" si="18"/>
        <v>0</v>
      </c>
      <c r="AH12" t="b">
        <f t="shared" si="19"/>
        <v>0</v>
      </c>
    </row>
    <row r="13" spans="1:34" x14ac:dyDescent="0.2">
      <c r="A13" s="10" t="s">
        <v>8</v>
      </c>
      <c r="B13" s="10">
        <v>3.7033907999999997E-2</v>
      </c>
      <c r="C13" s="10">
        <v>72</v>
      </c>
      <c r="D13" s="10" t="s">
        <v>13</v>
      </c>
      <c r="E13" s="10"/>
      <c r="F13" s="10">
        <v>0</v>
      </c>
      <c r="G13" s="10">
        <v>0</v>
      </c>
      <c r="H13" s="10">
        <v>0</v>
      </c>
      <c r="I13" s="10">
        <v>0</v>
      </c>
      <c r="J13" s="10" t="s">
        <v>73</v>
      </c>
      <c r="K13" s="10">
        <v>1</v>
      </c>
      <c r="L13" t="b">
        <f t="shared" si="3"/>
        <v>1</v>
      </c>
      <c r="M13" t="b">
        <f t="shared" si="4"/>
        <v>0</v>
      </c>
      <c r="N13" t="b">
        <f t="shared" si="5"/>
        <v>0</v>
      </c>
      <c r="O13" t="b">
        <f t="shared" si="6"/>
        <v>0</v>
      </c>
      <c r="P13" t="b">
        <f t="shared" si="7"/>
        <v>0</v>
      </c>
      <c r="Q13" t="b">
        <f t="shared" si="8"/>
        <v>0</v>
      </c>
      <c r="R13" t="b">
        <f t="shared" si="0"/>
        <v>0</v>
      </c>
      <c r="S13" t="b">
        <f t="shared" si="9"/>
        <v>0</v>
      </c>
      <c r="T13" t="b">
        <f t="shared" si="1"/>
        <v>0</v>
      </c>
      <c r="U13" t="b">
        <f t="shared" si="2"/>
        <v>0</v>
      </c>
      <c r="V13" t="b">
        <f t="shared" si="10"/>
        <v>0</v>
      </c>
      <c r="W13" t="b">
        <f t="shared" si="11"/>
        <v>0</v>
      </c>
      <c r="X13" t="b">
        <f t="shared" si="12"/>
        <v>0</v>
      </c>
      <c r="Y13" t="b">
        <f t="shared" si="13"/>
        <v>0</v>
      </c>
      <c r="Z13" t="b">
        <f t="shared" si="14"/>
        <v>0</v>
      </c>
      <c r="AA13" t="b">
        <f t="shared" si="20"/>
        <v>0</v>
      </c>
      <c r="AB13" t="b">
        <f t="shared" si="21"/>
        <v>0</v>
      </c>
      <c r="AC13" t="b">
        <f t="shared" si="15"/>
        <v>0</v>
      </c>
      <c r="AD13" t="b">
        <f t="shared" si="16"/>
        <v>0</v>
      </c>
      <c r="AE13" t="b">
        <f t="shared" si="22"/>
        <v>0</v>
      </c>
      <c r="AF13" t="b">
        <f t="shared" si="17"/>
        <v>0</v>
      </c>
      <c r="AG13" t="b">
        <f t="shared" si="18"/>
        <v>0</v>
      </c>
      <c r="AH13" t="b">
        <f t="shared" si="19"/>
        <v>0</v>
      </c>
    </row>
    <row r="14" spans="1:34" x14ac:dyDescent="0.2">
      <c r="A14" s="10" t="s">
        <v>16</v>
      </c>
      <c r="B14" s="10">
        <v>-0.90226366999999996</v>
      </c>
      <c r="C14" s="10">
        <v>68</v>
      </c>
      <c r="D14" s="10" t="s">
        <v>9</v>
      </c>
      <c r="E14" s="10" t="s">
        <v>79</v>
      </c>
      <c r="F14" s="10">
        <v>0</v>
      </c>
      <c r="G14" s="10">
        <v>0</v>
      </c>
      <c r="H14" s="10">
        <v>0</v>
      </c>
      <c r="I14" s="10">
        <v>0</v>
      </c>
      <c r="J14" s="10" t="s">
        <v>73</v>
      </c>
      <c r="K14" s="10">
        <v>1</v>
      </c>
      <c r="L14" t="b">
        <f t="shared" si="3"/>
        <v>0</v>
      </c>
      <c r="M14" t="b">
        <f t="shared" si="4"/>
        <v>0</v>
      </c>
      <c r="N14" t="b">
        <f t="shared" si="5"/>
        <v>0</v>
      </c>
      <c r="O14" t="b">
        <f t="shared" si="6"/>
        <v>0</v>
      </c>
      <c r="P14" t="b">
        <f t="shared" si="7"/>
        <v>0</v>
      </c>
      <c r="Q14" t="b">
        <f t="shared" si="8"/>
        <v>0</v>
      </c>
      <c r="R14" t="b">
        <f t="shared" si="0"/>
        <v>0</v>
      </c>
      <c r="S14" t="b">
        <f t="shared" si="9"/>
        <v>0</v>
      </c>
      <c r="T14" t="b">
        <f t="shared" si="1"/>
        <v>0</v>
      </c>
      <c r="U14" t="b">
        <f t="shared" si="2"/>
        <v>0</v>
      </c>
      <c r="V14" t="b">
        <f t="shared" si="10"/>
        <v>0</v>
      </c>
      <c r="W14" t="b">
        <f t="shared" si="11"/>
        <v>0</v>
      </c>
      <c r="X14" t="b">
        <f t="shared" si="12"/>
        <v>0</v>
      </c>
      <c r="Y14" t="b">
        <f t="shared" si="13"/>
        <v>0</v>
      </c>
      <c r="Z14" t="b">
        <f t="shared" si="14"/>
        <v>0</v>
      </c>
      <c r="AA14" t="b">
        <f t="shared" si="20"/>
        <v>0</v>
      </c>
      <c r="AB14" t="b">
        <f t="shared" si="21"/>
        <v>0</v>
      </c>
      <c r="AC14" t="b">
        <f t="shared" si="15"/>
        <v>0</v>
      </c>
      <c r="AD14" t="b">
        <f t="shared" si="16"/>
        <v>0</v>
      </c>
      <c r="AE14" t="b">
        <f t="shared" si="22"/>
        <v>0</v>
      </c>
      <c r="AF14" t="b">
        <f t="shared" si="17"/>
        <v>0</v>
      </c>
      <c r="AG14" t="b">
        <f t="shared" si="18"/>
        <v>0</v>
      </c>
      <c r="AH14" t="b">
        <f t="shared" si="19"/>
        <v>0</v>
      </c>
    </row>
    <row r="15" spans="1:34" x14ac:dyDescent="0.2">
      <c r="A15" s="10" t="s">
        <v>16</v>
      </c>
      <c r="B15" s="10">
        <v>1.3878249060000001</v>
      </c>
      <c r="C15" s="10">
        <v>80</v>
      </c>
      <c r="D15" s="10" t="s">
        <v>9</v>
      </c>
      <c r="E15" s="10"/>
      <c r="F15" s="10">
        <v>0</v>
      </c>
      <c r="G15" s="10">
        <v>0</v>
      </c>
      <c r="H15" s="10">
        <v>0</v>
      </c>
      <c r="I15" s="10">
        <v>0</v>
      </c>
      <c r="J15" s="10" t="s">
        <v>73</v>
      </c>
      <c r="K15" s="10">
        <v>1</v>
      </c>
      <c r="L15" t="b">
        <f t="shared" si="3"/>
        <v>1</v>
      </c>
      <c r="M15" t="b">
        <f t="shared" si="4"/>
        <v>0</v>
      </c>
      <c r="N15" t="b">
        <f t="shared" si="5"/>
        <v>0</v>
      </c>
      <c r="O15" t="b">
        <f t="shared" si="6"/>
        <v>0</v>
      </c>
      <c r="P15" t="b">
        <f t="shared" si="7"/>
        <v>0</v>
      </c>
      <c r="Q15" t="b">
        <f t="shared" si="8"/>
        <v>0</v>
      </c>
      <c r="R15" t="b">
        <f t="shared" si="0"/>
        <v>0</v>
      </c>
      <c r="S15" t="b">
        <f t="shared" si="9"/>
        <v>0</v>
      </c>
      <c r="T15" t="b">
        <f t="shared" si="1"/>
        <v>0</v>
      </c>
      <c r="U15" t="b">
        <f t="shared" si="2"/>
        <v>0</v>
      </c>
      <c r="V15" t="b">
        <f t="shared" si="10"/>
        <v>0</v>
      </c>
      <c r="W15" t="b">
        <f t="shared" si="11"/>
        <v>0</v>
      </c>
      <c r="X15" t="b">
        <f t="shared" si="12"/>
        <v>0</v>
      </c>
      <c r="Y15" t="b">
        <f t="shared" si="13"/>
        <v>0</v>
      </c>
      <c r="Z15" t="b">
        <f t="shared" si="14"/>
        <v>0</v>
      </c>
      <c r="AA15" t="b">
        <f t="shared" si="20"/>
        <v>0</v>
      </c>
      <c r="AB15" t="b">
        <f t="shared" si="21"/>
        <v>0</v>
      </c>
      <c r="AC15" t="b">
        <f t="shared" si="15"/>
        <v>0</v>
      </c>
      <c r="AD15" t="b">
        <f t="shared" si="16"/>
        <v>0</v>
      </c>
      <c r="AE15" t="b">
        <f t="shared" si="22"/>
        <v>0</v>
      </c>
      <c r="AF15" t="b">
        <f t="shared" si="17"/>
        <v>0</v>
      </c>
      <c r="AG15" t="b">
        <f t="shared" si="18"/>
        <v>0</v>
      </c>
      <c r="AH15" t="b">
        <f t="shared" si="19"/>
        <v>0</v>
      </c>
    </row>
    <row r="16" spans="1:34" x14ac:dyDescent="0.2">
      <c r="A16" s="10" t="s">
        <v>16</v>
      </c>
      <c r="B16" s="10">
        <v>4.5387679140000001</v>
      </c>
      <c r="C16" s="10">
        <v>80</v>
      </c>
      <c r="D16" s="10" t="s">
        <v>9</v>
      </c>
      <c r="E16" s="10" t="s">
        <v>80</v>
      </c>
      <c r="F16" s="10">
        <v>1</v>
      </c>
      <c r="G16" s="10">
        <v>0</v>
      </c>
      <c r="H16" s="10">
        <v>0</v>
      </c>
      <c r="I16" s="10">
        <v>0</v>
      </c>
      <c r="J16" s="10" t="s">
        <v>73</v>
      </c>
      <c r="K16" s="10">
        <v>1</v>
      </c>
      <c r="L16" t="b">
        <f t="shared" si="3"/>
        <v>1</v>
      </c>
      <c r="M16" t="b">
        <f t="shared" si="4"/>
        <v>1</v>
      </c>
      <c r="N16" t="b">
        <f t="shared" si="5"/>
        <v>0</v>
      </c>
      <c r="O16" t="b">
        <f t="shared" si="6"/>
        <v>0</v>
      </c>
      <c r="P16" t="b">
        <f t="shared" si="7"/>
        <v>0</v>
      </c>
      <c r="Q16" t="b">
        <f t="shared" si="8"/>
        <v>0</v>
      </c>
      <c r="R16" t="b">
        <f t="shared" si="0"/>
        <v>0</v>
      </c>
      <c r="S16" t="b">
        <f t="shared" si="9"/>
        <v>0</v>
      </c>
      <c r="T16" t="b">
        <f t="shared" si="1"/>
        <v>0</v>
      </c>
      <c r="U16" t="b">
        <f t="shared" si="2"/>
        <v>0</v>
      </c>
      <c r="V16" t="b">
        <f t="shared" si="10"/>
        <v>0</v>
      </c>
      <c r="W16" t="b">
        <f t="shared" si="11"/>
        <v>0</v>
      </c>
      <c r="X16" t="b">
        <f t="shared" si="12"/>
        <v>0</v>
      </c>
      <c r="Y16" t="b">
        <f t="shared" si="13"/>
        <v>0</v>
      </c>
      <c r="Z16" t="b">
        <f t="shared" si="14"/>
        <v>0</v>
      </c>
      <c r="AA16" t="b">
        <f t="shared" si="20"/>
        <v>0</v>
      </c>
      <c r="AB16" t="b">
        <f t="shared" si="21"/>
        <v>0</v>
      </c>
      <c r="AC16" t="b">
        <f t="shared" si="15"/>
        <v>0</v>
      </c>
      <c r="AD16" t="b">
        <f t="shared" si="16"/>
        <v>0</v>
      </c>
      <c r="AE16" t="b">
        <f t="shared" si="22"/>
        <v>0</v>
      </c>
      <c r="AF16" t="b">
        <f t="shared" si="17"/>
        <v>0</v>
      </c>
      <c r="AG16" t="b">
        <f t="shared" si="18"/>
        <v>0</v>
      </c>
      <c r="AH16" t="b">
        <f t="shared" si="19"/>
        <v>0</v>
      </c>
    </row>
    <row r="17" spans="1:34" x14ac:dyDescent="0.2">
      <c r="A17" s="10" t="s">
        <v>16</v>
      </c>
      <c r="B17" s="10">
        <v>5.0120282610000002</v>
      </c>
      <c r="C17" s="10">
        <v>72</v>
      </c>
      <c r="D17" s="10" t="s">
        <v>13</v>
      </c>
      <c r="E17" s="10" t="s">
        <v>81</v>
      </c>
      <c r="F17" s="10">
        <v>0.5</v>
      </c>
      <c r="G17" s="10">
        <v>1</v>
      </c>
      <c r="H17" s="10">
        <v>0</v>
      </c>
      <c r="I17" s="10">
        <v>0</v>
      </c>
      <c r="J17" s="10" t="s">
        <v>73</v>
      </c>
      <c r="K17" s="10">
        <v>1</v>
      </c>
      <c r="L17" t="b">
        <f t="shared" si="3"/>
        <v>1</v>
      </c>
      <c r="M17" t="b">
        <f t="shared" si="4"/>
        <v>0</v>
      </c>
      <c r="N17" t="b">
        <f t="shared" si="5"/>
        <v>1</v>
      </c>
      <c r="O17" t="b">
        <f t="shared" si="6"/>
        <v>0</v>
      </c>
      <c r="P17" t="b">
        <f t="shared" si="7"/>
        <v>0</v>
      </c>
      <c r="Q17" t="b">
        <f t="shared" si="8"/>
        <v>1</v>
      </c>
      <c r="R17" t="b">
        <f t="shared" si="0"/>
        <v>0</v>
      </c>
      <c r="S17" t="b">
        <f t="shared" si="9"/>
        <v>0</v>
      </c>
      <c r="T17" t="b">
        <f t="shared" si="1"/>
        <v>1</v>
      </c>
      <c r="U17" t="b">
        <f t="shared" si="2"/>
        <v>0</v>
      </c>
      <c r="V17" t="b">
        <f t="shared" si="10"/>
        <v>0</v>
      </c>
      <c r="W17" t="b">
        <f t="shared" si="11"/>
        <v>0</v>
      </c>
      <c r="X17" t="b">
        <f t="shared" si="12"/>
        <v>1</v>
      </c>
      <c r="Y17" t="b">
        <f t="shared" si="13"/>
        <v>1</v>
      </c>
      <c r="Z17" t="b">
        <f t="shared" si="14"/>
        <v>0</v>
      </c>
      <c r="AA17" t="b">
        <f>AND(T17=TRUE,P17=TRUE)</f>
        <v>0</v>
      </c>
      <c r="AB17" t="b">
        <f>AND(AA17=TRUE,L17=TRUE)</f>
        <v>0</v>
      </c>
      <c r="AC17" t="b">
        <f t="shared" si="15"/>
        <v>0</v>
      </c>
      <c r="AD17" t="b">
        <f t="shared" si="16"/>
        <v>0</v>
      </c>
      <c r="AE17" t="b">
        <f>AND(AD17=TRUE,L17=TRUE)</f>
        <v>0</v>
      </c>
      <c r="AF17" t="b">
        <f t="shared" si="17"/>
        <v>0</v>
      </c>
      <c r="AG17" t="b">
        <f t="shared" si="18"/>
        <v>0</v>
      </c>
      <c r="AH17" t="b">
        <f t="shared" si="19"/>
        <v>0</v>
      </c>
    </row>
    <row r="18" spans="1:34" x14ac:dyDescent="0.2">
      <c r="A18" s="10" t="s">
        <v>16</v>
      </c>
      <c r="B18" s="10">
        <v>-3.407220857</v>
      </c>
      <c r="C18" s="10">
        <v>67</v>
      </c>
      <c r="D18" s="10" t="s">
        <v>13</v>
      </c>
      <c r="E18" s="10"/>
      <c r="F18" s="10">
        <v>0</v>
      </c>
      <c r="G18" s="10">
        <v>0</v>
      </c>
      <c r="H18" s="10">
        <v>0</v>
      </c>
      <c r="I18" s="10">
        <v>0</v>
      </c>
      <c r="J18" s="10" t="s">
        <v>73</v>
      </c>
      <c r="K18" s="10">
        <v>1</v>
      </c>
      <c r="L18" t="b">
        <f t="shared" si="3"/>
        <v>0</v>
      </c>
      <c r="M18" t="b">
        <f t="shared" si="4"/>
        <v>0</v>
      </c>
      <c r="N18" t="b">
        <f t="shared" si="5"/>
        <v>0</v>
      </c>
      <c r="O18" t="b">
        <f t="shared" si="6"/>
        <v>0</v>
      </c>
      <c r="P18" t="b">
        <f t="shared" si="7"/>
        <v>0</v>
      </c>
      <c r="Q18" t="b">
        <f t="shared" si="8"/>
        <v>0</v>
      </c>
      <c r="R18" t="b">
        <f t="shared" si="0"/>
        <v>0</v>
      </c>
      <c r="S18" t="b">
        <f t="shared" si="9"/>
        <v>0</v>
      </c>
      <c r="T18" t="b">
        <f t="shared" si="1"/>
        <v>0</v>
      </c>
      <c r="U18" t="b">
        <f t="shared" si="2"/>
        <v>0</v>
      </c>
      <c r="V18" t="b">
        <f t="shared" si="10"/>
        <v>0</v>
      </c>
      <c r="W18" t="b">
        <f t="shared" si="11"/>
        <v>0</v>
      </c>
      <c r="X18" t="b">
        <f t="shared" si="12"/>
        <v>0</v>
      </c>
      <c r="Y18" t="b">
        <f t="shared" si="13"/>
        <v>0</v>
      </c>
      <c r="Z18" t="b">
        <f t="shared" si="14"/>
        <v>0</v>
      </c>
      <c r="AA18" t="b">
        <f t="shared" si="20"/>
        <v>0</v>
      </c>
      <c r="AB18" t="b">
        <f t="shared" si="21"/>
        <v>0</v>
      </c>
      <c r="AC18" t="b">
        <f t="shared" si="15"/>
        <v>0</v>
      </c>
      <c r="AD18" t="b">
        <f t="shared" si="16"/>
        <v>0</v>
      </c>
      <c r="AE18" t="b">
        <f t="shared" si="22"/>
        <v>0</v>
      </c>
      <c r="AF18" t="b">
        <f t="shared" si="17"/>
        <v>0</v>
      </c>
      <c r="AG18" t="b">
        <f t="shared" si="18"/>
        <v>0</v>
      </c>
      <c r="AH18" t="b">
        <f t="shared" si="19"/>
        <v>0</v>
      </c>
    </row>
    <row r="19" spans="1:34" x14ac:dyDescent="0.2">
      <c r="A19" s="21" t="s">
        <v>16</v>
      </c>
      <c r="B19" s="21">
        <v>5.694318312</v>
      </c>
      <c r="C19" s="21">
        <v>70</v>
      </c>
      <c r="D19" s="21" t="s">
        <v>9</v>
      </c>
      <c r="E19" s="21"/>
      <c r="F19" s="21">
        <v>1</v>
      </c>
      <c r="G19" s="21">
        <v>1</v>
      </c>
      <c r="H19" s="21">
        <v>0</v>
      </c>
      <c r="I19" s="21">
        <v>0</v>
      </c>
      <c r="J19" s="21" t="s">
        <v>73</v>
      </c>
      <c r="K19" s="10">
        <v>1</v>
      </c>
      <c r="L19" t="b">
        <f t="shared" si="3"/>
        <v>1</v>
      </c>
      <c r="M19" t="b">
        <f t="shared" si="4"/>
        <v>1</v>
      </c>
      <c r="N19" t="b">
        <f t="shared" si="5"/>
        <v>1</v>
      </c>
      <c r="O19" t="b">
        <f t="shared" si="6"/>
        <v>0</v>
      </c>
      <c r="P19" t="b">
        <f t="shared" si="7"/>
        <v>0</v>
      </c>
      <c r="Q19" t="b">
        <f t="shared" si="8"/>
        <v>1</v>
      </c>
      <c r="R19" t="b">
        <f t="shared" si="0"/>
        <v>1</v>
      </c>
      <c r="S19" t="b">
        <f t="shared" si="9"/>
        <v>1</v>
      </c>
      <c r="T19" t="b">
        <f t="shared" si="1"/>
        <v>0</v>
      </c>
      <c r="U19" t="b">
        <f t="shared" si="2"/>
        <v>0</v>
      </c>
      <c r="V19" t="b">
        <f t="shared" si="10"/>
        <v>0</v>
      </c>
      <c r="W19" t="b">
        <f t="shared" si="11"/>
        <v>0</v>
      </c>
      <c r="X19" t="b">
        <f t="shared" si="12"/>
        <v>0</v>
      </c>
      <c r="Y19" t="b">
        <f t="shared" si="13"/>
        <v>0</v>
      </c>
      <c r="Z19" t="b">
        <f t="shared" si="14"/>
        <v>0</v>
      </c>
      <c r="AA19" t="b">
        <f t="shared" si="20"/>
        <v>0</v>
      </c>
      <c r="AB19" t="b">
        <f t="shared" si="21"/>
        <v>0</v>
      </c>
      <c r="AC19" t="b">
        <f t="shared" si="15"/>
        <v>0</v>
      </c>
      <c r="AD19" t="b">
        <f t="shared" si="16"/>
        <v>0</v>
      </c>
      <c r="AE19" t="b">
        <f t="shared" si="22"/>
        <v>0</v>
      </c>
      <c r="AF19" t="b">
        <f t="shared" si="17"/>
        <v>0</v>
      </c>
      <c r="AG19" t="b">
        <f t="shared" si="18"/>
        <v>0</v>
      </c>
      <c r="AH19" t="b">
        <f t="shared" si="19"/>
        <v>0</v>
      </c>
    </row>
    <row r="20" spans="1:34" x14ac:dyDescent="0.2">
      <c r="A20" s="10" t="s">
        <v>16</v>
      </c>
      <c r="B20" s="10">
        <v>5.5261576589999999</v>
      </c>
      <c r="C20" s="10">
        <v>70</v>
      </c>
      <c r="D20" s="10" t="s">
        <v>9</v>
      </c>
      <c r="E20" s="10" t="s">
        <v>83</v>
      </c>
      <c r="F20" s="10">
        <v>0</v>
      </c>
      <c r="G20" s="10">
        <v>0.5</v>
      </c>
      <c r="H20" s="10">
        <v>0</v>
      </c>
      <c r="I20" s="10">
        <v>1</v>
      </c>
      <c r="J20" s="10" t="s">
        <v>73</v>
      </c>
      <c r="K20" s="10">
        <v>1</v>
      </c>
      <c r="L20" t="b">
        <f t="shared" si="3"/>
        <v>1</v>
      </c>
      <c r="M20" t="b">
        <f t="shared" si="4"/>
        <v>0</v>
      </c>
      <c r="N20" t="b">
        <f t="shared" si="5"/>
        <v>0</v>
      </c>
      <c r="O20" t="b">
        <f t="shared" si="6"/>
        <v>0</v>
      </c>
      <c r="P20" t="b">
        <f t="shared" si="7"/>
        <v>1</v>
      </c>
      <c r="Q20" t="b">
        <f t="shared" si="8"/>
        <v>1</v>
      </c>
      <c r="R20" t="b">
        <f t="shared" si="0"/>
        <v>0</v>
      </c>
      <c r="S20" t="b">
        <f t="shared" si="9"/>
        <v>0</v>
      </c>
      <c r="T20" t="b">
        <f t="shared" si="1"/>
        <v>0</v>
      </c>
      <c r="U20" t="b">
        <f t="shared" si="2"/>
        <v>0</v>
      </c>
      <c r="V20" t="b">
        <f t="shared" si="10"/>
        <v>0</v>
      </c>
      <c r="W20" t="b">
        <f t="shared" si="11"/>
        <v>0</v>
      </c>
      <c r="X20" t="b">
        <f t="shared" si="12"/>
        <v>0</v>
      </c>
      <c r="Y20" t="b">
        <f t="shared" si="13"/>
        <v>0</v>
      </c>
      <c r="Z20" t="b">
        <f t="shared" si="14"/>
        <v>0</v>
      </c>
      <c r="AA20" t="b">
        <f t="shared" si="20"/>
        <v>0</v>
      </c>
      <c r="AB20" t="b">
        <f t="shared" si="21"/>
        <v>0</v>
      </c>
      <c r="AC20" t="b">
        <f t="shared" si="15"/>
        <v>0</v>
      </c>
      <c r="AD20" t="b">
        <f t="shared" si="16"/>
        <v>0</v>
      </c>
      <c r="AE20" t="b">
        <f t="shared" si="22"/>
        <v>0</v>
      </c>
      <c r="AF20" t="b">
        <f t="shared" si="17"/>
        <v>0</v>
      </c>
      <c r="AG20" t="b">
        <f t="shared" si="18"/>
        <v>0</v>
      </c>
      <c r="AH20" t="b">
        <f t="shared" si="19"/>
        <v>0</v>
      </c>
    </row>
    <row r="21" spans="1:34" x14ac:dyDescent="0.2">
      <c r="A21" s="21" t="s">
        <v>16</v>
      </c>
      <c r="B21" s="21">
        <v>4.3556225550000001</v>
      </c>
      <c r="C21" s="21">
        <v>72</v>
      </c>
      <c r="D21" s="21" t="s">
        <v>13</v>
      </c>
      <c r="E21" s="21"/>
      <c r="F21" s="21">
        <v>1</v>
      </c>
      <c r="G21" s="21">
        <v>0</v>
      </c>
      <c r="H21" s="21">
        <v>1</v>
      </c>
      <c r="I21" s="21">
        <v>0</v>
      </c>
      <c r="J21" s="21" t="s">
        <v>73</v>
      </c>
      <c r="K21" s="10">
        <v>1</v>
      </c>
      <c r="L21" t="b">
        <f t="shared" si="3"/>
        <v>1</v>
      </c>
      <c r="M21" t="b">
        <f t="shared" si="4"/>
        <v>1</v>
      </c>
      <c r="N21" t="b">
        <f t="shared" si="5"/>
        <v>0</v>
      </c>
      <c r="O21" t="b">
        <f t="shared" si="6"/>
        <v>1</v>
      </c>
      <c r="P21" t="b">
        <f t="shared" si="7"/>
        <v>0</v>
      </c>
      <c r="Q21" t="b">
        <f t="shared" si="8"/>
        <v>1</v>
      </c>
      <c r="R21" t="b">
        <f t="shared" si="0"/>
        <v>1</v>
      </c>
      <c r="S21" t="b">
        <f t="shared" si="9"/>
        <v>1</v>
      </c>
      <c r="T21" t="b">
        <f t="shared" si="1"/>
        <v>0</v>
      </c>
      <c r="U21" t="b">
        <f t="shared" si="2"/>
        <v>0</v>
      </c>
      <c r="V21" t="b">
        <f t="shared" si="10"/>
        <v>0</v>
      </c>
      <c r="W21" t="b">
        <f t="shared" si="11"/>
        <v>0</v>
      </c>
      <c r="X21" t="b">
        <f t="shared" si="12"/>
        <v>0</v>
      </c>
      <c r="Y21" t="b">
        <f t="shared" si="13"/>
        <v>0</v>
      </c>
      <c r="Z21" t="b">
        <f t="shared" si="14"/>
        <v>0</v>
      </c>
      <c r="AA21" t="b">
        <f t="shared" si="20"/>
        <v>0</v>
      </c>
      <c r="AB21" t="b">
        <f t="shared" si="21"/>
        <v>0</v>
      </c>
      <c r="AC21" t="b">
        <f t="shared" si="15"/>
        <v>0</v>
      </c>
      <c r="AD21" t="b">
        <f t="shared" si="16"/>
        <v>0</v>
      </c>
      <c r="AE21" t="b">
        <f t="shared" si="22"/>
        <v>0</v>
      </c>
      <c r="AF21" t="b">
        <f t="shared" si="17"/>
        <v>0</v>
      </c>
      <c r="AG21" t="b">
        <f t="shared" si="18"/>
        <v>0</v>
      </c>
      <c r="AH21" t="b">
        <f t="shared" si="19"/>
        <v>0</v>
      </c>
    </row>
    <row r="22" spans="1:34" x14ac:dyDescent="0.2">
      <c r="A22" s="21" t="s">
        <v>16</v>
      </c>
      <c r="B22" s="21">
        <v>5.2547727159999997</v>
      </c>
      <c r="C22" s="21">
        <v>67</v>
      </c>
      <c r="D22" s="21" t="s">
        <v>9</v>
      </c>
      <c r="E22" s="21" t="s">
        <v>85</v>
      </c>
      <c r="F22" s="21">
        <v>1</v>
      </c>
      <c r="G22" s="21">
        <v>1</v>
      </c>
      <c r="H22" s="21">
        <v>1</v>
      </c>
      <c r="I22" s="21">
        <v>0</v>
      </c>
      <c r="J22" s="21" t="s">
        <v>73</v>
      </c>
      <c r="K22" s="10">
        <v>1</v>
      </c>
      <c r="L22" t="b">
        <f t="shared" si="3"/>
        <v>1</v>
      </c>
      <c r="M22" t="b">
        <f t="shared" si="4"/>
        <v>1</v>
      </c>
      <c r="N22" t="b">
        <f t="shared" si="5"/>
        <v>1</v>
      </c>
      <c r="O22" t="b">
        <f t="shared" si="6"/>
        <v>1</v>
      </c>
      <c r="P22" t="b">
        <f t="shared" si="7"/>
        <v>0</v>
      </c>
      <c r="Q22" t="b">
        <f t="shared" si="8"/>
        <v>1</v>
      </c>
      <c r="R22" t="b">
        <f t="shared" si="0"/>
        <v>1</v>
      </c>
      <c r="S22" t="b">
        <f t="shared" si="9"/>
        <v>1</v>
      </c>
      <c r="T22" t="b">
        <f t="shared" si="1"/>
        <v>0</v>
      </c>
      <c r="U22" t="b">
        <f t="shared" si="2"/>
        <v>1</v>
      </c>
      <c r="V22" t="b">
        <f t="shared" si="10"/>
        <v>0</v>
      </c>
      <c r="W22" t="b">
        <f t="shared" si="11"/>
        <v>0</v>
      </c>
      <c r="X22" t="b">
        <f t="shared" si="12"/>
        <v>0</v>
      </c>
      <c r="Y22" t="b">
        <f t="shared" si="13"/>
        <v>0</v>
      </c>
      <c r="Z22" t="b">
        <f t="shared" si="14"/>
        <v>0</v>
      </c>
      <c r="AA22" t="b">
        <f t="shared" si="20"/>
        <v>0</v>
      </c>
      <c r="AB22" t="b">
        <f t="shared" si="21"/>
        <v>0</v>
      </c>
      <c r="AC22" t="b">
        <f t="shared" si="15"/>
        <v>0</v>
      </c>
      <c r="AD22" t="b">
        <f t="shared" si="16"/>
        <v>0</v>
      </c>
      <c r="AE22" t="b">
        <f t="shared" si="22"/>
        <v>0</v>
      </c>
      <c r="AF22" t="b">
        <f t="shared" si="17"/>
        <v>0</v>
      </c>
      <c r="AG22" t="b">
        <f t="shared" si="18"/>
        <v>0</v>
      </c>
      <c r="AH22" t="b">
        <f t="shared" si="19"/>
        <v>0</v>
      </c>
    </row>
    <row r="23" spans="1:34" x14ac:dyDescent="0.2">
      <c r="A23" s="21" t="s">
        <v>16</v>
      </c>
      <c r="B23" s="21">
        <v>5.8859385939999997</v>
      </c>
      <c r="C23" s="21">
        <v>69</v>
      </c>
      <c r="D23" s="21" t="s">
        <v>9</v>
      </c>
      <c r="E23" s="21"/>
      <c r="F23" s="21">
        <v>1</v>
      </c>
      <c r="G23" s="21">
        <v>1</v>
      </c>
      <c r="H23" s="21">
        <v>0.5</v>
      </c>
      <c r="I23" s="21">
        <v>0</v>
      </c>
      <c r="J23" s="21" t="s">
        <v>73</v>
      </c>
      <c r="K23" s="10">
        <v>1</v>
      </c>
      <c r="L23" t="b">
        <f t="shared" si="3"/>
        <v>1</v>
      </c>
      <c r="M23" t="b">
        <f t="shared" si="4"/>
        <v>1</v>
      </c>
      <c r="N23" t="b">
        <f t="shared" si="5"/>
        <v>1</v>
      </c>
      <c r="O23" t="b">
        <f t="shared" si="6"/>
        <v>0</v>
      </c>
      <c r="P23" t="b">
        <f t="shared" si="7"/>
        <v>0</v>
      </c>
      <c r="Q23" t="b">
        <f t="shared" si="8"/>
        <v>1</v>
      </c>
      <c r="R23" t="b">
        <f t="shared" si="0"/>
        <v>1</v>
      </c>
      <c r="S23" t="b">
        <f t="shared" si="9"/>
        <v>1</v>
      </c>
      <c r="T23" t="b">
        <f t="shared" si="1"/>
        <v>0</v>
      </c>
      <c r="U23" t="b">
        <f t="shared" si="2"/>
        <v>0</v>
      </c>
      <c r="V23" t="b">
        <f t="shared" si="10"/>
        <v>0</v>
      </c>
      <c r="W23" t="b">
        <f t="shared" si="11"/>
        <v>0</v>
      </c>
      <c r="X23" t="b">
        <f t="shared" si="12"/>
        <v>0</v>
      </c>
      <c r="Y23" t="b">
        <f t="shared" si="13"/>
        <v>0</v>
      </c>
      <c r="Z23" t="b">
        <f t="shared" si="14"/>
        <v>0</v>
      </c>
      <c r="AA23" t="b">
        <f t="shared" si="20"/>
        <v>0</v>
      </c>
      <c r="AB23" t="b">
        <f t="shared" si="21"/>
        <v>0</v>
      </c>
      <c r="AC23" t="b">
        <f t="shared" si="15"/>
        <v>0</v>
      </c>
      <c r="AD23" t="b">
        <f t="shared" si="16"/>
        <v>0</v>
      </c>
      <c r="AE23" t="b">
        <f t="shared" si="22"/>
        <v>0</v>
      </c>
      <c r="AF23" t="b">
        <f t="shared" si="17"/>
        <v>0</v>
      </c>
      <c r="AG23" t="b">
        <f t="shared" si="18"/>
        <v>0</v>
      </c>
      <c r="AH23" t="b">
        <f t="shared" si="19"/>
        <v>0</v>
      </c>
    </row>
    <row r="24" spans="1:34" x14ac:dyDescent="0.2">
      <c r="A24" s="21" t="s">
        <v>16</v>
      </c>
      <c r="B24" s="21">
        <v>4.1546924509999998</v>
      </c>
      <c r="C24" s="21">
        <v>72</v>
      </c>
      <c r="D24" s="21" t="s">
        <v>9</v>
      </c>
      <c r="E24" s="21" t="s">
        <v>86</v>
      </c>
      <c r="F24" s="21">
        <v>1</v>
      </c>
      <c r="G24" s="21">
        <v>0</v>
      </c>
      <c r="H24" s="21">
        <v>0.5</v>
      </c>
      <c r="I24" s="21">
        <v>1</v>
      </c>
      <c r="J24" s="21" t="s">
        <v>73</v>
      </c>
      <c r="K24" s="10">
        <v>1</v>
      </c>
      <c r="L24" t="b">
        <f t="shared" si="3"/>
        <v>1</v>
      </c>
      <c r="M24" t="b">
        <f t="shared" si="4"/>
        <v>1</v>
      </c>
      <c r="N24" t="b">
        <f t="shared" si="5"/>
        <v>0</v>
      </c>
      <c r="O24" t="b">
        <f t="shared" si="6"/>
        <v>0</v>
      </c>
      <c r="P24" t="b">
        <f t="shared" si="7"/>
        <v>1</v>
      </c>
      <c r="Q24" t="b">
        <f t="shared" si="8"/>
        <v>1</v>
      </c>
      <c r="R24" t="b">
        <f t="shared" si="0"/>
        <v>1</v>
      </c>
      <c r="S24" t="b">
        <f t="shared" si="9"/>
        <v>1</v>
      </c>
      <c r="T24" t="b">
        <f t="shared" si="1"/>
        <v>0</v>
      </c>
      <c r="U24" t="b">
        <f t="shared" si="2"/>
        <v>0</v>
      </c>
      <c r="V24" t="b">
        <f t="shared" si="10"/>
        <v>0</v>
      </c>
      <c r="W24" t="b">
        <f t="shared" si="11"/>
        <v>0</v>
      </c>
      <c r="X24" t="b">
        <f t="shared" si="12"/>
        <v>0</v>
      </c>
      <c r="Y24" t="b">
        <f t="shared" si="13"/>
        <v>0</v>
      </c>
      <c r="Z24" t="b">
        <f t="shared" si="14"/>
        <v>0</v>
      </c>
      <c r="AA24" t="b">
        <f t="shared" si="20"/>
        <v>1</v>
      </c>
      <c r="AB24" t="b">
        <f t="shared" si="21"/>
        <v>1</v>
      </c>
      <c r="AC24" t="b">
        <f t="shared" si="15"/>
        <v>0</v>
      </c>
      <c r="AD24" t="b">
        <f t="shared" si="16"/>
        <v>0</v>
      </c>
      <c r="AE24" t="b">
        <f t="shared" si="22"/>
        <v>0</v>
      </c>
      <c r="AF24" t="b">
        <f t="shared" si="17"/>
        <v>0</v>
      </c>
      <c r="AG24" t="b">
        <f t="shared" si="18"/>
        <v>0</v>
      </c>
      <c r="AH24" t="b">
        <f t="shared" si="19"/>
        <v>0</v>
      </c>
    </row>
    <row r="25" spans="1:34" x14ac:dyDescent="0.2">
      <c r="A25" s="21" t="s">
        <v>16</v>
      </c>
      <c r="B25" s="21">
        <v>-3.9642169869999999</v>
      </c>
      <c r="C25" s="21">
        <v>61</v>
      </c>
      <c r="D25" s="21" t="s">
        <v>13</v>
      </c>
      <c r="E25" s="21" t="s">
        <v>87</v>
      </c>
      <c r="F25" s="21">
        <v>1</v>
      </c>
      <c r="G25" s="21">
        <v>0.5</v>
      </c>
      <c r="H25" s="21">
        <v>1</v>
      </c>
      <c r="I25" s="21">
        <v>0</v>
      </c>
      <c r="J25" s="21" t="s">
        <v>73</v>
      </c>
      <c r="K25" s="10">
        <v>1</v>
      </c>
      <c r="L25" t="b">
        <f t="shared" si="3"/>
        <v>0</v>
      </c>
      <c r="M25" t="b">
        <f t="shared" si="4"/>
        <v>1</v>
      </c>
      <c r="N25" t="b">
        <f t="shared" si="5"/>
        <v>0</v>
      </c>
      <c r="O25" t="b">
        <f t="shared" si="6"/>
        <v>1</v>
      </c>
      <c r="P25" t="b">
        <f t="shared" si="7"/>
        <v>0</v>
      </c>
      <c r="Q25" t="b">
        <f t="shared" si="8"/>
        <v>1</v>
      </c>
      <c r="R25" t="b">
        <f t="shared" si="0"/>
        <v>1</v>
      </c>
      <c r="S25" t="b">
        <f t="shared" si="9"/>
        <v>0</v>
      </c>
      <c r="T25" t="b">
        <f t="shared" si="1"/>
        <v>0</v>
      </c>
      <c r="U25" t="b">
        <f t="shared" si="2"/>
        <v>0</v>
      </c>
      <c r="V25" t="b">
        <f t="shared" si="10"/>
        <v>0</v>
      </c>
      <c r="W25" t="b">
        <f t="shared" si="11"/>
        <v>0</v>
      </c>
      <c r="X25" t="b">
        <f t="shared" si="12"/>
        <v>0</v>
      </c>
      <c r="Y25" t="b">
        <f t="shared" si="13"/>
        <v>0</v>
      </c>
      <c r="Z25" t="b">
        <f t="shared" si="14"/>
        <v>0</v>
      </c>
      <c r="AA25" t="b">
        <f t="shared" si="20"/>
        <v>0</v>
      </c>
      <c r="AB25" t="b">
        <f t="shared" si="21"/>
        <v>0</v>
      </c>
      <c r="AC25" t="b">
        <f t="shared" si="15"/>
        <v>0</v>
      </c>
      <c r="AD25" t="b">
        <f t="shared" si="16"/>
        <v>0</v>
      </c>
      <c r="AE25" t="b">
        <f t="shared" si="22"/>
        <v>0</v>
      </c>
      <c r="AF25" t="b">
        <f t="shared" si="17"/>
        <v>0</v>
      </c>
      <c r="AG25" t="b">
        <f t="shared" si="18"/>
        <v>0</v>
      </c>
      <c r="AH25" t="b">
        <f t="shared" si="19"/>
        <v>0</v>
      </c>
    </row>
    <row r="26" spans="1:34" x14ac:dyDescent="0.2">
      <c r="A26" s="21" t="s">
        <v>16</v>
      </c>
      <c r="B26" s="21">
        <v>5.3135809820000004</v>
      </c>
      <c r="C26" s="21">
        <v>76</v>
      </c>
      <c r="D26" s="21" t="s">
        <v>13</v>
      </c>
      <c r="E26" s="21" t="s">
        <v>88</v>
      </c>
      <c r="F26" s="21">
        <v>1</v>
      </c>
      <c r="G26" s="21">
        <v>1</v>
      </c>
      <c r="H26" s="21">
        <v>1</v>
      </c>
      <c r="I26" s="21">
        <v>1</v>
      </c>
      <c r="J26" s="21" t="s">
        <v>73</v>
      </c>
      <c r="K26" s="10">
        <v>1</v>
      </c>
      <c r="L26" t="b">
        <f t="shared" si="3"/>
        <v>1</v>
      </c>
      <c r="M26" t="b">
        <f t="shared" si="4"/>
        <v>1</v>
      </c>
      <c r="N26" t="b">
        <f t="shared" si="5"/>
        <v>1</v>
      </c>
      <c r="O26" t="b">
        <f t="shared" si="6"/>
        <v>1</v>
      </c>
      <c r="P26" t="b">
        <f t="shared" si="7"/>
        <v>1</v>
      </c>
      <c r="Q26" t="b">
        <f t="shared" si="8"/>
        <v>1</v>
      </c>
      <c r="R26" t="b">
        <f t="shared" si="0"/>
        <v>1</v>
      </c>
      <c r="S26" t="b">
        <f t="shared" si="9"/>
        <v>1</v>
      </c>
      <c r="T26" t="b">
        <f t="shared" si="1"/>
        <v>0</v>
      </c>
      <c r="U26" t="b">
        <f t="shared" si="2"/>
        <v>1</v>
      </c>
      <c r="V26" t="b">
        <f t="shared" si="10"/>
        <v>0</v>
      </c>
      <c r="W26" t="b">
        <f t="shared" si="11"/>
        <v>0</v>
      </c>
      <c r="X26" t="b">
        <f t="shared" si="12"/>
        <v>0</v>
      </c>
      <c r="Y26" t="b">
        <f t="shared" si="13"/>
        <v>0</v>
      </c>
      <c r="Z26" t="b">
        <f t="shared" si="14"/>
        <v>0</v>
      </c>
      <c r="AA26" t="b">
        <f t="shared" si="20"/>
        <v>1</v>
      </c>
      <c r="AB26" t="b">
        <f t="shared" si="21"/>
        <v>1</v>
      </c>
      <c r="AC26" t="b">
        <f t="shared" si="15"/>
        <v>1</v>
      </c>
      <c r="AD26" t="b">
        <f t="shared" si="16"/>
        <v>0</v>
      </c>
      <c r="AE26" t="b">
        <f t="shared" si="22"/>
        <v>0</v>
      </c>
      <c r="AF26" t="b">
        <f t="shared" si="17"/>
        <v>0</v>
      </c>
      <c r="AG26" t="b">
        <f t="shared" si="18"/>
        <v>0</v>
      </c>
      <c r="AH26" t="b">
        <f t="shared" si="19"/>
        <v>0</v>
      </c>
    </row>
    <row r="27" spans="1:34" x14ac:dyDescent="0.2">
      <c r="A27" s="10" t="s">
        <v>16</v>
      </c>
      <c r="B27" s="10">
        <v>-1.274989098</v>
      </c>
      <c r="C27" s="10">
        <v>65</v>
      </c>
      <c r="D27" s="10" t="s">
        <v>13</v>
      </c>
      <c r="E27" s="10" t="s">
        <v>45</v>
      </c>
      <c r="F27" s="10">
        <v>0</v>
      </c>
      <c r="G27" s="10">
        <v>0</v>
      </c>
      <c r="H27" s="10">
        <v>0</v>
      </c>
      <c r="I27" s="10">
        <v>0</v>
      </c>
      <c r="J27" s="10" t="s">
        <v>73</v>
      </c>
      <c r="K27" s="10">
        <v>1</v>
      </c>
      <c r="L27" t="b">
        <f t="shared" si="3"/>
        <v>0</v>
      </c>
      <c r="M27" t="b">
        <f t="shared" si="4"/>
        <v>0</v>
      </c>
      <c r="N27" t="b">
        <f t="shared" si="5"/>
        <v>0</v>
      </c>
      <c r="O27" t="b">
        <f t="shared" si="6"/>
        <v>0</v>
      </c>
      <c r="P27" t="b">
        <f t="shared" si="7"/>
        <v>0</v>
      </c>
      <c r="Q27" t="b">
        <f t="shared" si="8"/>
        <v>0</v>
      </c>
      <c r="R27" t="b">
        <f t="shared" si="0"/>
        <v>0</v>
      </c>
      <c r="S27" t="b">
        <f t="shared" si="9"/>
        <v>0</v>
      </c>
      <c r="T27" t="b">
        <f t="shared" si="1"/>
        <v>0</v>
      </c>
      <c r="U27" t="b">
        <f t="shared" si="2"/>
        <v>0</v>
      </c>
      <c r="V27" t="b">
        <f t="shared" si="10"/>
        <v>0</v>
      </c>
      <c r="W27" t="b">
        <f t="shared" si="11"/>
        <v>0</v>
      </c>
      <c r="X27" t="b">
        <f t="shared" si="12"/>
        <v>0</v>
      </c>
      <c r="Y27" t="b">
        <f t="shared" si="13"/>
        <v>0</v>
      </c>
      <c r="Z27" t="b">
        <f t="shared" si="14"/>
        <v>0</v>
      </c>
      <c r="AA27" t="b">
        <f t="shared" si="20"/>
        <v>0</v>
      </c>
      <c r="AB27" t="b">
        <f t="shared" si="21"/>
        <v>0</v>
      </c>
      <c r="AC27" t="b">
        <f t="shared" si="15"/>
        <v>0</v>
      </c>
      <c r="AD27" t="b">
        <f t="shared" si="16"/>
        <v>0</v>
      </c>
      <c r="AE27" t="b">
        <f t="shared" si="22"/>
        <v>0</v>
      </c>
      <c r="AF27" t="b">
        <f t="shared" si="17"/>
        <v>0</v>
      </c>
      <c r="AG27" t="b">
        <f t="shared" si="18"/>
        <v>0</v>
      </c>
      <c r="AH27" t="b">
        <f t="shared" si="19"/>
        <v>0</v>
      </c>
    </row>
    <row r="28" spans="1:34" x14ac:dyDescent="0.2">
      <c r="A28" s="10" t="s">
        <v>16</v>
      </c>
      <c r="B28" s="10">
        <v>6.8392871980000001</v>
      </c>
      <c r="C28" s="10">
        <v>73</v>
      </c>
      <c r="D28" s="10" t="s">
        <v>13</v>
      </c>
      <c r="E28" s="10" t="s">
        <v>89</v>
      </c>
      <c r="F28" s="10">
        <v>0</v>
      </c>
      <c r="G28" s="10">
        <v>0</v>
      </c>
      <c r="H28" s="10">
        <v>0</v>
      </c>
      <c r="I28" s="10">
        <v>0</v>
      </c>
      <c r="J28" s="10" t="s">
        <v>73</v>
      </c>
      <c r="K28" s="10">
        <v>1</v>
      </c>
      <c r="L28" t="b">
        <f t="shared" si="3"/>
        <v>1</v>
      </c>
      <c r="M28" t="b">
        <f t="shared" si="4"/>
        <v>0</v>
      </c>
      <c r="N28" t="b">
        <f t="shared" si="5"/>
        <v>0</v>
      </c>
      <c r="O28" t="b">
        <f t="shared" si="6"/>
        <v>0</v>
      </c>
      <c r="P28" t="b">
        <f t="shared" si="7"/>
        <v>0</v>
      </c>
      <c r="Q28" t="b">
        <f t="shared" si="8"/>
        <v>0</v>
      </c>
      <c r="R28" t="b">
        <f t="shared" si="0"/>
        <v>0</v>
      </c>
      <c r="S28" t="b">
        <f t="shared" si="9"/>
        <v>0</v>
      </c>
      <c r="T28" t="b">
        <f t="shared" si="1"/>
        <v>0</v>
      </c>
      <c r="U28" t="b">
        <f t="shared" si="2"/>
        <v>0</v>
      </c>
      <c r="V28" t="b">
        <f t="shared" si="10"/>
        <v>0</v>
      </c>
      <c r="W28" t="b">
        <f t="shared" si="11"/>
        <v>0</v>
      </c>
      <c r="X28" t="b">
        <f t="shared" si="12"/>
        <v>0</v>
      </c>
      <c r="Y28" t="b">
        <f t="shared" si="13"/>
        <v>0</v>
      </c>
      <c r="Z28" t="b">
        <f t="shared" si="14"/>
        <v>0</v>
      </c>
      <c r="AA28" t="b">
        <f t="shared" si="20"/>
        <v>0</v>
      </c>
      <c r="AB28" t="b">
        <f t="shared" si="21"/>
        <v>0</v>
      </c>
      <c r="AC28" t="b">
        <f t="shared" si="15"/>
        <v>0</v>
      </c>
      <c r="AD28" t="b">
        <f t="shared" si="16"/>
        <v>0</v>
      </c>
      <c r="AE28" t="b">
        <f t="shared" si="22"/>
        <v>0</v>
      </c>
      <c r="AF28" t="b">
        <f t="shared" si="17"/>
        <v>0</v>
      </c>
      <c r="AG28" t="b">
        <f t="shared" si="18"/>
        <v>0</v>
      </c>
      <c r="AH28" t="b">
        <f t="shared" si="19"/>
        <v>0</v>
      </c>
    </row>
    <row r="29" spans="1:34" x14ac:dyDescent="0.2">
      <c r="A29" s="21" t="s">
        <v>16</v>
      </c>
      <c r="B29" s="21">
        <v>1.0274295120000001</v>
      </c>
      <c r="C29" s="21">
        <v>53</v>
      </c>
      <c r="D29" s="21" t="s">
        <v>9</v>
      </c>
      <c r="E29" s="21" t="s">
        <v>15</v>
      </c>
      <c r="F29" s="21">
        <v>1</v>
      </c>
      <c r="G29" s="21">
        <v>0.5</v>
      </c>
      <c r="H29" s="21">
        <v>0.5</v>
      </c>
      <c r="I29" s="21">
        <v>1</v>
      </c>
      <c r="J29" s="21" t="s">
        <v>73</v>
      </c>
      <c r="K29" s="10">
        <v>1</v>
      </c>
      <c r="L29" t="b">
        <f t="shared" si="3"/>
        <v>1</v>
      </c>
      <c r="M29" t="b">
        <f t="shared" si="4"/>
        <v>1</v>
      </c>
      <c r="N29" t="b">
        <f t="shared" si="5"/>
        <v>0</v>
      </c>
      <c r="O29" t="b">
        <f t="shared" si="6"/>
        <v>0</v>
      </c>
      <c r="P29" t="b">
        <f t="shared" si="7"/>
        <v>1</v>
      </c>
      <c r="Q29" t="b">
        <f t="shared" si="8"/>
        <v>1</v>
      </c>
      <c r="R29" t="b">
        <f t="shared" si="0"/>
        <v>1</v>
      </c>
      <c r="S29" t="b">
        <f t="shared" si="9"/>
        <v>1</v>
      </c>
      <c r="T29" t="b">
        <f t="shared" si="1"/>
        <v>0</v>
      </c>
      <c r="U29" t="b">
        <f t="shared" si="2"/>
        <v>0</v>
      </c>
      <c r="V29" t="b">
        <f t="shared" si="10"/>
        <v>0</v>
      </c>
      <c r="W29" t="b">
        <f t="shared" si="11"/>
        <v>0</v>
      </c>
      <c r="X29" t="b">
        <f t="shared" si="12"/>
        <v>0</v>
      </c>
      <c r="Y29" t="b">
        <f t="shared" si="13"/>
        <v>0</v>
      </c>
      <c r="Z29" t="b">
        <f t="shared" si="14"/>
        <v>0</v>
      </c>
      <c r="AA29" t="b">
        <f t="shared" si="20"/>
        <v>1</v>
      </c>
      <c r="AB29" t="b">
        <f t="shared" si="21"/>
        <v>1</v>
      </c>
      <c r="AC29" t="b">
        <f t="shared" si="15"/>
        <v>0</v>
      </c>
      <c r="AD29" t="b">
        <f t="shared" si="16"/>
        <v>0</v>
      </c>
      <c r="AE29" t="b">
        <f t="shared" si="22"/>
        <v>0</v>
      </c>
      <c r="AF29" t="b">
        <f t="shared" si="17"/>
        <v>0</v>
      </c>
      <c r="AG29" t="b">
        <f t="shared" si="18"/>
        <v>0</v>
      </c>
      <c r="AH29" t="b">
        <f t="shared" si="19"/>
        <v>0</v>
      </c>
    </row>
    <row r="30" spans="1:34" x14ac:dyDescent="0.2">
      <c r="A30" s="10" t="s">
        <v>16</v>
      </c>
      <c r="B30" s="10">
        <v>0.45891792199999998</v>
      </c>
      <c r="C30" s="10">
        <v>68</v>
      </c>
      <c r="D30" s="10" t="s">
        <v>9</v>
      </c>
      <c r="E30" s="10" t="s">
        <v>90</v>
      </c>
      <c r="F30" s="10">
        <v>0.5</v>
      </c>
      <c r="G30" s="10">
        <v>1</v>
      </c>
      <c r="H30" s="10">
        <v>0.5</v>
      </c>
      <c r="I30" s="10">
        <v>1</v>
      </c>
      <c r="J30" s="10" t="s">
        <v>73</v>
      </c>
      <c r="K30" s="10">
        <v>1</v>
      </c>
      <c r="L30" t="b">
        <f t="shared" si="3"/>
        <v>1</v>
      </c>
      <c r="M30" t="b">
        <f t="shared" si="4"/>
        <v>0</v>
      </c>
      <c r="N30" t="b">
        <f t="shared" si="5"/>
        <v>1</v>
      </c>
      <c r="O30" t="b">
        <f t="shared" si="6"/>
        <v>0</v>
      </c>
      <c r="P30" t="b">
        <f t="shared" si="7"/>
        <v>1</v>
      </c>
      <c r="Q30" t="b">
        <f t="shared" si="8"/>
        <v>1</v>
      </c>
      <c r="R30" t="b">
        <f t="shared" si="0"/>
        <v>0</v>
      </c>
      <c r="S30" t="b">
        <f t="shared" si="9"/>
        <v>0</v>
      </c>
      <c r="T30" t="b">
        <f t="shared" si="1"/>
        <v>1</v>
      </c>
      <c r="U30" t="b">
        <f t="shared" si="2"/>
        <v>0</v>
      </c>
      <c r="V30" t="b">
        <f t="shared" si="10"/>
        <v>0</v>
      </c>
      <c r="W30" t="b">
        <f t="shared" si="11"/>
        <v>0</v>
      </c>
      <c r="X30" t="b">
        <f t="shared" si="12"/>
        <v>1</v>
      </c>
      <c r="Y30" t="b">
        <f t="shared" si="13"/>
        <v>1</v>
      </c>
      <c r="Z30" t="b">
        <f t="shared" si="14"/>
        <v>0</v>
      </c>
      <c r="AA30" t="b">
        <f>AND(T30=TRUE,P30=TRUE)</f>
        <v>1</v>
      </c>
      <c r="AB30" t="b">
        <f>AND(AA30=TRUE,L30=TRUE)</f>
        <v>1</v>
      </c>
      <c r="AC30" t="b">
        <f t="shared" si="15"/>
        <v>1</v>
      </c>
      <c r="AD30" t="b">
        <f t="shared" si="16"/>
        <v>1</v>
      </c>
      <c r="AE30" t="b">
        <f>AND(AD30=TRUE,L30=TRUE)</f>
        <v>1</v>
      </c>
      <c r="AF30" t="b">
        <f t="shared" si="17"/>
        <v>0</v>
      </c>
      <c r="AG30" t="b">
        <f t="shared" si="18"/>
        <v>0</v>
      </c>
      <c r="AH30" t="b">
        <f t="shared" si="19"/>
        <v>0</v>
      </c>
    </row>
    <row r="31" spans="1:34" x14ac:dyDescent="0.2">
      <c r="A31" s="21" t="s">
        <v>16</v>
      </c>
      <c r="B31" s="21">
        <v>0.66475001899999997</v>
      </c>
      <c r="C31" s="21">
        <v>79</v>
      </c>
      <c r="D31" s="21" t="s">
        <v>9</v>
      </c>
      <c r="E31" s="21" t="s">
        <v>15</v>
      </c>
      <c r="F31" s="21">
        <v>1</v>
      </c>
      <c r="G31" s="21">
        <v>0</v>
      </c>
      <c r="H31" s="21">
        <v>1</v>
      </c>
      <c r="I31" s="21">
        <v>0</v>
      </c>
      <c r="J31" s="21" t="s">
        <v>73</v>
      </c>
      <c r="K31" s="10">
        <v>1</v>
      </c>
      <c r="L31" t="b">
        <f t="shared" si="3"/>
        <v>1</v>
      </c>
      <c r="M31" t="b">
        <f t="shared" si="4"/>
        <v>1</v>
      </c>
      <c r="N31" t="b">
        <f t="shared" si="5"/>
        <v>0</v>
      </c>
      <c r="O31" t="b">
        <f t="shared" si="6"/>
        <v>1</v>
      </c>
      <c r="P31" t="b">
        <f t="shared" si="7"/>
        <v>0</v>
      </c>
      <c r="Q31" t="b">
        <f t="shared" si="8"/>
        <v>1</v>
      </c>
      <c r="R31" t="b">
        <f t="shared" si="0"/>
        <v>1</v>
      </c>
      <c r="S31" t="b">
        <f t="shared" si="9"/>
        <v>1</v>
      </c>
      <c r="T31" t="b">
        <f t="shared" si="1"/>
        <v>0</v>
      </c>
      <c r="U31" t="b">
        <f t="shared" si="2"/>
        <v>0</v>
      </c>
      <c r="V31" t="b">
        <f t="shared" si="10"/>
        <v>0</v>
      </c>
      <c r="W31" t="b">
        <f t="shared" si="11"/>
        <v>0</v>
      </c>
      <c r="X31" t="b">
        <f t="shared" si="12"/>
        <v>0</v>
      </c>
      <c r="Y31" t="b">
        <f t="shared" si="13"/>
        <v>0</v>
      </c>
      <c r="Z31" t="b">
        <f t="shared" si="14"/>
        <v>0</v>
      </c>
      <c r="AA31" t="b">
        <f t="shared" si="20"/>
        <v>0</v>
      </c>
      <c r="AB31" t="b">
        <f t="shared" si="21"/>
        <v>0</v>
      </c>
      <c r="AC31" t="b">
        <f t="shared" si="15"/>
        <v>0</v>
      </c>
      <c r="AD31" t="b">
        <f t="shared" si="16"/>
        <v>0</v>
      </c>
      <c r="AE31" t="b">
        <f t="shared" si="22"/>
        <v>0</v>
      </c>
      <c r="AF31" t="b">
        <f t="shared" si="17"/>
        <v>0</v>
      </c>
      <c r="AG31" t="b">
        <f t="shared" si="18"/>
        <v>0</v>
      </c>
      <c r="AH31" t="b">
        <f t="shared" si="19"/>
        <v>0</v>
      </c>
    </row>
    <row r="32" spans="1:34" x14ac:dyDescent="0.2">
      <c r="A32" s="21" t="s">
        <v>16</v>
      </c>
      <c r="B32" s="21">
        <v>6.3362845170000002</v>
      </c>
      <c r="C32" s="21">
        <v>64</v>
      </c>
      <c r="D32" s="21" t="s">
        <v>9</v>
      </c>
      <c r="E32" s="21"/>
      <c r="F32" s="21">
        <v>1</v>
      </c>
      <c r="G32" s="21">
        <v>0.5</v>
      </c>
      <c r="H32" s="21">
        <v>1</v>
      </c>
      <c r="I32" s="21">
        <v>0</v>
      </c>
      <c r="J32" s="21" t="s">
        <v>73</v>
      </c>
      <c r="K32" s="10">
        <v>1</v>
      </c>
      <c r="L32" t="b">
        <f t="shared" si="3"/>
        <v>1</v>
      </c>
      <c r="M32" t="b">
        <f t="shared" si="4"/>
        <v>1</v>
      </c>
      <c r="N32" t="b">
        <f t="shared" si="5"/>
        <v>0</v>
      </c>
      <c r="O32" t="b">
        <f t="shared" si="6"/>
        <v>1</v>
      </c>
      <c r="P32" t="b">
        <f t="shared" si="7"/>
        <v>0</v>
      </c>
      <c r="Q32" t="b">
        <f t="shared" si="8"/>
        <v>1</v>
      </c>
      <c r="R32" t="b">
        <f t="shared" si="0"/>
        <v>1</v>
      </c>
      <c r="S32" t="b">
        <f t="shared" si="9"/>
        <v>1</v>
      </c>
      <c r="T32" t="b">
        <f t="shared" si="1"/>
        <v>0</v>
      </c>
      <c r="U32" t="b">
        <f t="shared" si="2"/>
        <v>0</v>
      </c>
      <c r="V32" t="b">
        <f t="shared" si="10"/>
        <v>0</v>
      </c>
      <c r="W32" t="b">
        <f t="shared" si="11"/>
        <v>0</v>
      </c>
      <c r="X32" t="b">
        <f t="shared" si="12"/>
        <v>0</v>
      </c>
      <c r="Y32" t="b">
        <f t="shared" si="13"/>
        <v>0</v>
      </c>
      <c r="Z32" t="b">
        <f t="shared" si="14"/>
        <v>0</v>
      </c>
      <c r="AA32" t="b">
        <f t="shared" si="20"/>
        <v>0</v>
      </c>
      <c r="AB32" t="b">
        <f t="shared" si="21"/>
        <v>0</v>
      </c>
      <c r="AC32" t="b">
        <f t="shared" si="15"/>
        <v>0</v>
      </c>
      <c r="AD32" t="b">
        <f t="shared" si="16"/>
        <v>0</v>
      </c>
      <c r="AE32" t="b">
        <f t="shared" si="22"/>
        <v>0</v>
      </c>
      <c r="AF32" t="b">
        <f t="shared" si="17"/>
        <v>0</v>
      </c>
      <c r="AG32" t="b">
        <f t="shared" si="18"/>
        <v>0</v>
      </c>
      <c r="AH32" t="b">
        <f t="shared" si="19"/>
        <v>0</v>
      </c>
    </row>
    <row r="33" spans="1:34" x14ac:dyDescent="0.2">
      <c r="A33" s="21" t="s">
        <v>16</v>
      </c>
      <c r="B33" s="23">
        <v>2.0803639129999998</v>
      </c>
      <c r="C33" s="21">
        <v>76</v>
      </c>
      <c r="D33" s="21" t="s">
        <v>13</v>
      </c>
      <c r="E33" s="21"/>
      <c r="F33" s="21">
        <v>1</v>
      </c>
      <c r="G33" s="21">
        <v>1</v>
      </c>
      <c r="H33" s="21">
        <v>1</v>
      </c>
      <c r="I33" s="21">
        <v>0</v>
      </c>
      <c r="J33" s="21" t="s">
        <v>91</v>
      </c>
      <c r="K33" s="10">
        <v>1</v>
      </c>
      <c r="L33" t="b">
        <f t="shared" si="3"/>
        <v>1</v>
      </c>
      <c r="M33" t="b">
        <f t="shared" si="4"/>
        <v>1</v>
      </c>
      <c r="N33" t="b">
        <f t="shared" si="5"/>
        <v>1</v>
      </c>
      <c r="O33" t="b">
        <f t="shared" si="6"/>
        <v>1</v>
      </c>
      <c r="P33" t="b">
        <f t="shared" si="7"/>
        <v>0</v>
      </c>
      <c r="Q33" t="b">
        <f t="shared" si="8"/>
        <v>1</v>
      </c>
      <c r="R33" t="b">
        <f t="shared" si="0"/>
        <v>1</v>
      </c>
      <c r="S33" t="b">
        <f t="shared" si="9"/>
        <v>1</v>
      </c>
      <c r="T33" t="b">
        <f t="shared" si="1"/>
        <v>0</v>
      </c>
      <c r="U33" t="b">
        <f t="shared" si="2"/>
        <v>1</v>
      </c>
      <c r="V33" t="b">
        <f t="shared" si="10"/>
        <v>0</v>
      </c>
      <c r="W33" t="b">
        <f t="shared" si="11"/>
        <v>0</v>
      </c>
      <c r="X33" t="b">
        <f t="shared" si="12"/>
        <v>0</v>
      </c>
      <c r="Y33" t="b">
        <f t="shared" si="13"/>
        <v>0</v>
      </c>
      <c r="Z33" t="b">
        <f t="shared" si="14"/>
        <v>0</v>
      </c>
      <c r="AA33" t="b">
        <f t="shared" si="20"/>
        <v>0</v>
      </c>
      <c r="AB33" t="b">
        <f t="shared" si="21"/>
        <v>0</v>
      </c>
      <c r="AC33" t="b">
        <f t="shared" si="15"/>
        <v>0</v>
      </c>
      <c r="AD33" t="b">
        <f t="shared" si="16"/>
        <v>0</v>
      </c>
      <c r="AE33" t="b">
        <f t="shared" si="22"/>
        <v>0</v>
      </c>
      <c r="AF33" t="b">
        <f t="shared" si="17"/>
        <v>0</v>
      </c>
      <c r="AG33" t="b">
        <f t="shared" si="18"/>
        <v>0</v>
      </c>
      <c r="AH33" t="b">
        <f t="shared" si="19"/>
        <v>0</v>
      </c>
    </row>
    <row r="34" spans="1:34" x14ac:dyDescent="0.2">
      <c r="A34" s="10" t="s">
        <v>16</v>
      </c>
      <c r="B34" s="24">
        <v>0.737372896</v>
      </c>
      <c r="C34" s="10">
        <v>63</v>
      </c>
      <c r="D34" s="10" t="s">
        <v>9</v>
      </c>
      <c r="E34" s="10"/>
      <c r="F34" s="10">
        <v>1</v>
      </c>
      <c r="G34" s="10">
        <v>0</v>
      </c>
      <c r="H34" s="10">
        <v>0</v>
      </c>
      <c r="I34" s="10">
        <v>0</v>
      </c>
      <c r="J34" s="10" t="s">
        <v>91</v>
      </c>
      <c r="K34" s="10">
        <v>1</v>
      </c>
      <c r="L34" t="b">
        <f t="shared" si="3"/>
        <v>1</v>
      </c>
      <c r="M34" t="b">
        <f t="shared" si="4"/>
        <v>1</v>
      </c>
      <c r="N34" t="b">
        <f t="shared" si="5"/>
        <v>0</v>
      </c>
      <c r="O34" t="b">
        <f t="shared" si="6"/>
        <v>0</v>
      </c>
      <c r="P34" t="b">
        <f t="shared" si="7"/>
        <v>0</v>
      </c>
      <c r="Q34" t="b">
        <f t="shared" si="8"/>
        <v>0</v>
      </c>
      <c r="R34" t="b">
        <f t="shared" ref="R34:R65" si="23">AND(M34=TRUE,Q34=TRUE)</f>
        <v>0</v>
      </c>
      <c r="S34" t="b">
        <f t="shared" si="9"/>
        <v>0</v>
      </c>
      <c r="T34" t="b">
        <f t="shared" ref="T34:T65" si="24">IF(F34=0.5,TRUE)</f>
        <v>0</v>
      </c>
      <c r="U34" t="b">
        <f t="shared" ref="U34:U65" si="25">AND(N34=TRUE,O34=TRUE)</f>
        <v>0</v>
      </c>
      <c r="V34" t="b">
        <f t="shared" si="10"/>
        <v>0</v>
      </c>
      <c r="W34" t="b">
        <f t="shared" si="11"/>
        <v>0</v>
      </c>
      <c r="X34" t="b">
        <f t="shared" si="12"/>
        <v>0</v>
      </c>
      <c r="Y34" t="b">
        <f t="shared" si="13"/>
        <v>0</v>
      </c>
      <c r="Z34" t="b">
        <f t="shared" si="14"/>
        <v>0</v>
      </c>
      <c r="AA34" t="b">
        <f t="shared" si="20"/>
        <v>0</v>
      </c>
      <c r="AB34" t="b">
        <f t="shared" si="21"/>
        <v>0</v>
      </c>
      <c r="AC34" t="b">
        <f t="shared" si="15"/>
        <v>0</v>
      </c>
      <c r="AD34" t="b">
        <f t="shared" si="16"/>
        <v>0</v>
      </c>
      <c r="AE34" t="b">
        <f t="shared" si="22"/>
        <v>0</v>
      </c>
      <c r="AF34" t="b">
        <f t="shared" si="17"/>
        <v>0</v>
      </c>
      <c r="AG34" t="b">
        <f t="shared" si="18"/>
        <v>0</v>
      </c>
      <c r="AH34" t="b">
        <f t="shared" si="19"/>
        <v>0</v>
      </c>
    </row>
    <row r="35" spans="1:34" x14ac:dyDescent="0.2">
      <c r="A35" s="21" t="s">
        <v>16</v>
      </c>
      <c r="B35" s="23">
        <v>4.5332755569999996</v>
      </c>
      <c r="C35" s="21">
        <v>59</v>
      </c>
      <c r="D35" s="21" t="s">
        <v>9</v>
      </c>
      <c r="E35" s="21"/>
      <c r="F35" s="21">
        <v>1</v>
      </c>
      <c r="G35" s="21">
        <v>0</v>
      </c>
      <c r="H35" s="21">
        <v>1</v>
      </c>
      <c r="I35" s="21">
        <v>1</v>
      </c>
      <c r="J35" s="21" t="s">
        <v>91</v>
      </c>
      <c r="K35" s="10">
        <v>1</v>
      </c>
      <c r="L35" t="b">
        <f t="shared" si="3"/>
        <v>1</v>
      </c>
      <c r="M35" t="b">
        <f t="shared" si="4"/>
        <v>1</v>
      </c>
      <c r="N35" t="b">
        <f t="shared" si="5"/>
        <v>0</v>
      </c>
      <c r="O35" t="b">
        <f t="shared" si="6"/>
        <v>1</v>
      </c>
      <c r="P35" t="b">
        <f t="shared" si="7"/>
        <v>1</v>
      </c>
      <c r="Q35" t="b">
        <f t="shared" si="8"/>
        <v>1</v>
      </c>
      <c r="R35" t="b">
        <f t="shared" si="23"/>
        <v>1</v>
      </c>
      <c r="S35" t="b">
        <f t="shared" si="9"/>
        <v>1</v>
      </c>
      <c r="T35" t="b">
        <f t="shared" si="24"/>
        <v>0</v>
      </c>
      <c r="U35" t="b">
        <f t="shared" si="25"/>
        <v>0</v>
      </c>
      <c r="V35" t="b">
        <f t="shared" si="10"/>
        <v>0</v>
      </c>
      <c r="W35" t="b">
        <f t="shared" si="11"/>
        <v>0</v>
      </c>
      <c r="X35" t="b">
        <f t="shared" si="12"/>
        <v>0</v>
      </c>
      <c r="Y35" t="b">
        <f t="shared" si="13"/>
        <v>0</v>
      </c>
      <c r="Z35" t="b">
        <f t="shared" si="14"/>
        <v>0</v>
      </c>
      <c r="AA35" t="b">
        <f t="shared" si="20"/>
        <v>1</v>
      </c>
      <c r="AB35" t="b">
        <f t="shared" si="21"/>
        <v>1</v>
      </c>
      <c r="AC35" t="b">
        <f t="shared" si="15"/>
        <v>0</v>
      </c>
      <c r="AD35" t="b">
        <f t="shared" si="16"/>
        <v>0</v>
      </c>
      <c r="AE35" t="b">
        <f t="shared" si="22"/>
        <v>0</v>
      </c>
      <c r="AF35" t="b">
        <f t="shared" si="17"/>
        <v>0</v>
      </c>
      <c r="AG35" t="b">
        <f t="shared" si="18"/>
        <v>0</v>
      </c>
      <c r="AH35" t="b">
        <f t="shared" si="19"/>
        <v>0</v>
      </c>
    </row>
    <row r="36" spans="1:34" x14ac:dyDescent="0.2">
      <c r="A36" s="10" t="s">
        <v>16</v>
      </c>
      <c r="B36" s="24">
        <v>-4.9148882719999998</v>
      </c>
      <c r="C36" s="10">
        <v>65</v>
      </c>
      <c r="D36" s="10" t="s">
        <v>13</v>
      </c>
      <c r="E36" s="10"/>
      <c r="F36" s="10">
        <v>1</v>
      </c>
      <c r="G36" s="10">
        <v>0</v>
      </c>
      <c r="H36" s="10">
        <v>0</v>
      </c>
      <c r="I36" s="10">
        <v>0</v>
      </c>
      <c r="J36" s="10" t="s">
        <v>91</v>
      </c>
      <c r="K36" s="10">
        <v>1</v>
      </c>
      <c r="L36" t="b">
        <f t="shared" si="3"/>
        <v>0</v>
      </c>
      <c r="M36" t="b">
        <f t="shared" si="4"/>
        <v>1</v>
      </c>
      <c r="N36" t="b">
        <f t="shared" si="5"/>
        <v>0</v>
      </c>
      <c r="O36" t="b">
        <f t="shared" si="6"/>
        <v>0</v>
      </c>
      <c r="P36" t="b">
        <f t="shared" si="7"/>
        <v>0</v>
      </c>
      <c r="Q36" t="b">
        <f t="shared" si="8"/>
        <v>0</v>
      </c>
      <c r="R36" t="b">
        <f t="shared" si="23"/>
        <v>0</v>
      </c>
      <c r="S36" t="b">
        <f t="shared" si="9"/>
        <v>0</v>
      </c>
      <c r="T36" t="b">
        <f t="shared" si="24"/>
        <v>0</v>
      </c>
      <c r="U36" t="b">
        <f t="shared" si="25"/>
        <v>0</v>
      </c>
      <c r="V36" t="b">
        <f t="shared" si="10"/>
        <v>0</v>
      </c>
      <c r="W36" t="b">
        <f t="shared" si="11"/>
        <v>0</v>
      </c>
      <c r="X36" t="b">
        <f t="shared" si="12"/>
        <v>0</v>
      </c>
      <c r="Y36" t="b">
        <f t="shared" si="13"/>
        <v>0</v>
      </c>
      <c r="Z36" t="b">
        <f t="shared" si="14"/>
        <v>0</v>
      </c>
      <c r="AA36" t="b">
        <f t="shared" si="20"/>
        <v>0</v>
      </c>
      <c r="AB36" t="b">
        <f t="shared" si="21"/>
        <v>0</v>
      </c>
      <c r="AC36" t="b">
        <f t="shared" si="15"/>
        <v>0</v>
      </c>
      <c r="AD36" t="b">
        <f t="shared" si="16"/>
        <v>0</v>
      </c>
      <c r="AE36" t="b">
        <f t="shared" si="22"/>
        <v>0</v>
      </c>
      <c r="AF36" t="b">
        <f t="shared" si="17"/>
        <v>0</v>
      </c>
      <c r="AG36" t="b">
        <f t="shared" si="18"/>
        <v>0</v>
      </c>
      <c r="AH36" t="b">
        <f t="shared" si="19"/>
        <v>0</v>
      </c>
    </row>
    <row r="37" spans="1:34" x14ac:dyDescent="0.2">
      <c r="A37" s="10" t="s">
        <v>16</v>
      </c>
      <c r="B37" s="24">
        <v>6.1564291280000001</v>
      </c>
      <c r="C37" s="10">
        <v>63</v>
      </c>
      <c r="D37" s="10" t="s">
        <v>9</v>
      </c>
      <c r="E37" s="10"/>
      <c r="F37" s="10">
        <v>1</v>
      </c>
      <c r="G37" s="10">
        <v>0</v>
      </c>
      <c r="H37" s="10">
        <v>0</v>
      </c>
      <c r="I37" s="10">
        <v>0</v>
      </c>
      <c r="J37" s="10" t="s">
        <v>91</v>
      </c>
      <c r="K37" s="10">
        <v>1</v>
      </c>
      <c r="L37" t="b">
        <f t="shared" si="3"/>
        <v>1</v>
      </c>
      <c r="M37" t="b">
        <f t="shared" si="4"/>
        <v>1</v>
      </c>
      <c r="N37" t="b">
        <f t="shared" si="5"/>
        <v>0</v>
      </c>
      <c r="O37" t="b">
        <f t="shared" si="6"/>
        <v>0</v>
      </c>
      <c r="P37" t="b">
        <f t="shared" si="7"/>
        <v>0</v>
      </c>
      <c r="Q37" t="b">
        <f t="shared" si="8"/>
        <v>0</v>
      </c>
      <c r="R37" t="b">
        <f t="shared" si="23"/>
        <v>0</v>
      </c>
      <c r="S37" t="b">
        <f t="shared" si="9"/>
        <v>0</v>
      </c>
      <c r="T37" t="b">
        <f t="shared" si="24"/>
        <v>0</v>
      </c>
      <c r="U37" t="b">
        <f t="shared" si="25"/>
        <v>0</v>
      </c>
      <c r="V37" t="b">
        <f t="shared" si="10"/>
        <v>0</v>
      </c>
      <c r="W37" t="b">
        <f t="shared" si="11"/>
        <v>0</v>
      </c>
      <c r="X37" t="b">
        <f t="shared" si="12"/>
        <v>0</v>
      </c>
      <c r="Y37" t="b">
        <f t="shared" si="13"/>
        <v>0</v>
      </c>
      <c r="Z37" t="b">
        <f t="shared" si="14"/>
        <v>0</v>
      </c>
      <c r="AA37" t="b">
        <f t="shared" si="20"/>
        <v>0</v>
      </c>
      <c r="AB37" t="b">
        <f t="shared" si="21"/>
        <v>0</v>
      </c>
      <c r="AC37" t="b">
        <f t="shared" si="15"/>
        <v>0</v>
      </c>
      <c r="AD37" t="b">
        <f t="shared" si="16"/>
        <v>0</v>
      </c>
      <c r="AE37" t="b">
        <f t="shared" si="22"/>
        <v>0</v>
      </c>
      <c r="AF37" t="b">
        <f t="shared" si="17"/>
        <v>0</v>
      </c>
      <c r="AG37" t="b">
        <f t="shared" si="18"/>
        <v>0</v>
      </c>
      <c r="AH37" t="b">
        <f t="shared" si="19"/>
        <v>0</v>
      </c>
    </row>
    <row r="38" spans="1:34" x14ac:dyDescent="0.2">
      <c r="A38" s="21" t="s">
        <v>16</v>
      </c>
      <c r="B38" s="23">
        <v>-0.96570313910000005</v>
      </c>
      <c r="C38" s="21">
        <v>74</v>
      </c>
      <c r="D38" s="21" t="s">
        <v>9</v>
      </c>
      <c r="E38" s="21"/>
      <c r="F38" s="21">
        <v>1</v>
      </c>
      <c r="G38" s="21">
        <v>1</v>
      </c>
      <c r="H38" s="21">
        <v>0</v>
      </c>
      <c r="I38" s="21">
        <v>0</v>
      </c>
      <c r="J38" s="21" t="s">
        <v>91</v>
      </c>
      <c r="K38" s="10">
        <v>1</v>
      </c>
      <c r="L38" t="b">
        <f t="shared" si="3"/>
        <v>0</v>
      </c>
      <c r="M38" t="b">
        <f t="shared" si="4"/>
        <v>1</v>
      </c>
      <c r="N38" t="b">
        <f t="shared" si="5"/>
        <v>1</v>
      </c>
      <c r="O38" t="b">
        <f t="shared" si="6"/>
        <v>0</v>
      </c>
      <c r="P38" t="b">
        <f t="shared" si="7"/>
        <v>0</v>
      </c>
      <c r="Q38" t="b">
        <f t="shared" si="8"/>
        <v>1</v>
      </c>
      <c r="R38" t="b">
        <f t="shared" si="23"/>
        <v>1</v>
      </c>
      <c r="S38" t="b">
        <f t="shared" si="9"/>
        <v>0</v>
      </c>
      <c r="T38" t="b">
        <f t="shared" si="24"/>
        <v>0</v>
      </c>
      <c r="U38" t="b">
        <f t="shared" si="25"/>
        <v>0</v>
      </c>
      <c r="V38" t="b">
        <f t="shared" si="10"/>
        <v>0</v>
      </c>
      <c r="W38" t="b">
        <f t="shared" si="11"/>
        <v>0</v>
      </c>
      <c r="X38" t="b">
        <f t="shared" si="12"/>
        <v>0</v>
      </c>
      <c r="Y38" t="b">
        <f t="shared" si="13"/>
        <v>0</v>
      </c>
      <c r="Z38" t="b">
        <f t="shared" si="14"/>
        <v>0</v>
      </c>
      <c r="AA38" t="b">
        <f t="shared" si="20"/>
        <v>0</v>
      </c>
      <c r="AB38" t="b">
        <f t="shared" si="21"/>
        <v>0</v>
      </c>
      <c r="AC38" t="b">
        <f t="shared" si="15"/>
        <v>0</v>
      </c>
      <c r="AD38" t="b">
        <f t="shared" si="16"/>
        <v>0</v>
      </c>
      <c r="AE38" t="b">
        <f t="shared" si="22"/>
        <v>0</v>
      </c>
      <c r="AF38" t="b">
        <f t="shared" si="17"/>
        <v>0</v>
      </c>
      <c r="AG38" t="b">
        <f t="shared" si="18"/>
        <v>0</v>
      </c>
      <c r="AH38" t="b">
        <f t="shared" si="19"/>
        <v>0</v>
      </c>
    </row>
    <row r="39" spans="1:34" x14ac:dyDescent="0.2">
      <c r="A39" s="10" t="s">
        <v>16</v>
      </c>
      <c r="B39" s="24">
        <v>7.6217001560000002</v>
      </c>
      <c r="C39" s="10">
        <v>75</v>
      </c>
      <c r="D39" s="10" t="s">
        <v>9</v>
      </c>
      <c r="E39" s="10"/>
      <c r="F39" s="10">
        <v>1</v>
      </c>
      <c r="G39" s="10">
        <v>0.5</v>
      </c>
      <c r="H39" s="10">
        <v>0</v>
      </c>
      <c r="I39" s="10">
        <v>0.5</v>
      </c>
      <c r="J39" s="10" t="s">
        <v>91</v>
      </c>
      <c r="K39" s="10">
        <v>1</v>
      </c>
      <c r="L39" t="b">
        <f t="shared" si="3"/>
        <v>1</v>
      </c>
      <c r="M39" t="b">
        <f t="shared" si="4"/>
        <v>1</v>
      </c>
      <c r="N39" t="b">
        <f t="shared" si="5"/>
        <v>0</v>
      </c>
      <c r="O39" t="b">
        <f t="shared" si="6"/>
        <v>0</v>
      </c>
      <c r="P39" t="b">
        <f t="shared" si="7"/>
        <v>0</v>
      </c>
      <c r="Q39" t="b">
        <f t="shared" si="8"/>
        <v>0</v>
      </c>
      <c r="R39" t="b">
        <f t="shared" si="23"/>
        <v>0</v>
      </c>
      <c r="S39" t="b">
        <f t="shared" si="9"/>
        <v>0</v>
      </c>
      <c r="T39" t="b">
        <f t="shared" si="24"/>
        <v>0</v>
      </c>
      <c r="U39" t="b">
        <f t="shared" si="25"/>
        <v>0</v>
      </c>
      <c r="V39" t="b">
        <f t="shared" si="10"/>
        <v>0</v>
      </c>
      <c r="W39" t="b">
        <f t="shared" si="11"/>
        <v>0</v>
      </c>
      <c r="X39" t="b">
        <f t="shared" si="12"/>
        <v>0</v>
      </c>
      <c r="Y39" t="b">
        <f t="shared" si="13"/>
        <v>0</v>
      </c>
      <c r="Z39" t="b">
        <f t="shared" si="14"/>
        <v>0</v>
      </c>
      <c r="AA39" t="b">
        <f t="shared" si="20"/>
        <v>0</v>
      </c>
      <c r="AB39" t="b">
        <f t="shared" si="21"/>
        <v>0</v>
      </c>
      <c r="AC39" t="b">
        <f t="shared" si="15"/>
        <v>0</v>
      </c>
      <c r="AD39" t="b">
        <f t="shared" si="16"/>
        <v>0</v>
      </c>
      <c r="AE39" t="b">
        <f t="shared" si="22"/>
        <v>0</v>
      </c>
      <c r="AF39" t="b">
        <f t="shared" si="17"/>
        <v>0</v>
      </c>
      <c r="AG39" t="b">
        <f t="shared" si="18"/>
        <v>0</v>
      </c>
      <c r="AH39" t="b">
        <f t="shared" si="19"/>
        <v>0</v>
      </c>
    </row>
    <row r="40" spans="1:34" x14ac:dyDescent="0.2">
      <c r="A40" s="21" t="s">
        <v>16</v>
      </c>
      <c r="B40" s="23">
        <v>4.2917910519999998</v>
      </c>
      <c r="C40" s="21">
        <v>62</v>
      </c>
      <c r="D40" s="21" t="s">
        <v>13</v>
      </c>
      <c r="E40" s="21"/>
      <c r="F40" s="21">
        <v>1</v>
      </c>
      <c r="G40" s="21">
        <v>0</v>
      </c>
      <c r="H40" s="21">
        <v>0</v>
      </c>
      <c r="I40" s="21">
        <v>1</v>
      </c>
      <c r="J40" s="21" t="s">
        <v>91</v>
      </c>
      <c r="K40" s="10">
        <v>1</v>
      </c>
      <c r="L40" t="b">
        <f t="shared" si="3"/>
        <v>1</v>
      </c>
      <c r="M40" t="b">
        <f t="shared" si="4"/>
        <v>1</v>
      </c>
      <c r="N40" t="b">
        <f t="shared" si="5"/>
        <v>0</v>
      </c>
      <c r="O40" t="b">
        <f t="shared" si="6"/>
        <v>0</v>
      </c>
      <c r="P40" t="b">
        <f t="shared" si="7"/>
        <v>1</v>
      </c>
      <c r="Q40" t="b">
        <f t="shared" si="8"/>
        <v>1</v>
      </c>
      <c r="R40" t="b">
        <f t="shared" si="23"/>
        <v>1</v>
      </c>
      <c r="S40" t="b">
        <f t="shared" si="9"/>
        <v>1</v>
      </c>
      <c r="T40" t="b">
        <f t="shared" si="24"/>
        <v>0</v>
      </c>
      <c r="U40" t="b">
        <f t="shared" si="25"/>
        <v>0</v>
      </c>
      <c r="V40" t="b">
        <f t="shared" si="10"/>
        <v>0</v>
      </c>
      <c r="W40" t="b">
        <f t="shared" si="11"/>
        <v>0</v>
      </c>
      <c r="X40" t="b">
        <f t="shared" si="12"/>
        <v>0</v>
      </c>
      <c r="Y40" t="b">
        <f t="shared" si="13"/>
        <v>0</v>
      </c>
      <c r="Z40" t="b">
        <f t="shared" si="14"/>
        <v>0</v>
      </c>
      <c r="AA40" t="b">
        <f t="shared" si="20"/>
        <v>1</v>
      </c>
      <c r="AB40" t="b">
        <f t="shared" si="21"/>
        <v>1</v>
      </c>
      <c r="AC40" t="b">
        <f t="shared" si="15"/>
        <v>0</v>
      </c>
      <c r="AD40" t="b">
        <f t="shared" si="16"/>
        <v>0</v>
      </c>
      <c r="AE40" t="b">
        <f t="shared" si="22"/>
        <v>0</v>
      </c>
      <c r="AF40" t="b">
        <f t="shared" si="17"/>
        <v>0</v>
      </c>
      <c r="AG40" t="b">
        <f t="shared" si="18"/>
        <v>0</v>
      </c>
      <c r="AH40" t="b">
        <f t="shared" si="19"/>
        <v>0</v>
      </c>
    </row>
    <row r="41" spans="1:34" x14ac:dyDescent="0.2">
      <c r="A41" s="10" t="s">
        <v>16</v>
      </c>
      <c r="B41" s="24">
        <v>7.2552489189999996</v>
      </c>
      <c r="C41" s="10">
        <v>62</v>
      </c>
      <c r="D41" s="10" t="s">
        <v>9</v>
      </c>
      <c r="E41" s="10"/>
      <c r="F41" s="10">
        <v>1</v>
      </c>
      <c r="G41" s="10">
        <v>0</v>
      </c>
      <c r="H41" s="10">
        <v>0</v>
      </c>
      <c r="I41" s="10">
        <v>0</v>
      </c>
      <c r="J41" s="10" t="s">
        <v>91</v>
      </c>
      <c r="K41" s="10">
        <v>1</v>
      </c>
      <c r="L41" t="b">
        <f t="shared" si="3"/>
        <v>1</v>
      </c>
      <c r="M41" t="b">
        <f t="shared" si="4"/>
        <v>1</v>
      </c>
      <c r="N41" t="b">
        <f t="shared" si="5"/>
        <v>0</v>
      </c>
      <c r="O41" t="b">
        <f t="shared" si="6"/>
        <v>0</v>
      </c>
      <c r="P41" t="b">
        <f t="shared" si="7"/>
        <v>0</v>
      </c>
      <c r="Q41" t="b">
        <f t="shared" si="8"/>
        <v>0</v>
      </c>
      <c r="R41" t="b">
        <f t="shared" si="23"/>
        <v>0</v>
      </c>
      <c r="S41" t="b">
        <f t="shared" si="9"/>
        <v>0</v>
      </c>
      <c r="T41" t="b">
        <f t="shared" si="24"/>
        <v>0</v>
      </c>
      <c r="U41" t="b">
        <f t="shared" si="25"/>
        <v>0</v>
      </c>
      <c r="V41" t="b">
        <f t="shared" si="10"/>
        <v>0</v>
      </c>
      <c r="W41" t="b">
        <f t="shared" si="11"/>
        <v>0</v>
      </c>
      <c r="X41" t="b">
        <f t="shared" si="12"/>
        <v>0</v>
      </c>
      <c r="Y41" t="b">
        <f t="shared" si="13"/>
        <v>0</v>
      </c>
      <c r="Z41" t="b">
        <f t="shared" si="14"/>
        <v>0</v>
      </c>
      <c r="AA41" t="b">
        <f t="shared" si="20"/>
        <v>0</v>
      </c>
      <c r="AB41" t="b">
        <f t="shared" si="21"/>
        <v>0</v>
      </c>
      <c r="AC41" t="b">
        <f t="shared" si="15"/>
        <v>0</v>
      </c>
      <c r="AD41" t="b">
        <f t="shared" si="16"/>
        <v>0</v>
      </c>
      <c r="AE41" t="b">
        <f t="shared" si="22"/>
        <v>0</v>
      </c>
      <c r="AF41" t="b">
        <f t="shared" si="17"/>
        <v>0</v>
      </c>
      <c r="AG41" t="b">
        <f t="shared" si="18"/>
        <v>0</v>
      </c>
      <c r="AH41" t="b">
        <f t="shared" si="19"/>
        <v>0</v>
      </c>
    </row>
    <row r="42" spans="1:34" x14ac:dyDescent="0.2">
      <c r="A42" s="21" t="s">
        <v>16</v>
      </c>
      <c r="B42" s="23">
        <v>4.4798871480000004</v>
      </c>
      <c r="C42" s="21">
        <v>60</v>
      </c>
      <c r="D42" s="21" t="s">
        <v>9</v>
      </c>
      <c r="E42" s="21"/>
      <c r="F42" s="21">
        <v>1</v>
      </c>
      <c r="G42" s="21">
        <v>1</v>
      </c>
      <c r="H42" s="21">
        <v>0</v>
      </c>
      <c r="I42" s="21">
        <v>1</v>
      </c>
      <c r="J42" s="21" t="s">
        <v>91</v>
      </c>
      <c r="K42" s="10">
        <v>1</v>
      </c>
      <c r="L42" t="b">
        <f t="shared" si="3"/>
        <v>1</v>
      </c>
      <c r="M42" t="b">
        <f t="shared" si="4"/>
        <v>1</v>
      </c>
      <c r="N42" t="b">
        <f t="shared" si="5"/>
        <v>1</v>
      </c>
      <c r="O42" t="b">
        <f t="shared" si="6"/>
        <v>0</v>
      </c>
      <c r="P42" t="b">
        <f t="shared" si="7"/>
        <v>1</v>
      </c>
      <c r="Q42" t="b">
        <f t="shared" si="8"/>
        <v>1</v>
      </c>
      <c r="R42" t="b">
        <f t="shared" si="23"/>
        <v>1</v>
      </c>
      <c r="S42" t="b">
        <f t="shared" si="9"/>
        <v>1</v>
      </c>
      <c r="T42" t="b">
        <f t="shared" si="24"/>
        <v>0</v>
      </c>
      <c r="U42" t="b">
        <f t="shared" si="25"/>
        <v>0</v>
      </c>
      <c r="V42" t="b">
        <f t="shared" si="10"/>
        <v>0</v>
      </c>
      <c r="W42" t="b">
        <f t="shared" si="11"/>
        <v>0</v>
      </c>
      <c r="X42" t="b">
        <f t="shared" si="12"/>
        <v>0</v>
      </c>
      <c r="Y42" t="b">
        <f t="shared" si="13"/>
        <v>0</v>
      </c>
      <c r="Z42" t="b">
        <f t="shared" si="14"/>
        <v>0</v>
      </c>
      <c r="AA42" t="b">
        <f t="shared" si="20"/>
        <v>1</v>
      </c>
      <c r="AB42" t="b">
        <f t="shared" si="21"/>
        <v>1</v>
      </c>
      <c r="AC42" t="b">
        <f t="shared" si="15"/>
        <v>1</v>
      </c>
      <c r="AD42" t="b">
        <f t="shared" si="16"/>
        <v>0</v>
      </c>
      <c r="AE42" t="b">
        <f t="shared" si="22"/>
        <v>0</v>
      </c>
      <c r="AF42" t="b">
        <f t="shared" si="17"/>
        <v>0</v>
      </c>
      <c r="AG42" t="b">
        <f t="shared" si="18"/>
        <v>0</v>
      </c>
      <c r="AH42" t="b">
        <f t="shared" si="19"/>
        <v>0</v>
      </c>
    </row>
    <row r="43" spans="1:34" x14ac:dyDescent="0.2">
      <c r="A43" s="21" t="s">
        <v>16</v>
      </c>
      <c r="B43" s="23">
        <v>4.4268055569999998</v>
      </c>
      <c r="C43" s="21">
        <v>78</v>
      </c>
      <c r="D43" s="21" t="s">
        <v>9</v>
      </c>
      <c r="E43" s="21"/>
      <c r="F43" s="21">
        <v>1</v>
      </c>
      <c r="G43" s="21">
        <v>1</v>
      </c>
      <c r="H43" s="21">
        <v>0</v>
      </c>
      <c r="I43" s="21">
        <v>1</v>
      </c>
      <c r="J43" s="21" t="s">
        <v>91</v>
      </c>
      <c r="K43" s="10">
        <v>1</v>
      </c>
      <c r="L43" t="b">
        <f t="shared" si="3"/>
        <v>1</v>
      </c>
      <c r="M43" t="b">
        <f t="shared" si="4"/>
        <v>1</v>
      </c>
      <c r="N43" t="b">
        <f t="shared" si="5"/>
        <v>1</v>
      </c>
      <c r="O43" t="b">
        <f t="shared" si="6"/>
        <v>0</v>
      </c>
      <c r="P43" t="b">
        <f t="shared" si="7"/>
        <v>1</v>
      </c>
      <c r="Q43" t="b">
        <f t="shared" si="8"/>
        <v>1</v>
      </c>
      <c r="R43" t="b">
        <f t="shared" si="23"/>
        <v>1</v>
      </c>
      <c r="S43" t="b">
        <f t="shared" si="9"/>
        <v>1</v>
      </c>
      <c r="T43" t="b">
        <f t="shared" si="24"/>
        <v>0</v>
      </c>
      <c r="U43" t="b">
        <f t="shared" si="25"/>
        <v>0</v>
      </c>
      <c r="V43" t="b">
        <f t="shared" si="10"/>
        <v>0</v>
      </c>
      <c r="W43" t="b">
        <f t="shared" si="11"/>
        <v>0</v>
      </c>
      <c r="X43" t="b">
        <f t="shared" si="12"/>
        <v>0</v>
      </c>
      <c r="Y43" t="b">
        <f t="shared" si="13"/>
        <v>0</v>
      </c>
      <c r="Z43" t="b">
        <f t="shared" si="14"/>
        <v>0</v>
      </c>
      <c r="AA43" t="b">
        <f t="shared" si="20"/>
        <v>1</v>
      </c>
      <c r="AB43" t="b">
        <f t="shared" si="21"/>
        <v>1</v>
      </c>
      <c r="AC43" t="b">
        <f t="shared" si="15"/>
        <v>1</v>
      </c>
      <c r="AD43" t="b">
        <f t="shared" si="16"/>
        <v>0</v>
      </c>
      <c r="AE43" t="b">
        <f t="shared" si="22"/>
        <v>0</v>
      </c>
      <c r="AF43" t="b">
        <f t="shared" si="17"/>
        <v>0</v>
      </c>
      <c r="AG43" t="b">
        <f t="shared" si="18"/>
        <v>0</v>
      </c>
      <c r="AH43" t="b">
        <f t="shared" si="19"/>
        <v>0</v>
      </c>
    </row>
    <row r="44" spans="1:34" x14ac:dyDescent="0.2">
      <c r="A44" s="21" t="s">
        <v>16</v>
      </c>
      <c r="B44" s="23">
        <v>4.9676454559999996</v>
      </c>
      <c r="C44" s="21">
        <v>67</v>
      </c>
      <c r="D44" s="21" t="s">
        <v>9</v>
      </c>
      <c r="E44" s="21"/>
      <c r="F44" s="21">
        <v>1</v>
      </c>
      <c r="G44" s="21">
        <v>0</v>
      </c>
      <c r="H44" s="21">
        <v>1</v>
      </c>
      <c r="I44" s="21">
        <v>1</v>
      </c>
      <c r="J44" s="21" t="s">
        <v>91</v>
      </c>
      <c r="K44" s="10">
        <v>1</v>
      </c>
      <c r="L44" t="b">
        <f t="shared" si="3"/>
        <v>1</v>
      </c>
      <c r="M44" t="b">
        <f t="shared" si="4"/>
        <v>1</v>
      </c>
      <c r="N44" t="b">
        <f t="shared" si="5"/>
        <v>0</v>
      </c>
      <c r="O44" t="b">
        <f t="shared" si="6"/>
        <v>1</v>
      </c>
      <c r="P44" t="b">
        <f t="shared" si="7"/>
        <v>1</v>
      </c>
      <c r="Q44" t="b">
        <f t="shared" si="8"/>
        <v>1</v>
      </c>
      <c r="R44" t="b">
        <f t="shared" si="23"/>
        <v>1</v>
      </c>
      <c r="S44" t="b">
        <f t="shared" si="9"/>
        <v>1</v>
      </c>
      <c r="T44" t="b">
        <f t="shared" si="24"/>
        <v>0</v>
      </c>
      <c r="U44" t="b">
        <f t="shared" si="25"/>
        <v>0</v>
      </c>
      <c r="V44" t="b">
        <f t="shared" si="10"/>
        <v>0</v>
      </c>
      <c r="W44" t="b">
        <f t="shared" si="11"/>
        <v>0</v>
      </c>
      <c r="X44" t="b">
        <f t="shared" si="12"/>
        <v>0</v>
      </c>
      <c r="Y44" t="b">
        <f t="shared" si="13"/>
        <v>0</v>
      </c>
      <c r="Z44" t="b">
        <f t="shared" si="14"/>
        <v>0</v>
      </c>
      <c r="AA44" t="b">
        <f t="shared" si="20"/>
        <v>1</v>
      </c>
      <c r="AB44" t="b">
        <f t="shared" si="21"/>
        <v>1</v>
      </c>
      <c r="AC44" t="b">
        <f t="shared" si="15"/>
        <v>0</v>
      </c>
      <c r="AD44" t="b">
        <f t="shared" si="16"/>
        <v>0</v>
      </c>
      <c r="AE44" t="b">
        <f t="shared" si="22"/>
        <v>0</v>
      </c>
      <c r="AF44" t="b">
        <f t="shared" si="17"/>
        <v>0</v>
      </c>
      <c r="AG44" t="b">
        <f t="shared" si="18"/>
        <v>0</v>
      </c>
      <c r="AH44" t="b">
        <f t="shared" si="19"/>
        <v>0</v>
      </c>
    </row>
    <row r="45" spans="1:34" x14ac:dyDescent="0.2">
      <c r="A45" s="21" t="s">
        <v>16</v>
      </c>
      <c r="B45" s="23">
        <v>7.4490138779999997</v>
      </c>
      <c r="C45" s="21">
        <v>66</v>
      </c>
      <c r="D45" s="21" t="s">
        <v>9</v>
      </c>
      <c r="E45" s="21"/>
      <c r="F45" s="21">
        <v>1</v>
      </c>
      <c r="G45" s="21">
        <v>0</v>
      </c>
      <c r="H45" s="21">
        <v>1</v>
      </c>
      <c r="I45" s="21">
        <v>1</v>
      </c>
      <c r="J45" s="21" t="s">
        <v>91</v>
      </c>
      <c r="K45" s="10">
        <v>1</v>
      </c>
      <c r="L45" t="b">
        <f t="shared" si="3"/>
        <v>1</v>
      </c>
      <c r="M45" t="b">
        <f t="shared" si="4"/>
        <v>1</v>
      </c>
      <c r="N45" t="b">
        <f t="shared" si="5"/>
        <v>0</v>
      </c>
      <c r="O45" t="b">
        <f t="shared" si="6"/>
        <v>1</v>
      </c>
      <c r="P45" t="b">
        <f t="shared" si="7"/>
        <v>1</v>
      </c>
      <c r="Q45" t="b">
        <f t="shared" si="8"/>
        <v>1</v>
      </c>
      <c r="R45" t="b">
        <f t="shared" si="23"/>
        <v>1</v>
      </c>
      <c r="S45" t="b">
        <f t="shared" si="9"/>
        <v>1</v>
      </c>
      <c r="T45" t="b">
        <f t="shared" si="24"/>
        <v>0</v>
      </c>
      <c r="U45" t="b">
        <f t="shared" si="25"/>
        <v>0</v>
      </c>
      <c r="V45" t="b">
        <f t="shared" si="10"/>
        <v>0</v>
      </c>
      <c r="W45" t="b">
        <f t="shared" si="11"/>
        <v>0</v>
      </c>
      <c r="X45" t="b">
        <f t="shared" si="12"/>
        <v>0</v>
      </c>
      <c r="Y45" t="b">
        <f t="shared" si="13"/>
        <v>0</v>
      </c>
      <c r="Z45" t="b">
        <f t="shared" si="14"/>
        <v>0</v>
      </c>
      <c r="AA45" t="b">
        <f t="shared" si="20"/>
        <v>1</v>
      </c>
      <c r="AB45" t="b">
        <f t="shared" si="21"/>
        <v>1</v>
      </c>
      <c r="AC45" t="b">
        <f t="shared" si="15"/>
        <v>0</v>
      </c>
      <c r="AD45" t="b">
        <f t="shared" si="16"/>
        <v>0</v>
      </c>
      <c r="AE45" t="b">
        <f t="shared" si="22"/>
        <v>0</v>
      </c>
      <c r="AF45" t="b">
        <f t="shared" si="17"/>
        <v>0</v>
      </c>
      <c r="AG45" t="b">
        <f t="shared" si="18"/>
        <v>0</v>
      </c>
      <c r="AH45" t="b">
        <f t="shared" si="19"/>
        <v>0</v>
      </c>
    </row>
    <row r="46" spans="1:34" x14ac:dyDescent="0.2">
      <c r="A46" s="21" t="s">
        <v>16</v>
      </c>
      <c r="B46" s="23">
        <v>4.0073969509999996</v>
      </c>
      <c r="C46" s="21">
        <v>75</v>
      </c>
      <c r="D46" s="21" t="s">
        <v>9</v>
      </c>
      <c r="E46" s="21"/>
      <c r="F46" s="21">
        <v>1</v>
      </c>
      <c r="G46" s="21">
        <v>0</v>
      </c>
      <c r="H46" s="21">
        <v>1</v>
      </c>
      <c r="I46" s="21">
        <v>1</v>
      </c>
      <c r="J46" s="21" t="s">
        <v>91</v>
      </c>
      <c r="K46" s="10">
        <v>1</v>
      </c>
      <c r="L46" t="b">
        <f t="shared" si="3"/>
        <v>1</v>
      </c>
      <c r="M46" t="b">
        <f t="shared" si="4"/>
        <v>1</v>
      </c>
      <c r="N46" t="b">
        <f t="shared" si="5"/>
        <v>0</v>
      </c>
      <c r="O46" t="b">
        <f t="shared" si="6"/>
        <v>1</v>
      </c>
      <c r="P46" t="b">
        <f t="shared" si="7"/>
        <v>1</v>
      </c>
      <c r="Q46" t="b">
        <f t="shared" si="8"/>
        <v>1</v>
      </c>
      <c r="R46" t="b">
        <f t="shared" si="23"/>
        <v>1</v>
      </c>
      <c r="S46" t="b">
        <f t="shared" si="9"/>
        <v>1</v>
      </c>
      <c r="T46" t="b">
        <f t="shared" si="24"/>
        <v>0</v>
      </c>
      <c r="U46" t="b">
        <f t="shared" si="25"/>
        <v>0</v>
      </c>
      <c r="V46" t="b">
        <f t="shared" si="10"/>
        <v>0</v>
      </c>
      <c r="W46" t="b">
        <f t="shared" si="11"/>
        <v>0</v>
      </c>
      <c r="X46" t="b">
        <f t="shared" si="12"/>
        <v>0</v>
      </c>
      <c r="Y46" t="b">
        <f t="shared" si="13"/>
        <v>0</v>
      </c>
      <c r="Z46" t="b">
        <f t="shared" si="14"/>
        <v>0</v>
      </c>
      <c r="AA46" t="b">
        <f t="shared" si="20"/>
        <v>1</v>
      </c>
      <c r="AB46" t="b">
        <f t="shared" si="21"/>
        <v>1</v>
      </c>
      <c r="AC46" t="b">
        <f t="shared" si="15"/>
        <v>0</v>
      </c>
      <c r="AD46" t="b">
        <f t="shared" si="16"/>
        <v>0</v>
      </c>
      <c r="AE46" t="b">
        <f t="shared" si="22"/>
        <v>0</v>
      </c>
      <c r="AF46" t="b">
        <f t="shared" si="17"/>
        <v>0</v>
      </c>
      <c r="AG46" t="b">
        <f t="shared" si="18"/>
        <v>0</v>
      </c>
      <c r="AH46" t="b">
        <f t="shared" si="19"/>
        <v>0</v>
      </c>
    </row>
    <row r="47" spans="1:34" x14ac:dyDescent="0.2">
      <c r="A47" s="21" t="s">
        <v>16</v>
      </c>
      <c r="B47" s="23">
        <v>10.04713289</v>
      </c>
      <c r="C47" s="21">
        <v>67</v>
      </c>
      <c r="D47" s="21" t="s">
        <v>9</v>
      </c>
      <c r="E47" s="21"/>
      <c r="F47" s="21">
        <v>1</v>
      </c>
      <c r="G47" s="21">
        <v>1</v>
      </c>
      <c r="H47" s="21">
        <v>1</v>
      </c>
      <c r="I47" s="21">
        <v>1</v>
      </c>
      <c r="J47" s="21" t="s">
        <v>91</v>
      </c>
      <c r="K47" s="10">
        <v>1</v>
      </c>
      <c r="L47" t="b">
        <f t="shared" si="3"/>
        <v>1</v>
      </c>
      <c r="M47" t="b">
        <f t="shared" si="4"/>
        <v>1</v>
      </c>
      <c r="N47" t="b">
        <f t="shared" si="5"/>
        <v>1</v>
      </c>
      <c r="O47" t="b">
        <f t="shared" si="6"/>
        <v>1</v>
      </c>
      <c r="P47" t="b">
        <f t="shared" si="7"/>
        <v>1</v>
      </c>
      <c r="Q47" t="b">
        <f t="shared" si="8"/>
        <v>1</v>
      </c>
      <c r="R47" t="b">
        <f t="shared" si="23"/>
        <v>1</v>
      </c>
      <c r="S47" t="b">
        <f t="shared" si="9"/>
        <v>1</v>
      </c>
      <c r="T47" t="b">
        <f t="shared" si="24"/>
        <v>0</v>
      </c>
      <c r="U47" t="b">
        <f t="shared" si="25"/>
        <v>1</v>
      </c>
      <c r="V47" t="b">
        <f t="shared" si="10"/>
        <v>0</v>
      </c>
      <c r="W47" t="b">
        <f t="shared" si="11"/>
        <v>0</v>
      </c>
      <c r="X47" t="b">
        <f t="shared" si="12"/>
        <v>0</v>
      </c>
      <c r="Y47" t="b">
        <f t="shared" si="13"/>
        <v>0</v>
      </c>
      <c r="Z47" t="b">
        <f t="shared" si="14"/>
        <v>0</v>
      </c>
      <c r="AA47" t="b">
        <f t="shared" si="20"/>
        <v>1</v>
      </c>
      <c r="AB47" t="b">
        <f t="shared" si="21"/>
        <v>1</v>
      </c>
      <c r="AC47" t="b">
        <f t="shared" si="15"/>
        <v>1</v>
      </c>
      <c r="AD47" t="b">
        <f t="shared" si="16"/>
        <v>0</v>
      </c>
      <c r="AE47" t="b">
        <f t="shared" si="22"/>
        <v>0</v>
      </c>
      <c r="AF47" t="b">
        <f t="shared" si="17"/>
        <v>0</v>
      </c>
      <c r="AG47" t="b">
        <f t="shared" si="18"/>
        <v>0</v>
      </c>
      <c r="AH47" t="b">
        <f t="shared" si="19"/>
        <v>0</v>
      </c>
    </row>
    <row r="48" spans="1:34" x14ac:dyDescent="0.2">
      <c r="A48" s="21" t="s">
        <v>16</v>
      </c>
      <c r="B48" s="23">
        <v>6.5036704729999997</v>
      </c>
      <c r="C48" s="21">
        <v>77</v>
      </c>
      <c r="D48" s="21" t="s">
        <v>9</v>
      </c>
      <c r="E48" s="21"/>
      <c r="F48" s="21">
        <v>1</v>
      </c>
      <c r="G48" s="21">
        <v>1</v>
      </c>
      <c r="H48" s="21">
        <v>1</v>
      </c>
      <c r="I48" s="21">
        <v>1</v>
      </c>
      <c r="J48" s="21" t="s">
        <v>91</v>
      </c>
      <c r="K48" s="10">
        <v>1</v>
      </c>
      <c r="L48" t="b">
        <f t="shared" si="3"/>
        <v>1</v>
      </c>
      <c r="M48" t="b">
        <f t="shared" si="4"/>
        <v>1</v>
      </c>
      <c r="N48" t="b">
        <f t="shared" si="5"/>
        <v>1</v>
      </c>
      <c r="O48" t="b">
        <f t="shared" si="6"/>
        <v>1</v>
      </c>
      <c r="P48" t="b">
        <f t="shared" si="7"/>
        <v>1</v>
      </c>
      <c r="Q48" t="b">
        <f t="shared" si="8"/>
        <v>1</v>
      </c>
      <c r="R48" t="b">
        <f t="shared" si="23"/>
        <v>1</v>
      </c>
      <c r="S48" t="b">
        <f t="shared" si="9"/>
        <v>1</v>
      </c>
      <c r="T48" t="b">
        <f t="shared" si="24"/>
        <v>0</v>
      </c>
      <c r="U48" t="b">
        <f t="shared" si="25"/>
        <v>1</v>
      </c>
      <c r="V48" t="b">
        <f t="shared" si="10"/>
        <v>0</v>
      </c>
      <c r="W48" t="b">
        <f t="shared" si="11"/>
        <v>0</v>
      </c>
      <c r="X48" t="b">
        <f t="shared" si="12"/>
        <v>0</v>
      </c>
      <c r="Y48" t="b">
        <f t="shared" si="13"/>
        <v>0</v>
      </c>
      <c r="Z48" t="b">
        <f t="shared" si="14"/>
        <v>0</v>
      </c>
      <c r="AA48" t="b">
        <f t="shared" si="20"/>
        <v>1</v>
      </c>
      <c r="AB48" t="b">
        <f t="shared" si="21"/>
        <v>1</v>
      </c>
      <c r="AC48" t="b">
        <f t="shared" si="15"/>
        <v>1</v>
      </c>
      <c r="AD48" t="b">
        <f t="shared" si="16"/>
        <v>0</v>
      </c>
      <c r="AE48" t="b">
        <f t="shared" si="22"/>
        <v>0</v>
      </c>
      <c r="AF48" t="b">
        <f t="shared" si="17"/>
        <v>0</v>
      </c>
      <c r="AG48" t="b">
        <f t="shared" si="18"/>
        <v>0</v>
      </c>
      <c r="AH48" t="b">
        <f t="shared" si="19"/>
        <v>0</v>
      </c>
    </row>
    <row r="49" spans="1:34" x14ac:dyDescent="0.2">
      <c r="A49" s="21" t="s">
        <v>16</v>
      </c>
      <c r="B49" s="23">
        <v>3.3723491669999999</v>
      </c>
      <c r="C49" s="21">
        <v>73</v>
      </c>
      <c r="D49" s="21" t="s">
        <v>9</v>
      </c>
      <c r="E49" s="21"/>
      <c r="F49" s="21">
        <v>1</v>
      </c>
      <c r="G49" s="21">
        <v>1</v>
      </c>
      <c r="H49" s="21">
        <v>1</v>
      </c>
      <c r="I49" s="21">
        <v>1</v>
      </c>
      <c r="J49" s="21" t="s">
        <v>91</v>
      </c>
      <c r="K49" s="10">
        <v>1</v>
      </c>
      <c r="L49" t="b">
        <f t="shared" si="3"/>
        <v>1</v>
      </c>
      <c r="M49" t="b">
        <f t="shared" si="4"/>
        <v>1</v>
      </c>
      <c r="N49" t="b">
        <f t="shared" si="5"/>
        <v>1</v>
      </c>
      <c r="O49" t="b">
        <f t="shared" si="6"/>
        <v>1</v>
      </c>
      <c r="P49" t="b">
        <f t="shared" si="7"/>
        <v>1</v>
      </c>
      <c r="Q49" t="b">
        <f t="shared" si="8"/>
        <v>1</v>
      </c>
      <c r="R49" t="b">
        <f t="shared" si="23"/>
        <v>1</v>
      </c>
      <c r="S49" t="b">
        <f t="shared" si="9"/>
        <v>1</v>
      </c>
      <c r="T49" t="b">
        <f t="shared" si="24"/>
        <v>0</v>
      </c>
      <c r="U49" t="b">
        <f t="shared" si="25"/>
        <v>1</v>
      </c>
      <c r="V49" t="b">
        <f t="shared" si="10"/>
        <v>0</v>
      </c>
      <c r="W49" t="b">
        <f t="shared" si="11"/>
        <v>0</v>
      </c>
      <c r="X49" t="b">
        <f t="shared" si="12"/>
        <v>0</v>
      </c>
      <c r="Y49" t="b">
        <f t="shared" si="13"/>
        <v>0</v>
      </c>
      <c r="Z49" t="b">
        <f t="shared" si="14"/>
        <v>0</v>
      </c>
      <c r="AA49" t="b">
        <f t="shared" si="20"/>
        <v>1</v>
      </c>
      <c r="AB49" t="b">
        <f t="shared" si="21"/>
        <v>1</v>
      </c>
      <c r="AC49" t="b">
        <f t="shared" si="15"/>
        <v>1</v>
      </c>
      <c r="AD49" t="b">
        <f t="shared" si="16"/>
        <v>0</v>
      </c>
      <c r="AE49" t="b">
        <f t="shared" si="22"/>
        <v>0</v>
      </c>
      <c r="AF49" t="b">
        <f t="shared" si="17"/>
        <v>0</v>
      </c>
      <c r="AG49" t="b">
        <f t="shared" si="18"/>
        <v>0</v>
      </c>
      <c r="AH49" t="b">
        <f t="shared" si="19"/>
        <v>0</v>
      </c>
    </row>
    <row r="50" spans="1:34" x14ac:dyDescent="0.2">
      <c r="A50" s="21" t="s">
        <v>16</v>
      </c>
      <c r="B50" s="23">
        <v>4.2871140130000001</v>
      </c>
      <c r="C50" s="21">
        <v>63</v>
      </c>
      <c r="D50" s="21" t="s">
        <v>9</v>
      </c>
      <c r="E50" s="21"/>
      <c r="F50" s="21">
        <v>1</v>
      </c>
      <c r="G50" s="21">
        <v>1</v>
      </c>
      <c r="H50" s="21">
        <v>1</v>
      </c>
      <c r="I50" s="21">
        <v>1</v>
      </c>
      <c r="J50" s="21" t="s">
        <v>91</v>
      </c>
      <c r="K50" s="10">
        <v>1</v>
      </c>
      <c r="L50" t="b">
        <f t="shared" si="3"/>
        <v>1</v>
      </c>
      <c r="M50" t="b">
        <f t="shared" si="4"/>
        <v>1</v>
      </c>
      <c r="N50" t="b">
        <f t="shared" si="5"/>
        <v>1</v>
      </c>
      <c r="O50" t="b">
        <f t="shared" si="6"/>
        <v>1</v>
      </c>
      <c r="P50" t="b">
        <f t="shared" si="7"/>
        <v>1</v>
      </c>
      <c r="Q50" t="b">
        <f t="shared" si="8"/>
        <v>1</v>
      </c>
      <c r="R50" t="b">
        <f t="shared" si="23"/>
        <v>1</v>
      </c>
      <c r="S50" t="b">
        <f t="shared" si="9"/>
        <v>1</v>
      </c>
      <c r="T50" t="b">
        <f t="shared" si="24"/>
        <v>0</v>
      </c>
      <c r="U50" t="b">
        <f t="shared" si="25"/>
        <v>1</v>
      </c>
      <c r="V50" t="b">
        <f t="shared" si="10"/>
        <v>0</v>
      </c>
      <c r="W50" t="b">
        <f t="shared" si="11"/>
        <v>0</v>
      </c>
      <c r="X50" t="b">
        <f t="shared" si="12"/>
        <v>0</v>
      </c>
      <c r="Y50" t="b">
        <f t="shared" si="13"/>
        <v>0</v>
      </c>
      <c r="Z50" t="b">
        <f t="shared" si="14"/>
        <v>0</v>
      </c>
      <c r="AA50" t="b">
        <f t="shared" si="20"/>
        <v>1</v>
      </c>
      <c r="AB50" t="b">
        <f t="shared" si="21"/>
        <v>1</v>
      </c>
      <c r="AC50" t="b">
        <f t="shared" si="15"/>
        <v>1</v>
      </c>
      <c r="AD50" t="b">
        <f t="shared" si="16"/>
        <v>0</v>
      </c>
      <c r="AE50" t="b">
        <f t="shared" si="22"/>
        <v>0</v>
      </c>
      <c r="AF50" t="b">
        <f t="shared" si="17"/>
        <v>0</v>
      </c>
      <c r="AG50" t="b">
        <f t="shared" si="18"/>
        <v>0</v>
      </c>
      <c r="AH50" t="b">
        <f t="shared" si="19"/>
        <v>0</v>
      </c>
    </row>
    <row r="51" spans="1:34" x14ac:dyDescent="0.2">
      <c r="A51" s="21" t="s">
        <v>16</v>
      </c>
      <c r="B51" s="23">
        <v>8.4718958880000006</v>
      </c>
      <c r="C51" s="21">
        <v>69</v>
      </c>
      <c r="D51" s="21" t="s">
        <v>9</v>
      </c>
      <c r="E51" s="21"/>
      <c r="F51" s="21">
        <v>1</v>
      </c>
      <c r="G51" s="21">
        <v>1</v>
      </c>
      <c r="H51" s="21">
        <v>1</v>
      </c>
      <c r="I51" s="21">
        <v>1</v>
      </c>
      <c r="J51" s="21" t="s">
        <v>91</v>
      </c>
      <c r="K51" s="10">
        <v>1</v>
      </c>
      <c r="L51" t="b">
        <f t="shared" si="3"/>
        <v>1</v>
      </c>
      <c r="M51" t="b">
        <f t="shared" si="4"/>
        <v>1</v>
      </c>
      <c r="N51" t="b">
        <f t="shared" si="5"/>
        <v>1</v>
      </c>
      <c r="O51" t="b">
        <f t="shared" si="6"/>
        <v>1</v>
      </c>
      <c r="P51" t="b">
        <f t="shared" si="7"/>
        <v>1</v>
      </c>
      <c r="Q51" t="b">
        <f t="shared" si="8"/>
        <v>1</v>
      </c>
      <c r="R51" t="b">
        <f t="shared" si="23"/>
        <v>1</v>
      </c>
      <c r="S51" t="b">
        <f t="shared" si="9"/>
        <v>1</v>
      </c>
      <c r="T51" t="b">
        <f t="shared" si="24"/>
        <v>0</v>
      </c>
      <c r="U51" t="b">
        <f t="shared" si="25"/>
        <v>1</v>
      </c>
      <c r="V51" t="b">
        <f t="shared" si="10"/>
        <v>0</v>
      </c>
      <c r="W51" t="b">
        <f t="shared" si="11"/>
        <v>0</v>
      </c>
      <c r="X51" t="b">
        <f t="shared" si="12"/>
        <v>0</v>
      </c>
      <c r="Y51" t="b">
        <f t="shared" si="13"/>
        <v>0</v>
      </c>
      <c r="Z51" t="b">
        <f t="shared" si="14"/>
        <v>0</v>
      </c>
      <c r="AA51" t="b">
        <f t="shared" si="20"/>
        <v>1</v>
      </c>
      <c r="AB51" t="b">
        <f t="shared" si="21"/>
        <v>1</v>
      </c>
      <c r="AC51" t="b">
        <f t="shared" si="15"/>
        <v>1</v>
      </c>
      <c r="AD51" t="b">
        <f t="shared" si="16"/>
        <v>0</v>
      </c>
      <c r="AE51" t="b">
        <f t="shared" si="22"/>
        <v>0</v>
      </c>
      <c r="AF51" t="b">
        <f t="shared" si="17"/>
        <v>0</v>
      </c>
      <c r="AG51" t="b">
        <f t="shared" si="18"/>
        <v>0</v>
      </c>
      <c r="AH51" t="b">
        <f t="shared" si="19"/>
        <v>0</v>
      </c>
    </row>
    <row r="52" spans="1:34" x14ac:dyDescent="0.2">
      <c r="A52" s="21" t="s">
        <v>16</v>
      </c>
      <c r="B52" s="23">
        <v>6.7906220670000002</v>
      </c>
      <c r="C52" s="21">
        <v>70</v>
      </c>
      <c r="D52" s="21" t="s">
        <v>9</v>
      </c>
      <c r="E52" s="21"/>
      <c r="F52" s="21">
        <v>1</v>
      </c>
      <c r="G52" s="21">
        <v>1</v>
      </c>
      <c r="H52" s="21">
        <v>1</v>
      </c>
      <c r="I52" s="21">
        <v>1</v>
      </c>
      <c r="J52" s="21" t="s">
        <v>91</v>
      </c>
      <c r="K52" s="10">
        <v>1</v>
      </c>
      <c r="L52" t="b">
        <f t="shared" si="3"/>
        <v>1</v>
      </c>
      <c r="M52" t="b">
        <f t="shared" si="4"/>
        <v>1</v>
      </c>
      <c r="N52" t="b">
        <f t="shared" si="5"/>
        <v>1</v>
      </c>
      <c r="O52" t="b">
        <f t="shared" si="6"/>
        <v>1</v>
      </c>
      <c r="P52" t="b">
        <f t="shared" si="7"/>
        <v>1</v>
      </c>
      <c r="Q52" t="b">
        <f t="shared" si="8"/>
        <v>1</v>
      </c>
      <c r="R52" t="b">
        <f t="shared" si="23"/>
        <v>1</v>
      </c>
      <c r="S52" t="b">
        <f t="shared" si="9"/>
        <v>1</v>
      </c>
      <c r="T52" t="b">
        <f t="shared" si="24"/>
        <v>0</v>
      </c>
      <c r="U52" t="b">
        <f t="shared" si="25"/>
        <v>1</v>
      </c>
      <c r="V52" t="b">
        <f t="shared" si="10"/>
        <v>0</v>
      </c>
      <c r="W52" t="b">
        <f t="shared" si="11"/>
        <v>0</v>
      </c>
      <c r="X52" t="b">
        <f t="shared" si="12"/>
        <v>0</v>
      </c>
      <c r="Y52" t="b">
        <f t="shared" si="13"/>
        <v>0</v>
      </c>
      <c r="Z52" t="b">
        <f t="shared" si="14"/>
        <v>0</v>
      </c>
      <c r="AA52" t="b">
        <f t="shared" si="20"/>
        <v>1</v>
      </c>
      <c r="AB52" t="b">
        <f t="shared" si="21"/>
        <v>1</v>
      </c>
      <c r="AC52" t="b">
        <f t="shared" si="15"/>
        <v>1</v>
      </c>
      <c r="AD52" t="b">
        <f t="shared" si="16"/>
        <v>0</v>
      </c>
      <c r="AE52" t="b">
        <f t="shared" si="22"/>
        <v>0</v>
      </c>
      <c r="AF52" t="b">
        <f t="shared" si="17"/>
        <v>0</v>
      </c>
      <c r="AG52" t="b">
        <f t="shared" si="18"/>
        <v>0</v>
      </c>
      <c r="AH52" t="b">
        <f t="shared" si="19"/>
        <v>0</v>
      </c>
    </row>
    <row r="53" spans="1:34" x14ac:dyDescent="0.2">
      <c r="A53" s="10" t="s">
        <v>16</v>
      </c>
      <c r="B53" s="24">
        <v>4.6497392319999999</v>
      </c>
      <c r="C53" s="10">
        <v>60</v>
      </c>
      <c r="D53" s="10" t="s">
        <v>9</v>
      </c>
      <c r="E53" s="10"/>
      <c r="F53" s="10">
        <v>1</v>
      </c>
      <c r="G53" s="10">
        <v>0</v>
      </c>
      <c r="H53" s="10">
        <v>0</v>
      </c>
      <c r="I53" s="10">
        <v>0</v>
      </c>
      <c r="J53" s="10" t="s">
        <v>91</v>
      </c>
      <c r="K53" s="10">
        <v>1</v>
      </c>
      <c r="L53" t="b">
        <f t="shared" si="3"/>
        <v>1</v>
      </c>
      <c r="M53" t="b">
        <f t="shared" si="4"/>
        <v>1</v>
      </c>
      <c r="N53" t="b">
        <f t="shared" si="5"/>
        <v>0</v>
      </c>
      <c r="O53" t="b">
        <f t="shared" si="6"/>
        <v>0</v>
      </c>
      <c r="P53" t="b">
        <f t="shared" si="7"/>
        <v>0</v>
      </c>
      <c r="Q53" t="b">
        <f t="shared" si="8"/>
        <v>0</v>
      </c>
      <c r="R53" t="b">
        <f t="shared" si="23"/>
        <v>0</v>
      </c>
      <c r="S53" t="b">
        <f t="shared" si="9"/>
        <v>0</v>
      </c>
      <c r="T53" t="b">
        <f t="shared" si="24"/>
        <v>0</v>
      </c>
      <c r="U53" t="b">
        <f t="shared" si="25"/>
        <v>0</v>
      </c>
      <c r="V53" t="b">
        <f t="shared" si="10"/>
        <v>0</v>
      </c>
      <c r="W53" t="b">
        <f t="shared" si="11"/>
        <v>0</v>
      </c>
      <c r="X53" t="b">
        <f t="shared" si="12"/>
        <v>0</v>
      </c>
      <c r="Y53" t="b">
        <f t="shared" si="13"/>
        <v>0</v>
      </c>
      <c r="Z53" t="b">
        <f t="shared" si="14"/>
        <v>0</v>
      </c>
      <c r="AA53" t="b">
        <f t="shared" si="20"/>
        <v>0</v>
      </c>
      <c r="AB53" t="b">
        <f t="shared" si="21"/>
        <v>0</v>
      </c>
      <c r="AC53" t="b">
        <f t="shared" si="15"/>
        <v>0</v>
      </c>
      <c r="AD53" t="b">
        <f t="shared" si="16"/>
        <v>0</v>
      </c>
      <c r="AE53" t="b">
        <f t="shared" si="22"/>
        <v>0</v>
      </c>
      <c r="AF53" t="b">
        <f t="shared" si="17"/>
        <v>0</v>
      </c>
      <c r="AG53" t="b">
        <f t="shared" si="18"/>
        <v>0</v>
      </c>
      <c r="AH53" t="b">
        <f t="shared" si="19"/>
        <v>0</v>
      </c>
    </row>
    <row r="54" spans="1:34" x14ac:dyDescent="0.2">
      <c r="A54" s="10" t="s">
        <v>16</v>
      </c>
      <c r="B54" s="24">
        <v>4.461746335</v>
      </c>
      <c r="C54" s="10">
        <v>60</v>
      </c>
      <c r="D54" s="10" t="s">
        <v>13</v>
      </c>
      <c r="E54" s="10"/>
      <c r="F54" s="10">
        <v>1</v>
      </c>
      <c r="G54" s="10">
        <v>0</v>
      </c>
      <c r="H54" s="10">
        <v>0</v>
      </c>
      <c r="I54" s="10">
        <v>0</v>
      </c>
      <c r="J54" s="10" t="s">
        <v>91</v>
      </c>
      <c r="K54" s="10">
        <v>1</v>
      </c>
      <c r="L54" t="b">
        <f t="shared" si="3"/>
        <v>1</v>
      </c>
      <c r="M54" t="b">
        <f t="shared" si="4"/>
        <v>1</v>
      </c>
      <c r="N54" t="b">
        <f t="shared" si="5"/>
        <v>0</v>
      </c>
      <c r="O54" t="b">
        <f t="shared" si="6"/>
        <v>0</v>
      </c>
      <c r="P54" t="b">
        <f t="shared" si="7"/>
        <v>0</v>
      </c>
      <c r="Q54" t="b">
        <f t="shared" si="8"/>
        <v>0</v>
      </c>
      <c r="R54" t="b">
        <f t="shared" si="23"/>
        <v>0</v>
      </c>
      <c r="S54" t="b">
        <f t="shared" si="9"/>
        <v>0</v>
      </c>
      <c r="T54" t="b">
        <f t="shared" si="24"/>
        <v>0</v>
      </c>
      <c r="U54" t="b">
        <f t="shared" si="25"/>
        <v>0</v>
      </c>
      <c r="V54" t="b">
        <f t="shared" si="10"/>
        <v>0</v>
      </c>
      <c r="W54" t="b">
        <f t="shared" si="11"/>
        <v>0</v>
      </c>
      <c r="X54" t="b">
        <f t="shared" si="12"/>
        <v>0</v>
      </c>
      <c r="Y54" t="b">
        <f t="shared" si="13"/>
        <v>0</v>
      </c>
      <c r="Z54" t="b">
        <f t="shared" si="14"/>
        <v>0</v>
      </c>
      <c r="AA54" t="b">
        <f t="shared" si="20"/>
        <v>0</v>
      </c>
      <c r="AB54" t="b">
        <f t="shared" si="21"/>
        <v>0</v>
      </c>
      <c r="AC54" t="b">
        <f t="shared" si="15"/>
        <v>0</v>
      </c>
      <c r="AD54" t="b">
        <f t="shared" si="16"/>
        <v>0</v>
      </c>
      <c r="AE54" t="b">
        <f t="shared" si="22"/>
        <v>0</v>
      </c>
      <c r="AF54" t="b">
        <f t="shared" si="17"/>
        <v>0</v>
      </c>
      <c r="AG54" t="b">
        <f t="shared" si="18"/>
        <v>0</v>
      </c>
      <c r="AH54" t="b">
        <f t="shared" si="19"/>
        <v>0</v>
      </c>
    </row>
    <row r="55" spans="1:34" x14ac:dyDescent="0.2">
      <c r="A55" s="10" t="s">
        <v>16</v>
      </c>
      <c r="B55" s="24">
        <v>3.8612132610000001</v>
      </c>
      <c r="C55" s="10">
        <v>70</v>
      </c>
      <c r="D55" s="10" t="s">
        <v>13</v>
      </c>
      <c r="E55" s="10"/>
      <c r="F55" s="10">
        <v>1</v>
      </c>
      <c r="G55" s="10">
        <v>0</v>
      </c>
      <c r="H55" s="10">
        <v>0</v>
      </c>
      <c r="I55" s="10">
        <v>0</v>
      </c>
      <c r="J55" s="10" t="s">
        <v>91</v>
      </c>
      <c r="K55" s="10">
        <v>1</v>
      </c>
      <c r="L55" t="b">
        <f t="shared" si="3"/>
        <v>1</v>
      </c>
      <c r="M55" t="b">
        <f t="shared" si="4"/>
        <v>1</v>
      </c>
      <c r="N55" t="b">
        <f t="shared" si="5"/>
        <v>0</v>
      </c>
      <c r="O55" t="b">
        <f t="shared" si="6"/>
        <v>0</v>
      </c>
      <c r="P55" t="b">
        <f t="shared" si="7"/>
        <v>0</v>
      </c>
      <c r="Q55" t="b">
        <f t="shared" si="8"/>
        <v>0</v>
      </c>
      <c r="R55" t="b">
        <f t="shared" si="23"/>
        <v>0</v>
      </c>
      <c r="S55" t="b">
        <f t="shared" si="9"/>
        <v>0</v>
      </c>
      <c r="T55" t="b">
        <f t="shared" si="24"/>
        <v>0</v>
      </c>
      <c r="U55" t="b">
        <f t="shared" si="25"/>
        <v>0</v>
      </c>
      <c r="V55" t="b">
        <f t="shared" si="10"/>
        <v>0</v>
      </c>
      <c r="W55" t="b">
        <f t="shared" si="11"/>
        <v>0</v>
      </c>
      <c r="X55" t="b">
        <f t="shared" si="12"/>
        <v>0</v>
      </c>
      <c r="Y55" t="b">
        <f t="shared" si="13"/>
        <v>0</v>
      </c>
      <c r="Z55" t="b">
        <f t="shared" si="14"/>
        <v>0</v>
      </c>
      <c r="AA55" t="b">
        <f t="shared" si="20"/>
        <v>0</v>
      </c>
      <c r="AB55" t="b">
        <f t="shared" si="21"/>
        <v>0</v>
      </c>
      <c r="AC55" t="b">
        <f t="shared" si="15"/>
        <v>0</v>
      </c>
      <c r="AD55" t="b">
        <f t="shared" si="16"/>
        <v>0</v>
      </c>
      <c r="AE55" t="b">
        <f t="shared" si="22"/>
        <v>0</v>
      </c>
      <c r="AF55" t="b">
        <f t="shared" si="17"/>
        <v>0</v>
      </c>
      <c r="AG55" t="b">
        <f t="shared" si="18"/>
        <v>0</v>
      </c>
      <c r="AH55" t="b">
        <f t="shared" si="19"/>
        <v>0</v>
      </c>
    </row>
    <row r="56" spans="1:34" x14ac:dyDescent="0.2">
      <c r="A56" s="10" t="s">
        <v>16</v>
      </c>
      <c r="B56" s="24">
        <v>8.2499133800000006</v>
      </c>
      <c r="C56" s="10">
        <v>61</v>
      </c>
      <c r="D56" s="10" t="s">
        <v>9</v>
      </c>
      <c r="E56" s="10"/>
      <c r="F56" s="10">
        <v>1</v>
      </c>
      <c r="G56" s="10">
        <v>0</v>
      </c>
      <c r="H56" s="10">
        <v>0</v>
      </c>
      <c r="I56" s="10">
        <v>0</v>
      </c>
      <c r="J56" s="10" t="s">
        <v>91</v>
      </c>
      <c r="K56" s="10">
        <v>1</v>
      </c>
      <c r="L56" t="b">
        <f t="shared" si="3"/>
        <v>1</v>
      </c>
      <c r="M56" t="b">
        <f t="shared" si="4"/>
        <v>1</v>
      </c>
      <c r="N56" t="b">
        <f t="shared" si="5"/>
        <v>0</v>
      </c>
      <c r="O56" t="b">
        <f t="shared" si="6"/>
        <v>0</v>
      </c>
      <c r="P56" t="b">
        <f t="shared" si="7"/>
        <v>0</v>
      </c>
      <c r="Q56" t="b">
        <f t="shared" si="8"/>
        <v>0</v>
      </c>
      <c r="R56" t="b">
        <f t="shared" si="23"/>
        <v>0</v>
      </c>
      <c r="S56" t="b">
        <f t="shared" si="9"/>
        <v>0</v>
      </c>
      <c r="T56" t="b">
        <f t="shared" si="24"/>
        <v>0</v>
      </c>
      <c r="U56" t="b">
        <f t="shared" si="25"/>
        <v>0</v>
      </c>
      <c r="V56" t="b">
        <f t="shared" si="10"/>
        <v>0</v>
      </c>
      <c r="W56" t="b">
        <f t="shared" si="11"/>
        <v>0</v>
      </c>
      <c r="X56" t="b">
        <f t="shared" si="12"/>
        <v>0</v>
      </c>
      <c r="Y56" t="b">
        <f t="shared" si="13"/>
        <v>0</v>
      </c>
      <c r="Z56" t="b">
        <f t="shared" si="14"/>
        <v>0</v>
      </c>
      <c r="AA56" t="b">
        <f t="shared" si="20"/>
        <v>0</v>
      </c>
      <c r="AB56" t="b">
        <f t="shared" si="21"/>
        <v>0</v>
      </c>
      <c r="AC56" t="b">
        <f t="shared" si="15"/>
        <v>0</v>
      </c>
      <c r="AD56" t="b">
        <f t="shared" si="16"/>
        <v>0</v>
      </c>
      <c r="AE56" t="b">
        <f t="shared" si="22"/>
        <v>0</v>
      </c>
      <c r="AF56" t="b">
        <f t="shared" si="17"/>
        <v>0</v>
      </c>
      <c r="AG56" t="b">
        <f t="shared" si="18"/>
        <v>0</v>
      </c>
      <c r="AH56" t="b">
        <f t="shared" si="19"/>
        <v>0</v>
      </c>
    </row>
    <row r="57" spans="1:34" x14ac:dyDescent="0.2">
      <c r="A57" s="10" t="s">
        <v>16</v>
      </c>
      <c r="B57" s="24">
        <v>10.48810585</v>
      </c>
      <c r="C57" s="10">
        <v>77</v>
      </c>
      <c r="D57" s="10" t="s">
        <v>9</v>
      </c>
      <c r="E57" s="10"/>
      <c r="F57" s="10">
        <v>1</v>
      </c>
      <c r="G57" s="10">
        <v>0</v>
      </c>
      <c r="H57" s="10">
        <v>0</v>
      </c>
      <c r="I57" s="10">
        <v>0</v>
      </c>
      <c r="J57" s="10" t="s">
        <v>91</v>
      </c>
      <c r="K57" s="10">
        <v>1</v>
      </c>
      <c r="L57" t="b">
        <f t="shared" si="3"/>
        <v>1</v>
      </c>
      <c r="M57" t="b">
        <f t="shared" si="4"/>
        <v>1</v>
      </c>
      <c r="N57" t="b">
        <f t="shared" si="5"/>
        <v>0</v>
      </c>
      <c r="O57" t="b">
        <f t="shared" si="6"/>
        <v>0</v>
      </c>
      <c r="P57" t="b">
        <f t="shared" si="7"/>
        <v>0</v>
      </c>
      <c r="Q57" t="b">
        <f t="shared" si="8"/>
        <v>0</v>
      </c>
      <c r="R57" t="b">
        <f t="shared" si="23"/>
        <v>0</v>
      </c>
      <c r="S57" t="b">
        <f t="shared" si="9"/>
        <v>0</v>
      </c>
      <c r="T57" t="b">
        <f t="shared" si="24"/>
        <v>0</v>
      </c>
      <c r="U57" t="b">
        <f t="shared" si="25"/>
        <v>0</v>
      </c>
      <c r="V57" t="b">
        <f t="shared" si="10"/>
        <v>0</v>
      </c>
      <c r="W57" t="b">
        <f t="shared" si="11"/>
        <v>0</v>
      </c>
      <c r="X57" t="b">
        <f t="shared" si="12"/>
        <v>0</v>
      </c>
      <c r="Y57" t="b">
        <f t="shared" si="13"/>
        <v>0</v>
      </c>
      <c r="Z57" t="b">
        <f t="shared" si="14"/>
        <v>0</v>
      </c>
      <c r="AA57" t="b">
        <f t="shared" si="20"/>
        <v>0</v>
      </c>
      <c r="AB57" t="b">
        <f t="shared" si="21"/>
        <v>0</v>
      </c>
      <c r="AC57" t="b">
        <f t="shared" si="15"/>
        <v>0</v>
      </c>
      <c r="AD57" t="b">
        <f t="shared" si="16"/>
        <v>0</v>
      </c>
      <c r="AE57" t="b">
        <f t="shared" si="22"/>
        <v>0</v>
      </c>
      <c r="AF57" t="b">
        <f t="shared" si="17"/>
        <v>0</v>
      </c>
      <c r="AG57" t="b">
        <f t="shared" si="18"/>
        <v>0</v>
      </c>
      <c r="AH57" t="b">
        <f t="shared" si="19"/>
        <v>0</v>
      </c>
    </row>
    <row r="58" spans="1:34" x14ac:dyDescent="0.2">
      <c r="A58" s="21" t="s">
        <v>16</v>
      </c>
      <c r="B58" s="23">
        <v>3.9732898780000001</v>
      </c>
      <c r="C58" s="21">
        <v>71</v>
      </c>
      <c r="D58" s="21" t="s">
        <v>9</v>
      </c>
      <c r="E58" s="21"/>
      <c r="F58" s="21">
        <v>1</v>
      </c>
      <c r="G58" s="21">
        <v>1</v>
      </c>
      <c r="H58" s="21">
        <v>0</v>
      </c>
      <c r="I58" s="21">
        <v>0</v>
      </c>
      <c r="J58" s="21" t="s">
        <v>91</v>
      </c>
      <c r="K58" s="10">
        <v>1</v>
      </c>
      <c r="L58" t="b">
        <f t="shared" si="3"/>
        <v>1</v>
      </c>
      <c r="M58" t="b">
        <f t="shared" si="4"/>
        <v>1</v>
      </c>
      <c r="N58" t="b">
        <f t="shared" si="5"/>
        <v>1</v>
      </c>
      <c r="O58" t="b">
        <f t="shared" si="6"/>
        <v>0</v>
      </c>
      <c r="P58" t="b">
        <f t="shared" si="7"/>
        <v>0</v>
      </c>
      <c r="Q58" t="b">
        <f t="shared" si="8"/>
        <v>1</v>
      </c>
      <c r="R58" t="b">
        <f t="shared" si="23"/>
        <v>1</v>
      </c>
      <c r="S58" t="b">
        <f t="shared" si="9"/>
        <v>1</v>
      </c>
      <c r="T58" t="b">
        <f t="shared" si="24"/>
        <v>0</v>
      </c>
      <c r="U58" t="b">
        <f t="shared" si="25"/>
        <v>0</v>
      </c>
      <c r="V58" t="b">
        <f t="shared" si="10"/>
        <v>0</v>
      </c>
      <c r="W58" t="b">
        <f t="shared" si="11"/>
        <v>0</v>
      </c>
      <c r="X58" t="b">
        <f t="shared" si="12"/>
        <v>0</v>
      </c>
      <c r="Y58" t="b">
        <f t="shared" si="13"/>
        <v>0</v>
      </c>
      <c r="Z58" t="b">
        <f t="shared" si="14"/>
        <v>0</v>
      </c>
      <c r="AA58" t="b">
        <f t="shared" si="20"/>
        <v>0</v>
      </c>
      <c r="AB58" t="b">
        <f t="shared" si="21"/>
        <v>0</v>
      </c>
      <c r="AC58" t="b">
        <f t="shared" si="15"/>
        <v>0</v>
      </c>
      <c r="AD58" t="b">
        <f t="shared" si="16"/>
        <v>0</v>
      </c>
      <c r="AE58" t="b">
        <f t="shared" si="22"/>
        <v>0</v>
      </c>
      <c r="AF58" t="b">
        <f t="shared" si="17"/>
        <v>0</v>
      </c>
      <c r="AG58" t="b">
        <f t="shared" si="18"/>
        <v>0</v>
      </c>
      <c r="AH58" t="b">
        <f t="shared" si="19"/>
        <v>0</v>
      </c>
    </row>
    <row r="59" spans="1:34" x14ac:dyDescent="0.2">
      <c r="A59" s="21" t="s">
        <v>16</v>
      </c>
      <c r="B59" s="23">
        <v>7.9504351340000001</v>
      </c>
      <c r="C59" s="21">
        <v>67</v>
      </c>
      <c r="D59" s="21" t="s">
        <v>9</v>
      </c>
      <c r="E59" s="21"/>
      <c r="F59" s="21">
        <v>1</v>
      </c>
      <c r="G59" s="21">
        <v>1</v>
      </c>
      <c r="H59" s="21">
        <v>0</v>
      </c>
      <c r="I59" s="21">
        <v>0</v>
      </c>
      <c r="J59" s="21" t="s">
        <v>91</v>
      </c>
      <c r="K59" s="10">
        <v>1</v>
      </c>
      <c r="L59" t="b">
        <f t="shared" si="3"/>
        <v>1</v>
      </c>
      <c r="M59" t="b">
        <f t="shared" si="4"/>
        <v>1</v>
      </c>
      <c r="N59" t="b">
        <f t="shared" si="5"/>
        <v>1</v>
      </c>
      <c r="O59" t="b">
        <f t="shared" si="6"/>
        <v>0</v>
      </c>
      <c r="P59" t="b">
        <f t="shared" si="7"/>
        <v>0</v>
      </c>
      <c r="Q59" t="b">
        <f t="shared" si="8"/>
        <v>1</v>
      </c>
      <c r="R59" t="b">
        <f t="shared" si="23"/>
        <v>1</v>
      </c>
      <c r="S59" t="b">
        <f t="shared" si="9"/>
        <v>1</v>
      </c>
      <c r="T59" t="b">
        <f t="shared" si="24"/>
        <v>0</v>
      </c>
      <c r="U59" t="b">
        <f t="shared" si="25"/>
        <v>0</v>
      </c>
      <c r="V59" t="b">
        <f t="shared" si="10"/>
        <v>0</v>
      </c>
      <c r="W59" t="b">
        <f t="shared" si="11"/>
        <v>0</v>
      </c>
      <c r="X59" t="b">
        <f t="shared" si="12"/>
        <v>0</v>
      </c>
      <c r="Y59" t="b">
        <f t="shared" si="13"/>
        <v>0</v>
      </c>
      <c r="Z59" t="b">
        <f t="shared" si="14"/>
        <v>0</v>
      </c>
      <c r="AA59" t="b">
        <f t="shared" si="20"/>
        <v>0</v>
      </c>
      <c r="AB59" t="b">
        <f t="shared" si="21"/>
        <v>0</v>
      </c>
      <c r="AC59" t="b">
        <f t="shared" si="15"/>
        <v>0</v>
      </c>
      <c r="AD59" t="b">
        <f t="shared" si="16"/>
        <v>0</v>
      </c>
      <c r="AE59" t="b">
        <f t="shared" si="22"/>
        <v>0</v>
      </c>
      <c r="AF59" t="b">
        <f t="shared" si="17"/>
        <v>0</v>
      </c>
      <c r="AG59" t="b">
        <f t="shared" si="18"/>
        <v>0</v>
      </c>
      <c r="AH59" t="b">
        <f t="shared" si="19"/>
        <v>0</v>
      </c>
    </row>
    <row r="60" spans="1:34" x14ac:dyDescent="0.2">
      <c r="A60" s="21" t="s">
        <v>16</v>
      </c>
      <c r="B60" s="23">
        <v>7.7607998289999998</v>
      </c>
      <c r="C60" s="21">
        <v>70</v>
      </c>
      <c r="D60" s="21" t="s">
        <v>9</v>
      </c>
      <c r="E60" s="21"/>
      <c r="F60" s="21">
        <v>1</v>
      </c>
      <c r="G60" s="21">
        <v>0</v>
      </c>
      <c r="H60" s="21">
        <v>1</v>
      </c>
      <c r="I60" s="21">
        <v>0</v>
      </c>
      <c r="J60" s="21" t="s">
        <v>91</v>
      </c>
      <c r="K60" s="10">
        <v>1</v>
      </c>
      <c r="L60" t="b">
        <f t="shared" si="3"/>
        <v>1</v>
      </c>
      <c r="M60" t="b">
        <f t="shared" si="4"/>
        <v>1</v>
      </c>
      <c r="N60" t="b">
        <f t="shared" si="5"/>
        <v>0</v>
      </c>
      <c r="O60" t="b">
        <f t="shared" si="6"/>
        <v>1</v>
      </c>
      <c r="P60" t="b">
        <f t="shared" si="7"/>
        <v>0</v>
      </c>
      <c r="Q60" t="b">
        <f t="shared" si="8"/>
        <v>1</v>
      </c>
      <c r="R60" t="b">
        <f t="shared" si="23"/>
        <v>1</v>
      </c>
      <c r="S60" t="b">
        <f t="shared" si="9"/>
        <v>1</v>
      </c>
      <c r="T60" t="b">
        <f t="shared" si="24"/>
        <v>0</v>
      </c>
      <c r="U60" t="b">
        <f t="shared" si="25"/>
        <v>0</v>
      </c>
      <c r="V60" t="b">
        <f t="shared" si="10"/>
        <v>0</v>
      </c>
      <c r="W60" t="b">
        <f t="shared" si="11"/>
        <v>0</v>
      </c>
      <c r="X60" t="b">
        <f t="shared" si="12"/>
        <v>0</v>
      </c>
      <c r="Y60" t="b">
        <f t="shared" si="13"/>
        <v>0</v>
      </c>
      <c r="Z60" t="b">
        <f t="shared" si="14"/>
        <v>0</v>
      </c>
      <c r="AA60" t="b">
        <f t="shared" si="20"/>
        <v>0</v>
      </c>
      <c r="AB60" t="b">
        <f t="shared" si="21"/>
        <v>0</v>
      </c>
      <c r="AC60" t="b">
        <f t="shared" si="15"/>
        <v>0</v>
      </c>
      <c r="AD60" t="b">
        <f t="shared" si="16"/>
        <v>0</v>
      </c>
      <c r="AE60" t="b">
        <f t="shared" si="22"/>
        <v>0</v>
      </c>
      <c r="AF60" t="b">
        <f t="shared" si="17"/>
        <v>0</v>
      </c>
      <c r="AG60" t="b">
        <f t="shared" si="18"/>
        <v>0</v>
      </c>
      <c r="AH60" t="b">
        <f t="shared" si="19"/>
        <v>0</v>
      </c>
    </row>
    <row r="61" spans="1:34" x14ac:dyDescent="0.2">
      <c r="A61" s="21" t="s">
        <v>16</v>
      </c>
      <c r="B61" s="23">
        <v>8.1570566610000004</v>
      </c>
      <c r="C61" s="21">
        <v>56</v>
      </c>
      <c r="D61" s="21" t="s">
        <v>9</v>
      </c>
      <c r="E61" s="21"/>
      <c r="F61" s="21">
        <v>1</v>
      </c>
      <c r="G61" s="21">
        <v>0</v>
      </c>
      <c r="H61" s="21">
        <v>1</v>
      </c>
      <c r="I61" s="21">
        <v>0</v>
      </c>
      <c r="J61" s="21" t="s">
        <v>91</v>
      </c>
      <c r="K61" s="10">
        <v>1</v>
      </c>
      <c r="L61" t="b">
        <f t="shared" si="3"/>
        <v>1</v>
      </c>
      <c r="M61" t="b">
        <f t="shared" si="4"/>
        <v>1</v>
      </c>
      <c r="N61" t="b">
        <f t="shared" si="5"/>
        <v>0</v>
      </c>
      <c r="O61" t="b">
        <f t="shared" si="6"/>
        <v>1</v>
      </c>
      <c r="P61" t="b">
        <f t="shared" si="7"/>
        <v>0</v>
      </c>
      <c r="Q61" t="b">
        <f t="shared" si="8"/>
        <v>1</v>
      </c>
      <c r="R61" t="b">
        <f t="shared" si="23"/>
        <v>1</v>
      </c>
      <c r="S61" t="b">
        <f t="shared" si="9"/>
        <v>1</v>
      </c>
      <c r="T61" t="b">
        <f t="shared" si="24"/>
        <v>0</v>
      </c>
      <c r="U61" t="b">
        <f t="shared" si="25"/>
        <v>0</v>
      </c>
      <c r="V61" t="b">
        <f t="shared" si="10"/>
        <v>0</v>
      </c>
      <c r="W61" t="b">
        <f t="shared" si="11"/>
        <v>0</v>
      </c>
      <c r="X61" t="b">
        <f t="shared" si="12"/>
        <v>0</v>
      </c>
      <c r="Y61" t="b">
        <f t="shared" si="13"/>
        <v>0</v>
      </c>
      <c r="Z61" t="b">
        <f t="shared" si="14"/>
        <v>0</v>
      </c>
      <c r="AA61" t="b">
        <f t="shared" si="20"/>
        <v>0</v>
      </c>
      <c r="AB61" t="b">
        <f t="shared" si="21"/>
        <v>0</v>
      </c>
      <c r="AC61" t="b">
        <f t="shared" si="15"/>
        <v>0</v>
      </c>
      <c r="AD61" t="b">
        <f t="shared" si="16"/>
        <v>0</v>
      </c>
      <c r="AE61" t="b">
        <f t="shared" si="22"/>
        <v>0</v>
      </c>
      <c r="AF61" t="b">
        <f t="shared" si="17"/>
        <v>0</v>
      </c>
      <c r="AG61" t="b">
        <f t="shared" si="18"/>
        <v>0</v>
      </c>
      <c r="AH61" t="b">
        <f t="shared" si="19"/>
        <v>0</v>
      </c>
    </row>
    <row r="62" spans="1:34" x14ac:dyDescent="0.2">
      <c r="A62" s="21" t="s">
        <v>16</v>
      </c>
      <c r="B62" s="23">
        <v>8.5528064770000007</v>
      </c>
      <c r="C62" s="21">
        <v>71</v>
      </c>
      <c r="D62" s="21" t="s">
        <v>9</v>
      </c>
      <c r="E62" s="21"/>
      <c r="F62" s="21">
        <v>1</v>
      </c>
      <c r="G62" s="21">
        <v>0</v>
      </c>
      <c r="H62" s="21">
        <v>1</v>
      </c>
      <c r="I62" s="21">
        <v>0</v>
      </c>
      <c r="J62" s="21" t="s">
        <v>91</v>
      </c>
      <c r="K62" s="10">
        <v>1</v>
      </c>
      <c r="L62" t="b">
        <f t="shared" si="3"/>
        <v>1</v>
      </c>
      <c r="M62" t="b">
        <f t="shared" si="4"/>
        <v>1</v>
      </c>
      <c r="N62" t="b">
        <f t="shared" si="5"/>
        <v>0</v>
      </c>
      <c r="O62" t="b">
        <f t="shared" si="6"/>
        <v>1</v>
      </c>
      <c r="P62" t="b">
        <f t="shared" si="7"/>
        <v>0</v>
      </c>
      <c r="Q62" t="b">
        <f t="shared" si="8"/>
        <v>1</v>
      </c>
      <c r="R62" t="b">
        <f t="shared" si="23"/>
        <v>1</v>
      </c>
      <c r="S62" t="b">
        <f t="shared" si="9"/>
        <v>1</v>
      </c>
      <c r="T62" t="b">
        <f t="shared" si="24"/>
        <v>0</v>
      </c>
      <c r="U62" t="b">
        <f t="shared" si="25"/>
        <v>0</v>
      </c>
      <c r="V62" t="b">
        <f t="shared" si="10"/>
        <v>0</v>
      </c>
      <c r="W62" t="b">
        <f t="shared" si="11"/>
        <v>0</v>
      </c>
      <c r="X62" t="b">
        <f t="shared" si="12"/>
        <v>0</v>
      </c>
      <c r="Y62" t="b">
        <f t="shared" si="13"/>
        <v>0</v>
      </c>
      <c r="Z62" t="b">
        <f t="shared" si="14"/>
        <v>0</v>
      </c>
      <c r="AA62" t="b">
        <f t="shared" si="20"/>
        <v>0</v>
      </c>
      <c r="AB62" t="b">
        <f t="shared" si="21"/>
        <v>0</v>
      </c>
      <c r="AC62" t="b">
        <f t="shared" si="15"/>
        <v>0</v>
      </c>
      <c r="AD62" t="b">
        <f t="shared" si="16"/>
        <v>0</v>
      </c>
      <c r="AE62" t="b">
        <f t="shared" si="22"/>
        <v>0</v>
      </c>
      <c r="AF62" t="b">
        <f t="shared" si="17"/>
        <v>0</v>
      </c>
      <c r="AG62" t="b">
        <f t="shared" si="18"/>
        <v>0</v>
      </c>
      <c r="AH62" t="b">
        <f t="shared" si="19"/>
        <v>0</v>
      </c>
    </row>
    <row r="63" spans="1:34" x14ac:dyDescent="0.2">
      <c r="A63" s="21" t="s">
        <v>16</v>
      </c>
      <c r="B63" s="23">
        <v>1.4660633679999999</v>
      </c>
      <c r="C63" s="21">
        <v>69</v>
      </c>
      <c r="D63" s="21" t="s">
        <v>9</v>
      </c>
      <c r="E63" s="21"/>
      <c r="F63" s="21">
        <v>1</v>
      </c>
      <c r="G63" s="21">
        <v>1</v>
      </c>
      <c r="H63" s="21">
        <v>1</v>
      </c>
      <c r="I63" s="21">
        <v>0</v>
      </c>
      <c r="J63" s="21" t="s">
        <v>91</v>
      </c>
      <c r="K63" s="10">
        <v>1</v>
      </c>
      <c r="L63" t="b">
        <f t="shared" si="3"/>
        <v>1</v>
      </c>
      <c r="M63" t="b">
        <f t="shared" si="4"/>
        <v>1</v>
      </c>
      <c r="N63" t="b">
        <f t="shared" si="5"/>
        <v>1</v>
      </c>
      <c r="O63" t="b">
        <f t="shared" si="6"/>
        <v>1</v>
      </c>
      <c r="P63" t="b">
        <f t="shared" si="7"/>
        <v>0</v>
      </c>
      <c r="Q63" t="b">
        <f t="shared" si="8"/>
        <v>1</v>
      </c>
      <c r="R63" t="b">
        <f t="shared" si="23"/>
        <v>1</v>
      </c>
      <c r="S63" t="b">
        <f t="shared" si="9"/>
        <v>1</v>
      </c>
      <c r="T63" t="b">
        <f t="shared" si="24"/>
        <v>0</v>
      </c>
      <c r="U63" t="b">
        <f t="shared" si="25"/>
        <v>1</v>
      </c>
      <c r="V63" t="b">
        <f t="shared" si="10"/>
        <v>0</v>
      </c>
      <c r="W63" t="b">
        <f t="shared" si="11"/>
        <v>0</v>
      </c>
      <c r="X63" t="b">
        <f t="shared" si="12"/>
        <v>0</v>
      </c>
      <c r="Y63" t="b">
        <f t="shared" si="13"/>
        <v>0</v>
      </c>
      <c r="Z63" t="b">
        <f t="shared" si="14"/>
        <v>0</v>
      </c>
      <c r="AA63" t="b">
        <f t="shared" si="20"/>
        <v>0</v>
      </c>
      <c r="AB63" t="b">
        <f t="shared" si="21"/>
        <v>0</v>
      </c>
      <c r="AC63" t="b">
        <f t="shared" si="15"/>
        <v>0</v>
      </c>
      <c r="AD63" t="b">
        <f t="shared" si="16"/>
        <v>0</v>
      </c>
      <c r="AE63" t="b">
        <f t="shared" si="22"/>
        <v>0</v>
      </c>
      <c r="AF63" t="b">
        <f t="shared" si="17"/>
        <v>0</v>
      </c>
      <c r="AG63" t="b">
        <f t="shared" si="18"/>
        <v>0</v>
      </c>
      <c r="AH63" t="b">
        <f t="shared" si="19"/>
        <v>0</v>
      </c>
    </row>
    <row r="64" spans="1:34" x14ac:dyDescent="0.2">
      <c r="A64" s="21" t="s">
        <v>16</v>
      </c>
      <c r="B64" s="23">
        <v>6.4650967499999998</v>
      </c>
      <c r="C64" s="21">
        <v>71</v>
      </c>
      <c r="D64" s="21" t="s">
        <v>9</v>
      </c>
      <c r="E64" s="21"/>
      <c r="F64" s="21">
        <v>1</v>
      </c>
      <c r="G64" s="21">
        <v>1</v>
      </c>
      <c r="H64" s="21">
        <v>1</v>
      </c>
      <c r="I64" s="21">
        <v>0</v>
      </c>
      <c r="J64" s="21" t="s">
        <v>91</v>
      </c>
      <c r="K64" s="10">
        <v>1</v>
      </c>
      <c r="L64" t="b">
        <f t="shared" si="3"/>
        <v>1</v>
      </c>
      <c r="M64" t="b">
        <f t="shared" si="4"/>
        <v>1</v>
      </c>
      <c r="N64" t="b">
        <f t="shared" si="5"/>
        <v>1</v>
      </c>
      <c r="O64" t="b">
        <f t="shared" si="6"/>
        <v>1</v>
      </c>
      <c r="P64" t="b">
        <f t="shared" si="7"/>
        <v>0</v>
      </c>
      <c r="Q64" t="b">
        <f t="shared" si="8"/>
        <v>1</v>
      </c>
      <c r="R64" t="b">
        <f t="shared" si="23"/>
        <v>1</v>
      </c>
      <c r="S64" t="b">
        <f t="shared" si="9"/>
        <v>1</v>
      </c>
      <c r="T64" t="b">
        <f t="shared" si="24"/>
        <v>0</v>
      </c>
      <c r="U64" t="b">
        <f t="shared" si="25"/>
        <v>1</v>
      </c>
      <c r="V64" t="b">
        <f t="shared" si="10"/>
        <v>0</v>
      </c>
      <c r="W64" t="b">
        <f t="shared" si="11"/>
        <v>0</v>
      </c>
      <c r="X64" t="b">
        <f t="shared" si="12"/>
        <v>0</v>
      </c>
      <c r="Y64" t="b">
        <f t="shared" si="13"/>
        <v>0</v>
      </c>
      <c r="Z64" t="b">
        <f t="shared" si="14"/>
        <v>0</v>
      </c>
      <c r="AA64" t="b">
        <f t="shared" si="20"/>
        <v>0</v>
      </c>
      <c r="AB64" t="b">
        <f t="shared" si="21"/>
        <v>0</v>
      </c>
      <c r="AC64" t="b">
        <f t="shared" si="15"/>
        <v>0</v>
      </c>
      <c r="AD64" t="b">
        <f t="shared" si="16"/>
        <v>0</v>
      </c>
      <c r="AE64" t="b">
        <f t="shared" si="22"/>
        <v>0</v>
      </c>
      <c r="AF64" t="b">
        <f t="shared" si="17"/>
        <v>0</v>
      </c>
      <c r="AG64" t="b">
        <f t="shared" si="18"/>
        <v>0</v>
      </c>
      <c r="AH64" t="b">
        <f t="shared" si="19"/>
        <v>0</v>
      </c>
    </row>
    <row r="65" spans="1:34" x14ac:dyDescent="0.2">
      <c r="A65" s="21" t="s">
        <v>16</v>
      </c>
      <c r="B65" s="23">
        <v>5.9654922040000002</v>
      </c>
      <c r="C65" s="21">
        <v>56</v>
      </c>
      <c r="D65" s="21" t="s">
        <v>13</v>
      </c>
      <c r="E65" s="21"/>
      <c r="F65" s="21">
        <v>1</v>
      </c>
      <c r="G65" s="21">
        <v>1</v>
      </c>
      <c r="H65" s="21">
        <v>1</v>
      </c>
      <c r="I65" s="21">
        <v>0</v>
      </c>
      <c r="J65" s="21" t="s">
        <v>91</v>
      </c>
      <c r="K65" s="10">
        <v>1</v>
      </c>
      <c r="L65" t="b">
        <f t="shared" si="3"/>
        <v>1</v>
      </c>
      <c r="M65" t="b">
        <f t="shared" si="4"/>
        <v>1</v>
      </c>
      <c r="N65" t="b">
        <f t="shared" si="5"/>
        <v>1</v>
      </c>
      <c r="O65" t="b">
        <f t="shared" si="6"/>
        <v>1</v>
      </c>
      <c r="P65" t="b">
        <f t="shared" si="7"/>
        <v>0</v>
      </c>
      <c r="Q65" t="b">
        <f t="shared" si="8"/>
        <v>1</v>
      </c>
      <c r="R65" t="b">
        <f t="shared" si="23"/>
        <v>1</v>
      </c>
      <c r="S65" t="b">
        <f t="shared" si="9"/>
        <v>1</v>
      </c>
      <c r="T65" t="b">
        <f t="shared" si="24"/>
        <v>0</v>
      </c>
      <c r="U65" t="b">
        <f t="shared" si="25"/>
        <v>1</v>
      </c>
      <c r="V65" t="b">
        <f t="shared" si="10"/>
        <v>0</v>
      </c>
      <c r="W65" t="b">
        <f t="shared" si="11"/>
        <v>0</v>
      </c>
      <c r="X65" t="b">
        <f t="shared" si="12"/>
        <v>0</v>
      </c>
      <c r="Y65" t="b">
        <f t="shared" si="13"/>
        <v>0</v>
      </c>
      <c r="Z65" t="b">
        <f t="shared" si="14"/>
        <v>0</v>
      </c>
      <c r="AA65" t="b">
        <f t="shared" si="20"/>
        <v>0</v>
      </c>
      <c r="AB65" t="b">
        <f t="shared" si="21"/>
        <v>0</v>
      </c>
      <c r="AC65" t="b">
        <f t="shared" si="15"/>
        <v>0</v>
      </c>
      <c r="AD65" t="b">
        <f t="shared" si="16"/>
        <v>0</v>
      </c>
      <c r="AE65" t="b">
        <f t="shared" si="22"/>
        <v>0</v>
      </c>
      <c r="AF65" t="b">
        <f t="shared" si="17"/>
        <v>0</v>
      </c>
      <c r="AG65" t="b">
        <f t="shared" si="18"/>
        <v>0</v>
      </c>
      <c r="AH65" t="b">
        <f t="shared" si="19"/>
        <v>0</v>
      </c>
    </row>
    <row r="66" spans="1:34" x14ac:dyDescent="0.2">
      <c r="A66" s="21" t="s">
        <v>16</v>
      </c>
      <c r="B66" s="23">
        <v>6.6762195039999996</v>
      </c>
      <c r="C66" s="21">
        <v>65</v>
      </c>
      <c r="D66" s="21" t="s">
        <v>13</v>
      </c>
      <c r="E66" s="21" t="s">
        <v>93</v>
      </c>
      <c r="F66" s="21">
        <v>1</v>
      </c>
      <c r="G66" s="21">
        <v>1</v>
      </c>
      <c r="H66" s="21">
        <v>1</v>
      </c>
      <c r="I66" s="21">
        <v>0</v>
      </c>
      <c r="J66" s="21" t="s">
        <v>91</v>
      </c>
      <c r="K66" s="10">
        <v>1</v>
      </c>
      <c r="L66" t="b">
        <f t="shared" si="3"/>
        <v>1</v>
      </c>
      <c r="M66" t="b">
        <f t="shared" si="4"/>
        <v>1</v>
      </c>
      <c r="N66" t="b">
        <f t="shared" si="5"/>
        <v>1</v>
      </c>
      <c r="O66" t="b">
        <f t="shared" si="6"/>
        <v>1</v>
      </c>
      <c r="P66" t="b">
        <f t="shared" si="7"/>
        <v>0</v>
      </c>
      <c r="Q66" t="b">
        <f t="shared" si="8"/>
        <v>1</v>
      </c>
      <c r="R66" t="b">
        <f t="shared" ref="R66:R97" si="26">AND(M66=TRUE,Q66=TRUE)</f>
        <v>1</v>
      </c>
      <c r="S66" t="b">
        <f t="shared" si="9"/>
        <v>1</v>
      </c>
      <c r="T66" t="b">
        <f t="shared" ref="T66:T97" si="27">IF(F66=0.5,TRUE)</f>
        <v>0</v>
      </c>
      <c r="U66" t="b">
        <f t="shared" ref="U66:U97" si="28">AND(N66=TRUE,O66=TRUE)</f>
        <v>1</v>
      </c>
      <c r="V66" t="b">
        <f t="shared" si="10"/>
        <v>0</v>
      </c>
      <c r="W66" t="b">
        <f t="shared" si="11"/>
        <v>0</v>
      </c>
      <c r="X66" t="b">
        <f t="shared" si="12"/>
        <v>0</v>
      </c>
      <c r="Y66" t="b">
        <f t="shared" si="13"/>
        <v>0</v>
      </c>
      <c r="Z66" t="b">
        <f t="shared" si="14"/>
        <v>0</v>
      </c>
      <c r="AA66" t="b">
        <f t="shared" si="20"/>
        <v>0</v>
      </c>
      <c r="AB66" t="b">
        <f t="shared" si="21"/>
        <v>0</v>
      </c>
      <c r="AC66" t="b">
        <f t="shared" si="15"/>
        <v>0</v>
      </c>
      <c r="AD66" t="b">
        <f t="shared" si="16"/>
        <v>0</v>
      </c>
      <c r="AE66" t="b">
        <f t="shared" si="22"/>
        <v>0</v>
      </c>
      <c r="AF66" t="b">
        <f t="shared" si="17"/>
        <v>0</v>
      </c>
      <c r="AG66" t="b">
        <f t="shared" si="18"/>
        <v>0</v>
      </c>
      <c r="AH66" t="b">
        <f t="shared" si="19"/>
        <v>0</v>
      </c>
    </row>
    <row r="67" spans="1:34" x14ac:dyDescent="0.2">
      <c r="A67" s="21" t="s">
        <v>16</v>
      </c>
      <c r="B67" s="23">
        <v>6.7622398209999997</v>
      </c>
      <c r="C67" s="21">
        <v>74</v>
      </c>
      <c r="D67" s="21" t="s">
        <v>13</v>
      </c>
      <c r="E67" s="21"/>
      <c r="F67" s="21">
        <v>1</v>
      </c>
      <c r="G67" s="21">
        <v>1</v>
      </c>
      <c r="H67" s="21">
        <v>1</v>
      </c>
      <c r="I67" s="21">
        <v>0</v>
      </c>
      <c r="J67" s="21" t="s">
        <v>91</v>
      </c>
      <c r="K67" s="10">
        <v>1</v>
      </c>
      <c r="L67" t="b">
        <f t="shared" ref="L67:L116" si="29">IF(B67&gt;0,TRUE,FALSE)</f>
        <v>1</v>
      </c>
      <c r="M67" t="b">
        <f t="shared" ref="M67:M116" si="30">IF(F67=1,TRUE)</f>
        <v>1</v>
      </c>
      <c r="N67" t="b">
        <f t="shared" ref="N67:N116" si="31">IF(G67=1,TRUE)</f>
        <v>1</v>
      </c>
      <c r="O67" t="b">
        <f t="shared" ref="O67:O116" si="32">IF(H67=1,TRUE)</f>
        <v>1</v>
      </c>
      <c r="P67" t="b">
        <f t="shared" ref="P67:P116" si="33">IF(I67=1,TRUE)</f>
        <v>0</v>
      </c>
      <c r="Q67" t="b">
        <f t="shared" ref="Q67:Q116" si="34">OR(N67=TRUE,O67=TRUE,P67=TRUE)</f>
        <v>1</v>
      </c>
      <c r="R67" t="b">
        <f t="shared" si="26"/>
        <v>1</v>
      </c>
      <c r="S67" t="b">
        <f t="shared" ref="S67:S116" si="35">AND(R67=TRUE,L67=TRUE)</f>
        <v>1</v>
      </c>
      <c r="T67" t="b">
        <f t="shared" si="27"/>
        <v>0</v>
      </c>
      <c r="U67" t="b">
        <f t="shared" si="28"/>
        <v>1</v>
      </c>
      <c r="V67" t="b">
        <f t="shared" ref="V67:V116" si="36">AND(T67=TRUE,U67=TRUE)</f>
        <v>0</v>
      </c>
      <c r="W67" t="b">
        <f t="shared" ref="W67:W116" si="37">AND(V67=TRUE,L67=TRUE)</f>
        <v>0</v>
      </c>
      <c r="X67" t="b">
        <f t="shared" ref="X67:X116" si="38">AND(T67=TRUE,N67=TRUE)</f>
        <v>0</v>
      </c>
      <c r="Y67" t="b">
        <f t="shared" ref="Y67:Y116" si="39">AND(X67=TRUE,L67=TRUE)</f>
        <v>0</v>
      </c>
      <c r="Z67" t="b">
        <f t="shared" ref="Z67:Z116" si="40">AND(T67=TRUE,O67=TRUE)</f>
        <v>0</v>
      </c>
      <c r="AA67" t="b">
        <f t="shared" ref="AA67:AA116" si="41">AND(M67=TRUE,P67=TRUE)</f>
        <v>0</v>
      </c>
      <c r="AB67" t="b">
        <f t="shared" ref="AB67:AB116" si="42">AND(AA67=TRUE,L67=TRUE)</f>
        <v>0</v>
      </c>
      <c r="AC67" t="b">
        <f t="shared" ref="AC67:AC116" si="43">AND(N67=TRUE,P67=TRUE)</f>
        <v>0</v>
      </c>
      <c r="AD67" t="b">
        <f t="shared" ref="AD67:AD116" si="44">AND(T67=TRUE,AC67=TRUE)</f>
        <v>0</v>
      </c>
      <c r="AE67" t="b">
        <f t="shared" ref="AE67:AE116" si="45">AND(AD67=TRUE,L67=TRUE)</f>
        <v>0</v>
      </c>
      <c r="AF67" t="b">
        <f t="shared" ref="AF67:AF116" si="46">AND(H67=TRUE,I67=TRUE)</f>
        <v>0</v>
      </c>
      <c r="AG67" t="b">
        <f t="shared" ref="AG67:AG116" si="47">AND(T67=TRUE,AF67=TRUE)</f>
        <v>0</v>
      </c>
      <c r="AH67" t="b">
        <f t="shared" ref="AH67:AH116" si="48">AND(AG67=TRUE,L67=TRUE)</f>
        <v>0</v>
      </c>
    </row>
    <row r="68" spans="1:34" x14ac:dyDescent="0.2">
      <c r="A68" s="21" t="s">
        <v>16</v>
      </c>
      <c r="B68" s="23">
        <v>7.0950900639999999</v>
      </c>
      <c r="C68" s="21">
        <v>59</v>
      </c>
      <c r="D68" s="21" t="s">
        <v>9</v>
      </c>
      <c r="E68" s="21"/>
      <c r="F68" s="21">
        <v>1</v>
      </c>
      <c r="G68" s="21">
        <v>1</v>
      </c>
      <c r="H68" s="21">
        <v>1</v>
      </c>
      <c r="I68" s="21">
        <v>0</v>
      </c>
      <c r="J68" s="21" t="s">
        <v>91</v>
      </c>
      <c r="K68" s="10">
        <v>1</v>
      </c>
      <c r="L68" t="b">
        <f t="shared" si="29"/>
        <v>1</v>
      </c>
      <c r="M68" t="b">
        <f t="shared" si="30"/>
        <v>1</v>
      </c>
      <c r="N68" t="b">
        <f t="shared" si="31"/>
        <v>1</v>
      </c>
      <c r="O68" t="b">
        <f t="shared" si="32"/>
        <v>1</v>
      </c>
      <c r="P68" t="b">
        <f t="shared" si="33"/>
        <v>0</v>
      </c>
      <c r="Q68" t="b">
        <f t="shared" si="34"/>
        <v>1</v>
      </c>
      <c r="R68" t="b">
        <f t="shared" si="26"/>
        <v>1</v>
      </c>
      <c r="S68" t="b">
        <f t="shared" si="35"/>
        <v>1</v>
      </c>
      <c r="T68" t="b">
        <f t="shared" si="27"/>
        <v>0</v>
      </c>
      <c r="U68" t="b">
        <f t="shared" si="28"/>
        <v>1</v>
      </c>
      <c r="V68" t="b">
        <f t="shared" si="36"/>
        <v>0</v>
      </c>
      <c r="W68" t="b">
        <f t="shared" si="37"/>
        <v>0</v>
      </c>
      <c r="X68" t="b">
        <f t="shared" si="38"/>
        <v>0</v>
      </c>
      <c r="Y68" t="b">
        <f t="shared" si="39"/>
        <v>0</v>
      </c>
      <c r="Z68" t="b">
        <f t="shared" si="40"/>
        <v>0</v>
      </c>
      <c r="AA68" t="b">
        <f t="shared" si="41"/>
        <v>0</v>
      </c>
      <c r="AB68" t="b">
        <f t="shared" si="42"/>
        <v>0</v>
      </c>
      <c r="AC68" t="b">
        <f t="shared" si="43"/>
        <v>0</v>
      </c>
      <c r="AD68" t="b">
        <f t="shared" si="44"/>
        <v>0</v>
      </c>
      <c r="AE68" t="b">
        <f t="shared" si="45"/>
        <v>0</v>
      </c>
      <c r="AF68" t="b">
        <f t="shared" si="46"/>
        <v>0</v>
      </c>
      <c r="AG68" t="b">
        <f t="shared" si="47"/>
        <v>0</v>
      </c>
      <c r="AH68" t="b">
        <f t="shared" si="48"/>
        <v>0</v>
      </c>
    </row>
    <row r="69" spans="1:34" x14ac:dyDescent="0.2">
      <c r="A69" s="21" t="s">
        <v>16</v>
      </c>
      <c r="B69" s="23">
        <v>10.709139990000001</v>
      </c>
      <c r="C69" s="21">
        <v>76</v>
      </c>
      <c r="D69" s="21" t="s">
        <v>9</v>
      </c>
      <c r="E69" s="21"/>
      <c r="F69" s="21">
        <v>1</v>
      </c>
      <c r="G69" s="21">
        <v>1</v>
      </c>
      <c r="H69" s="21">
        <v>1</v>
      </c>
      <c r="I69" s="21">
        <v>0</v>
      </c>
      <c r="J69" s="21" t="s">
        <v>91</v>
      </c>
      <c r="K69" s="10">
        <v>1</v>
      </c>
      <c r="L69" t="b">
        <f t="shared" si="29"/>
        <v>1</v>
      </c>
      <c r="M69" t="b">
        <f t="shared" si="30"/>
        <v>1</v>
      </c>
      <c r="N69" t="b">
        <f t="shared" si="31"/>
        <v>1</v>
      </c>
      <c r="O69" t="b">
        <f t="shared" si="32"/>
        <v>1</v>
      </c>
      <c r="P69" t="b">
        <f t="shared" si="33"/>
        <v>0</v>
      </c>
      <c r="Q69" t="b">
        <f t="shared" si="34"/>
        <v>1</v>
      </c>
      <c r="R69" t="b">
        <f t="shared" si="26"/>
        <v>1</v>
      </c>
      <c r="S69" t="b">
        <f t="shared" si="35"/>
        <v>1</v>
      </c>
      <c r="T69" t="b">
        <f t="shared" si="27"/>
        <v>0</v>
      </c>
      <c r="U69" t="b">
        <f t="shared" si="28"/>
        <v>1</v>
      </c>
      <c r="V69" t="b">
        <f t="shared" si="36"/>
        <v>0</v>
      </c>
      <c r="W69" t="b">
        <f t="shared" si="37"/>
        <v>0</v>
      </c>
      <c r="X69" t="b">
        <f t="shared" si="38"/>
        <v>0</v>
      </c>
      <c r="Y69" t="b">
        <f t="shared" si="39"/>
        <v>0</v>
      </c>
      <c r="Z69" t="b">
        <f t="shared" si="40"/>
        <v>0</v>
      </c>
      <c r="AA69" t="b">
        <f t="shared" si="41"/>
        <v>0</v>
      </c>
      <c r="AB69" t="b">
        <f t="shared" si="42"/>
        <v>0</v>
      </c>
      <c r="AC69" t="b">
        <f t="shared" si="43"/>
        <v>0</v>
      </c>
      <c r="AD69" t="b">
        <f t="shared" si="44"/>
        <v>0</v>
      </c>
      <c r="AE69" t="b">
        <f t="shared" si="45"/>
        <v>0</v>
      </c>
      <c r="AF69" t="b">
        <f t="shared" si="46"/>
        <v>0</v>
      </c>
      <c r="AG69" t="b">
        <f t="shared" si="47"/>
        <v>0</v>
      </c>
      <c r="AH69" t="b">
        <f t="shared" si="48"/>
        <v>0</v>
      </c>
    </row>
    <row r="70" spans="1:34" x14ac:dyDescent="0.2">
      <c r="A70" s="21" t="s">
        <v>16</v>
      </c>
      <c r="B70" s="23">
        <v>5.5567184239999996</v>
      </c>
      <c r="C70" s="21">
        <v>62</v>
      </c>
      <c r="D70" s="21" t="s">
        <v>9</v>
      </c>
      <c r="E70" s="21"/>
      <c r="F70" s="21">
        <v>1</v>
      </c>
      <c r="G70" s="21">
        <v>1</v>
      </c>
      <c r="H70" s="21">
        <v>1</v>
      </c>
      <c r="I70" s="21">
        <v>0</v>
      </c>
      <c r="J70" s="21" t="s">
        <v>91</v>
      </c>
      <c r="K70" s="10">
        <v>1</v>
      </c>
      <c r="L70" t="b">
        <f t="shared" si="29"/>
        <v>1</v>
      </c>
      <c r="M70" t="b">
        <f t="shared" si="30"/>
        <v>1</v>
      </c>
      <c r="N70" t="b">
        <f t="shared" si="31"/>
        <v>1</v>
      </c>
      <c r="O70" t="b">
        <f t="shared" si="32"/>
        <v>1</v>
      </c>
      <c r="P70" t="b">
        <f t="shared" si="33"/>
        <v>0</v>
      </c>
      <c r="Q70" t="b">
        <f t="shared" si="34"/>
        <v>1</v>
      </c>
      <c r="R70" t="b">
        <f t="shared" si="26"/>
        <v>1</v>
      </c>
      <c r="S70" t="b">
        <f t="shared" si="35"/>
        <v>1</v>
      </c>
      <c r="T70" t="b">
        <f t="shared" si="27"/>
        <v>0</v>
      </c>
      <c r="U70" t="b">
        <f t="shared" si="28"/>
        <v>1</v>
      </c>
      <c r="V70" t="b">
        <f t="shared" si="36"/>
        <v>0</v>
      </c>
      <c r="W70" t="b">
        <f t="shared" si="37"/>
        <v>0</v>
      </c>
      <c r="X70" t="b">
        <f t="shared" si="38"/>
        <v>0</v>
      </c>
      <c r="Y70" t="b">
        <f t="shared" si="39"/>
        <v>0</v>
      </c>
      <c r="Z70" t="b">
        <f t="shared" si="40"/>
        <v>0</v>
      </c>
      <c r="AA70" t="b">
        <f t="shared" si="41"/>
        <v>0</v>
      </c>
      <c r="AB70" t="b">
        <f t="shared" si="42"/>
        <v>0</v>
      </c>
      <c r="AC70" t="b">
        <f t="shared" si="43"/>
        <v>0</v>
      </c>
      <c r="AD70" t="b">
        <f t="shared" si="44"/>
        <v>0</v>
      </c>
      <c r="AE70" t="b">
        <f t="shared" si="45"/>
        <v>0</v>
      </c>
      <c r="AF70" t="b">
        <f t="shared" si="46"/>
        <v>0</v>
      </c>
      <c r="AG70" t="b">
        <f t="shared" si="47"/>
        <v>0</v>
      </c>
      <c r="AH70" t="b">
        <f t="shared" si="48"/>
        <v>0</v>
      </c>
    </row>
    <row r="71" spans="1:34" x14ac:dyDescent="0.2">
      <c r="A71" s="21" t="s">
        <v>16</v>
      </c>
      <c r="B71" s="23">
        <v>8.1022803109999995</v>
      </c>
      <c r="C71" s="21">
        <v>68</v>
      </c>
      <c r="D71" s="21" t="s">
        <v>13</v>
      </c>
      <c r="E71" s="21"/>
      <c r="F71" s="21">
        <v>1</v>
      </c>
      <c r="G71" s="21">
        <v>1</v>
      </c>
      <c r="H71" s="21">
        <v>1</v>
      </c>
      <c r="I71" s="21">
        <v>0</v>
      </c>
      <c r="J71" s="21" t="s">
        <v>91</v>
      </c>
      <c r="K71" s="10">
        <v>1</v>
      </c>
      <c r="L71" t="b">
        <f t="shared" si="29"/>
        <v>1</v>
      </c>
      <c r="M71" t="b">
        <f t="shared" si="30"/>
        <v>1</v>
      </c>
      <c r="N71" t="b">
        <f t="shared" si="31"/>
        <v>1</v>
      </c>
      <c r="O71" t="b">
        <f t="shared" si="32"/>
        <v>1</v>
      </c>
      <c r="P71" t="b">
        <f t="shared" si="33"/>
        <v>0</v>
      </c>
      <c r="Q71" t="b">
        <f t="shared" si="34"/>
        <v>1</v>
      </c>
      <c r="R71" t="b">
        <f t="shared" si="26"/>
        <v>1</v>
      </c>
      <c r="S71" t="b">
        <f t="shared" si="35"/>
        <v>1</v>
      </c>
      <c r="T71" t="b">
        <f t="shared" si="27"/>
        <v>0</v>
      </c>
      <c r="U71" t="b">
        <f t="shared" si="28"/>
        <v>1</v>
      </c>
      <c r="V71" t="b">
        <f t="shared" si="36"/>
        <v>0</v>
      </c>
      <c r="W71" t="b">
        <f t="shared" si="37"/>
        <v>0</v>
      </c>
      <c r="X71" t="b">
        <f t="shared" si="38"/>
        <v>0</v>
      </c>
      <c r="Y71" t="b">
        <f t="shared" si="39"/>
        <v>0</v>
      </c>
      <c r="Z71" t="b">
        <f t="shared" si="40"/>
        <v>0</v>
      </c>
      <c r="AA71" t="b">
        <f t="shared" si="41"/>
        <v>0</v>
      </c>
      <c r="AB71" t="b">
        <f t="shared" si="42"/>
        <v>0</v>
      </c>
      <c r="AC71" t="b">
        <f t="shared" si="43"/>
        <v>0</v>
      </c>
      <c r="AD71" t="b">
        <f t="shared" si="44"/>
        <v>0</v>
      </c>
      <c r="AE71" t="b">
        <f t="shared" si="45"/>
        <v>0</v>
      </c>
      <c r="AF71" t="b">
        <f t="shared" si="46"/>
        <v>0</v>
      </c>
      <c r="AG71" t="b">
        <f t="shared" si="47"/>
        <v>0</v>
      </c>
      <c r="AH71" t="b">
        <f t="shared" si="48"/>
        <v>0</v>
      </c>
    </row>
    <row r="72" spans="1:34" x14ac:dyDescent="0.2">
      <c r="A72" s="21" t="s">
        <v>16</v>
      </c>
      <c r="B72" s="23">
        <v>5.0905679749999999</v>
      </c>
      <c r="C72" s="21">
        <v>76</v>
      </c>
      <c r="D72" s="21" t="s">
        <v>9</v>
      </c>
      <c r="E72" s="21"/>
      <c r="F72" s="21">
        <v>1</v>
      </c>
      <c r="G72" s="21">
        <v>1</v>
      </c>
      <c r="H72" s="21">
        <v>1</v>
      </c>
      <c r="I72" s="21">
        <v>0</v>
      </c>
      <c r="J72" s="21" t="s">
        <v>91</v>
      </c>
      <c r="K72" s="10">
        <v>1</v>
      </c>
      <c r="L72" t="b">
        <f t="shared" si="29"/>
        <v>1</v>
      </c>
      <c r="M72" t="b">
        <f t="shared" si="30"/>
        <v>1</v>
      </c>
      <c r="N72" t="b">
        <f t="shared" si="31"/>
        <v>1</v>
      </c>
      <c r="O72" t="b">
        <f t="shared" si="32"/>
        <v>1</v>
      </c>
      <c r="P72" t="b">
        <f t="shared" si="33"/>
        <v>0</v>
      </c>
      <c r="Q72" t="b">
        <f t="shared" si="34"/>
        <v>1</v>
      </c>
      <c r="R72" t="b">
        <f t="shared" si="26"/>
        <v>1</v>
      </c>
      <c r="S72" t="b">
        <f t="shared" si="35"/>
        <v>1</v>
      </c>
      <c r="T72" t="b">
        <f t="shared" si="27"/>
        <v>0</v>
      </c>
      <c r="U72" t="b">
        <f t="shared" si="28"/>
        <v>1</v>
      </c>
      <c r="V72" t="b">
        <f t="shared" si="36"/>
        <v>0</v>
      </c>
      <c r="W72" t="b">
        <f t="shared" si="37"/>
        <v>0</v>
      </c>
      <c r="X72" t="b">
        <f t="shared" si="38"/>
        <v>0</v>
      </c>
      <c r="Y72" t="b">
        <f t="shared" si="39"/>
        <v>0</v>
      </c>
      <c r="Z72" t="b">
        <f t="shared" si="40"/>
        <v>0</v>
      </c>
      <c r="AA72" t="b">
        <f t="shared" si="41"/>
        <v>0</v>
      </c>
      <c r="AB72" t="b">
        <f t="shared" si="42"/>
        <v>0</v>
      </c>
      <c r="AC72" t="b">
        <f t="shared" si="43"/>
        <v>0</v>
      </c>
      <c r="AD72" t="b">
        <f t="shared" si="44"/>
        <v>0</v>
      </c>
      <c r="AE72" t="b">
        <f t="shared" si="45"/>
        <v>0</v>
      </c>
      <c r="AF72" t="b">
        <f t="shared" si="46"/>
        <v>0</v>
      </c>
      <c r="AG72" t="b">
        <f t="shared" si="47"/>
        <v>0</v>
      </c>
      <c r="AH72" t="b">
        <f t="shared" si="48"/>
        <v>0</v>
      </c>
    </row>
    <row r="73" spans="1:34" x14ac:dyDescent="0.2">
      <c r="A73" s="21" t="s">
        <v>16</v>
      </c>
      <c r="B73" s="23">
        <v>4.3324332099999996</v>
      </c>
      <c r="C73" s="21">
        <v>52</v>
      </c>
      <c r="D73" s="21" t="s">
        <v>9</v>
      </c>
      <c r="E73" s="21"/>
      <c r="F73" s="21">
        <v>1</v>
      </c>
      <c r="G73" s="21">
        <v>0.5</v>
      </c>
      <c r="H73" s="21">
        <v>1</v>
      </c>
      <c r="I73" s="21">
        <v>0</v>
      </c>
      <c r="J73" s="21" t="s">
        <v>91</v>
      </c>
      <c r="K73" s="10">
        <v>1</v>
      </c>
      <c r="L73" t="b">
        <f t="shared" si="29"/>
        <v>1</v>
      </c>
      <c r="M73" t="b">
        <f t="shared" si="30"/>
        <v>1</v>
      </c>
      <c r="N73" t="b">
        <f t="shared" si="31"/>
        <v>0</v>
      </c>
      <c r="O73" t="b">
        <f t="shared" si="32"/>
        <v>1</v>
      </c>
      <c r="P73" t="b">
        <f t="shared" si="33"/>
        <v>0</v>
      </c>
      <c r="Q73" t="b">
        <f t="shared" si="34"/>
        <v>1</v>
      </c>
      <c r="R73" t="b">
        <f t="shared" si="26"/>
        <v>1</v>
      </c>
      <c r="S73" t="b">
        <f t="shared" si="35"/>
        <v>1</v>
      </c>
      <c r="T73" t="b">
        <f t="shared" si="27"/>
        <v>0</v>
      </c>
      <c r="U73" t="b">
        <f t="shared" si="28"/>
        <v>0</v>
      </c>
      <c r="V73" t="b">
        <f t="shared" si="36"/>
        <v>0</v>
      </c>
      <c r="W73" t="b">
        <f t="shared" si="37"/>
        <v>0</v>
      </c>
      <c r="X73" t="b">
        <f t="shared" si="38"/>
        <v>0</v>
      </c>
      <c r="Y73" t="b">
        <f t="shared" si="39"/>
        <v>0</v>
      </c>
      <c r="Z73" t="b">
        <f t="shared" si="40"/>
        <v>0</v>
      </c>
      <c r="AA73" t="b">
        <f t="shared" si="41"/>
        <v>0</v>
      </c>
      <c r="AB73" t="b">
        <f t="shared" si="42"/>
        <v>0</v>
      </c>
      <c r="AC73" t="b">
        <f t="shared" si="43"/>
        <v>0</v>
      </c>
      <c r="AD73" t="b">
        <f t="shared" si="44"/>
        <v>0</v>
      </c>
      <c r="AE73" t="b">
        <f t="shared" si="45"/>
        <v>0</v>
      </c>
      <c r="AF73" t="b">
        <f t="shared" si="46"/>
        <v>0</v>
      </c>
      <c r="AG73" t="b">
        <f t="shared" si="47"/>
        <v>0</v>
      </c>
      <c r="AH73" t="b">
        <f t="shared" si="48"/>
        <v>0</v>
      </c>
    </row>
    <row r="74" spans="1:34" x14ac:dyDescent="0.2">
      <c r="A74" s="21" t="s">
        <v>16</v>
      </c>
      <c r="B74" s="23">
        <v>2.9167801550000001</v>
      </c>
      <c r="C74" s="21">
        <v>71</v>
      </c>
      <c r="D74" s="21" t="s">
        <v>9</v>
      </c>
      <c r="E74" s="21"/>
      <c r="F74" s="21">
        <v>1</v>
      </c>
      <c r="G74" s="21">
        <v>0.5</v>
      </c>
      <c r="H74" s="21">
        <v>1</v>
      </c>
      <c r="I74" s="21">
        <v>1</v>
      </c>
      <c r="J74" s="21" t="s">
        <v>91</v>
      </c>
      <c r="K74" s="10">
        <v>1</v>
      </c>
      <c r="L74" t="b">
        <f t="shared" si="29"/>
        <v>1</v>
      </c>
      <c r="M74" t="b">
        <f t="shared" si="30"/>
        <v>1</v>
      </c>
      <c r="N74" t="b">
        <f t="shared" si="31"/>
        <v>0</v>
      </c>
      <c r="O74" t="b">
        <f t="shared" si="32"/>
        <v>1</v>
      </c>
      <c r="P74" t="b">
        <f t="shared" si="33"/>
        <v>1</v>
      </c>
      <c r="Q74" t="b">
        <f t="shared" si="34"/>
        <v>1</v>
      </c>
      <c r="R74" t="b">
        <f t="shared" si="26"/>
        <v>1</v>
      </c>
      <c r="S74" t="b">
        <f t="shared" si="35"/>
        <v>1</v>
      </c>
      <c r="T74" t="b">
        <f t="shared" si="27"/>
        <v>0</v>
      </c>
      <c r="U74" t="b">
        <f t="shared" si="28"/>
        <v>0</v>
      </c>
      <c r="V74" t="b">
        <f t="shared" si="36"/>
        <v>0</v>
      </c>
      <c r="W74" t="b">
        <f t="shared" si="37"/>
        <v>0</v>
      </c>
      <c r="X74" t="b">
        <f t="shared" si="38"/>
        <v>0</v>
      </c>
      <c r="Y74" t="b">
        <f t="shared" si="39"/>
        <v>0</v>
      </c>
      <c r="Z74" t="b">
        <f t="shared" si="40"/>
        <v>0</v>
      </c>
      <c r="AA74" t="b">
        <f t="shared" si="41"/>
        <v>1</v>
      </c>
      <c r="AB74" t="b">
        <f t="shared" si="42"/>
        <v>1</v>
      </c>
      <c r="AC74" t="b">
        <f t="shared" si="43"/>
        <v>0</v>
      </c>
      <c r="AD74" t="b">
        <f t="shared" si="44"/>
        <v>0</v>
      </c>
      <c r="AE74" t="b">
        <f t="shared" si="45"/>
        <v>0</v>
      </c>
      <c r="AF74" t="b">
        <f t="shared" si="46"/>
        <v>0</v>
      </c>
      <c r="AG74" t="b">
        <f t="shared" si="47"/>
        <v>0</v>
      </c>
      <c r="AH74" t="b">
        <f t="shared" si="48"/>
        <v>0</v>
      </c>
    </row>
    <row r="75" spans="1:34" x14ac:dyDescent="0.2">
      <c r="A75" s="10" t="s">
        <v>8</v>
      </c>
      <c r="B75" s="24">
        <v>-8.0569572209999993</v>
      </c>
      <c r="C75" s="24">
        <v>45</v>
      </c>
      <c r="D75" s="24" t="s">
        <v>9</v>
      </c>
      <c r="E75" s="10"/>
      <c r="F75" s="10">
        <v>0</v>
      </c>
      <c r="G75" s="24">
        <v>0</v>
      </c>
      <c r="H75" s="24">
        <v>0</v>
      </c>
      <c r="I75" s="24">
        <v>0</v>
      </c>
      <c r="J75" s="10" t="s">
        <v>91</v>
      </c>
      <c r="K75" s="10">
        <v>1</v>
      </c>
      <c r="L75" t="b">
        <f t="shared" si="29"/>
        <v>0</v>
      </c>
      <c r="M75" t="b">
        <f t="shared" si="30"/>
        <v>0</v>
      </c>
      <c r="N75" t="b">
        <f t="shared" si="31"/>
        <v>0</v>
      </c>
      <c r="O75" t="b">
        <f t="shared" si="32"/>
        <v>0</v>
      </c>
      <c r="P75" t="b">
        <f t="shared" si="33"/>
        <v>0</v>
      </c>
      <c r="Q75" t="b">
        <f t="shared" si="34"/>
        <v>0</v>
      </c>
      <c r="R75" t="b">
        <f t="shared" si="26"/>
        <v>0</v>
      </c>
      <c r="S75" t="b">
        <f t="shared" si="35"/>
        <v>0</v>
      </c>
      <c r="T75" t="b">
        <f t="shared" si="27"/>
        <v>0</v>
      </c>
      <c r="U75" t="b">
        <f t="shared" si="28"/>
        <v>0</v>
      </c>
      <c r="V75" t="b">
        <f t="shared" si="36"/>
        <v>0</v>
      </c>
      <c r="W75" t="b">
        <f t="shared" si="37"/>
        <v>0</v>
      </c>
      <c r="X75" t="b">
        <f t="shared" si="38"/>
        <v>0</v>
      </c>
      <c r="Y75" t="b">
        <f t="shared" si="39"/>
        <v>0</v>
      </c>
      <c r="Z75" t="b">
        <f t="shared" si="40"/>
        <v>0</v>
      </c>
      <c r="AA75" t="b">
        <f t="shared" si="41"/>
        <v>0</v>
      </c>
      <c r="AB75" t="b">
        <f t="shared" si="42"/>
        <v>0</v>
      </c>
      <c r="AC75" t="b">
        <f t="shared" si="43"/>
        <v>0</v>
      </c>
      <c r="AD75" t="b">
        <f t="shared" si="44"/>
        <v>0</v>
      </c>
      <c r="AE75" t="b">
        <f t="shared" si="45"/>
        <v>0</v>
      </c>
      <c r="AF75" t="b">
        <f t="shared" si="46"/>
        <v>0</v>
      </c>
      <c r="AG75" t="b">
        <f t="shared" si="47"/>
        <v>0</v>
      </c>
      <c r="AH75" t="b">
        <f t="shared" si="48"/>
        <v>0</v>
      </c>
    </row>
    <row r="76" spans="1:34" x14ac:dyDescent="0.2">
      <c r="A76" s="10" t="s">
        <v>8</v>
      </c>
      <c r="B76" s="24">
        <v>-7.1855940269999996</v>
      </c>
      <c r="C76" s="24">
        <v>65</v>
      </c>
      <c r="D76" s="24" t="s">
        <v>9</v>
      </c>
      <c r="E76" s="10"/>
      <c r="F76" s="10">
        <v>0</v>
      </c>
      <c r="G76" s="24">
        <v>0</v>
      </c>
      <c r="H76" s="24">
        <v>0</v>
      </c>
      <c r="I76" s="24">
        <v>0</v>
      </c>
      <c r="J76" s="10" t="s">
        <v>91</v>
      </c>
      <c r="K76" s="10">
        <v>1</v>
      </c>
      <c r="L76" t="b">
        <f t="shared" si="29"/>
        <v>0</v>
      </c>
      <c r="M76" t="b">
        <f t="shared" si="30"/>
        <v>0</v>
      </c>
      <c r="N76" t="b">
        <f t="shared" si="31"/>
        <v>0</v>
      </c>
      <c r="O76" t="b">
        <f t="shared" si="32"/>
        <v>0</v>
      </c>
      <c r="P76" t="b">
        <f t="shared" si="33"/>
        <v>0</v>
      </c>
      <c r="Q76" t="b">
        <f t="shared" si="34"/>
        <v>0</v>
      </c>
      <c r="R76" t="b">
        <f t="shared" si="26"/>
        <v>0</v>
      </c>
      <c r="S76" t="b">
        <f t="shared" si="35"/>
        <v>0</v>
      </c>
      <c r="T76" t="b">
        <f t="shared" si="27"/>
        <v>0</v>
      </c>
      <c r="U76" t="b">
        <f t="shared" si="28"/>
        <v>0</v>
      </c>
      <c r="V76" t="b">
        <f t="shared" si="36"/>
        <v>0</v>
      </c>
      <c r="W76" t="b">
        <f t="shared" si="37"/>
        <v>0</v>
      </c>
      <c r="X76" t="b">
        <f t="shared" si="38"/>
        <v>0</v>
      </c>
      <c r="Y76" t="b">
        <f t="shared" si="39"/>
        <v>0</v>
      </c>
      <c r="Z76" t="b">
        <f t="shared" si="40"/>
        <v>0</v>
      </c>
      <c r="AA76" t="b">
        <f t="shared" si="41"/>
        <v>0</v>
      </c>
      <c r="AB76" t="b">
        <f t="shared" si="42"/>
        <v>0</v>
      </c>
      <c r="AC76" t="b">
        <f t="shared" si="43"/>
        <v>0</v>
      </c>
      <c r="AD76" t="b">
        <f t="shared" si="44"/>
        <v>0</v>
      </c>
      <c r="AE76" t="b">
        <f t="shared" si="45"/>
        <v>0</v>
      </c>
      <c r="AF76" t="b">
        <f t="shared" si="46"/>
        <v>0</v>
      </c>
      <c r="AG76" t="b">
        <f t="shared" si="47"/>
        <v>0</v>
      </c>
      <c r="AH76" t="b">
        <f t="shared" si="48"/>
        <v>0</v>
      </c>
    </row>
    <row r="77" spans="1:34" x14ac:dyDescent="0.2">
      <c r="A77" s="10" t="s">
        <v>8</v>
      </c>
      <c r="B77" s="24">
        <v>-7.161543633</v>
      </c>
      <c r="C77" s="24">
        <v>70</v>
      </c>
      <c r="D77" s="24" t="s">
        <v>13</v>
      </c>
      <c r="E77" s="10"/>
      <c r="F77" s="10">
        <v>0</v>
      </c>
      <c r="G77" s="24">
        <v>0</v>
      </c>
      <c r="H77" s="24">
        <v>0</v>
      </c>
      <c r="I77" s="24">
        <v>0</v>
      </c>
      <c r="J77" s="10" t="s">
        <v>91</v>
      </c>
      <c r="K77" s="10">
        <v>1</v>
      </c>
      <c r="L77" t="b">
        <f t="shared" si="29"/>
        <v>0</v>
      </c>
      <c r="M77" t="b">
        <f t="shared" si="30"/>
        <v>0</v>
      </c>
      <c r="N77" t="b">
        <f t="shared" si="31"/>
        <v>0</v>
      </c>
      <c r="O77" t="b">
        <f t="shared" si="32"/>
        <v>0</v>
      </c>
      <c r="P77" t="b">
        <f t="shared" si="33"/>
        <v>0</v>
      </c>
      <c r="Q77" t="b">
        <f t="shared" si="34"/>
        <v>0</v>
      </c>
      <c r="R77" t="b">
        <f t="shared" si="26"/>
        <v>0</v>
      </c>
      <c r="S77" t="b">
        <f t="shared" si="35"/>
        <v>0</v>
      </c>
      <c r="T77" t="b">
        <f t="shared" si="27"/>
        <v>0</v>
      </c>
      <c r="U77" t="b">
        <f t="shared" si="28"/>
        <v>0</v>
      </c>
      <c r="V77" t="b">
        <f t="shared" si="36"/>
        <v>0</v>
      </c>
      <c r="W77" t="b">
        <f t="shared" si="37"/>
        <v>0</v>
      </c>
      <c r="X77" t="b">
        <f t="shared" si="38"/>
        <v>0</v>
      </c>
      <c r="Y77" t="b">
        <f t="shared" si="39"/>
        <v>0</v>
      </c>
      <c r="Z77" t="b">
        <f t="shared" si="40"/>
        <v>0</v>
      </c>
      <c r="AA77" t="b">
        <f t="shared" si="41"/>
        <v>0</v>
      </c>
      <c r="AB77" t="b">
        <f t="shared" si="42"/>
        <v>0</v>
      </c>
      <c r="AC77" t="b">
        <f t="shared" si="43"/>
        <v>0</v>
      </c>
      <c r="AD77" t="b">
        <f t="shared" si="44"/>
        <v>0</v>
      </c>
      <c r="AE77" t="b">
        <f t="shared" si="45"/>
        <v>0</v>
      </c>
      <c r="AF77" t="b">
        <f t="shared" si="46"/>
        <v>0</v>
      </c>
      <c r="AG77" t="b">
        <f t="shared" si="47"/>
        <v>0</v>
      </c>
      <c r="AH77" t="b">
        <f t="shared" si="48"/>
        <v>0</v>
      </c>
    </row>
    <row r="78" spans="1:34" x14ac:dyDescent="0.2">
      <c r="A78" s="10" t="s">
        <v>8</v>
      </c>
      <c r="B78" s="24">
        <v>-7.0927508330000002</v>
      </c>
      <c r="C78" s="24">
        <v>58</v>
      </c>
      <c r="D78" s="24" t="s">
        <v>9</v>
      </c>
      <c r="E78" s="10"/>
      <c r="F78" s="10">
        <v>0</v>
      </c>
      <c r="G78" s="24">
        <v>0</v>
      </c>
      <c r="H78" s="24">
        <v>0</v>
      </c>
      <c r="I78" s="24">
        <v>0</v>
      </c>
      <c r="J78" s="10" t="s">
        <v>91</v>
      </c>
      <c r="K78" s="10">
        <v>1</v>
      </c>
      <c r="L78" t="b">
        <f t="shared" si="29"/>
        <v>0</v>
      </c>
      <c r="M78" t="b">
        <f t="shared" si="30"/>
        <v>0</v>
      </c>
      <c r="N78" t="b">
        <f t="shared" si="31"/>
        <v>0</v>
      </c>
      <c r="O78" t="b">
        <f t="shared" si="32"/>
        <v>0</v>
      </c>
      <c r="P78" t="b">
        <f t="shared" si="33"/>
        <v>0</v>
      </c>
      <c r="Q78" t="b">
        <f t="shared" si="34"/>
        <v>0</v>
      </c>
      <c r="R78" t="b">
        <f t="shared" si="26"/>
        <v>0</v>
      </c>
      <c r="S78" t="b">
        <f t="shared" si="35"/>
        <v>0</v>
      </c>
      <c r="T78" t="b">
        <f t="shared" si="27"/>
        <v>0</v>
      </c>
      <c r="U78" t="b">
        <f t="shared" si="28"/>
        <v>0</v>
      </c>
      <c r="V78" t="b">
        <f t="shared" si="36"/>
        <v>0</v>
      </c>
      <c r="W78" t="b">
        <f t="shared" si="37"/>
        <v>0</v>
      </c>
      <c r="X78" t="b">
        <f t="shared" si="38"/>
        <v>0</v>
      </c>
      <c r="Y78" t="b">
        <f t="shared" si="39"/>
        <v>0</v>
      </c>
      <c r="Z78" t="b">
        <f t="shared" si="40"/>
        <v>0</v>
      </c>
      <c r="AA78" t="b">
        <f t="shared" si="41"/>
        <v>0</v>
      </c>
      <c r="AB78" t="b">
        <f t="shared" si="42"/>
        <v>0</v>
      </c>
      <c r="AC78" t="b">
        <f t="shared" si="43"/>
        <v>0</v>
      </c>
      <c r="AD78" t="b">
        <f t="shared" si="44"/>
        <v>0</v>
      </c>
      <c r="AE78" t="b">
        <f t="shared" si="45"/>
        <v>0</v>
      </c>
      <c r="AF78" t="b">
        <f t="shared" si="46"/>
        <v>0</v>
      </c>
      <c r="AG78" t="b">
        <f t="shared" si="47"/>
        <v>0</v>
      </c>
      <c r="AH78" t="b">
        <f t="shared" si="48"/>
        <v>0</v>
      </c>
    </row>
    <row r="79" spans="1:34" x14ac:dyDescent="0.2">
      <c r="A79" s="10" t="s">
        <v>8</v>
      </c>
      <c r="B79" s="24">
        <v>-6.7442457180000002</v>
      </c>
      <c r="C79" s="24">
        <v>66</v>
      </c>
      <c r="D79" s="24" t="s">
        <v>9</v>
      </c>
      <c r="E79" s="10"/>
      <c r="F79" s="10">
        <v>0</v>
      </c>
      <c r="G79" s="24">
        <v>0</v>
      </c>
      <c r="H79" s="24">
        <v>0</v>
      </c>
      <c r="I79" s="24">
        <v>0</v>
      </c>
      <c r="J79" s="10" t="s">
        <v>91</v>
      </c>
      <c r="K79" s="10">
        <v>1</v>
      </c>
      <c r="L79" t="b">
        <f t="shared" si="29"/>
        <v>0</v>
      </c>
      <c r="M79" t="b">
        <f t="shared" si="30"/>
        <v>0</v>
      </c>
      <c r="N79" t="b">
        <f t="shared" si="31"/>
        <v>0</v>
      </c>
      <c r="O79" t="b">
        <f t="shared" si="32"/>
        <v>0</v>
      </c>
      <c r="P79" t="b">
        <f t="shared" si="33"/>
        <v>0</v>
      </c>
      <c r="Q79" t="b">
        <f t="shared" si="34"/>
        <v>0</v>
      </c>
      <c r="R79" t="b">
        <f t="shared" si="26"/>
        <v>0</v>
      </c>
      <c r="S79" t="b">
        <f t="shared" si="35"/>
        <v>0</v>
      </c>
      <c r="T79" t="b">
        <f t="shared" si="27"/>
        <v>0</v>
      </c>
      <c r="U79" t="b">
        <f t="shared" si="28"/>
        <v>0</v>
      </c>
      <c r="V79" t="b">
        <f t="shared" si="36"/>
        <v>0</v>
      </c>
      <c r="W79" t="b">
        <f t="shared" si="37"/>
        <v>0</v>
      </c>
      <c r="X79" t="b">
        <f t="shared" si="38"/>
        <v>0</v>
      </c>
      <c r="Y79" t="b">
        <f t="shared" si="39"/>
        <v>0</v>
      </c>
      <c r="Z79" t="b">
        <f t="shared" si="40"/>
        <v>0</v>
      </c>
      <c r="AA79" t="b">
        <f t="shared" si="41"/>
        <v>0</v>
      </c>
      <c r="AB79" t="b">
        <f t="shared" si="42"/>
        <v>0</v>
      </c>
      <c r="AC79" t="b">
        <f t="shared" si="43"/>
        <v>0</v>
      </c>
      <c r="AD79" t="b">
        <f t="shared" si="44"/>
        <v>0</v>
      </c>
      <c r="AE79" t="b">
        <f t="shared" si="45"/>
        <v>0</v>
      </c>
      <c r="AF79" t="b">
        <f t="shared" si="46"/>
        <v>0</v>
      </c>
      <c r="AG79" t="b">
        <f t="shared" si="47"/>
        <v>0</v>
      </c>
      <c r="AH79" t="b">
        <f t="shared" si="48"/>
        <v>0</v>
      </c>
    </row>
    <row r="80" spans="1:34" x14ac:dyDescent="0.2">
      <c r="A80" s="10" t="s">
        <v>8</v>
      </c>
      <c r="B80" s="24">
        <v>-6.0728324950000001</v>
      </c>
      <c r="C80" s="24">
        <v>53</v>
      </c>
      <c r="D80" s="24" t="s">
        <v>9</v>
      </c>
      <c r="E80" s="10"/>
      <c r="F80" s="10">
        <v>0</v>
      </c>
      <c r="G80" s="24">
        <v>0</v>
      </c>
      <c r="H80" s="24">
        <v>0</v>
      </c>
      <c r="I80" s="24">
        <v>0</v>
      </c>
      <c r="J80" s="10" t="s">
        <v>91</v>
      </c>
      <c r="K80" s="10">
        <v>1</v>
      </c>
      <c r="L80" t="b">
        <f t="shared" si="29"/>
        <v>0</v>
      </c>
      <c r="M80" t="b">
        <f t="shared" si="30"/>
        <v>0</v>
      </c>
      <c r="N80" t="b">
        <f t="shared" si="31"/>
        <v>0</v>
      </c>
      <c r="O80" t="b">
        <f t="shared" si="32"/>
        <v>0</v>
      </c>
      <c r="P80" t="b">
        <f t="shared" si="33"/>
        <v>0</v>
      </c>
      <c r="Q80" t="b">
        <f t="shared" si="34"/>
        <v>0</v>
      </c>
      <c r="R80" t="b">
        <f t="shared" si="26"/>
        <v>0</v>
      </c>
      <c r="S80" t="b">
        <f t="shared" si="35"/>
        <v>0</v>
      </c>
      <c r="T80" t="b">
        <f t="shared" si="27"/>
        <v>0</v>
      </c>
      <c r="U80" t="b">
        <f t="shared" si="28"/>
        <v>0</v>
      </c>
      <c r="V80" t="b">
        <f t="shared" si="36"/>
        <v>0</v>
      </c>
      <c r="W80" t="b">
        <f t="shared" si="37"/>
        <v>0</v>
      </c>
      <c r="X80" t="b">
        <f t="shared" si="38"/>
        <v>0</v>
      </c>
      <c r="Y80" t="b">
        <f t="shared" si="39"/>
        <v>0</v>
      </c>
      <c r="Z80" t="b">
        <f t="shared" si="40"/>
        <v>0</v>
      </c>
      <c r="AA80" t="b">
        <f t="shared" si="41"/>
        <v>0</v>
      </c>
      <c r="AB80" t="b">
        <f t="shared" si="42"/>
        <v>0</v>
      </c>
      <c r="AC80" t="b">
        <f t="shared" si="43"/>
        <v>0</v>
      </c>
      <c r="AD80" t="b">
        <f t="shared" si="44"/>
        <v>0</v>
      </c>
      <c r="AE80" t="b">
        <f t="shared" si="45"/>
        <v>0</v>
      </c>
      <c r="AF80" t="b">
        <f t="shared" si="46"/>
        <v>0</v>
      </c>
      <c r="AG80" t="b">
        <f t="shared" si="47"/>
        <v>0</v>
      </c>
      <c r="AH80" t="b">
        <f t="shared" si="48"/>
        <v>0</v>
      </c>
    </row>
    <row r="81" spans="1:34" x14ac:dyDescent="0.2">
      <c r="A81" s="10" t="s">
        <v>8</v>
      </c>
      <c r="B81" s="24">
        <v>-5.8477109399999998</v>
      </c>
      <c r="C81" s="24">
        <v>72</v>
      </c>
      <c r="D81" s="24" t="s">
        <v>13</v>
      </c>
      <c r="E81" s="10"/>
      <c r="F81" s="10">
        <v>0</v>
      </c>
      <c r="G81" s="24">
        <v>0</v>
      </c>
      <c r="H81" s="24">
        <v>0</v>
      </c>
      <c r="I81" s="24">
        <v>0</v>
      </c>
      <c r="J81" s="10" t="s">
        <v>91</v>
      </c>
      <c r="K81" s="10">
        <v>1</v>
      </c>
      <c r="L81" t="b">
        <f t="shared" si="29"/>
        <v>0</v>
      </c>
      <c r="M81" t="b">
        <f t="shared" si="30"/>
        <v>0</v>
      </c>
      <c r="N81" t="b">
        <f t="shared" si="31"/>
        <v>0</v>
      </c>
      <c r="O81" t="b">
        <f t="shared" si="32"/>
        <v>0</v>
      </c>
      <c r="P81" t="b">
        <f t="shared" si="33"/>
        <v>0</v>
      </c>
      <c r="Q81" t="b">
        <f t="shared" si="34"/>
        <v>0</v>
      </c>
      <c r="R81" t="b">
        <f t="shared" si="26"/>
        <v>0</v>
      </c>
      <c r="S81" t="b">
        <f t="shared" si="35"/>
        <v>0</v>
      </c>
      <c r="T81" t="b">
        <f t="shared" si="27"/>
        <v>0</v>
      </c>
      <c r="U81" t="b">
        <f t="shared" si="28"/>
        <v>0</v>
      </c>
      <c r="V81" t="b">
        <f t="shared" si="36"/>
        <v>0</v>
      </c>
      <c r="W81" t="b">
        <f t="shared" si="37"/>
        <v>0</v>
      </c>
      <c r="X81" t="b">
        <f t="shared" si="38"/>
        <v>0</v>
      </c>
      <c r="Y81" t="b">
        <f t="shared" si="39"/>
        <v>0</v>
      </c>
      <c r="Z81" t="b">
        <f t="shared" si="40"/>
        <v>0</v>
      </c>
      <c r="AA81" t="b">
        <f t="shared" si="41"/>
        <v>0</v>
      </c>
      <c r="AB81" t="b">
        <f t="shared" si="42"/>
        <v>0</v>
      </c>
      <c r="AC81" t="b">
        <f t="shared" si="43"/>
        <v>0</v>
      </c>
      <c r="AD81" t="b">
        <f t="shared" si="44"/>
        <v>0</v>
      </c>
      <c r="AE81" t="b">
        <f t="shared" si="45"/>
        <v>0</v>
      </c>
      <c r="AF81" t="b">
        <f t="shared" si="46"/>
        <v>0</v>
      </c>
      <c r="AG81" t="b">
        <f t="shared" si="47"/>
        <v>0</v>
      </c>
      <c r="AH81" t="b">
        <f t="shared" si="48"/>
        <v>0</v>
      </c>
    </row>
    <row r="82" spans="1:34" x14ac:dyDescent="0.2">
      <c r="A82" s="10" t="s">
        <v>8</v>
      </c>
      <c r="B82" s="24">
        <v>-5.6646109559999998</v>
      </c>
      <c r="C82" s="24">
        <v>61</v>
      </c>
      <c r="D82" s="24" t="s">
        <v>9</v>
      </c>
      <c r="E82" s="10"/>
      <c r="F82" s="10">
        <v>0</v>
      </c>
      <c r="G82" s="24">
        <v>0</v>
      </c>
      <c r="H82" s="24">
        <v>0</v>
      </c>
      <c r="I82" s="24">
        <v>0</v>
      </c>
      <c r="J82" s="10" t="s">
        <v>91</v>
      </c>
      <c r="K82" s="10">
        <v>1</v>
      </c>
      <c r="L82" t="b">
        <f t="shared" si="29"/>
        <v>0</v>
      </c>
      <c r="M82" t="b">
        <f t="shared" si="30"/>
        <v>0</v>
      </c>
      <c r="N82" t="b">
        <f t="shared" si="31"/>
        <v>0</v>
      </c>
      <c r="O82" t="b">
        <f t="shared" si="32"/>
        <v>0</v>
      </c>
      <c r="P82" t="b">
        <f t="shared" si="33"/>
        <v>0</v>
      </c>
      <c r="Q82" t="b">
        <f t="shared" si="34"/>
        <v>0</v>
      </c>
      <c r="R82" t="b">
        <f t="shared" si="26"/>
        <v>0</v>
      </c>
      <c r="S82" t="b">
        <f t="shared" si="35"/>
        <v>0</v>
      </c>
      <c r="T82" t="b">
        <f t="shared" si="27"/>
        <v>0</v>
      </c>
      <c r="U82" t="b">
        <f t="shared" si="28"/>
        <v>0</v>
      </c>
      <c r="V82" t="b">
        <f t="shared" si="36"/>
        <v>0</v>
      </c>
      <c r="W82" t="b">
        <f t="shared" si="37"/>
        <v>0</v>
      </c>
      <c r="X82" t="b">
        <f t="shared" si="38"/>
        <v>0</v>
      </c>
      <c r="Y82" t="b">
        <f t="shared" si="39"/>
        <v>0</v>
      </c>
      <c r="Z82" t="b">
        <f t="shared" si="40"/>
        <v>0</v>
      </c>
      <c r="AA82" t="b">
        <f t="shared" si="41"/>
        <v>0</v>
      </c>
      <c r="AB82" t="b">
        <f t="shared" si="42"/>
        <v>0</v>
      </c>
      <c r="AC82" t="b">
        <f t="shared" si="43"/>
        <v>0</v>
      </c>
      <c r="AD82" t="b">
        <f t="shared" si="44"/>
        <v>0</v>
      </c>
      <c r="AE82" t="b">
        <f t="shared" si="45"/>
        <v>0</v>
      </c>
      <c r="AF82" t="b">
        <f t="shared" si="46"/>
        <v>0</v>
      </c>
      <c r="AG82" t="b">
        <f t="shared" si="47"/>
        <v>0</v>
      </c>
      <c r="AH82" t="b">
        <f t="shared" si="48"/>
        <v>0</v>
      </c>
    </row>
    <row r="83" spans="1:34" x14ac:dyDescent="0.2">
      <c r="A83" s="10" t="s">
        <v>8</v>
      </c>
      <c r="B83" s="24">
        <v>-5.4816198849999997</v>
      </c>
      <c r="C83" s="24">
        <v>80</v>
      </c>
      <c r="D83" s="24" t="s">
        <v>9</v>
      </c>
      <c r="E83" s="10"/>
      <c r="F83" s="10">
        <v>0</v>
      </c>
      <c r="G83" s="24">
        <v>0</v>
      </c>
      <c r="H83" s="24">
        <v>0</v>
      </c>
      <c r="I83" s="24">
        <v>0</v>
      </c>
      <c r="J83" s="10" t="s">
        <v>91</v>
      </c>
      <c r="K83" s="10">
        <v>1</v>
      </c>
      <c r="L83" t="b">
        <f t="shared" si="29"/>
        <v>0</v>
      </c>
      <c r="M83" t="b">
        <f t="shared" si="30"/>
        <v>0</v>
      </c>
      <c r="N83" t="b">
        <f t="shared" si="31"/>
        <v>0</v>
      </c>
      <c r="O83" t="b">
        <f t="shared" si="32"/>
        <v>0</v>
      </c>
      <c r="P83" t="b">
        <f t="shared" si="33"/>
        <v>0</v>
      </c>
      <c r="Q83" t="b">
        <f t="shared" si="34"/>
        <v>0</v>
      </c>
      <c r="R83" t="b">
        <f t="shared" si="26"/>
        <v>0</v>
      </c>
      <c r="S83" t="b">
        <f t="shared" si="35"/>
        <v>0</v>
      </c>
      <c r="T83" t="b">
        <f t="shared" si="27"/>
        <v>0</v>
      </c>
      <c r="U83" t="b">
        <f t="shared" si="28"/>
        <v>0</v>
      </c>
      <c r="V83" t="b">
        <f t="shared" si="36"/>
        <v>0</v>
      </c>
      <c r="W83" t="b">
        <f t="shared" si="37"/>
        <v>0</v>
      </c>
      <c r="X83" t="b">
        <f t="shared" si="38"/>
        <v>0</v>
      </c>
      <c r="Y83" t="b">
        <f t="shared" si="39"/>
        <v>0</v>
      </c>
      <c r="Z83" t="b">
        <f t="shared" si="40"/>
        <v>0</v>
      </c>
      <c r="AA83" t="b">
        <f t="shared" si="41"/>
        <v>0</v>
      </c>
      <c r="AB83" t="b">
        <f t="shared" si="42"/>
        <v>0</v>
      </c>
      <c r="AC83" t="b">
        <f t="shared" si="43"/>
        <v>0</v>
      </c>
      <c r="AD83" t="b">
        <f t="shared" si="44"/>
        <v>0</v>
      </c>
      <c r="AE83" t="b">
        <f t="shared" si="45"/>
        <v>0</v>
      </c>
      <c r="AF83" t="b">
        <f t="shared" si="46"/>
        <v>0</v>
      </c>
      <c r="AG83" t="b">
        <f t="shared" si="47"/>
        <v>0</v>
      </c>
      <c r="AH83" t="b">
        <f t="shared" si="48"/>
        <v>0</v>
      </c>
    </row>
    <row r="84" spans="1:34" x14ac:dyDescent="0.2">
      <c r="A84" s="10" t="s">
        <v>8</v>
      </c>
      <c r="B84" s="24">
        <v>-5.3751686689999998</v>
      </c>
      <c r="C84" s="24">
        <v>62</v>
      </c>
      <c r="D84" s="24" t="s">
        <v>13</v>
      </c>
      <c r="E84" s="10"/>
      <c r="F84" s="10">
        <v>0</v>
      </c>
      <c r="G84" s="24">
        <v>0</v>
      </c>
      <c r="H84" s="24">
        <v>0</v>
      </c>
      <c r="I84" s="24">
        <v>0</v>
      </c>
      <c r="J84" s="10" t="s">
        <v>91</v>
      </c>
      <c r="K84" s="10">
        <v>1</v>
      </c>
      <c r="L84" t="b">
        <f t="shared" si="29"/>
        <v>0</v>
      </c>
      <c r="M84" t="b">
        <f t="shared" si="30"/>
        <v>0</v>
      </c>
      <c r="N84" t="b">
        <f t="shared" si="31"/>
        <v>0</v>
      </c>
      <c r="O84" t="b">
        <f t="shared" si="32"/>
        <v>0</v>
      </c>
      <c r="P84" t="b">
        <f t="shared" si="33"/>
        <v>0</v>
      </c>
      <c r="Q84" t="b">
        <f t="shared" si="34"/>
        <v>0</v>
      </c>
      <c r="R84" t="b">
        <f t="shared" si="26"/>
        <v>0</v>
      </c>
      <c r="S84" t="b">
        <f t="shared" si="35"/>
        <v>0</v>
      </c>
      <c r="T84" t="b">
        <f t="shared" si="27"/>
        <v>0</v>
      </c>
      <c r="U84" t="b">
        <f t="shared" si="28"/>
        <v>0</v>
      </c>
      <c r="V84" t="b">
        <f t="shared" si="36"/>
        <v>0</v>
      </c>
      <c r="W84" t="b">
        <f t="shared" si="37"/>
        <v>0</v>
      </c>
      <c r="X84" t="b">
        <f t="shared" si="38"/>
        <v>0</v>
      </c>
      <c r="Y84" t="b">
        <f t="shared" si="39"/>
        <v>0</v>
      </c>
      <c r="Z84" t="b">
        <f t="shared" si="40"/>
        <v>0</v>
      </c>
      <c r="AA84" t="b">
        <f t="shared" si="41"/>
        <v>0</v>
      </c>
      <c r="AB84" t="b">
        <f t="shared" si="42"/>
        <v>0</v>
      </c>
      <c r="AC84" t="b">
        <f t="shared" si="43"/>
        <v>0</v>
      </c>
      <c r="AD84" t="b">
        <f t="shared" si="44"/>
        <v>0</v>
      </c>
      <c r="AE84" t="b">
        <f t="shared" si="45"/>
        <v>0</v>
      </c>
      <c r="AF84" t="b">
        <f t="shared" si="46"/>
        <v>0</v>
      </c>
      <c r="AG84" t="b">
        <f t="shared" si="47"/>
        <v>0</v>
      </c>
      <c r="AH84" t="b">
        <f t="shared" si="48"/>
        <v>0</v>
      </c>
    </row>
    <row r="85" spans="1:34" x14ac:dyDescent="0.2">
      <c r="A85" s="10" t="s">
        <v>8</v>
      </c>
      <c r="B85" s="24">
        <v>-5.3183706559999999</v>
      </c>
      <c r="C85" s="24">
        <v>60</v>
      </c>
      <c r="D85" s="24" t="s">
        <v>9</v>
      </c>
      <c r="E85" s="10"/>
      <c r="F85" s="10">
        <v>0</v>
      </c>
      <c r="G85" s="24">
        <v>0</v>
      </c>
      <c r="H85" s="24">
        <v>0</v>
      </c>
      <c r="I85" s="24">
        <v>0</v>
      </c>
      <c r="J85" s="10" t="s">
        <v>91</v>
      </c>
      <c r="K85" s="10">
        <v>1</v>
      </c>
      <c r="L85" t="b">
        <f t="shared" si="29"/>
        <v>0</v>
      </c>
      <c r="M85" t="b">
        <f t="shared" si="30"/>
        <v>0</v>
      </c>
      <c r="N85" t="b">
        <f t="shared" si="31"/>
        <v>0</v>
      </c>
      <c r="O85" t="b">
        <f t="shared" si="32"/>
        <v>0</v>
      </c>
      <c r="P85" t="b">
        <f t="shared" si="33"/>
        <v>0</v>
      </c>
      <c r="Q85" t="b">
        <f t="shared" si="34"/>
        <v>0</v>
      </c>
      <c r="R85" t="b">
        <f t="shared" si="26"/>
        <v>0</v>
      </c>
      <c r="S85" t="b">
        <f t="shared" si="35"/>
        <v>0</v>
      </c>
      <c r="T85" t="b">
        <f t="shared" si="27"/>
        <v>0</v>
      </c>
      <c r="U85" t="b">
        <f t="shared" si="28"/>
        <v>0</v>
      </c>
      <c r="V85" t="b">
        <f t="shared" si="36"/>
        <v>0</v>
      </c>
      <c r="W85" t="b">
        <f t="shared" si="37"/>
        <v>0</v>
      </c>
      <c r="X85" t="b">
        <f t="shared" si="38"/>
        <v>0</v>
      </c>
      <c r="Y85" t="b">
        <f t="shared" si="39"/>
        <v>0</v>
      </c>
      <c r="Z85" t="b">
        <f t="shared" si="40"/>
        <v>0</v>
      </c>
      <c r="AA85" t="b">
        <f t="shared" si="41"/>
        <v>0</v>
      </c>
      <c r="AB85" t="b">
        <f t="shared" si="42"/>
        <v>0</v>
      </c>
      <c r="AC85" t="b">
        <f t="shared" si="43"/>
        <v>0</v>
      </c>
      <c r="AD85" t="b">
        <f t="shared" si="44"/>
        <v>0</v>
      </c>
      <c r="AE85" t="b">
        <f t="shared" si="45"/>
        <v>0</v>
      </c>
      <c r="AF85" t="b">
        <f t="shared" si="46"/>
        <v>0</v>
      </c>
      <c r="AG85" t="b">
        <f t="shared" si="47"/>
        <v>0</v>
      </c>
      <c r="AH85" t="b">
        <f t="shared" si="48"/>
        <v>0</v>
      </c>
    </row>
    <row r="86" spans="1:34" x14ac:dyDescent="0.2">
      <c r="A86" s="10" t="s">
        <v>8</v>
      </c>
      <c r="B86" s="24">
        <v>-4.9671237980000003</v>
      </c>
      <c r="C86" s="24">
        <v>64</v>
      </c>
      <c r="D86" s="24" t="s">
        <v>9</v>
      </c>
      <c r="E86" s="10"/>
      <c r="F86" s="10">
        <v>0</v>
      </c>
      <c r="G86" s="24">
        <v>0</v>
      </c>
      <c r="H86" s="24">
        <v>0</v>
      </c>
      <c r="I86" s="24">
        <v>0</v>
      </c>
      <c r="J86" s="10" t="s">
        <v>91</v>
      </c>
      <c r="K86" s="10">
        <v>1</v>
      </c>
      <c r="L86" t="b">
        <f t="shared" si="29"/>
        <v>0</v>
      </c>
      <c r="M86" t="b">
        <f t="shared" si="30"/>
        <v>0</v>
      </c>
      <c r="N86" t="b">
        <f t="shared" si="31"/>
        <v>0</v>
      </c>
      <c r="O86" t="b">
        <f t="shared" si="32"/>
        <v>0</v>
      </c>
      <c r="P86" t="b">
        <f t="shared" si="33"/>
        <v>0</v>
      </c>
      <c r="Q86" t="b">
        <f t="shared" si="34"/>
        <v>0</v>
      </c>
      <c r="R86" t="b">
        <f t="shared" si="26"/>
        <v>0</v>
      </c>
      <c r="S86" t="b">
        <f t="shared" si="35"/>
        <v>0</v>
      </c>
      <c r="T86" t="b">
        <f t="shared" si="27"/>
        <v>0</v>
      </c>
      <c r="U86" t="b">
        <f t="shared" si="28"/>
        <v>0</v>
      </c>
      <c r="V86" t="b">
        <f t="shared" si="36"/>
        <v>0</v>
      </c>
      <c r="W86" t="b">
        <f t="shared" si="37"/>
        <v>0</v>
      </c>
      <c r="X86" t="b">
        <f t="shared" si="38"/>
        <v>0</v>
      </c>
      <c r="Y86" t="b">
        <f t="shared" si="39"/>
        <v>0</v>
      </c>
      <c r="Z86" t="b">
        <f t="shared" si="40"/>
        <v>0</v>
      </c>
      <c r="AA86" t="b">
        <f t="shared" si="41"/>
        <v>0</v>
      </c>
      <c r="AB86" t="b">
        <f t="shared" si="42"/>
        <v>0</v>
      </c>
      <c r="AC86" t="b">
        <f t="shared" si="43"/>
        <v>0</v>
      </c>
      <c r="AD86" t="b">
        <f t="shared" si="44"/>
        <v>0</v>
      </c>
      <c r="AE86" t="b">
        <f t="shared" si="45"/>
        <v>0</v>
      </c>
      <c r="AF86" t="b">
        <f t="shared" si="46"/>
        <v>0</v>
      </c>
      <c r="AG86" t="b">
        <f t="shared" si="47"/>
        <v>0</v>
      </c>
      <c r="AH86" t="b">
        <f t="shared" si="48"/>
        <v>0</v>
      </c>
    </row>
    <row r="87" spans="1:34" x14ac:dyDescent="0.2">
      <c r="A87" s="10" t="s">
        <v>8</v>
      </c>
      <c r="B87" s="24">
        <v>-4.8526087950000001</v>
      </c>
      <c r="C87" s="24">
        <v>77</v>
      </c>
      <c r="D87" s="24" t="s">
        <v>13</v>
      </c>
      <c r="E87" s="10"/>
      <c r="F87" s="10">
        <v>0</v>
      </c>
      <c r="G87" s="24">
        <v>0</v>
      </c>
      <c r="H87" s="24">
        <v>0</v>
      </c>
      <c r="I87" s="24">
        <v>0</v>
      </c>
      <c r="J87" s="10" t="s">
        <v>91</v>
      </c>
      <c r="K87" s="10">
        <v>1</v>
      </c>
      <c r="L87" t="b">
        <f t="shared" si="29"/>
        <v>0</v>
      </c>
      <c r="M87" t="b">
        <f t="shared" si="30"/>
        <v>0</v>
      </c>
      <c r="N87" t="b">
        <f t="shared" si="31"/>
        <v>0</v>
      </c>
      <c r="O87" t="b">
        <f t="shared" si="32"/>
        <v>0</v>
      </c>
      <c r="P87" t="b">
        <f t="shared" si="33"/>
        <v>0</v>
      </c>
      <c r="Q87" t="b">
        <f t="shared" si="34"/>
        <v>0</v>
      </c>
      <c r="R87" t="b">
        <f t="shared" si="26"/>
        <v>0</v>
      </c>
      <c r="S87" t="b">
        <f t="shared" si="35"/>
        <v>0</v>
      </c>
      <c r="T87" t="b">
        <f t="shared" si="27"/>
        <v>0</v>
      </c>
      <c r="U87" t="b">
        <f t="shared" si="28"/>
        <v>0</v>
      </c>
      <c r="V87" t="b">
        <f t="shared" si="36"/>
        <v>0</v>
      </c>
      <c r="W87" t="b">
        <f t="shared" si="37"/>
        <v>0</v>
      </c>
      <c r="X87" t="b">
        <f t="shared" si="38"/>
        <v>0</v>
      </c>
      <c r="Y87" t="b">
        <f t="shared" si="39"/>
        <v>0</v>
      </c>
      <c r="Z87" t="b">
        <f t="shared" si="40"/>
        <v>0</v>
      </c>
      <c r="AA87" t="b">
        <f t="shared" si="41"/>
        <v>0</v>
      </c>
      <c r="AB87" t="b">
        <f t="shared" si="42"/>
        <v>0</v>
      </c>
      <c r="AC87" t="b">
        <f t="shared" si="43"/>
        <v>0</v>
      </c>
      <c r="AD87" t="b">
        <f t="shared" si="44"/>
        <v>0</v>
      </c>
      <c r="AE87" t="b">
        <f t="shared" si="45"/>
        <v>0</v>
      </c>
      <c r="AF87" t="b">
        <f t="shared" si="46"/>
        <v>0</v>
      </c>
      <c r="AG87" t="b">
        <f t="shared" si="47"/>
        <v>0</v>
      </c>
      <c r="AH87" t="b">
        <f t="shared" si="48"/>
        <v>0</v>
      </c>
    </row>
    <row r="88" spans="1:34" x14ac:dyDescent="0.2">
      <c r="A88" s="10" t="s">
        <v>8</v>
      </c>
      <c r="B88" s="24">
        <v>-4.5812398910000001</v>
      </c>
      <c r="C88" s="24">
        <v>74</v>
      </c>
      <c r="D88" s="24" t="s">
        <v>9</v>
      </c>
      <c r="E88" s="10"/>
      <c r="F88" s="10">
        <v>0</v>
      </c>
      <c r="G88" s="24">
        <v>0</v>
      </c>
      <c r="H88" s="24">
        <v>0</v>
      </c>
      <c r="I88" s="24">
        <v>0</v>
      </c>
      <c r="J88" s="10" t="s">
        <v>91</v>
      </c>
      <c r="K88" s="10">
        <v>1</v>
      </c>
      <c r="L88" t="b">
        <f t="shared" si="29"/>
        <v>0</v>
      </c>
      <c r="M88" t="b">
        <f t="shared" si="30"/>
        <v>0</v>
      </c>
      <c r="N88" t="b">
        <f t="shared" si="31"/>
        <v>0</v>
      </c>
      <c r="O88" t="b">
        <f t="shared" si="32"/>
        <v>0</v>
      </c>
      <c r="P88" t="b">
        <f t="shared" si="33"/>
        <v>0</v>
      </c>
      <c r="Q88" t="b">
        <f t="shared" si="34"/>
        <v>0</v>
      </c>
      <c r="R88" t="b">
        <f t="shared" si="26"/>
        <v>0</v>
      </c>
      <c r="S88" t="b">
        <f t="shared" si="35"/>
        <v>0</v>
      </c>
      <c r="T88" t="b">
        <f t="shared" si="27"/>
        <v>0</v>
      </c>
      <c r="U88" t="b">
        <f t="shared" si="28"/>
        <v>0</v>
      </c>
      <c r="V88" t="b">
        <f t="shared" si="36"/>
        <v>0</v>
      </c>
      <c r="W88" t="b">
        <f t="shared" si="37"/>
        <v>0</v>
      </c>
      <c r="X88" t="b">
        <f t="shared" si="38"/>
        <v>0</v>
      </c>
      <c r="Y88" t="b">
        <f t="shared" si="39"/>
        <v>0</v>
      </c>
      <c r="Z88" t="b">
        <f t="shared" si="40"/>
        <v>0</v>
      </c>
      <c r="AA88" t="b">
        <f t="shared" si="41"/>
        <v>0</v>
      </c>
      <c r="AB88" t="b">
        <f t="shared" si="42"/>
        <v>0</v>
      </c>
      <c r="AC88" t="b">
        <f t="shared" si="43"/>
        <v>0</v>
      </c>
      <c r="AD88" t="b">
        <f t="shared" si="44"/>
        <v>0</v>
      </c>
      <c r="AE88" t="b">
        <f t="shared" si="45"/>
        <v>0</v>
      </c>
      <c r="AF88" t="b">
        <f t="shared" si="46"/>
        <v>0</v>
      </c>
      <c r="AG88" t="b">
        <f t="shared" si="47"/>
        <v>0</v>
      </c>
      <c r="AH88" t="b">
        <f t="shared" si="48"/>
        <v>0</v>
      </c>
    </row>
    <row r="89" spans="1:34" x14ac:dyDescent="0.2">
      <c r="A89" s="10" t="s">
        <v>8</v>
      </c>
      <c r="B89" s="24">
        <v>-4.4213471929999999</v>
      </c>
      <c r="C89" s="24">
        <v>66</v>
      </c>
      <c r="D89" s="24" t="s">
        <v>9</v>
      </c>
      <c r="E89" s="10"/>
      <c r="F89" s="10">
        <v>0</v>
      </c>
      <c r="G89" s="24">
        <v>0</v>
      </c>
      <c r="H89" s="24">
        <v>0</v>
      </c>
      <c r="I89" s="24">
        <v>0</v>
      </c>
      <c r="J89" s="10" t="s">
        <v>91</v>
      </c>
      <c r="K89" s="10">
        <v>1</v>
      </c>
      <c r="L89" t="b">
        <f t="shared" si="29"/>
        <v>0</v>
      </c>
      <c r="M89" t="b">
        <f t="shared" si="30"/>
        <v>0</v>
      </c>
      <c r="N89" t="b">
        <f t="shared" si="31"/>
        <v>0</v>
      </c>
      <c r="O89" t="b">
        <f t="shared" si="32"/>
        <v>0</v>
      </c>
      <c r="P89" t="b">
        <f t="shared" si="33"/>
        <v>0</v>
      </c>
      <c r="Q89" t="b">
        <f t="shared" si="34"/>
        <v>0</v>
      </c>
      <c r="R89" t="b">
        <f t="shared" si="26"/>
        <v>0</v>
      </c>
      <c r="S89" t="b">
        <f t="shared" si="35"/>
        <v>0</v>
      </c>
      <c r="T89" t="b">
        <f t="shared" si="27"/>
        <v>0</v>
      </c>
      <c r="U89" t="b">
        <f t="shared" si="28"/>
        <v>0</v>
      </c>
      <c r="V89" t="b">
        <f t="shared" si="36"/>
        <v>0</v>
      </c>
      <c r="W89" t="b">
        <f t="shared" si="37"/>
        <v>0</v>
      </c>
      <c r="X89" t="b">
        <f t="shared" si="38"/>
        <v>0</v>
      </c>
      <c r="Y89" t="b">
        <f t="shared" si="39"/>
        <v>0</v>
      </c>
      <c r="Z89" t="b">
        <f t="shared" si="40"/>
        <v>0</v>
      </c>
      <c r="AA89" t="b">
        <f t="shared" si="41"/>
        <v>0</v>
      </c>
      <c r="AB89" t="b">
        <f t="shared" si="42"/>
        <v>0</v>
      </c>
      <c r="AC89" t="b">
        <f t="shared" si="43"/>
        <v>0</v>
      </c>
      <c r="AD89" t="b">
        <f t="shared" si="44"/>
        <v>0</v>
      </c>
      <c r="AE89" t="b">
        <f t="shared" si="45"/>
        <v>0</v>
      </c>
      <c r="AF89" t="b">
        <f t="shared" si="46"/>
        <v>0</v>
      </c>
      <c r="AG89" t="b">
        <f t="shared" si="47"/>
        <v>0</v>
      </c>
      <c r="AH89" t="b">
        <f t="shared" si="48"/>
        <v>0</v>
      </c>
    </row>
    <row r="90" spans="1:34" x14ac:dyDescent="0.2">
      <c r="A90" s="10" t="s">
        <v>8</v>
      </c>
      <c r="B90" s="24">
        <v>-4.3677041909999996</v>
      </c>
      <c r="C90" s="24">
        <v>68</v>
      </c>
      <c r="D90" s="24" t="s">
        <v>9</v>
      </c>
      <c r="E90" s="10"/>
      <c r="F90" s="10">
        <v>0</v>
      </c>
      <c r="G90" s="24">
        <v>0</v>
      </c>
      <c r="H90" s="24">
        <v>0</v>
      </c>
      <c r="I90" s="24">
        <v>0</v>
      </c>
      <c r="J90" s="10" t="s">
        <v>91</v>
      </c>
      <c r="K90" s="10">
        <v>1</v>
      </c>
      <c r="L90" t="b">
        <f t="shared" si="29"/>
        <v>0</v>
      </c>
      <c r="M90" t="b">
        <f t="shared" si="30"/>
        <v>0</v>
      </c>
      <c r="N90" t="b">
        <f t="shared" si="31"/>
        <v>0</v>
      </c>
      <c r="O90" t="b">
        <f t="shared" si="32"/>
        <v>0</v>
      </c>
      <c r="P90" t="b">
        <f t="shared" si="33"/>
        <v>0</v>
      </c>
      <c r="Q90" t="b">
        <f t="shared" si="34"/>
        <v>0</v>
      </c>
      <c r="R90" t="b">
        <f t="shared" si="26"/>
        <v>0</v>
      </c>
      <c r="S90" t="b">
        <f t="shared" si="35"/>
        <v>0</v>
      </c>
      <c r="T90" t="b">
        <f t="shared" si="27"/>
        <v>0</v>
      </c>
      <c r="U90" t="b">
        <f t="shared" si="28"/>
        <v>0</v>
      </c>
      <c r="V90" t="b">
        <f t="shared" si="36"/>
        <v>0</v>
      </c>
      <c r="W90" t="b">
        <f t="shared" si="37"/>
        <v>0</v>
      </c>
      <c r="X90" t="b">
        <f t="shared" si="38"/>
        <v>0</v>
      </c>
      <c r="Y90" t="b">
        <f t="shared" si="39"/>
        <v>0</v>
      </c>
      <c r="Z90" t="b">
        <f t="shared" si="40"/>
        <v>0</v>
      </c>
      <c r="AA90" t="b">
        <f t="shared" si="41"/>
        <v>0</v>
      </c>
      <c r="AB90" t="b">
        <f t="shared" si="42"/>
        <v>0</v>
      </c>
      <c r="AC90" t="b">
        <f t="shared" si="43"/>
        <v>0</v>
      </c>
      <c r="AD90" t="b">
        <f t="shared" si="44"/>
        <v>0</v>
      </c>
      <c r="AE90" t="b">
        <f t="shared" si="45"/>
        <v>0</v>
      </c>
      <c r="AF90" t="b">
        <f t="shared" si="46"/>
        <v>0</v>
      </c>
      <c r="AG90" t="b">
        <f t="shared" si="47"/>
        <v>0</v>
      </c>
      <c r="AH90" t="b">
        <f t="shared" si="48"/>
        <v>0</v>
      </c>
    </row>
    <row r="91" spans="1:34" x14ac:dyDescent="0.2">
      <c r="A91" s="10" t="s">
        <v>8</v>
      </c>
      <c r="B91" s="24">
        <v>-4.3485170799999997</v>
      </c>
      <c r="C91" s="24">
        <v>74</v>
      </c>
      <c r="D91" s="24" t="s">
        <v>9</v>
      </c>
      <c r="E91" s="10"/>
      <c r="F91" s="10">
        <v>0</v>
      </c>
      <c r="G91" s="24">
        <v>0</v>
      </c>
      <c r="H91" s="24">
        <v>0</v>
      </c>
      <c r="I91" s="24">
        <v>0</v>
      </c>
      <c r="J91" s="10" t="s">
        <v>91</v>
      </c>
      <c r="K91" s="10">
        <v>1</v>
      </c>
      <c r="L91" t="b">
        <f t="shared" si="29"/>
        <v>0</v>
      </c>
      <c r="M91" t="b">
        <f t="shared" si="30"/>
        <v>0</v>
      </c>
      <c r="N91" t="b">
        <f t="shared" si="31"/>
        <v>0</v>
      </c>
      <c r="O91" t="b">
        <f t="shared" si="32"/>
        <v>0</v>
      </c>
      <c r="P91" t="b">
        <f t="shared" si="33"/>
        <v>0</v>
      </c>
      <c r="Q91" t="b">
        <f t="shared" si="34"/>
        <v>0</v>
      </c>
      <c r="R91" t="b">
        <f t="shared" si="26"/>
        <v>0</v>
      </c>
      <c r="S91" t="b">
        <f t="shared" si="35"/>
        <v>0</v>
      </c>
      <c r="T91" t="b">
        <f t="shared" si="27"/>
        <v>0</v>
      </c>
      <c r="U91" t="b">
        <f t="shared" si="28"/>
        <v>0</v>
      </c>
      <c r="V91" t="b">
        <f t="shared" si="36"/>
        <v>0</v>
      </c>
      <c r="W91" t="b">
        <f t="shared" si="37"/>
        <v>0</v>
      </c>
      <c r="X91" t="b">
        <f t="shared" si="38"/>
        <v>0</v>
      </c>
      <c r="Y91" t="b">
        <f t="shared" si="39"/>
        <v>0</v>
      </c>
      <c r="Z91" t="b">
        <f t="shared" si="40"/>
        <v>0</v>
      </c>
      <c r="AA91" t="b">
        <f t="shared" si="41"/>
        <v>0</v>
      </c>
      <c r="AB91" t="b">
        <f t="shared" si="42"/>
        <v>0</v>
      </c>
      <c r="AC91" t="b">
        <f t="shared" si="43"/>
        <v>0</v>
      </c>
      <c r="AD91" t="b">
        <f t="shared" si="44"/>
        <v>0</v>
      </c>
      <c r="AE91" t="b">
        <f t="shared" si="45"/>
        <v>0</v>
      </c>
      <c r="AF91" t="b">
        <f t="shared" si="46"/>
        <v>0</v>
      </c>
      <c r="AG91" t="b">
        <f t="shared" si="47"/>
        <v>0</v>
      </c>
      <c r="AH91" t="b">
        <f t="shared" si="48"/>
        <v>0</v>
      </c>
    </row>
    <row r="92" spans="1:34" x14ac:dyDescent="0.2">
      <c r="A92" s="10" t="s">
        <v>8</v>
      </c>
      <c r="B92" s="24">
        <v>-3.7640566149999999</v>
      </c>
      <c r="C92" s="24">
        <v>62</v>
      </c>
      <c r="D92" s="24" t="s">
        <v>9</v>
      </c>
      <c r="E92" s="10"/>
      <c r="F92" s="10">
        <v>0</v>
      </c>
      <c r="G92" s="24">
        <v>0</v>
      </c>
      <c r="H92" s="24">
        <v>0</v>
      </c>
      <c r="I92" s="24">
        <v>0</v>
      </c>
      <c r="J92" s="10" t="s">
        <v>91</v>
      </c>
      <c r="K92" s="10">
        <v>1</v>
      </c>
      <c r="L92" t="b">
        <f t="shared" si="29"/>
        <v>0</v>
      </c>
      <c r="M92" t="b">
        <f t="shared" si="30"/>
        <v>0</v>
      </c>
      <c r="N92" t="b">
        <f t="shared" si="31"/>
        <v>0</v>
      </c>
      <c r="O92" t="b">
        <f t="shared" si="32"/>
        <v>0</v>
      </c>
      <c r="P92" t="b">
        <f t="shared" si="33"/>
        <v>0</v>
      </c>
      <c r="Q92" t="b">
        <f t="shared" si="34"/>
        <v>0</v>
      </c>
      <c r="R92" t="b">
        <f t="shared" si="26"/>
        <v>0</v>
      </c>
      <c r="S92" t="b">
        <f t="shared" si="35"/>
        <v>0</v>
      </c>
      <c r="T92" t="b">
        <f t="shared" si="27"/>
        <v>0</v>
      </c>
      <c r="U92" t="b">
        <f t="shared" si="28"/>
        <v>0</v>
      </c>
      <c r="V92" t="b">
        <f t="shared" si="36"/>
        <v>0</v>
      </c>
      <c r="W92" t="b">
        <f t="shared" si="37"/>
        <v>0</v>
      </c>
      <c r="X92" t="b">
        <f t="shared" si="38"/>
        <v>0</v>
      </c>
      <c r="Y92" t="b">
        <f t="shared" si="39"/>
        <v>0</v>
      </c>
      <c r="Z92" t="b">
        <f t="shared" si="40"/>
        <v>0</v>
      </c>
      <c r="AA92" t="b">
        <f t="shared" si="41"/>
        <v>0</v>
      </c>
      <c r="AB92" t="b">
        <f t="shared" si="42"/>
        <v>0</v>
      </c>
      <c r="AC92" t="b">
        <f t="shared" si="43"/>
        <v>0</v>
      </c>
      <c r="AD92" t="b">
        <f t="shared" si="44"/>
        <v>0</v>
      </c>
      <c r="AE92" t="b">
        <f t="shared" si="45"/>
        <v>0</v>
      </c>
      <c r="AF92" t="b">
        <f t="shared" si="46"/>
        <v>0</v>
      </c>
      <c r="AG92" t="b">
        <f t="shared" si="47"/>
        <v>0</v>
      </c>
      <c r="AH92" t="b">
        <f t="shared" si="48"/>
        <v>0</v>
      </c>
    </row>
    <row r="93" spans="1:34" x14ac:dyDescent="0.2">
      <c r="A93" s="10" t="s">
        <v>8</v>
      </c>
      <c r="B93" s="24">
        <v>-3.5628620519999998</v>
      </c>
      <c r="C93" s="24">
        <v>73</v>
      </c>
      <c r="D93" s="24" t="s">
        <v>13</v>
      </c>
      <c r="E93" s="10"/>
      <c r="F93" s="10">
        <v>0</v>
      </c>
      <c r="G93" s="24">
        <v>0</v>
      </c>
      <c r="H93" s="24">
        <v>0</v>
      </c>
      <c r="I93" s="24">
        <v>0</v>
      </c>
      <c r="J93" s="10" t="s">
        <v>91</v>
      </c>
      <c r="K93" s="10">
        <v>1</v>
      </c>
      <c r="L93" t="b">
        <f t="shared" si="29"/>
        <v>0</v>
      </c>
      <c r="M93" t="b">
        <f t="shared" si="30"/>
        <v>0</v>
      </c>
      <c r="N93" t="b">
        <f t="shared" si="31"/>
        <v>0</v>
      </c>
      <c r="O93" t="b">
        <f t="shared" si="32"/>
        <v>0</v>
      </c>
      <c r="P93" t="b">
        <f t="shared" si="33"/>
        <v>0</v>
      </c>
      <c r="Q93" t="b">
        <f t="shared" si="34"/>
        <v>0</v>
      </c>
      <c r="R93" t="b">
        <f t="shared" si="26"/>
        <v>0</v>
      </c>
      <c r="S93" t="b">
        <f t="shared" si="35"/>
        <v>0</v>
      </c>
      <c r="T93" t="b">
        <f t="shared" si="27"/>
        <v>0</v>
      </c>
      <c r="U93" t="b">
        <f t="shared" si="28"/>
        <v>0</v>
      </c>
      <c r="V93" t="b">
        <f t="shared" si="36"/>
        <v>0</v>
      </c>
      <c r="W93" t="b">
        <f t="shared" si="37"/>
        <v>0</v>
      </c>
      <c r="X93" t="b">
        <f t="shared" si="38"/>
        <v>0</v>
      </c>
      <c r="Y93" t="b">
        <f t="shared" si="39"/>
        <v>0</v>
      </c>
      <c r="Z93" t="b">
        <f t="shared" si="40"/>
        <v>0</v>
      </c>
      <c r="AA93" t="b">
        <f t="shared" si="41"/>
        <v>0</v>
      </c>
      <c r="AB93" t="b">
        <f t="shared" si="42"/>
        <v>0</v>
      </c>
      <c r="AC93" t="b">
        <f t="shared" si="43"/>
        <v>0</v>
      </c>
      <c r="AD93" t="b">
        <f t="shared" si="44"/>
        <v>0</v>
      </c>
      <c r="AE93" t="b">
        <f t="shared" si="45"/>
        <v>0</v>
      </c>
      <c r="AF93" t="b">
        <f t="shared" si="46"/>
        <v>0</v>
      </c>
      <c r="AG93" t="b">
        <f t="shared" si="47"/>
        <v>0</v>
      </c>
      <c r="AH93" t="b">
        <f t="shared" si="48"/>
        <v>0</v>
      </c>
    </row>
    <row r="94" spans="1:34" x14ac:dyDescent="0.2">
      <c r="A94" s="10" t="s">
        <v>8</v>
      </c>
      <c r="B94" s="24">
        <v>-3.0625151339999999</v>
      </c>
      <c r="C94" s="24">
        <v>74</v>
      </c>
      <c r="D94" s="24" t="s">
        <v>13</v>
      </c>
      <c r="E94" s="10"/>
      <c r="F94" s="10">
        <v>0</v>
      </c>
      <c r="G94" s="24">
        <v>0</v>
      </c>
      <c r="H94" s="24">
        <v>0</v>
      </c>
      <c r="I94" s="24">
        <v>0</v>
      </c>
      <c r="J94" s="10" t="s">
        <v>91</v>
      </c>
      <c r="K94" s="10">
        <v>1</v>
      </c>
      <c r="L94" t="b">
        <f t="shared" si="29"/>
        <v>0</v>
      </c>
      <c r="M94" t="b">
        <f t="shared" si="30"/>
        <v>0</v>
      </c>
      <c r="N94" t="b">
        <f t="shared" si="31"/>
        <v>0</v>
      </c>
      <c r="O94" t="b">
        <f t="shared" si="32"/>
        <v>0</v>
      </c>
      <c r="P94" t="b">
        <f t="shared" si="33"/>
        <v>0</v>
      </c>
      <c r="Q94" t="b">
        <f t="shared" si="34"/>
        <v>0</v>
      </c>
      <c r="R94" t="b">
        <f t="shared" si="26"/>
        <v>0</v>
      </c>
      <c r="S94" t="b">
        <f t="shared" si="35"/>
        <v>0</v>
      </c>
      <c r="T94" t="b">
        <f t="shared" si="27"/>
        <v>0</v>
      </c>
      <c r="U94" t="b">
        <f t="shared" si="28"/>
        <v>0</v>
      </c>
      <c r="V94" t="b">
        <f t="shared" si="36"/>
        <v>0</v>
      </c>
      <c r="W94" t="b">
        <f t="shared" si="37"/>
        <v>0</v>
      </c>
      <c r="X94" t="b">
        <f t="shared" si="38"/>
        <v>0</v>
      </c>
      <c r="Y94" t="b">
        <f t="shared" si="39"/>
        <v>0</v>
      </c>
      <c r="Z94" t="b">
        <f t="shared" si="40"/>
        <v>0</v>
      </c>
      <c r="AA94" t="b">
        <f t="shared" si="41"/>
        <v>0</v>
      </c>
      <c r="AB94" t="b">
        <f t="shared" si="42"/>
        <v>0</v>
      </c>
      <c r="AC94" t="b">
        <f t="shared" si="43"/>
        <v>0</v>
      </c>
      <c r="AD94" t="b">
        <f t="shared" si="44"/>
        <v>0</v>
      </c>
      <c r="AE94" t="b">
        <f t="shared" si="45"/>
        <v>0</v>
      </c>
      <c r="AF94" t="b">
        <f t="shared" si="46"/>
        <v>0</v>
      </c>
      <c r="AG94" t="b">
        <f t="shared" si="47"/>
        <v>0</v>
      </c>
      <c r="AH94" t="b">
        <f t="shared" si="48"/>
        <v>0</v>
      </c>
    </row>
    <row r="95" spans="1:34" x14ac:dyDescent="0.2">
      <c r="A95" s="10" t="s">
        <v>8</v>
      </c>
      <c r="B95" s="24">
        <v>-2.9571440099999999</v>
      </c>
      <c r="C95" s="24">
        <v>76</v>
      </c>
      <c r="D95" s="24" t="s">
        <v>13</v>
      </c>
      <c r="E95" s="10"/>
      <c r="F95" s="10">
        <v>0</v>
      </c>
      <c r="G95" s="24">
        <v>0</v>
      </c>
      <c r="H95" s="24">
        <v>0</v>
      </c>
      <c r="I95" s="24">
        <v>0</v>
      </c>
      <c r="J95" s="10" t="s">
        <v>91</v>
      </c>
      <c r="K95" s="10">
        <v>1</v>
      </c>
      <c r="L95" t="b">
        <f t="shared" si="29"/>
        <v>0</v>
      </c>
      <c r="M95" t="b">
        <f t="shared" si="30"/>
        <v>0</v>
      </c>
      <c r="N95" t="b">
        <f t="shared" si="31"/>
        <v>0</v>
      </c>
      <c r="O95" t="b">
        <f t="shared" si="32"/>
        <v>0</v>
      </c>
      <c r="P95" t="b">
        <f t="shared" si="33"/>
        <v>0</v>
      </c>
      <c r="Q95" t="b">
        <f t="shared" si="34"/>
        <v>0</v>
      </c>
      <c r="R95" t="b">
        <f t="shared" si="26"/>
        <v>0</v>
      </c>
      <c r="S95" t="b">
        <f t="shared" si="35"/>
        <v>0</v>
      </c>
      <c r="T95" t="b">
        <f t="shared" si="27"/>
        <v>0</v>
      </c>
      <c r="U95" t="b">
        <f t="shared" si="28"/>
        <v>0</v>
      </c>
      <c r="V95" t="b">
        <f t="shared" si="36"/>
        <v>0</v>
      </c>
      <c r="W95" t="b">
        <f t="shared" si="37"/>
        <v>0</v>
      </c>
      <c r="X95" t="b">
        <f t="shared" si="38"/>
        <v>0</v>
      </c>
      <c r="Y95" t="b">
        <f t="shared" si="39"/>
        <v>0</v>
      </c>
      <c r="Z95" t="b">
        <f t="shared" si="40"/>
        <v>0</v>
      </c>
      <c r="AA95" t="b">
        <f t="shared" si="41"/>
        <v>0</v>
      </c>
      <c r="AB95" t="b">
        <f t="shared" si="42"/>
        <v>0</v>
      </c>
      <c r="AC95" t="b">
        <f t="shared" si="43"/>
        <v>0</v>
      </c>
      <c r="AD95" t="b">
        <f t="shared" si="44"/>
        <v>0</v>
      </c>
      <c r="AE95" t="b">
        <f t="shared" si="45"/>
        <v>0</v>
      </c>
      <c r="AF95" t="b">
        <f t="shared" si="46"/>
        <v>0</v>
      </c>
      <c r="AG95" t="b">
        <f t="shared" si="47"/>
        <v>0</v>
      </c>
      <c r="AH95" t="b">
        <f t="shared" si="48"/>
        <v>0</v>
      </c>
    </row>
    <row r="96" spans="1:34" x14ac:dyDescent="0.2">
      <c r="A96" s="10" t="s">
        <v>8</v>
      </c>
      <c r="B96" s="24">
        <v>-2.5948541490000001</v>
      </c>
      <c r="C96" s="24">
        <v>65</v>
      </c>
      <c r="D96" s="24" t="s">
        <v>9</v>
      </c>
      <c r="E96" s="10"/>
      <c r="F96" s="10">
        <v>0</v>
      </c>
      <c r="G96" s="24">
        <v>0</v>
      </c>
      <c r="H96" s="24">
        <v>0</v>
      </c>
      <c r="I96" s="24">
        <v>0</v>
      </c>
      <c r="J96" s="10" t="s">
        <v>91</v>
      </c>
      <c r="K96" s="10">
        <v>1</v>
      </c>
      <c r="L96" t="b">
        <f t="shared" si="29"/>
        <v>0</v>
      </c>
      <c r="M96" t="b">
        <f t="shared" si="30"/>
        <v>0</v>
      </c>
      <c r="N96" t="b">
        <f t="shared" si="31"/>
        <v>0</v>
      </c>
      <c r="O96" t="b">
        <f t="shared" si="32"/>
        <v>0</v>
      </c>
      <c r="P96" t="b">
        <f t="shared" si="33"/>
        <v>0</v>
      </c>
      <c r="Q96" t="b">
        <f t="shared" si="34"/>
        <v>0</v>
      </c>
      <c r="R96" t="b">
        <f t="shared" si="26"/>
        <v>0</v>
      </c>
      <c r="S96" t="b">
        <f t="shared" si="35"/>
        <v>0</v>
      </c>
      <c r="T96" t="b">
        <f t="shared" si="27"/>
        <v>0</v>
      </c>
      <c r="U96" t="b">
        <f t="shared" si="28"/>
        <v>0</v>
      </c>
      <c r="V96" t="b">
        <f t="shared" si="36"/>
        <v>0</v>
      </c>
      <c r="W96" t="b">
        <f t="shared" si="37"/>
        <v>0</v>
      </c>
      <c r="X96" t="b">
        <f t="shared" si="38"/>
        <v>0</v>
      </c>
      <c r="Y96" t="b">
        <f t="shared" si="39"/>
        <v>0</v>
      </c>
      <c r="Z96" t="b">
        <f t="shared" si="40"/>
        <v>0</v>
      </c>
      <c r="AA96" t="b">
        <f t="shared" si="41"/>
        <v>0</v>
      </c>
      <c r="AB96" t="b">
        <f t="shared" si="42"/>
        <v>0</v>
      </c>
      <c r="AC96" t="b">
        <f t="shared" si="43"/>
        <v>0</v>
      </c>
      <c r="AD96" t="b">
        <f t="shared" si="44"/>
        <v>0</v>
      </c>
      <c r="AE96" t="b">
        <f t="shared" si="45"/>
        <v>0</v>
      </c>
      <c r="AF96" t="b">
        <f t="shared" si="46"/>
        <v>0</v>
      </c>
      <c r="AG96" t="b">
        <f t="shared" si="47"/>
        <v>0</v>
      </c>
      <c r="AH96" t="b">
        <f t="shared" si="48"/>
        <v>0</v>
      </c>
    </row>
    <row r="97" spans="1:34" x14ac:dyDescent="0.2">
      <c r="A97" s="10" t="s">
        <v>8</v>
      </c>
      <c r="B97" s="24">
        <v>-2.14175468</v>
      </c>
      <c r="C97" s="24">
        <v>71</v>
      </c>
      <c r="D97" s="24" t="s">
        <v>13</v>
      </c>
      <c r="E97" s="10"/>
      <c r="F97" s="10">
        <v>0</v>
      </c>
      <c r="G97" s="24">
        <v>0</v>
      </c>
      <c r="H97" s="24">
        <v>0</v>
      </c>
      <c r="I97" s="24">
        <v>0</v>
      </c>
      <c r="J97" s="10" t="s">
        <v>91</v>
      </c>
      <c r="K97" s="10">
        <v>1</v>
      </c>
      <c r="L97" t="b">
        <f t="shared" si="29"/>
        <v>0</v>
      </c>
      <c r="M97" t="b">
        <f t="shared" si="30"/>
        <v>0</v>
      </c>
      <c r="N97" t="b">
        <f t="shared" si="31"/>
        <v>0</v>
      </c>
      <c r="O97" t="b">
        <f t="shared" si="32"/>
        <v>0</v>
      </c>
      <c r="P97" t="b">
        <f t="shared" si="33"/>
        <v>0</v>
      </c>
      <c r="Q97" t="b">
        <f t="shared" si="34"/>
        <v>0</v>
      </c>
      <c r="R97" t="b">
        <f t="shared" si="26"/>
        <v>0</v>
      </c>
      <c r="S97" t="b">
        <f t="shared" si="35"/>
        <v>0</v>
      </c>
      <c r="T97" t="b">
        <f t="shared" si="27"/>
        <v>0</v>
      </c>
      <c r="U97" t="b">
        <f t="shared" si="28"/>
        <v>0</v>
      </c>
      <c r="V97" t="b">
        <f t="shared" si="36"/>
        <v>0</v>
      </c>
      <c r="W97" t="b">
        <f t="shared" si="37"/>
        <v>0</v>
      </c>
      <c r="X97" t="b">
        <f t="shared" si="38"/>
        <v>0</v>
      </c>
      <c r="Y97" t="b">
        <f t="shared" si="39"/>
        <v>0</v>
      </c>
      <c r="Z97" t="b">
        <f t="shared" si="40"/>
        <v>0</v>
      </c>
      <c r="AA97" t="b">
        <f t="shared" si="41"/>
        <v>0</v>
      </c>
      <c r="AB97" t="b">
        <f t="shared" si="42"/>
        <v>0</v>
      </c>
      <c r="AC97" t="b">
        <f t="shared" si="43"/>
        <v>0</v>
      </c>
      <c r="AD97" t="b">
        <f t="shared" si="44"/>
        <v>0</v>
      </c>
      <c r="AE97" t="b">
        <f t="shared" si="45"/>
        <v>0</v>
      </c>
      <c r="AF97" t="b">
        <f t="shared" si="46"/>
        <v>0</v>
      </c>
      <c r="AG97" t="b">
        <f t="shared" si="47"/>
        <v>0</v>
      </c>
      <c r="AH97" t="b">
        <f t="shared" si="48"/>
        <v>0</v>
      </c>
    </row>
    <row r="98" spans="1:34" x14ac:dyDescent="0.2">
      <c r="A98" s="10" t="s">
        <v>8</v>
      </c>
      <c r="B98" s="24">
        <v>-1.7900054729999999</v>
      </c>
      <c r="C98" s="24">
        <v>79</v>
      </c>
      <c r="D98" s="24" t="s">
        <v>9</v>
      </c>
      <c r="E98" s="10"/>
      <c r="F98" s="10">
        <v>0</v>
      </c>
      <c r="G98" s="24">
        <v>0</v>
      </c>
      <c r="H98" s="24">
        <v>0</v>
      </c>
      <c r="I98" s="24">
        <v>0</v>
      </c>
      <c r="J98" s="10" t="s">
        <v>91</v>
      </c>
      <c r="K98" s="10">
        <v>1</v>
      </c>
      <c r="L98" t="b">
        <f t="shared" si="29"/>
        <v>0</v>
      </c>
      <c r="M98" t="b">
        <f t="shared" si="30"/>
        <v>0</v>
      </c>
      <c r="N98" t="b">
        <f t="shared" si="31"/>
        <v>0</v>
      </c>
      <c r="O98" t="b">
        <f t="shared" si="32"/>
        <v>0</v>
      </c>
      <c r="P98" t="b">
        <f t="shared" si="33"/>
        <v>0</v>
      </c>
      <c r="Q98" t="b">
        <f t="shared" si="34"/>
        <v>0</v>
      </c>
      <c r="R98" t="b">
        <f t="shared" ref="R98:R116" si="49">AND(M98=TRUE,Q98=TRUE)</f>
        <v>0</v>
      </c>
      <c r="S98" t="b">
        <f t="shared" si="35"/>
        <v>0</v>
      </c>
      <c r="T98" t="b">
        <f t="shared" ref="T98:T116" si="50">IF(F98=0.5,TRUE)</f>
        <v>0</v>
      </c>
      <c r="U98" t="b">
        <f t="shared" ref="U98:U116" si="51">AND(N98=TRUE,O98=TRUE)</f>
        <v>0</v>
      </c>
      <c r="V98" t="b">
        <f t="shared" si="36"/>
        <v>0</v>
      </c>
      <c r="W98" t="b">
        <f t="shared" si="37"/>
        <v>0</v>
      </c>
      <c r="X98" t="b">
        <f t="shared" si="38"/>
        <v>0</v>
      </c>
      <c r="Y98" t="b">
        <f t="shared" si="39"/>
        <v>0</v>
      </c>
      <c r="Z98" t="b">
        <f t="shared" si="40"/>
        <v>0</v>
      </c>
      <c r="AA98" t="b">
        <f t="shared" si="41"/>
        <v>0</v>
      </c>
      <c r="AB98" t="b">
        <f t="shared" si="42"/>
        <v>0</v>
      </c>
      <c r="AC98" t="b">
        <f t="shared" si="43"/>
        <v>0</v>
      </c>
      <c r="AD98" t="b">
        <f t="shared" si="44"/>
        <v>0</v>
      </c>
      <c r="AE98" t="b">
        <f t="shared" si="45"/>
        <v>0</v>
      </c>
      <c r="AF98" t="b">
        <f t="shared" si="46"/>
        <v>0</v>
      </c>
      <c r="AG98" t="b">
        <f t="shared" si="47"/>
        <v>0</v>
      </c>
      <c r="AH98" t="b">
        <f t="shared" si="48"/>
        <v>0</v>
      </c>
    </row>
    <row r="99" spans="1:34" x14ac:dyDescent="0.2">
      <c r="A99" s="10" t="s">
        <v>8</v>
      </c>
      <c r="B99" s="24">
        <v>-1.459569605</v>
      </c>
      <c r="C99" s="24">
        <v>57</v>
      </c>
      <c r="D99" s="24" t="s">
        <v>9</v>
      </c>
      <c r="E99" s="10"/>
      <c r="F99" s="10">
        <v>0</v>
      </c>
      <c r="G99" s="24">
        <v>0</v>
      </c>
      <c r="H99" s="24">
        <v>0</v>
      </c>
      <c r="I99" s="24">
        <v>0</v>
      </c>
      <c r="J99" s="10" t="s">
        <v>91</v>
      </c>
      <c r="K99" s="10">
        <v>1</v>
      </c>
      <c r="L99" t="b">
        <f t="shared" si="29"/>
        <v>0</v>
      </c>
      <c r="M99" t="b">
        <f t="shared" si="30"/>
        <v>0</v>
      </c>
      <c r="N99" t="b">
        <f t="shared" si="31"/>
        <v>0</v>
      </c>
      <c r="O99" t="b">
        <f t="shared" si="32"/>
        <v>0</v>
      </c>
      <c r="P99" t="b">
        <f t="shared" si="33"/>
        <v>0</v>
      </c>
      <c r="Q99" t="b">
        <f t="shared" si="34"/>
        <v>0</v>
      </c>
      <c r="R99" t="b">
        <f t="shared" si="49"/>
        <v>0</v>
      </c>
      <c r="S99" t="b">
        <f t="shared" si="35"/>
        <v>0</v>
      </c>
      <c r="T99" t="b">
        <f t="shared" si="50"/>
        <v>0</v>
      </c>
      <c r="U99" t="b">
        <f t="shared" si="51"/>
        <v>0</v>
      </c>
      <c r="V99" t="b">
        <f t="shared" si="36"/>
        <v>0</v>
      </c>
      <c r="W99" t="b">
        <f t="shared" si="37"/>
        <v>0</v>
      </c>
      <c r="X99" t="b">
        <f t="shared" si="38"/>
        <v>0</v>
      </c>
      <c r="Y99" t="b">
        <f t="shared" si="39"/>
        <v>0</v>
      </c>
      <c r="Z99" t="b">
        <f t="shared" si="40"/>
        <v>0</v>
      </c>
      <c r="AA99" t="b">
        <f t="shared" si="41"/>
        <v>0</v>
      </c>
      <c r="AB99" t="b">
        <f t="shared" si="42"/>
        <v>0</v>
      </c>
      <c r="AC99" t="b">
        <f t="shared" si="43"/>
        <v>0</v>
      </c>
      <c r="AD99" t="b">
        <f t="shared" si="44"/>
        <v>0</v>
      </c>
      <c r="AE99" t="b">
        <f t="shared" si="45"/>
        <v>0</v>
      </c>
      <c r="AF99" t="b">
        <f t="shared" si="46"/>
        <v>0</v>
      </c>
      <c r="AG99" t="b">
        <f t="shared" si="47"/>
        <v>0</v>
      </c>
      <c r="AH99" t="b">
        <f t="shared" si="48"/>
        <v>0</v>
      </c>
    </row>
    <row r="100" spans="1:34" x14ac:dyDescent="0.2">
      <c r="A100" s="10" t="s">
        <v>8</v>
      </c>
      <c r="B100" s="24">
        <v>-5.1303870600000002E-2</v>
      </c>
      <c r="C100" s="24">
        <v>72</v>
      </c>
      <c r="D100" s="24" t="s">
        <v>9</v>
      </c>
      <c r="E100" s="10"/>
      <c r="F100" s="10">
        <v>0</v>
      </c>
      <c r="G100" s="24">
        <v>0</v>
      </c>
      <c r="H100" s="24">
        <v>0</v>
      </c>
      <c r="I100" s="24">
        <v>0</v>
      </c>
      <c r="J100" s="10" t="s">
        <v>91</v>
      </c>
      <c r="K100" s="10">
        <v>1</v>
      </c>
      <c r="L100" t="b">
        <f t="shared" si="29"/>
        <v>0</v>
      </c>
      <c r="M100" t="b">
        <f t="shared" si="30"/>
        <v>0</v>
      </c>
      <c r="N100" t="b">
        <f t="shared" si="31"/>
        <v>0</v>
      </c>
      <c r="O100" t="b">
        <f t="shared" si="32"/>
        <v>0</v>
      </c>
      <c r="P100" t="b">
        <f t="shared" si="33"/>
        <v>0</v>
      </c>
      <c r="Q100" t="b">
        <f t="shared" si="34"/>
        <v>0</v>
      </c>
      <c r="R100" t="b">
        <f t="shared" si="49"/>
        <v>0</v>
      </c>
      <c r="S100" t="b">
        <f t="shared" si="35"/>
        <v>0</v>
      </c>
      <c r="T100" t="b">
        <f t="shared" si="50"/>
        <v>0</v>
      </c>
      <c r="U100" t="b">
        <f t="shared" si="51"/>
        <v>0</v>
      </c>
      <c r="V100" t="b">
        <f t="shared" si="36"/>
        <v>0</v>
      </c>
      <c r="W100" t="b">
        <f t="shared" si="37"/>
        <v>0</v>
      </c>
      <c r="X100" t="b">
        <f t="shared" si="38"/>
        <v>0</v>
      </c>
      <c r="Y100" t="b">
        <f t="shared" si="39"/>
        <v>0</v>
      </c>
      <c r="Z100" t="b">
        <f t="shared" si="40"/>
        <v>0</v>
      </c>
      <c r="AA100" t="b">
        <f t="shared" si="41"/>
        <v>0</v>
      </c>
      <c r="AB100" t="b">
        <f t="shared" si="42"/>
        <v>0</v>
      </c>
      <c r="AC100" t="b">
        <f t="shared" si="43"/>
        <v>0</v>
      </c>
      <c r="AD100" t="b">
        <f t="shared" si="44"/>
        <v>0</v>
      </c>
      <c r="AE100" t="b">
        <f t="shared" si="45"/>
        <v>0</v>
      </c>
      <c r="AF100" t="b">
        <f t="shared" si="46"/>
        <v>0</v>
      </c>
      <c r="AG100" t="b">
        <f t="shared" si="47"/>
        <v>0</v>
      </c>
      <c r="AH100" t="b">
        <f t="shared" si="48"/>
        <v>0</v>
      </c>
    </row>
    <row r="101" spans="1:34" x14ac:dyDescent="0.2">
      <c r="A101" s="10" t="s">
        <v>8</v>
      </c>
      <c r="B101" s="24">
        <v>6.9434791679999996E-2</v>
      </c>
      <c r="C101" s="24">
        <v>61</v>
      </c>
      <c r="D101" s="24" t="s">
        <v>9</v>
      </c>
      <c r="E101" s="10"/>
      <c r="F101" s="10">
        <v>0</v>
      </c>
      <c r="G101" s="24">
        <v>0</v>
      </c>
      <c r="H101" s="24">
        <v>0</v>
      </c>
      <c r="I101" s="24">
        <v>0</v>
      </c>
      <c r="J101" s="10" t="s">
        <v>91</v>
      </c>
      <c r="K101" s="10">
        <v>1</v>
      </c>
      <c r="L101" t="b">
        <f t="shared" si="29"/>
        <v>1</v>
      </c>
      <c r="M101" t="b">
        <f t="shared" si="30"/>
        <v>0</v>
      </c>
      <c r="N101" t="b">
        <f t="shared" si="31"/>
        <v>0</v>
      </c>
      <c r="O101" t="b">
        <f t="shared" si="32"/>
        <v>0</v>
      </c>
      <c r="P101" t="b">
        <f t="shared" si="33"/>
        <v>0</v>
      </c>
      <c r="Q101" t="b">
        <f t="shared" si="34"/>
        <v>0</v>
      </c>
      <c r="R101" t="b">
        <f t="shared" si="49"/>
        <v>0</v>
      </c>
      <c r="S101" t="b">
        <f t="shared" si="35"/>
        <v>0</v>
      </c>
      <c r="T101" t="b">
        <f t="shared" si="50"/>
        <v>0</v>
      </c>
      <c r="U101" t="b">
        <f t="shared" si="51"/>
        <v>0</v>
      </c>
      <c r="V101" t="b">
        <f t="shared" si="36"/>
        <v>0</v>
      </c>
      <c r="W101" t="b">
        <f t="shared" si="37"/>
        <v>0</v>
      </c>
      <c r="X101" t="b">
        <f t="shared" si="38"/>
        <v>0</v>
      </c>
      <c r="Y101" t="b">
        <f t="shared" si="39"/>
        <v>0</v>
      </c>
      <c r="Z101" t="b">
        <f t="shared" si="40"/>
        <v>0</v>
      </c>
      <c r="AA101" t="b">
        <f t="shared" si="41"/>
        <v>0</v>
      </c>
      <c r="AB101" t="b">
        <f t="shared" si="42"/>
        <v>0</v>
      </c>
      <c r="AC101" t="b">
        <f t="shared" si="43"/>
        <v>0</v>
      </c>
      <c r="AD101" t="b">
        <f t="shared" si="44"/>
        <v>0</v>
      </c>
      <c r="AE101" t="b">
        <f t="shared" si="45"/>
        <v>0</v>
      </c>
      <c r="AF101" t="b">
        <f t="shared" si="46"/>
        <v>0</v>
      </c>
      <c r="AG101" t="b">
        <f t="shared" si="47"/>
        <v>0</v>
      </c>
      <c r="AH101" t="b">
        <f t="shared" si="48"/>
        <v>0</v>
      </c>
    </row>
    <row r="102" spans="1:34" x14ac:dyDescent="0.2">
      <c r="A102" s="10" t="s">
        <v>8</v>
      </c>
      <c r="B102" s="24">
        <v>0.91961745130000005</v>
      </c>
      <c r="C102" s="24">
        <v>60</v>
      </c>
      <c r="D102" s="24" t="s">
        <v>9</v>
      </c>
      <c r="E102" s="10" t="s">
        <v>94</v>
      </c>
      <c r="F102" s="10">
        <v>0</v>
      </c>
      <c r="G102" s="24">
        <v>0</v>
      </c>
      <c r="H102" s="24">
        <v>0</v>
      </c>
      <c r="I102" s="24">
        <v>0</v>
      </c>
      <c r="J102" s="10" t="s">
        <v>91</v>
      </c>
      <c r="K102" s="10">
        <v>1</v>
      </c>
      <c r="L102" t="b">
        <f t="shared" si="29"/>
        <v>1</v>
      </c>
      <c r="M102" t="b">
        <f t="shared" si="30"/>
        <v>0</v>
      </c>
      <c r="N102" t="b">
        <f t="shared" si="31"/>
        <v>0</v>
      </c>
      <c r="O102" t="b">
        <f t="shared" si="32"/>
        <v>0</v>
      </c>
      <c r="P102" t="b">
        <f t="shared" si="33"/>
        <v>0</v>
      </c>
      <c r="Q102" t="b">
        <f t="shared" si="34"/>
        <v>0</v>
      </c>
      <c r="R102" t="b">
        <f t="shared" si="49"/>
        <v>0</v>
      </c>
      <c r="S102" t="b">
        <f t="shared" si="35"/>
        <v>0</v>
      </c>
      <c r="T102" t="b">
        <f t="shared" si="50"/>
        <v>0</v>
      </c>
      <c r="U102" t="b">
        <f t="shared" si="51"/>
        <v>0</v>
      </c>
      <c r="V102" t="b">
        <f t="shared" si="36"/>
        <v>0</v>
      </c>
      <c r="W102" t="b">
        <f t="shared" si="37"/>
        <v>0</v>
      </c>
      <c r="X102" t="b">
        <f t="shared" si="38"/>
        <v>0</v>
      </c>
      <c r="Y102" t="b">
        <f t="shared" si="39"/>
        <v>0</v>
      </c>
      <c r="Z102" t="b">
        <f t="shared" si="40"/>
        <v>0</v>
      </c>
      <c r="AA102" t="b">
        <f t="shared" si="41"/>
        <v>0</v>
      </c>
      <c r="AB102" t="b">
        <f t="shared" si="42"/>
        <v>0</v>
      </c>
      <c r="AC102" t="b">
        <f t="shared" si="43"/>
        <v>0</v>
      </c>
      <c r="AD102" t="b">
        <f t="shared" si="44"/>
        <v>0</v>
      </c>
      <c r="AE102" t="b">
        <f t="shared" si="45"/>
        <v>0</v>
      </c>
      <c r="AF102" t="b">
        <f t="shared" si="46"/>
        <v>0</v>
      </c>
      <c r="AG102" t="b">
        <f t="shared" si="47"/>
        <v>0</v>
      </c>
      <c r="AH102" t="b">
        <f t="shared" si="48"/>
        <v>0</v>
      </c>
    </row>
    <row r="103" spans="1:34" x14ac:dyDescent="0.2">
      <c r="A103" s="10" t="s">
        <v>8</v>
      </c>
      <c r="B103" s="24">
        <v>2.1386801129999999</v>
      </c>
      <c r="C103" s="24">
        <v>71</v>
      </c>
      <c r="D103" s="24" t="s">
        <v>13</v>
      </c>
      <c r="E103" s="10"/>
      <c r="F103" s="10">
        <v>0</v>
      </c>
      <c r="G103" s="24">
        <v>0</v>
      </c>
      <c r="H103" s="24">
        <v>0</v>
      </c>
      <c r="I103" s="24">
        <v>0</v>
      </c>
      <c r="J103" s="10" t="s">
        <v>91</v>
      </c>
      <c r="K103" s="10">
        <v>1</v>
      </c>
      <c r="L103" t="b">
        <f t="shared" si="29"/>
        <v>1</v>
      </c>
      <c r="M103" t="b">
        <f t="shared" si="30"/>
        <v>0</v>
      </c>
      <c r="N103" t="b">
        <f t="shared" si="31"/>
        <v>0</v>
      </c>
      <c r="O103" t="b">
        <f t="shared" si="32"/>
        <v>0</v>
      </c>
      <c r="P103" t="b">
        <f t="shared" si="33"/>
        <v>0</v>
      </c>
      <c r="Q103" t="b">
        <f t="shared" si="34"/>
        <v>0</v>
      </c>
      <c r="R103" t="b">
        <f t="shared" si="49"/>
        <v>0</v>
      </c>
      <c r="S103" t="b">
        <f t="shared" si="35"/>
        <v>0</v>
      </c>
      <c r="T103" t="b">
        <f t="shared" si="50"/>
        <v>0</v>
      </c>
      <c r="U103" t="b">
        <f t="shared" si="51"/>
        <v>0</v>
      </c>
      <c r="V103" t="b">
        <f t="shared" si="36"/>
        <v>0</v>
      </c>
      <c r="W103" t="b">
        <f t="shared" si="37"/>
        <v>0</v>
      </c>
      <c r="X103" t="b">
        <f t="shared" si="38"/>
        <v>0</v>
      </c>
      <c r="Y103" t="b">
        <f t="shared" si="39"/>
        <v>0</v>
      </c>
      <c r="Z103" t="b">
        <f t="shared" si="40"/>
        <v>0</v>
      </c>
      <c r="AA103" t="b">
        <f t="shared" si="41"/>
        <v>0</v>
      </c>
      <c r="AB103" t="b">
        <f t="shared" si="42"/>
        <v>0</v>
      </c>
      <c r="AC103" t="b">
        <f t="shared" si="43"/>
        <v>0</v>
      </c>
      <c r="AD103" t="b">
        <f t="shared" si="44"/>
        <v>0</v>
      </c>
      <c r="AE103" t="b">
        <f t="shared" si="45"/>
        <v>0</v>
      </c>
      <c r="AF103" t="b">
        <f t="shared" si="46"/>
        <v>0</v>
      </c>
      <c r="AG103" t="b">
        <f t="shared" si="47"/>
        <v>0</v>
      </c>
      <c r="AH103" t="b">
        <f t="shared" si="48"/>
        <v>0</v>
      </c>
    </row>
    <row r="104" spans="1:34" x14ac:dyDescent="0.2">
      <c r="A104" s="10" t="s">
        <v>8</v>
      </c>
      <c r="B104" s="24">
        <v>-5.9610876189999997</v>
      </c>
      <c r="C104" s="24">
        <v>60</v>
      </c>
      <c r="D104" s="24" t="s">
        <v>13</v>
      </c>
      <c r="E104" s="10"/>
      <c r="F104" s="10">
        <v>0</v>
      </c>
      <c r="G104" s="24">
        <v>0</v>
      </c>
      <c r="H104" s="24">
        <v>1</v>
      </c>
      <c r="I104" s="24">
        <v>0</v>
      </c>
      <c r="J104" s="10" t="s">
        <v>91</v>
      </c>
      <c r="K104" s="10">
        <v>1</v>
      </c>
      <c r="L104" t="b">
        <f t="shared" si="29"/>
        <v>0</v>
      </c>
      <c r="M104" t="b">
        <f t="shared" si="30"/>
        <v>0</v>
      </c>
      <c r="N104" t="b">
        <f t="shared" si="31"/>
        <v>0</v>
      </c>
      <c r="O104" t="b">
        <f t="shared" si="32"/>
        <v>1</v>
      </c>
      <c r="P104" t="b">
        <f t="shared" si="33"/>
        <v>0</v>
      </c>
      <c r="Q104" t="b">
        <f t="shared" si="34"/>
        <v>1</v>
      </c>
      <c r="R104" t="b">
        <f t="shared" si="49"/>
        <v>0</v>
      </c>
      <c r="S104" t="b">
        <f t="shared" si="35"/>
        <v>0</v>
      </c>
      <c r="T104" t="b">
        <f t="shared" si="50"/>
        <v>0</v>
      </c>
      <c r="U104" t="b">
        <f t="shared" si="51"/>
        <v>0</v>
      </c>
      <c r="V104" t="b">
        <f t="shared" si="36"/>
        <v>0</v>
      </c>
      <c r="W104" t="b">
        <f t="shared" si="37"/>
        <v>0</v>
      </c>
      <c r="X104" t="b">
        <f t="shared" si="38"/>
        <v>0</v>
      </c>
      <c r="Y104" t="b">
        <f t="shared" si="39"/>
        <v>0</v>
      </c>
      <c r="Z104" t="b">
        <f t="shared" si="40"/>
        <v>0</v>
      </c>
      <c r="AA104" t="b">
        <f t="shared" si="41"/>
        <v>0</v>
      </c>
      <c r="AB104" t="b">
        <f t="shared" si="42"/>
        <v>0</v>
      </c>
      <c r="AC104" t="b">
        <f t="shared" si="43"/>
        <v>0</v>
      </c>
      <c r="AD104" t="b">
        <f t="shared" si="44"/>
        <v>0</v>
      </c>
      <c r="AE104" t="b">
        <f t="shared" si="45"/>
        <v>0</v>
      </c>
      <c r="AF104" t="b">
        <f t="shared" si="46"/>
        <v>0</v>
      </c>
      <c r="AG104" t="b">
        <f t="shared" si="47"/>
        <v>0</v>
      </c>
      <c r="AH104" t="b">
        <f t="shared" si="48"/>
        <v>0</v>
      </c>
    </row>
    <row r="105" spans="1:34" x14ac:dyDescent="0.2">
      <c r="A105" s="10" t="s">
        <v>8</v>
      </c>
      <c r="B105" s="24">
        <v>-1.679247124</v>
      </c>
      <c r="C105" s="24">
        <v>70</v>
      </c>
      <c r="D105" s="24" t="s">
        <v>9</v>
      </c>
      <c r="E105" s="10"/>
      <c r="F105" s="10">
        <v>0</v>
      </c>
      <c r="G105" s="24">
        <v>1</v>
      </c>
      <c r="H105" s="24">
        <v>1</v>
      </c>
      <c r="I105" s="24">
        <v>0</v>
      </c>
      <c r="J105" s="10" t="s">
        <v>91</v>
      </c>
      <c r="K105" s="10">
        <v>1</v>
      </c>
      <c r="L105" t="b">
        <f t="shared" si="29"/>
        <v>0</v>
      </c>
      <c r="M105" t="b">
        <f t="shared" si="30"/>
        <v>0</v>
      </c>
      <c r="N105" t="b">
        <f t="shared" si="31"/>
        <v>1</v>
      </c>
      <c r="O105" t="b">
        <f t="shared" si="32"/>
        <v>1</v>
      </c>
      <c r="P105" t="b">
        <f t="shared" si="33"/>
        <v>0</v>
      </c>
      <c r="Q105" t="b">
        <f t="shared" si="34"/>
        <v>1</v>
      </c>
      <c r="R105" t="b">
        <f t="shared" si="49"/>
        <v>0</v>
      </c>
      <c r="S105" t="b">
        <f t="shared" si="35"/>
        <v>0</v>
      </c>
      <c r="T105" t="b">
        <f t="shared" si="50"/>
        <v>0</v>
      </c>
      <c r="U105" t="b">
        <f t="shared" si="51"/>
        <v>1</v>
      </c>
      <c r="V105" t="b">
        <f t="shared" si="36"/>
        <v>0</v>
      </c>
      <c r="W105" t="b">
        <f t="shared" si="37"/>
        <v>0</v>
      </c>
      <c r="X105" t="b">
        <f t="shared" si="38"/>
        <v>0</v>
      </c>
      <c r="Y105" t="b">
        <f t="shared" si="39"/>
        <v>0</v>
      </c>
      <c r="Z105" t="b">
        <f t="shared" si="40"/>
        <v>0</v>
      </c>
      <c r="AA105" t="b">
        <f t="shared" si="41"/>
        <v>0</v>
      </c>
      <c r="AB105" t="b">
        <f t="shared" si="42"/>
        <v>0</v>
      </c>
      <c r="AC105" t="b">
        <f t="shared" si="43"/>
        <v>0</v>
      </c>
      <c r="AD105" t="b">
        <f t="shared" si="44"/>
        <v>0</v>
      </c>
      <c r="AE105" t="b">
        <f t="shared" si="45"/>
        <v>0</v>
      </c>
      <c r="AF105" t="b">
        <f t="shared" si="46"/>
        <v>0</v>
      </c>
      <c r="AG105" t="b">
        <f t="shared" si="47"/>
        <v>0</v>
      </c>
      <c r="AH105" t="b">
        <f t="shared" si="48"/>
        <v>0</v>
      </c>
    </row>
    <row r="106" spans="1:34" x14ac:dyDescent="0.2">
      <c r="A106" s="10" t="s">
        <v>8</v>
      </c>
      <c r="B106" s="24">
        <v>-7.7915592770000002</v>
      </c>
      <c r="C106" s="24">
        <v>62</v>
      </c>
      <c r="D106" s="24" t="s">
        <v>9</v>
      </c>
      <c r="E106" s="10"/>
      <c r="F106" s="10">
        <v>0</v>
      </c>
      <c r="G106" s="24">
        <v>0</v>
      </c>
      <c r="H106" s="24">
        <v>0</v>
      </c>
      <c r="I106" s="24">
        <v>1</v>
      </c>
      <c r="J106" s="10" t="s">
        <v>91</v>
      </c>
      <c r="K106" s="10">
        <v>1</v>
      </c>
      <c r="L106" t="b">
        <f t="shared" si="29"/>
        <v>0</v>
      </c>
      <c r="M106" t="b">
        <f t="shared" si="30"/>
        <v>0</v>
      </c>
      <c r="N106" t="b">
        <f t="shared" si="31"/>
        <v>0</v>
      </c>
      <c r="O106" t="b">
        <f t="shared" si="32"/>
        <v>0</v>
      </c>
      <c r="P106" t="b">
        <f t="shared" si="33"/>
        <v>1</v>
      </c>
      <c r="Q106" t="b">
        <f t="shared" si="34"/>
        <v>1</v>
      </c>
      <c r="R106" t="b">
        <f t="shared" si="49"/>
        <v>0</v>
      </c>
      <c r="S106" t="b">
        <f t="shared" si="35"/>
        <v>0</v>
      </c>
      <c r="T106" t="b">
        <f t="shared" si="50"/>
        <v>0</v>
      </c>
      <c r="U106" t="b">
        <f t="shared" si="51"/>
        <v>0</v>
      </c>
      <c r="V106" t="b">
        <f t="shared" si="36"/>
        <v>0</v>
      </c>
      <c r="W106" t="b">
        <f t="shared" si="37"/>
        <v>0</v>
      </c>
      <c r="X106" t="b">
        <f t="shared" si="38"/>
        <v>0</v>
      </c>
      <c r="Y106" t="b">
        <f t="shared" si="39"/>
        <v>0</v>
      </c>
      <c r="Z106" t="b">
        <f t="shared" si="40"/>
        <v>0</v>
      </c>
      <c r="AA106" t="b">
        <f t="shared" si="41"/>
        <v>0</v>
      </c>
      <c r="AB106" t="b">
        <f t="shared" si="42"/>
        <v>0</v>
      </c>
      <c r="AC106" t="b">
        <f t="shared" si="43"/>
        <v>0</v>
      </c>
      <c r="AD106" t="b">
        <f t="shared" si="44"/>
        <v>0</v>
      </c>
      <c r="AE106" t="b">
        <f t="shared" si="45"/>
        <v>0</v>
      </c>
      <c r="AF106" t="b">
        <f t="shared" si="46"/>
        <v>0</v>
      </c>
      <c r="AG106" t="b">
        <f t="shared" si="47"/>
        <v>0</v>
      </c>
      <c r="AH106" t="b">
        <f t="shared" si="48"/>
        <v>0</v>
      </c>
    </row>
    <row r="107" spans="1:34" x14ac:dyDescent="0.2">
      <c r="A107" s="10" t="s">
        <v>8</v>
      </c>
      <c r="B107" s="24">
        <v>-7.2821115900000004</v>
      </c>
      <c r="C107" s="24">
        <v>76</v>
      </c>
      <c r="D107" s="24" t="s">
        <v>9</v>
      </c>
      <c r="E107" s="10"/>
      <c r="F107" s="10">
        <v>0</v>
      </c>
      <c r="G107" s="24">
        <v>0</v>
      </c>
      <c r="H107" s="24">
        <v>0</v>
      </c>
      <c r="I107" s="24">
        <v>1</v>
      </c>
      <c r="J107" s="10" t="s">
        <v>91</v>
      </c>
      <c r="K107" s="10">
        <v>1</v>
      </c>
      <c r="L107" t="b">
        <f t="shared" si="29"/>
        <v>0</v>
      </c>
      <c r="M107" t="b">
        <f t="shared" si="30"/>
        <v>0</v>
      </c>
      <c r="N107" t="b">
        <f t="shared" si="31"/>
        <v>0</v>
      </c>
      <c r="O107" t="b">
        <f t="shared" si="32"/>
        <v>0</v>
      </c>
      <c r="P107" t="b">
        <f t="shared" si="33"/>
        <v>1</v>
      </c>
      <c r="Q107" t="b">
        <f t="shared" si="34"/>
        <v>1</v>
      </c>
      <c r="R107" t="b">
        <f t="shared" si="49"/>
        <v>0</v>
      </c>
      <c r="S107" t="b">
        <f t="shared" si="35"/>
        <v>0</v>
      </c>
      <c r="T107" t="b">
        <f t="shared" si="50"/>
        <v>0</v>
      </c>
      <c r="U107" t="b">
        <f t="shared" si="51"/>
        <v>0</v>
      </c>
      <c r="V107" t="b">
        <f t="shared" si="36"/>
        <v>0</v>
      </c>
      <c r="W107" t="b">
        <f t="shared" si="37"/>
        <v>0</v>
      </c>
      <c r="X107" t="b">
        <f t="shared" si="38"/>
        <v>0</v>
      </c>
      <c r="Y107" t="b">
        <f t="shared" si="39"/>
        <v>0</v>
      </c>
      <c r="Z107" t="b">
        <f t="shared" si="40"/>
        <v>0</v>
      </c>
      <c r="AA107" t="b">
        <f t="shared" si="41"/>
        <v>0</v>
      </c>
      <c r="AB107" t="b">
        <f t="shared" si="42"/>
        <v>0</v>
      </c>
      <c r="AC107" t="b">
        <f t="shared" si="43"/>
        <v>0</v>
      </c>
      <c r="AD107" t="b">
        <f t="shared" si="44"/>
        <v>0</v>
      </c>
      <c r="AE107" t="b">
        <f t="shared" si="45"/>
        <v>0</v>
      </c>
      <c r="AF107" t="b">
        <f t="shared" si="46"/>
        <v>0</v>
      </c>
      <c r="AG107" t="b">
        <f t="shared" si="47"/>
        <v>0</v>
      </c>
      <c r="AH107" t="b">
        <f t="shared" si="48"/>
        <v>0</v>
      </c>
    </row>
    <row r="108" spans="1:34" x14ac:dyDescent="0.2">
      <c r="A108" s="10" t="s">
        <v>8</v>
      </c>
      <c r="B108" s="24">
        <v>-2.5812651959999999</v>
      </c>
      <c r="C108" s="24">
        <v>74</v>
      </c>
      <c r="D108" s="24" t="s">
        <v>13</v>
      </c>
      <c r="E108" s="10" t="s">
        <v>94</v>
      </c>
      <c r="F108" s="10">
        <v>0</v>
      </c>
      <c r="G108" s="24">
        <v>0</v>
      </c>
      <c r="H108" s="24">
        <v>0</v>
      </c>
      <c r="I108" s="24">
        <v>1</v>
      </c>
      <c r="J108" s="10" t="s">
        <v>91</v>
      </c>
      <c r="K108" s="10">
        <v>1</v>
      </c>
      <c r="L108" t="b">
        <f t="shared" si="29"/>
        <v>0</v>
      </c>
      <c r="M108" t="b">
        <f t="shared" si="30"/>
        <v>0</v>
      </c>
      <c r="N108" t="b">
        <f t="shared" si="31"/>
        <v>0</v>
      </c>
      <c r="O108" t="b">
        <f t="shared" si="32"/>
        <v>0</v>
      </c>
      <c r="P108" t="b">
        <f t="shared" si="33"/>
        <v>1</v>
      </c>
      <c r="Q108" t="b">
        <f t="shared" si="34"/>
        <v>1</v>
      </c>
      <c r="R108" t="b">
        <f t="shared" si="49"/>
        <v>0</v>
      </c>
      <c r="S108" t="b">
        <f t="shared" si="35"/>
        <v>0</v>
      </c>
      <c r="T108" t="b">
        <f t="shared" si="50"/>
        <v>0</v>
      </c>
      <c r="U108" t="b">
        <f t="shared" si="51"/>
        <v>0</v>
      </c>
      <c r="V108" t="b">
        <f t="shared" si="36"/>
        <v>0</v>
      </c>
      <c r="W108" t="b">
        <f t="shared" si="37"/>
        <v>0</v>
      </c>
      <c r="X108" t="b">
        <f t="shared" si="38"/>
        <v>0</v>
      </c>
      <c r="Y108" t="b">
        <f t="shared" si="39"/>
        <v>0</v>
      </c>
      <c r="Z108" t="b">
        <f t="shared" si="40"/>
        <v>0</v>
      </c>
      <c r="AA108" t="b">
        <f t="shared" si="41"/>
        <v>0</v>
      </c>
      <c r="AB108" t="b">
        <f t="shared" si="42"/>
        <v>0</v>
      </c>
      <c r="AC108" t="b">
        <f t="shared" si="43"/>
        <v>0</v>
      </c>
      <c r="AD108" t="b">
        <f t="shared" si="44"/>
        <v>0</v>
      </c>
      <c r="AE108" t="b">
        <f t="shared" si="45"/>
        <v>0</v>
      </c>
      <c r="AF108" t="b">
        <f t="shared" si="46"/>
        <v>0</v>
      </c>
      <c r="AG108" t="b">
        <f t="shared" si="47"/>
        <v>0</v>
      </c>
      <c r="AH108" t="b">
        <f t="shared" si="48"/>
        <v>0</v>
      </c>
    </row>
    <row r="109" spans="1:34" x14ac:dyDescent="0.2">
      <c r="A109" s="10" t="s">
        <v>8</v>
      </c>
      <c r="B109" s="24">
        <v>3.9730297220000002</v>
      </c>
      <c r="C109" s="24">
        <v>73</v>
      </c>
      <c r="D109" s="24" t="s">
        <v>9</v>
      </c>
      <c r="E109" s="10"/>
      <c r="F109" s="10">
        <v>0</v>
      </c>
      <c r="G109" s="24">
        <v>0</v>
      </c>
      <c r="H109" s="24">
        <v>0</v>
      </c>
      <c r="I109" s="24">
        <v>1</v>
      </c>
      <c r="J109" s="10" t="s">
        <v>91</v>
      </c>
      <c r="K109" s="10">
        <v>1</v>
      </c>
      <c r="L109" t="b">
        <f t="shared" si="29"/>
        <v>1</v>
      </c>
      <c r="M109" t="b">
        <f t="shared" si="30"/>
        <v>0</v>
      </c>
      <c r="N109" t="b">
        <f t="shared" si="31"/>
        <v>0</v>
      </c>
      <c r="O109" t="b">
        <f t="shared" si="32"/>
        <v>0</v>
      </c>
      <c r="P109" t="b">
        <f t="shared" si="33"/>
        <v>1</v>
      </c>
      <c r="Q109" t="b">
        <f t="shared" si="34"/>
        <v>1</v>
      </c>
      <c r="R109" t="b">
        <f t="shared" si="49"/>
        <v>0</v>
      </c>
      <c r="S109" t="b">
        <f t="shared" si="35"/>
        <v>0</v>
      </c>
      <c r="T109" t="b">
        <f t="shared" si="50"/>
        <v>0</v>
      </c>
      <c r="U109" t="b">
        <f t="shared" si="51"/>
        <v>0</v>
      </c>
      <c r="V109" t="b">
        <f t="shared" si="36"/>
        <v>0</v>
      </c>
      <c r="W109" t="b">
        <f t="shared" si="37"/>
        <v>0</v>
      </c>
      <c r="X109" t="b">
        <f t="shared" si="38"/>
        <v>0</v>
      </c>
      <c r="Y109" t="b">
        <f t="shared" si="39"/>
        <v>0</v>
      </c>
      <c r="Z109" t="b">
        <f t="shared" si="40"/>
        <v>0</v>
      </c>
      <c r="AA109" t="b">
        <f t="shared" si="41"/>
        <v>0</v>
      </c>
      <c r="AB109" t="b">
        <f t="shared" si="42"/>
        <v>0</v>
      </c>
      <c r="AC109" t="b">
        <f t="shared" si="43"/>
        <v>0</v>
      </c>
      <c r="AD109" t="b">
        <f t="shared" si="44"/>
        <v>0</v>
      </c>
      <c r="AE109" t="b">
        <f t="shared" si="45"/>
        <v>0</v>
      </c>
      <c r="AF109" t="b">
        <f t="shared" si="46"/>
        <v>0</v>
      </c>
      <c r="AG109" t="b">
        <f t="shared" si="47"/>
        <v>0</v>
      </c>
      <c r="AH109" t="b">
        <f t="shared" si="48"/>
        <v>0</v>
      </c>
    </row>
    <row r="110" spans="1:34" x14ac:dyDescent="0.2">
      <c r="A110" s="10" t="s">
        <v>8</v>
      </c>
      <c r="B110" s="24">
        <v>-3.7593996189999999</v>
      </c>
      <c r="C110" s="24">
        <v>60</v>
      </c>
      <c r="D110" s="24" t="s">
        <v>13</v>
      </c>
      <c r="E110" s="10"/>
      <c r="F110" s="10">
        <v>0</v>
      </c>
      <c r="G110" s="24">
        <v>1</v>
      </c>
      <c r="H110" s="24">
        <v>1</v>
      </c>
      <c r="I110" s="24">
        <v>1</v>
      </c>
      <c r="J110" s="10" t="s">
        <v>91</v>
      </c>
      <c r="K110" s="10">
        <v>1</v>
      </c>
      <c r="L110" t="b">
        <f t="shared" si="29"/>
        <v>0</v>
      </c>
      <c r="M110" t="b">
        <f t="shared" si="30"/>
        <v>0</v>
      </c>
      <c r="N110" t="b">
        <f t="shared" si="31"/>
        <v>1</v>
      </c>
      <c r="O110" t="b">
        <f t="shared" si="32"/>
        <v>1</v>
      </c>
      <c r="P110" t="b">
        <f t="shared" si="33"/>
        <v>1</v>
      </c>
      <c r="Q110" t="b">
        <f t="shared" si="34"/>
        <v>1</v>
      </c>
      <c r="R110" t="b">
        <f t="shared" si="49"/>
        <v>0</v>
      </c>
      <c r="S110" t="b">
        <f t="shared" si="35"/>
        <v>0</v>
      </c>
      <c r="T110" t="b">
        <f t="shared" si="50"/>
        <v>0</v>
      </c>
      <c r="U110" t="b">
        <f t="shared" si="51"/>
        <v>1</v>
      </c>
      <c r="V110" t="b">
        <f t="shared" si="36"/>
        <v>0</v>
      </c>
      <c r="W110" t="b">
        <f t="shared" si="37"/>
        <v>0</v>
      </c>
      <c r="X110" t="b">
        <f t="shared" si="38"/>
        <v>0</v>
      </c>
      <c r="Y110" t="b">
        <f t="shared" si="39"/>
        <v>0</v>
      </c>
      <c r="Z110" t="b">
        <f t="shared" si="40"/>
        <v>0</v>
      </c>
      <c r="AA110" t="b">
        <f t="shared" si="41"/>
        <v>0</v>
      </c>
      <c r="AB110" t="b">
        <f t="shared" si="42"/>
        <v>0</v>
      </c>
      <c r="AC110" t="b">
        <f t="shared" si="43"/>
        <v>1</v>
      </c>
      <c r="AD110" t="b">
        <f t="shared" si="44"/>
        <v>0</v>
      </c>
      <c r="AE110" t="b">
        <f t="shared" si="45"/>
        <v>0</v>
      </c>
      <c r="AF110" t="b">
        <f t="shared" si="46"/>
        <v>0</v>
      </c>
      <c r="AG110" t="b">
        <f t="shared" si="47"/>
        <v>0</v>
      </c>
      <c r="AH110" t="b">
        <f t="shared" si="48"/>
        <v>0</v>
      </c>
    </row>
    <row r="111" spans="1:34" x14ac:dyDescent="0.2">
      <c r="A111" s="10" t="s">
        <v>8</v>
      </c>
      <c r="B111" s="24">
        <v>-5.7719640390000002</v>
      </c>
      <c r="C111" s="24">
        <v>51</v>
      </c>
      <c r="D111" s="24" t="s">
        <v>13</v>
      </c>
      <c r="E111" s="10"/>
      <c r="F111" s="10">
        <v>0</v>
      </c>
      <c r="G111" s="24">
        <v>0</v>
      </c>
      <c r="H111" s="24">
        <v>0</v>
      </c>
      <c r="I111" s="24">
        <v>0</v>
      </c>
      <c r="J111" s="10" t="s">
        <v>91</v>
      </c>
      <c r="K111" s="10">
        <v>1</v>
      </c>
      <c r="L111" t="b">
        <f t="shared" si="29"/>
        <v>0</v>
      </c>
      <c r="M111" t="b">
        <f t="shared" si="30"/>
        <v>0</v>
      </c>
      <c r="N111" t="b">
        <f t="shared" si="31"/>
        <v>0</v>
      </c>
      <c r="O111" t="b">
        <f t="shared" si="32"/>
        <v>0</v>
      </c>
      <c r="P111" t="b">
        <f t="shared" si="33"/>
        <v>0</v>
      </c>
      <c r="Q111" t="b">
        <f t="shared" si="34"/>
        <v>0</v>
      </c>
      <c r="R111" t="b">
        <f t="shared" si="49"/>
        <v>0</v>
      </c>
      <c r="S111" t="b">
        <f t="shared" si="35"/>
        <v>0</v>
      </c>
      <c r="T111" t="b">
        <f t="shared" si="50"/>
        <v>0</v>
      </c>
      <c r="U111" t="b">
        <f t="shared" si="51"/>
        <v>0</v>
      </c>
      <c r="V111" t="b">
        <f t="shared" si="36"/>
        <v>0</v>
      </c>
      <c r="W111" t="b">
        <f t="shared" si="37"/>
        <v>0</v>
      </c>
      <c r="X111" t="b">
        <f t="shared" si="38"/>
        <v>0</v>
      </c>
      <c r="Y111" t="b">
        <f t="shared" si="39"/>
        <v>0</v>
      </c>
      <c r="Z111" t="b">
        <f t="shared" si="40"/>
        <v>0</v>
      </c>
      <c r="AA111" t="b">
        <f t="shared" si="41"/>
        <v>0</v>
      </c>
      <c r="AB111" t="b">
        <f t="shared" si="42"/>
        <v>0</v>
      </c>
      <c r="AC111" t="b">
        <f t="shared" si="43"/>
        <v>0</v>
      </c>
      <c r="AD111" t="b">
        <f t="shared" si="44"/>
        <v>0</v>
      </c>
      <c r="AE111" t="b">
        <f t="shared" si="45"/>
        <v>0</v>
      </c>
      <c r="AF111" t="b">
        <f t="shared" si="46"/>
        <v>0</v>
      </c>
      <c r="AG111" t="b">
        <f t="shared" si="47"/>
        <v>0</v>
      </c>
      <c r="AH111" t="b">
        <f t="shared" si="48"/>
        <v>0</v>
      </c>
    </row>
    <row r="112" spans="1:34" x14ac:dyDescent="0.2">
      <c r="A112" s="10" t="s">
        <v>8</v>
      </c>
      <c r="B112" s="24">
        <v>-2.495419778</v>
      </c>
      <c r="C112" s="24">
        <v>52</v>
      </c>
      <c r="D112" s="24" t="s">
        <v>9</v>
      </c>
      <c r="E112" s="10"/>
      <c r="F112" s="10">
        <v>0</v>
      </c>
      <c r="G112" s="24">
        <v>0</v>
      </c>
      <c r="H112" s="24">
        <v>0</v>
      </c>
      <c r="I112" s="24">
        <v>0</v>
      </c>
      <c r="J112" s="10" t="s">
        <v>91</v>
      </c>
      <c r="K112" s="10">
        <v>1</v>
      </c>
      <c r="L112" t="b">
        <f t="shared" si="29"/>
        <v>0</v>
      </c>
      <c r="M112" t="b">
        <f t="shared" si="30"/>
        <v>0</v>
      </c>
      <c r="N112" t="b">
        <f t="shared" si="31"/>
        <v>0</v>
      </c>
      <c r="O112" t="b">
        <f t="shared" si="32"/>
        <v>0</v>
      </c>
      <c r="P112" t="b">
        <f t="shared" si="33"/>
        <v>0</v>
      </c>
      <c r="Q112" t="b">
        <f t="shared" si="34"/>
        <v>0</v>
      </c>
      <c r="R112" t="b">
        <f t="shared" si="49"/>
        <v>0</v>
      </c>
      <c r="S112" t="b">
        <f t="shared" si="35"/>
        <v>0</v>
      </c>
      <c r="T112" t="b">
        <f t="shared" si="50"/>
        <v>0</v>
      </c>
      <c r="U112" t="b">
        <f t="shared" si="51"/>
        <v>0</v>
      </c>
      <c r="V112" t="b">
        <f t="shared" si="36"/>
        <v>0</v>
      </c>
      <c r="W112" t="b">
        <f t="shared" si="37"/>
        <v>0</v>
      </c>
      <c r="X112" t="b">
        <f t="shared" si="38"/>
        <v>0</v>
      </c>
      <c r="Y112" t="b">
        <f t="shared" si="39"/>
        <v>0</v>
      </c>
      <c r="Z112" t="b">
        <f t="shared" si="40"/>
        <v>0</v>
      </c>
      <c r="AA112" t="b">
        <f t="shared" si="41"/>
        <v>0</v>
      </c>
      <c r="AB112" t="b">
        <f t="shared" si="42"/>
        <v>0</v>
      </c>
      <c r="AC112" t="b">
        <f t="shared" si="43"/>
        <v>0</v>
      </c>
      <c r="AD112" t="b">
        <f t="shared" si="44"/>
        <v>0</v>
      </c>
      <c r="AE112" t="b">
        <f t="shared" si="45"/>
        <v>0</v>
      </c>
      <c r="AF112" t="b">
        <f t="shared" si="46"/>
        <v>0</v>
      </c>
      <c r="AG112" t="b">
        <f t="shared" si="47"/>
        <v>0</v>
      </c>
      <c r="AH112" t="b">
        <f t="shared" si="48"/>
        <v>0</v>
      </c>
    </row>
    <row r="113" spans="1:34" x14ac:dyDescent="0.2">
      <c r="A113" s="10" t="s">
        <v>8</v>
      </c>
      <c r="B113" s="24">
        <v>-1.575004608</v>
      </c>
      <c r="C113" s="24">
        <v>62</v>
      </c>
      <c r="D113" s="24" t="s">
        <v>9</v>
      </c>
      <c r="E113" s="10" t="s">
        <v>95</v>
      </c>
      <c r="F113" s="10">
        <v>0</v>
      </c>
      <c r="G113" s="24">
        <v>0</v>
      </c>
      <c r="H113" s="24">
        <v>0</v>
      </c>
      <c r="I113" s="24">
        <v>0</v>
      </c>
      <c r="J113" s="10" t="s">
        <v>91</v>
      </c>
      <c r="K113" s="10">
        <v>1</v>
      </c>
      <c r="L113" t="b">
        <f t="shared" si="29"/>
        <v>0</v>
      </c>
      <c r="M113" t="b">
        <f t="shared" si="30"/>
        <v>0</v>
      </c>
      <c r="N113" t="b">
        <f t="shared" si="31"/>
        <v>0</v>
      </c>
      <c r="O113" t="b">
        <f t="shared" si="32"/>
        <v>0</v>
      </c>
      <c r="P113" t="b">
        <f t="shared" si="33"/>
        <v>0</v>
      </c>
      <c r="Q113" t="b">
        <f t="shared" si="34"/>
        <v>0</v>
      </c>
      <c r="R113" t="b">
        <f t="shared" si="49"/>
        <v>0</v>
      </c>
      <c r="S113" t="b">
        <f t="shared" si="35"/>
        <v>0</v>
      </c>
      <c r="T113" t="b">
        <f t="shared" si="50"/>
        <v>0</v>
      </c>
      <c r="U113" t="b">
        <f t="shared" si="51"/>
        <v>0</v>
      </c>
      <c r="V113" t="b">
        <f t="shared" si="36"/>
        <v>0</v>
      </c>
      <c r="W113" t="b">
        <f t="shared" si="37"/>
        <v>0</v>
      </c>
      <c r="X113" t="b">
        <f t="shared" si="38"/>
        <v>0</v>
      </c>
      <c r="Y113" t="b">
        <f t="shared" si="39"/>
        <v>0</v>
      </c>
      <c r="Z113" t="b">
        <f t="shared" si="40"/>
        <v>0</v>
      </c>
      <c r="AA113" t="b">
        <f t="shared" si="41"/>
        <v>0</v>
      </c>
      <c r="AB113" t="b">
        <f t="shared" si="42"/>
        <v>0</v>
      </c>
      <c r="AC113" t="b">
        <f t="shared" si="43"/>
        <v>0</v>
      </c>
      <c r="AD113" t="b">
        <f t="shared" si="44"/>
        <v>0</v>
      </c>
      <c r="AE113" t="b">
        <f t="shared" si="45"/>
        <v>0</v>
      </c>
      <c r="AF113" t="b">
        <f t="shared" si="46"/>
        <v>0</v>
      </c>
      <c r="AG113" t="b">
        <f t="shared" si="47"/>
        <v>0</v>
      </c>
      <c r="AH113" t="b">
        <f t="shared" si="48"/>
        <v>0</v>
      </c>
    </row>
    <row r="114" spans="1:34" x14ac:dyDescent="0.2">
      <c r="A114" s="10" t="s">
        <v>8</v>
      </c>
      <c r="B114" s="24">
        <v>-0.23647876609999999</v>
      </c>
      <c r="C114" s="24">
        <v>41</v>
      </c>
      <c r="D114" s="24" t="s">
        <v>9</v>
      </c>
      <c r="E114" s="10" t="s">
        <v>96</v>
      </c>
      <c r="F114" s="10">
        <v>0</v>
      </c>
      <c r="G114" s="24">
        <v>0</v>
      </c>
      <c r="H114" s="24">
        <v>0</v>
      </c>
      <c r="I114" s="24">
        <v>0</v>
      </c>
      <c r="J114" s="10" t="s">
        <v>91</v>
      </c>
      <c r="K114" s="10">
        <v>1</v>
      </c>
      <c r="L114" t="b">
        <f t="shared" si="29"/>
        <v>0</v>
      </c>
      <c r="M114" t="b">
        <f t="shared" si="30"/>
        <v>0</v>
      </c>
      <c r="N114" t="b">
        <f t="shared" si="31"/>
        <v>0</v>
      </c>
      <c r="O114" t="b">
        <f t="shared" si="32"/>
        <v>0</v>
      </c>
      <c r="P114" t="b">
        <f t="shared" si="33"/>
        <v>0</v>
      </c>
      <c r="Q114" t="b">
        <f t="shared" si="34"/>
        <v>0</v>
      </c>
      <c r="R114" t="b">
        <f t="shared" si="49"/>
        <v>0</v>
      </c>
      <c r="S114" t="b">
        <f t="shared" si="35"/>
        <v>0</v>
      </c>
      <c r="T114" t="b">
        <f t="shared" si="50"/>
        <v>0</v>
      </c>
      <c r="U114" t="b">
        <f t="shared" si="51"/>
        <v>0</v>
      </c>
      <c r="V114" t="b">
        <f t="shared" si="36"/>
        <v>0</v>
      </c>
      <c r="W114" t="b">
        <f t="shared" si="37"/>
        <v>0</v>
      </c>
      <c r="X114" t="b">
        <f t="shared" si="38"/>
        <v>0</v>
      </c>
      <c r="Y114" t="b">
        <f t="shared" si="39"/>
        <v>0</v>
      </c>
      <c r="Z114" t="b">
        <f t="shared" si="40"/>
        <v>0</v>
      </c>
      <c r="AA114" t="b">
        <f t="shared" si="41"/>
        <v>0</v>
      </c>
      <c r="AB114" t="b">
        <f t="shared" si="42"/>
        <v>0</v>
      </c>
      <c r="AC114" t="b">
        <f t="shared" si="43"/>
        <v>0</v>
      </c>
      <c r="AD114" t="b">
        <f t="shared" si="44"/>
        <v>0</v>
      </c>
      <c r="AE114" t="b">
        <f t="shared" si="45"/>
        <v>0</v>
      </c>
      <c r="AF114" t="b">
        <f t="shared" si="46"/>
        <v>0</v>
      </c>
      <c r="AG114" t="b">
        <f t="shared" si="47"/>
        <v>0</v>
      </c>
      <c r="AH114" t="b">
        <f t="shared" si="48"/>
        <v>0</v>
      </c>
    </row>
    <row r="115" spans="1:34" x14ac:dyDescent="0.2">
      <c r="A115" s="10" t="s">
        <v>8</v>
      </c>
      <c r="B115" s="24">
        <v>-6.9253468600000003</v>
      </c>
      <c r="C115" s="24">
        <v>43</v>
      </c>
      <c r="D115" s="24" t="s">
        <v>9</v>
      </c>
      <c r="E115" s="10"/>
      <c r="F115" s="10">
        <v>0</v>
      </c>
      <c r="G115" s="24">
        <v>0</v>
      </c>
      <c r="H115" s="24">
        <v>1</v>
      </c>
      <c r="I115" s="24">
        <v>0</v>
      </c>
      <c r="J115" s="10" t="s">
        <v>91</v>
      </c>
      <c r="K115" s="10">
        <v>1</v>
      </c>
      <c r="L115" t="b">
        <f t="shared" si="29"/>
        <v>0</v>
      </c>
      <c r="M115" t="b">
        <f t="shared" si="30"/>
        <v>0</v>
      </c>
      <c r="N115" t="b">
        <f t="shared" si="31"/>
        <v>0</v>
      </c>
      <c r="O115" t="b">
        <f t="shared" si="32"/>
        <v>1</v>
      </c>
      <c r="P115" t="b">
        <f t="shared" si="33"/>
        <v>0</v>
      </c>
      <c r="Q115" t="b">
        <f t="shared" si="34"/>
        <v>1</v>
      </c>
      <c r="R115" t="b">
        <f t="shared" si="49"/>
        <v>0</v>
      </c>
      <c r="S115" t="b">
        <f t="shared" si="35"/>
        <v>0</v>
      </c>
      <c r="T115" t="b">
        <f t="shared" si="50"/>
        <v>0</v>
      </c>
      <c r="U115" t="b">
        <f t="shared" si="51"/>
        <v>0</v>
      </c>
      <c r="V115" t="b">
        <f t="shared" si="36"/>
        <v>0</v>
      </c>
      <c r="W115" t="b">
        <f t="shared" si="37"/>
        <v>0</v>
      </c>
      <c r="X115" t="b">
        <f t="shared" si="38"/>
        <v>0</v>
      </c>
      <c r="Y115" t="b">
        <f t="shared" si="39"/>
        <v>0</v>
      </c>
      <c r="Z115" t="b">
        <f t="shared" si="40"/>
        <v>0</v>
      </c>
      <c r="AA115" t="b">
        <f t="shared" si="41"/>
        <v>0</v>
      </c>
      <c r="AB115" t="b">
        <f t="shared" si="42"/>
        <v>0</v>
      </c>
      <c r="AC115" t="b">
        <f t="shared" si="43"/>
        <v>0</v>
      </c>
      <c r="AD115" t="b">
        <f t="shared" si="44"/>
        <v>0</v>
      </c>
      <c r="AE115" t="b">
        <f t="shared" si="45"/>
        <v>0</v>
      </c>
      <c r="AF115" t="b">
        <f t="shared" si="46"/>
        <v>0</v>
      </c>
      <c r="AG115" t="b">
        <f t="shared" si="47"/>
        <v>0</v>
      </c>
      <c r="AH115" t="b">
        <f t="shared" si="48"/>
        <v>0</v>
      </c>
    </row>
    <row r="116" spans="1:34" x14ac:dyDescent="0.2">
      <c r="A116" s="10" t="s">
        <v>8</v>
      </c>
      <c r="B116" s="24">
        <v>-3.858069446</v>
      </c>
      <c r="C116" s="24">
        <v>40</v>
      </c>
      <c r="D116" s="24" t="s">
        <v>9</v>
      </c>
      <c r="E116" s="10"/>
      <c r="F116" s="10">
        <v>0</v>
      </c>
      <c r="G116" s="24">
        <v>1</v>
      </c>
      <c r="H116" s="24">
        <v>1</v>
      </c>
      <c r="I116" s="24">
        <v>0</v>
      </c>
      <c r="J116" s="10" t="s">
        <v>91</v>
      </c>
      <c r="K116" s="10">
        <v>1</v>
      </c>
      <c r="L116" t="b">
        <f t="shared" si="29"/>
        <v>0</v>
      </c>
      <c r="M116" t="b">
        <f t="shared" si="30"/>
        <v>0</v>
      </c>
      <c r="N116" t="b">
        <f t="shared" si="31"/>
        <v>1</v>
      </c>
      <c r="O116" t="b">
        <f t="shared" si="32"/>
        <v>1</v>
      </c>
      <c r="P116" t="b">
        <f t="shared" si="33"/>
        <v>0</v>
      </c>
      <c r="Q116" t="b">
        <f t="shared" si="34"/>
        <v>1</v>
      </c>
      <c r="R116" t="b">
        <f t="shared" si="49"/>
        <v>0</v>
      </c>
      <c r="S116" t="b">
        <f t="shared" si="35"/>
        <v>0</v>
      </c>
      <c r="T116" t="b">
        <f t="shared" si="50"/>
        <v>0</v>
      </c>
      <c r="U116" t="b">
        <f t="shared" si="51"/>
        <v>1</v>
      </c>
      <c r="V116" t="b">
        <f t="shared" si="36"/>
        <v>0</v>
      </c>
      <c r="W116" t="b">
        <f t="shared" si="37"/>
        <v>0</v>
      </c>
      <c r="X116" t="b">
        <f t="shared" si="38"/>
        <v>0</v>
      </c>
      <c r="Y116" t="b">
        <f t="shared" si="39"/>
        <v>0</v>
      </c>
      <c r="Z116" t="b">
        <f t="shared" si="40"/>
        <v>0</v>
      </c>
      <c r="AA116" t="b">
        <f t="shared" si="41"/>
        <v>0</v>
      </c>
      <c r="AB116" t="b">
        <f t="shared" si="42"/>
        <v>0</v>
      </c>
      <c r="AC116" t="b">
        <f t="shared" si="43"/>
        <v>0</v>
      </c>
      <c r="AD116" t="b">
        <f t="shared" si="44"/>
        <v>0</v>
      </c>
      <c r="AE116" t="b">
        <f t="shared" si="45"/>
        <v>0</v>
      </c>
      <c r="AF116" t="b">
        <f t="shared" si="46"/>
        <v>0</v>
      </c>
      <c r="AG116" t="b">
        <f t="shared" si="47"/>
        <v>0</v>
      </c>
      <c r="AH116" t="b">
        <f t="shared" si="48"/>
        <v>0</v>
      </c>
    </row>
  </sheetData>
  <autoFilter ref="A1:Y116" xr:uid="{73158DCF-68E6-E64E-8820-1B46B1DBD70B}"/>
  <phoneticPr fontId="6" type="noConversion"/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BC6C8-2D03-EC43-ADEE-117A472380C2}">
  <dimension ref="A2:K110"/>
  <sheetViews>
    <sheetView workbookViewId="0">
      <selection activeCell="I77" sqref="I77"/>
    </sheetView>
  </sheetViews>
  <sheetFormatPr baseColWidth="10" defaultRowHeight="16" x14ac:dyDescent="0.2"/>
  <cols>
    <col min="1" max="1" width="13" bestFit="1" customWidth="1"/>
    <col min="2" max="2" width="16.33203125" customWidth="1"/>
    <col min="3" max="3" width="13.5" customWidth="1"/>
    <col min="4" max="4" width="10.5" bestFit="1" customWidth="1"/>
    <col min="6" max="6" width="12.5" customWidth="1"/>
  </cols>
  <sheetData>
    <row r="2" spans="1:11" x14ac:dyDescent="0.2">
      <c r="A2" s="4" t="s">
        <v>213</v>
      </c>
      <c r="J2" s="108" t="s">
        <v>202</v>
      </c>
      <c r="K2" s="108"/>
    </row>
    <row r="3" spans="1:11" x14ac:dyDescent="0.2">
      <c r="A3" s="15" t="s">
        <v>122</v>
      </c>
      <c r="B3" s="15" t="s">
        <v>116</v>
      </c>
      <c r="F3" s="4"/>
      <c r="J3" s="108" t="s">
        <v>203</v>
      </c>
      <c r="K3" s="108"/>
    </row>
    <row r="4" spans="1:11" x14ac:dyDescent="0.2">
      <c r="A4" s="15" t="s">
        <v>112</v>
      </c>
      <c r="B4" t="s">
        <v>114</v>
      </c>
      <c r="C4" t="s">
        <v>115</v>
      </c>
      <c r="D4" t="s">
        <v>113</v>
      </c>
      <c r="F4" s="4" t="s">
        <v>120</v>
      </c>
      <c r="G4">
        <v>55</v>
      </c>
    </row>
    <row r="5" spans="1:11" x14ac:dyDescent="0.2">
      <c r="A5" s="16" t="s">
        <v>8</v>
      </c>
      <c r="B5">
        <v>45</v>
      </c>
      <c r="C5">
        <v>9</v>
      </c>
      <c r="D5">
        <v>54</v>
      </c>
      <c r="F5" s="4" t="s">
        <v>117</v>
      </c>
      <c r="G5">
        <v>9</v>
      </c>
    </row>
    <row r="6" spans="1:11" x14ac:dyDescent="0.2">
      <c r="A6" s="16" t="s">
        <v>16</v>
      </c>
      <c r="B6">
        <v>6</v>
      </c>
      <c r="C6">
        <v>55</v>
      </c>
      <c r="D6">
        <v>61</v>
      </c>
      <c r="F6" s="4" t="s">
        <v>118</v>
      </c>
      <c r="G6">
        <v>45</v>
      </c>
    </row>
    <row r="7" spans="1:11" x14ac:dyDescent="0.2">
      <c r="A7" s="16" t="s">
        <v>113</v>
      </c>
      <c r="B7">
        <v>51</v>
      </c>
      <c r="C7">
        <v>64</v>
      </c>
      <c r="D7">
        <v>115</v>
      </c>
      <c r="F7" s="4" t="s">
        <v>119</v>
      </c>
      <c r="G7">
        <v>6</v>
      </c>
    </row>
    <row r="9" spans="1:11" x14ac:dyDescent="0.2">
      <c r="A9" s="4" t="s">
        <v>99</v>
      </c>
      <c r="B9" s="27">
        <f>G4/(G4+G7)</f>
        <v>0.90163934426229508</v>
      </c>
    </row>
    <row r="10" spans="1:11" x14ac:dyDescent="0.2">
      <c r="A10" s="4" t="s">
        <v>123</v>
      </c>
      <c r="B10" s="27">
        <f>G6/(G6+G5)</f>
        <v>0.83333333333333337</v>
      </c>
    </row>
    <row r="13" spans="1:11" x14ac:dyDescent="0.2">
      <c r="A13" s="4" t="s">
        <v>214</v>
      </c>
    </row>
    <row r="14" spans="1:11" x14ac:dyDescent="0.2">
      <c r="A14" s="15" t="s">
        <v>122</v>
      </c>
      <c r="B14" s="15" t="s">
        <v>116</v>
      </c>
    </row>
    <row r="15" spans="1:11" x14ac:dyDescent="0.2">
      <c r="A15" s="15" t="s">
        <v>112</v>
      </c>
      <c r="B15" t="s">
        <v>114</v>
      </c>
      <c r="C15" t="s">
        <v>115</v>
      </c>
      <c r="D15" t="s">
        <v>113</v>
      </c>
      <c r="F15" s="4" t="s">
        <v>120</v>
      </c>
      <c r="G15">
        <v>5</v>
      </c>
    </row>
    <row r="16" spans="1:11" x14ac:dyDescent="0.2">
      <c r="A16" s="16" t="s">
        <v>8</v>
      </c>
      <c r="B16">
        <v>45</v>
      </c>
      <c r="C16">
        <v>9</v>
      </c>
      <c r="D16">
        <v>54</v>
      </c>
      <c r="F16" s="4" t="s">
        <v>117</v>
      </c>
      <c r="G16">
        <v>9</v>
      </c>
    </row>
    <row r="17" spans="1:7" x14ac:dyDescent="0.2">
      <c r="A17" s="16" t="s">
        <v>16</v>
      </c>
      <c r="B17">
        <v>56</v>
      </c>
      <c r="C17">
        <v>5</v>
      </c>
      <c r="D17">
        <v>61</v>
      </c>
      <c r="F17" s="4" t="s">
        <v>118</v>
      </c>
      <c r="G17">
        <v>45</v>
      </c>
    </row>
    <row r="18" spans="1:7" x14ac:dyDescent="0.2">
      <c r="A18" s="16" t="s">
        <v>113</v>
      </c>
      <c r="B18">
        <v>101</v>
      </c>
      <c r="C18">
        <v>14</v>
      </c>
      <c r="D18">
        <v>115</v>
      </c>
      <c r="F18" s="4" t="s">
        <v>119</v>
      </c>
      <c r="G18">
        <v>56</v>
      </c>
    </row>
    <row r="20" spans="1:7" x14ac:dyDescent="0.2">
      <c r="A20" s="4" t="s">
        <v>99</v>
      </c>
      <c r="B20" s="27">
        <f>G15/(G15+G18)</f>
        <v>8.1967213114754092E-2</v>
      </c>
      <c r="F20" s="90" t="s">
        <v>182</v>
      </c>
      <c r="G20" s="27">
        <f>(B20*0.01)/((B20*0.01)+(1-B21)*(1-0.01))</f>
        <v>4.9431537320810699E-3</v>
      </c>
    </row>
    <row r="21" spans="1:7" x14ac:dyDescent="0.2">
      <c r="A21" s="4" t="s">
        <v>123</v>
      </c>
      <c r="B21" s="27">
        <f>G17/(G17+G16)</f>
        <v>0.83333333333333337</v>
      </c>
    </row>
    <row r="24" spans="1:7" x14ac:dyDescent="0.2">
      <c r="A24" s="4" t="s">
        <v>215</v>
      </c>
    </row>
    <row r="25" spans="1:7" x14ac:dyDescent="0.2">
      <c r="A25" s="15" t="s">
        <v>122</v>
      </c>
      <c r="B25" s="15" t="s">
        <v>116</v>
      </c>
    </row>
    <row r="26" spans="1:7" x14ac:dyDescent="0.2">
      <c r="A26" s="15" t="s">
        <v>112</v>
      </c>
      <c r="B26" t="s">
        <v>114</v>
      </c>
      <c r="C26" t="s">
        <v>115</v>
      </c>
      <c r="D26" t="s">
        <v>113</v>
      </c>
      <c r="F26" s="4" t="s">
        <v>120</v>
      </c>
      <c r="G26">
        <v>3</v>
      </c>
    </row>
    <row r="27" spans="1:7" x14ac:dyDescent="0.2">
      <c r="A27" s="16" t="s">
        <v>8</v>
      </c>
      <c r="B27">
        <v>51</v>
      </c>
      <c r="C27">
        <v>3</v>
      </c>
      <c r="D27">
        <v>54</v>
      </c>
      <c r="F27" s="4" t="s">
        <v>117</v>
      </c>
      <c r="G27">
        <v>3</v>
      </c>
    </row>
    <row r="28" spans="1:7" x14ac:dyDescent="0.2">
      <c r="A28" s="16" t="s">
        <v>16</v>
      </c>
      <c r="B28">
        <v>58</v>
      </c>
      <c r="C28">
        <v>3</v>
      </c>
      <c r="D28">
        <v>61</v>
      </c>
      <c r="F28" s="4" t="s">
        <v>118</v>
      </c>
      <c r="G28">
        <v>51</v>
      </c>
    </row>
    <row r="29" spans="1:7" x14ac:dyDescent="0.2">
      <c r="A29" s="16" t="s">
        <v>113</v>
      </c>
      <c r="B29">
        <v>109</v>
      </c>
      <c r="C29">
        <v>6</v>
      </c>
      <c r="D29">
        <v>115</v>
      </c>
      <c r="F29" s="4" t="s">
        <v>119</v>
      </c>
      <c r="G29">
        <v>58</v>
      </c>
    </row>
    <row r="31" spans="1:7" x14ac:dyDescent="0.2">
      <c r="A31" s="4" t="s">
        <v>99</v>
      </c>
      <c r="B31" s="27">
        <f>G26/(G26+G29)</f>
        <v>4.9180327868852458E-2</v>
      </c>
      <c r="F31" s="90" t="s">
        <v>182</v>
      </c>
      <c r="G31" s="27">
        <f>(B31*0.01)/((B31*0.01)+(1-B32)*(1-0.01))</f>
        <v>8.8626292466765112E-3</v>
      </c>
    </row>
    <row r="32" spans="1:7" x14ac:dyDescent="0.2">
      <c r="A32" s="4" t="s">
        <v>123</v>
      </c>
      <c r="B32" s="27">
        <f>G28/(G28+G27)</f>
        <v>0.94444444444444442</v>
      </c>
    </row>
    <row r="34" spans="1:7" x14ac:dyDescent="0.2">
      <c r="A34" s="92" t="s">
        <v>217</v>
      </c>
    </row>
    <row r="35" spans="1:7" x14ac:dyDescent="0.2">
      <c r="A35" s="4" t="s">
        <v>221</v>
      </c>
    </row>
    <row r="36" spans="1:7" x14ac:dyDescent="0.2">
      <c r="A36" s="15" t="s">
        <v>122</v>
      </c>
      <c r="B36" s="15" t="s">
        <v>116</v>
      </c>
    </row>
    <row r="37" spans="1:7" x14ac:dyDescent="0.2">
      <c r="A37" s="15" t="s">
        <v>112</v>
      </c>
      <c r="B37" t="s">
        <v>114</v>
      </c>
      <c r="C37" t="s">
        <v>115</v>
      </c>
      <c r="D37" t="s">
        <v>113</v>
      </c>
      <c r="F37" s="4" t="s">
        <v>120</v>
      </c>
      <c r="G37">
        <v>40</v>
      </c>
    </row>
    <row r="38" spans="1:7" x14ac:dyDescent="0.2">
      <c r="A38" s="16" t="s">
        <v>8</v>
      </c>
      <c r="B38">
        <v>54</v>
      </c>
      <c r="D38">
        <v>54</v>
      </c>
      <c r="F38" s="4" t="s">
        <v>117</v>
      </c>
      <c r="G38">
        <v>0</v>
      </c>
    </row>
    <row r="39" spans="1:7" x14ac:dyDescent="0.2">
      <c r="A39" s="16" t="s">
        <v>16</v>
      </c>
      <c r="B39">
        <v>21</v>
      </c>
      <c r="C39">
        <v>40</v>
      </c>
      <c r="D39">
        <v>61</v>
      </c>
      <c r="F39" s="4" t="s">
        <v>118</v>
      </c>
      <c r="G39">
        <v>54</v>
      </c>
    </row>
    <row r="40" spans="1:7" x14ac:dyDescent="0.2">
      <c r="A40" s="16" t="s">
        <v>113</v>
      </c>
      <c r="B40">
        <v>75</v>
      </c>
      <c r="C40">
        <v>40</v>
      </c>
      <c r="D40">
        <v>115</v>
      </c>
      <c r="F40" s="4" t="s">
        <v>119</v>
      </c>
      <c r="G40">
        <v>21</v>
      </c>
    </row>
    <row r="42" spans="1:7" x14ac:dyDescent="0.2">
      <c r="A42" s="4" t="s">
        <v>99</v>
      </c>
      <c r="B42" s="27">
        <f>G37/(G37+G40)</f>
        <v>0.65573770491803274</v>
      </c>
    </row>
    <row r="43" spans="1:7" x14ac:dyDescent="0.2">
      <c r="A43" s="4" t="s">
        <v>123</v>
      </c>
      <c r="B43" s="27">
        <f>G39/(G39+G38)</f>
        <v>1</v>
      </c>
    </row>
    <row r="45" spans="1:7" x14ac:dyDescent="0.2">
      <c r="A45" s="92" t="s">
        <v>218</v>
      </c>
    </row>
    <row r="46" spans="1:7" x14ac:dyDescent="0.2">
      <c r="A46" s="4" t="s">
        <v>222</v>
      </c>
    </row>
    <row r="47" spans="1:7" x14ac:dyDescent="0.2">
      <c r="A47" s="87" t="s">
        <v>122</v>
      </c>
      <c r="B47" s="87" t="s">
        <v>116</v>
      </c>
      <c r="C47" s="87"/>
      <c r="F47" s="4"/>
    </row>
    <row r="48" spans="1:7" x14ac:dyDescent="0.2">
      <c r="A48" s="87" t="s">
        <v>112</v>
      </c>
      <c r="B48" s="87" t="s">
        <v>114</v>
      </c>
      <c r="C48" s="87" t="s">
        <v>113</v>
      </c>
      <c r="F48" s="4" t="s">
        <v>120</v>
      </c>
      <c r="G48">
        <v>0</v>
      </c>
    </row>
    <row r="49" spans="1:7" x14ac:dyDescent="0.2">
      <c r="A49" s="16" t="s">
        <v>8</v>
      </c>
      <c r="B49">
        <v>54</v>
      </c>
      <c r="C49">
        <v>54</v>
      </c>
      <c r="F49" s="4" t="s">
        <v>117</v>
      </c>
      <c r="G49">
        <v>0</v>
      </c>
    </row>
    <row r="50" spans="1:7" x14ac:dyDescent="0.2">
      <c r="A50" s="16" t="s">
        <v>16</v>
      </c>
      <c r="B50">
        <v>61</v>
      </c>
      <c r="C50">
        <v>61</v>
      </c>
      <c r="F50" s="4" t="s">
        <v>118</v>
      </c>
      <c r="G50">
        <v>54</v>
      </c>
    </row>
    <row r="51" spans="1:7" x14ac:dyDescent="0.2">
      <c r="A51" s="93" t="s">
        <v>113</v>
      </c>
      <c r="B51" s="87">
        <v>115</v>
      </c>
      <c r="C51" s="87">
        <v>115</v>
      </c>
      <c r="F51" s="4" t="s">
        <v>119</v>
      </c>
      <c r="G51">
        <v>61</v>
      </c>
    </row>
    <row r="53" spans="1:7" x14ac:dyDescent="0.2">
      <c r="A53" s="4" t="s">
        <v>99</v>
      </c>
      <c r="B53" s="27">
        <v>0</v>
      </c>
    </row>
    <row r="54" spans="1:7" x14ac:dyDescent="0.2">
      <c r="A54" s="4" t="s">
        <v>123</v>
      </c>
      <c r="B54" s="27">
        <f>G50/(G50+G49)</f>
        <v>1</v>
      </c>
    </row>
    <row r="57" spans="1:7" x14ac:dyDescent="0.2">
      <c r="A57" s="4" t="s">
        <v>234</v>
      </c>
    </row>
    <row r="58" spans="1:7" x14ac:dyDescent="0.2">
      <c r="A58" s="15" t="s">
        <v>122</v>
      </c>
      <c r="B58" s="15" t="s">
        <v>116</v>
      </c>
    </row>
    <row r="59" spans="1:7" x14ac:dyDescent="0.2">
      <c r="A59" s="15" t="s">
        <v>112</v>
      </c>
      <c r="B59" t="s">
        <v>114</v>
      </c>
      <c r="C59" t="s">
        <v>115</v>
      </c>
      <c r="D59" t="s">
        <v>113</v>
      </c>
      <c r="F59" s="4" t="s">
        <v>120</v>
      </c>
      <c r="G59">
        <v>2</v>
      </c>
    </row>
    <row r="60" spans="1:7" x14ac:dyDescent="0.2">
      <c r="A60" s="16" t="s">
        <v>8</v>
      </c>
      <c r="B60">
        <v>54</v>
      </c>
      <c r="D60">
        <v>54</v>
      </c>
      <c r="F60" s="4" t="s">
        <v>117</v>
      </c>
      <c r="G60">
        <v>0</v>
      </c>
    </row>
    <row r="61" spans="1:7" x14ac:dyDescent="0.2">
      <c r="A61" s="16" t="s">
        <v>16</v>
      </c>
      <c r="B61">
        <v>59</v>
      </c>
      <c r="C61">
        <v>2</v>
      </c>
      <c r="D61">
        <v>61</v>
      </c>
      <c r="F61" s="4" t="s">
        <v>118</v>
      </c>
      <c r="G61">
        <v>54</v>
      </c>
    </row>
    <row r="62" spans="1:7" x14ac:dyDescent="0.2">
      <c r="A62" s="16" t="s">
        <v>113</v>
      </c>
      <c r="B62">
        <v>113</v>
      </c>
      <c r="C62">
        <v>2</v>
      </c>
      <c r="D62">
        <v>115</v>
      </c>
      <c r="F62" s="4" t="s">
        <v>119</v>
      </c>
      <c r="G62">
        <v>59</v>
      </c>
    </row>
    <row r="64" spans="1:7" x14ac:dyDescent="0.2">
      <c r="A64" s="4" t="s">
        <v>123</v>
      </c>
      <c r="B64" s="27">
        <f>G59/(G59+G58)</f>
        <v>1</v>
      </c>
    </row>
    <row r="65" spans="1:7" x14ac:dyDescent="0.2">
      <c r="A65" s="4" t="s">
        <v>99</v>
      </c>
      <c r="B65" s="27">
        <f>G59/(G59+G62)</f>
        <v>3.2786885245901641E-2</v>
      </c>
    </row>
    <row r="66" spans="1:7" x14ac:dyDescent="0.2">
      <c r="A66" s="4"/>
      <c r="B66" s="27"/>
    </row>
    <row r="68" spans="1:7" x14ac:dyDescent="0.2">
      <c r="A68" s="4" t="s">
        <v>238</v>
      </c>
    </row>
    <row r="69" spans="1:7" x14ac:dyDescent="0.2">
      <c r="A69" s="15" t="s">
        <v>122</v>
      </c>
      <c r="B69" s="15" t="s">
        <v>116</v>
      </c>
    </row>
    <row r="70" spans="1:7" x14ac:dyDescent="0.2">
      <c r="A70" s="15" t="s">
        <v>112</v>
      </c>
      <c r="B70" t="s">
        <v>114</v>
      </c>
      <c r="C70" t="s">
        <v>115</v>
      </c>
      <c r="D70" t="s">
        <v>113</v>
      </c>
      <c r="F70" s="4" t="s">
        <v>120</v>
      </c>
      <c r="G70">
        <v>17</v>
      </c>
    </row>
    <row r="71" spans="1:7" x14ac:dyDescent="0.2">
      <c r="A71" s="16" t="s">
        <v>8</v>
      </c>
      <c r="B71">
        <v>54</v>
      </c>
      <c r="D71">
        <v>54</v>
      </c>
      <c r="F71" s="4" t="s">
        <v>117</v>
      </c>
      <c r="G71">
        <v>0</v>
      </c>
    </row>
    <row r="72" spans="1:7" x14ac:dyDescent="0.2">
      <c r="A72" s="16" t="s">
        <v>16</v>
      </c>
      <c r="B72">
        <v>44</v>
      </c>
      <c r="C72">
        <v>17</v>
      </c>
      <c r="D72">
        <v>61</v>
      </c>
      <c r="F72" s="4" t="s">
        <v>118</v>
      </c>
      <c r="G72">
        <v>54</v>
      </c>
    </row>
    <row r="73" spans="1:7" x14ac:dyDescent="0.2">
      <c r="A73" s="16" t="s">
        <v>113</v>
      </c>
      <c r="B73">
        <v>98</v>
      </c>
      <c r="C73">
        <v>17</v>
      </c>
      <c r="D73">
        <v>115</v>
      </c>
      <c r="F73" s="4" t="s">
        <v>119</v>
      </c>
      <c r="G73">
        <v>44</v>
      </c>
    </row>
    <row r="75" spans="1:7" x14ac:dyDescent="0.2">
      <c r="A75" s="4" t="s">
        <v>123</v>
      </c>
      <c r="B75" s="27">
        <f>G72/(G72+G71)</f>
        <v>1</v>
      </c>
    </row>
    <row r="76" spans="1:7" x14ac:dyDescent="0.2">
      <c r="A76" s="4" t="s">
        <v>99</v>
      </c>
      <c r="B76" s="27">
        <f>G70/(G70+G73)</f>
        <v>0.27868852459016391</v>
      </c>
    </row>
    <row r="79" spans="1:7" x14ac:dyDescent="0.2">
      <c r="A79" s="4" t="s">
        <v>239</v>
      </c>
    </row>
    <row r="80" spans="1:7" x14ac:dyDescent="0.2">
      <c r="A80" s="15" t="s">
        <v>122</v>
      </c>
      <c r="B80" s="15" t="s">
        <v>116</v>
      </c>
    </row>
    <row r="81" spans="1:7" x14ac:dyDescent="0.2">
      <c r="A81" s="15" t="s">
        <v>112</v>
      </c>
      <c r="B81" t="s">
        <v>114</v>
      </c>
      <c r="C81" t="s">
        <v>115</v>
      </c>
      <c r="D81" t="s">
        <v>113</v>
      </c>
      <c r="F81" s="4" t="s">
        <v>120</v>
      </c>
      <c r="G81">
        <v>1</v>
      </c>
    </row>
    <row r="82" spans="1:7" x14ac:dyDescent="0.2">
      <c r="A82" s="16" t="s">
        <v>8</v>
      </c>
      <c r="B82">
        <v>54</v>
      </c>
      <c r="D82">
        <v>54</v>
      </c>
      <c r="F82" s="4" t="s">
        <v>117</v>
      </c>
      <c r="G82">
        <v>0</v>
      </c>
    </row>
    <row r="83" spans="1:7" x14ac:dyDescent="0.2">
      <c r="A83" s="16" t="s">
        <v>16</v>
      </c>
      <c r="B83">
        <v>60</v>
      </c>
      <c r="C83">
        <v>1</v>
      </c>
      <c r="D83">
        <v>61</v>
      </c>
      <c r="F83" s="4" t="s">
        <v>118</v>
      </c>
      <c r="G83">
        <v>54</v>
      </c>
    </row>
    <row r="84" spans="1:7" x14ac:dyDescent="0.2">
      <c r="A84" s="16" t="s">
        <v>113</v>
      </c>
      <c r="B84">
        <v>114</v>
      </c>
      <c r="C84">
        <v>1</v>
      </c>
      <c r="D84">
        <v>115</v>
      </c>
      <c r="F84" s="4" t="s">
        <v>119</v>
      </c>
      <c r="G84">
        <v>60</v>
      </c>
    </row>
    <row r="86" spans="1:7" x14ac:dyDescent="0.2">
      <c r="A86" s="4" t="s">
        <v>123</v>
      </c>
      <c r="B86" s="27">
        <f>G83/(G83+G82)</f>
        <v>1</v>
      </c>
    </row>
    <row r="87" spans="1:7" x14ac:dyDescent="0.2">
      <c r="A87" s="4" t="s">
        <v>99</v>
      </c>
      <c r="B87" s="27">
        <f>G81/(G81+G84)</f>
        <v>1.6393442622950821E-2</v>
      </c>
    </row>
    <row r="90" spans="1:7" x14ac:dyDescent="0.2">
      <c r="A90" s="4" t="s">
        <v>243</v>
      </c>
    </row>
    <row r="91" spans="1:7" x14ac:dyDescent="0.2">
      <c r="A91" s="15" t="s">
        <v>122</v>
      </c>
      <c r="B91" s="15" t="s">
        <v>116</v>
      </c>
      <c r="F91" s="4"/>
    </row>
    <row r="92" spans="1:7" x14ac:dyDescent="0.2">
      <c r="A92" s="15" t="s">
        <v>112</v>
      </c>
      <c r="B92" t="s">
        <v>114</v>
      </c>
      <c r="C92" t="s">
        <v>113</v>
      </c>
      <c r="F92" s="4" t="s">
        <v>120</v>
      </c>
      <c r="G92">
        <v>0</v>
      </c>
    </row>
    <row r="93" spans="1:7" x14ac:dyDescent="0.2">
      <c r="A93" s="16" t="s">
        <v>8</v>
      </c>
      <c r="B93">
        <v>54</v>
      </c>
      <c r="C93">
        <v>54</v>
      </c>
      <c r="F93" s="4" t="s">
        <v>117</v>
      </c>
      <c r="G93">
        <v>0</v>
      </c>
    </row>
    <row r="94" spans="1:7" x14ac:dyDescent="0.2">
      <c r="A94" s="16" t="s">
        <v>16</v>
      </c>
      <c r="B94">
        <v>61</v>
      </c>
      <c r="C94">
        <v>61</v>
      </c>
      <c r="F94" s="4" t="s">
        <v>118</v>
      </c>
      <c r="G94">
        <v>54</v>
      </c>
    </row>
    <row r="95" spans="1:7" x14ac:dyDescent="0.2">
      <c r="A95" s="16" t="s">
        <v>113</v>
      </c>
      <c r="B95">
        <v>115</v>
      </c>
      <c r="C95">
        <v>115</v>
      </c>
      <c r="F95" s="4" t="s">
        <v>119</v>
      </c>
      <c r="G95">
        <v>61</v>
      </c>
    </row>
    <row r="97" spans="1:7" x14ac:dyDescent="0.2">
      <c r="A97" s="4" t="s">
        <v>123</v>
      </c>
      <c r="B97" s="27">
        <f>G94/(G94+G93)</f>
        <v>1</v>
      </c>
    </row>
    <row r="98" spans="1:7" x14ac:dyDescent="0.2">
      <c r="A98" s="4" t="s">
        <v>99</v>
      </c>
      <c r="B98" s="27">
        <f>G92/(G92+G95)</f>
        <v>0</v>
      </c>
    </row>
    <row r="101" spans="1:7" x14ac:dyDescent="0.2">
      <c r="A101" s="4" t="s">
        <v>248</v>
      </c>
    </row>
    <row r="102" spans="1:7" x14ac:dyDescent="0.2">
      <c r="A102" s="15" t="s">
        <v>122</v>
      </c>
      <c r="B102" s="15" t="s">
        <v>116</v>
      </c>
    </row>
    <row r="103" spans="1:7" x14ac:dyDescent="0.2">
      <c r="A103" s="15" t="s">
        <v>112</v>
      </c>
      <c r="B103" t="s">
        <v>114</v>
      </c>
      <c r="C103" t="s">
        <v>115</v>
      </c>
      <c r="D103" t="s">
        <v>113</v>
      </c>
      <c r="F103" s="4" t="s">
        <v>120</v>
      </c>
      <c r="G103">
        <v>17</v>
      </c>
    </row>
    <row r="104" spans="1:7" x14ac:dyDescent="0.2">
      <c r="A104" s="16" t="s">
        <v>8</v>
      </c>
      <c r="B104">
        <v>53</v>
      </c>
      <c r="C104">
        <v>1</v>
      </c>
      <c r="D104">
        <v>54</v>
      </c>
      <c r="F104" s="4" t="s">
        <v>117</v>
      </c>
      <c r="G104">
        <v>1</v>
      </c>
    </row>
    <row r="105" spans="1:7" x14ac:dyDescent="0.2">
      <c r="A105" s="16" t="s">
        <v>16</v>
      </c>
      <c r="B105">
        <v>44</v>
      </c>
      <c r="C105">
        <v>17</v>
      </c>
      <c r="D105">
        <v>61</v>
      </c>
      <c r="F105" s="4" t="s">
        <v>118</v>
      </c>
      <c r="G105">
        <v>53</v>
      </c>
    </row>
    <row r="106" spans="1:7" x14ac:dyDescent="0.2">
      <c r="A106" s="16" t="s">
        <v>113</v>
      </c>
      <c r="B106">
        <v>97</v>
      </c>
      <c r="C106">
        <v>18</v>
      </c>
      <c r="D106">
        <v>115</v>
      </c>
      <c r="F106" s="4" t="s">
        <v>119</v>
      </c>
      <c r="G106">
        <v>44</v>
      </c>
    </row>
    <row r="109" spans="1:7" x14ac:dyDescent="0.2">
      <c r="A109" s="16" t="s">
        <v>99</v>
      </c>
      <c r="B109" s="27">
        <f>G103/(G103+G106)</f>
        <v>0.27868852459016391</v>
      </c>
    </row>
    <row r="110" spans="1:7" x14ac:dyDescent="0.2">
      <c r="A110" s="16" t="s">
        <v>247</v>
      </c>
      <c r="B110" s="27">
        <f>G105/(G105+G104)</f>
        <v>0.98148148148148151</v>
      </c>
      <c r="D110" s="96"/>
    </row>
  </sheetData>
  <mergeCells count="2">
    <mergeCell ref="J2:K2"/>
    <mergeCell ref="J3:K3"/>
  </mergeCell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40A05-28F7-1345-917A-685A1BF63003}">
  <dimension ref="A1:T106"/>
  <sheetViews>
    <sheetView workbookViewId="0">
      <selection activeCell="K105" sqref="K105"/>
    </sheetView>
  </sheetViews>
  <sheetFormatPr baseColWidth="10" defaultRowHeight="16" x14ac:dyDescent="0.2"/>
  <cols>
    <col min="1" max="1" width="13" bestFit="1" customWidth="1"/>
    <col min="2" max="2" width="16" bestFit="1" customWidth="1"/>
    <col min="3" max="4" width="10.5" bestFit="1" customWidth="1"/>
    <col min="8" max="8" width="12.83203125" customWidth="1"/>
    <col min="9" max="9" width="12" customWidth="1"/>
  </cols>
  <sheetData>
    <row r="1" spans="1:20" ht="51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11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92</v>
      </c>
      <c r="K1" s="84" t="s">
        <v>121</v>
      </c>
      <c r="L1" s="62" t="s">
        <v>101</v>
      </c>
      <c r="M1" s="62" t="s">
        <v>103</v>
      </c>
      <c r="N1" s="62" t="s">
        <v>104</v>
      </c>
      <c r="O1" s="62" t="s">
        <v>105</v>
      </c>
      <c r="P1" s="62" t="s">
        <v>250</v>
      </c>
      <c r="Q1" s="62" t="s">
        <v>251</v>
      </c>
      <c r="R1" s="62" t="s">
        <v>109</v>
      </c>
      <c r="S1" s="62" t="s">
        <v>252</v>
      </c>
      <c r="T1" s="62" t="s">
        <v>253</v>
      </c>
    </row>
    <row r="2" spans="1:20" x14ac:dyDescent="0.2">
      <c r="A2" s="7" t="s">
        <v>16</v>
      </c>
      <c r="B2" s="8">
        <v>2.0803639129999998</v>
      </c>
      <c r="C2" s="7">
        <v>76</v>
      </c>
      <c r="D2" s="7" t="s">
        <v>13</v>
      </c>
      <c r="E2" s="7"/>
      <c r="F2" s="7">
        <v>1</v>
      </c>
      <c r="G2" s="7">
        <v>1</v>
      </c>
      <c r="H2" s="7">
        <v>1</v>
      </c>
      <c r="I2" s="7">
        <v>0</v>
      </c>
      <c r="J2" s="7" t="s">
        <v>91</v>
      </c>
      <c r="K2" s="7">
        <v>1</v>
      </c>
      <c r="L2" t="b">
        <f>F2=1</f>
        <v>1</v>
      </c>
      <c r="M2" t="b">
        <f>G2=1</f>
        <v>1</v>
      </c>
      <c r="N2" t="b">
        <f>H2=1</f>
        <v>1</v>
      </c>
      <c r="O2" t="b">
        <f>I2=1</f>
        <v>0</v>
      </c>
      <c r="P2" t="b">
        <f>OR(M2=TRUE,N2=TRUE,O2=TRUE)</f>
        <v>1</v>
      </c>
      <c r="Q2" t="b">
        <f>AND(L2=TRUE,P2=TRUE)</f>
        <v>1</v>
      </c>
      <c r="R2" t="b">
        <f>F2=0.5</f>
        <v>0</v>
      </c>
      <c r="S2" t="b">
        <f>AND(G2=1,H2=1)</f>
        <v>1</v>
      </c>
      <c r="T2" t="b">
        <f>AND(R2=TRUE,S2=TRUE)</f>
        <v>0</v>
      </c>
    </row>
    <row r="3" spans="1:20" x14ac:dyDescent="0.2">
      <c r="A3" t="s">
        <v>16</v>
      </c>
      <c r="B3" s="5">
        <v>0.737372896</v>
      </c>
      <c r="C3">
        <v>63</v>
      </c>
      <c r="D3" t="s">
        <v>9</v>
      </c>
      <c r="F3">
        <v>1</v>
      </c>
      <c r="G3">
        <v>0</v>
      </c>
      <c r="H3">
        <v>0</v>
      </c>
      <c r="I3">
        <v>0</v>
      </c>
      <c r="J3" t="s">
        <v>91</v>
      </c>
      <c r="K3" s="7">
        <v>1</v>
      </c>
      <c r="L3" t="b">
        <f t="shared" ref="L3:L66" si="0">F3=1</f>
        <v>1</v>
      </c>
      <c r="M3" t="b">
        <f t="shared" ref="M3:M66" si="1">G3=1</f>
        <v>0</v>
      </c>
      <c r="N3" t="b">
        <f t="shared" ref="N3:N66" si="2">H3=1</f>
        <v>0</v>
      </c>
      <c r="O3" t="b">
        <f t="shared" ref="O3:O66" si="3">I3=1</f>
        <v>0</v>
      </c>
      <c r="P3" t="b">
        <f t="shared" ref="P3:P66" si="4">OR(M3=TRUE,N3=TRUE,O3=TRUE)</f>
        <v>0</v>
      </c>
      <c r="Q3" t="b">
        <f t="shared" ref="Q3:Q66" si="5">AND(L3=TRUE,P3=TRUE)</f>
        <v>0</v>
      </c>
      <c r="R3" t="b">
        <f t="shared" ref="R3:R66" si="6">F3=0.5</f>
        <v>0</v>
      </c>
      <c r="S3" t="b">
        <f t="shared" ref="S3:S66" si="7">AND(G3=1,H3=1)</f>
        <v>0</v>
      </c>
      <c r="T3" t="b">
        <f t="shared" ref="T3:T66" si="8">AND(R3=TRUE,S3=TRUE)</f>
        <v>0</v>
      </c>
    </row>
    <row r="4" spans="1:20" x14ac:dyDescent="0.2">
      <c r="A4" s="7" t="s">
        <v>16</v>
      </c>
      <c r="B4" s="8">
        <v>4.5332755569999996</v>
      </c>
      <c r="C4" s="7">
        <v>59</v>
      </c>
      <c r="D4" s="7" t="s">
        <v>9</v>
      </c>
      <c r="E4" s="7"/>
      <c r="F4" s="7">
        <v>1</v>
      </c>
      <c r="G4" s="7">
        <v>0</v>
      </c>
      <c r="H4" s="7">
        <v>1</v>
      </c>
      <c r="I4" s="7">
        <v>1</v>
      </c>
      <c r="J4" s="7" t="s">
        <v>91</v>
      </c>
      <c r="K4" s="7">
        <v>1</v>
      </c>
      <c r="L4" t="b">
        <f t="shared" si="0"/>
        <v>1</v>
      </c>
      <c r="M4" t="b">
        <f t="shared" si="1"/>
        <v>0</v>
      </c>
      <c r="N4" t="b">
        <f t="shared" si="2"/>
        <v>1</v>
      </c>
      <c r="O4" t="b">
        <f t="shared" si="3"/>
        <v>1</v>
      </c>
      <c r="P4" t="b">
        <f t="shared" si="4"/>
        <v>1</v>
      </c>
      <c r="Q4" t="b">
        <f t="shared" si="5"/>
        <v>1</v>
      </c>
      <c r="R4" t="b">
        <f t="shared" si="6"/>
        <v>0</v>
      </c>
      <c r="S4" t="b">
        <f t="shared" si="7"/>
        <v>0</v>
      </c>
      <c r="T4" t="b">
        <f t="shared" si="8"/>
        <v>0</v>
      </c>
    </row>
    <row r="5" spans="1:20" x14ac:dyDescent="0.2">
      <c r="A5" t="s">
        <v>16</v>
      </c>
      <c r="B5" s="5">
        <v>-4.9148882719999998</v>
      </c>
      <c r="C5">
        <v>65</v>
      </c>
      <c r="D5" t="s">
        <v>13</v>
      </c>
      <c r="F5">
        <v>1</v>
      </c>
      <c r="G5">
        <v>0</v>
      </c>
      <c r="H5">
        <v>0</v>
      </c>
      <c r="I5">
        <v>0</v>
      </c>
      <c r="J5" t="s">
        <v>91</v>
      </c>
      <c r="K5" s="7">
        <v>1</v>
      </c>
      <c r="L5" t="b">
        <f t="shared" si="0"/>
        <v>1</v>
      </c>
      <c r="M5" t="b">
        <f t="shared" si="1"/>
        <v>0</v>
      </c>
      <c r="N5" t="b">
        <f t="shared" si="2"/>
        <v>0</v>
      </c>
      <c r="O5" t="b">
        <f t="shared" si="3"/>
        <v>0</v>
      </c>
      <c r="P5" t="b">
        <f t="shared" si="4"/>
        <v>0</v>
      </c>
      <c r="Q5" t="b">
        <f t="shared" si="5"/>
        <v>0</v>
      </c>
      <c r="R5" t="b">
        <f t="shared" si="6"/>
        <v>0</v>
      </c>
      <c r="S5" t="b">
        <f t="shared" si="7"/>
        <v>0</v>
      </c>
      <c r="T5" t="b">
        <f t="shared" si="8"/>
        <v>0</v>
      </c>
    </row>
    <row r="6" spans="1:20" x14ac:dyDescent="0.2">
      <c r="A6" t="s">
        <v>16</v>
      </c>
      <c r="B6" s="5">
        <v>6.1564291280000001</v>
      </c>
      <c r="C6">
        <v>63</v>
      </c>
      <c r="D6" t="s">
        <v>9</v>
      </c>
      <c r="F6">
        <v>1</v>
      </c>
      <c r="G6">
        <v>0</v>
      </c>
      <c r="H6">
        <v>0</v>
      </c>
      <c r="I6">
        <v>0</v>
      </c>
      <c r="J6" t="s">
        <v>91</v>
      </c>
      <c r="K6" s="7">
        <v>1</v>
      </c>
      <c r="L6" t="b">
        <f t="shared" si="0"/>
        <v>1</v>
      </c>
      <c r="M6" t="b">
        <f t="shared" si="1"/>
        <v>0</v>
      </c>
      <c r="N6" t="b">
        <f t="shared" si="2"/>
        <v>0</v>
      </c>
      <c r="O6" t="b">
        <f t="shared" si="3"/>
        <v>0</v>
      </c>
      <c r="P6" t="b">
        <f t="shared" si="4"/>
        <v>0</v>
      </c>
      <c r="Q6" t="b">
        <f t="shared" si="5"/>
        <v>0</v>
      </c>
      <c r="R6" t="b">
        <f t="shared" si="6"/>
        <v>0</v>
      </c>
      <c r="S6" t="b">
        <f t="shared" si="7"/>
        <v>0</v>
      </c>
      <c r="T6" t="b">
        <f t="shared" si="8"/>
        <v>0</v>
      </c>
    </row>
    <row r="7" spans="1:20" x14ac:dyDescent="0.2">
      <c r="A7" s="7" t="s">
        <v>16</v>
      </c>
      <c r="B7" s="8">
        <v>-0.96570313910000005</v>
      </c>
      <c r="C7" s="7">
        <v>74</v>
      </c>
      <c r="D7" s="7" t="s">
        <v>9</v>
      </c>
      <c r="E7" s="7"/>
      <c r="F7" s="7">
        <v>1</v>
      </c>
      <c r="G7" s="7">
        <v>1</v>
      </c>
      <c r="H7" s="7">
        <v>0</v>
      </c>
      <c r="I7" s="7">
        <v>0</v>
      </c>
      <c r="J7" s="7" t="s">
        <v>91</v>
      </c>
      <c r="K7" s="7">
        <v>1</v>
      </c>
      <c r="L7" t="b">
        <f t="shared" si="0"/>
        <v>1</v>
      </c>
      <c r="M7" t="b">
        <f t="shared" si="1"/>
        <v>1</v>
      </c>
      <c r="N7" t="b">
        <f t="shared" si="2"/>
        <v>0</v>
      </c>
      <c r="O7" t="b">
        <f t="shared" si="3"/>
        <v>0</v>
      </c>
      <c r="P7" t="b">
        <f t="shared" si="4"/>
        <v>1</v>
      </c>
      <c r="Q7" t="b">
        <f t="shared" si="5"/>
        <v>1</v>
      </c>
      <c r="R7" t="b">
        <f t="shared" si="6"/>
        <v>0</v>
      </c>
      <c r="S7" t="b">
        <f t="shared" si="7"/>
        <v>0</v>
      </c>
      <c r="T7" t="b">
        <f t="shared" si="8"/>
        <v>0</v>
      </c>
    </row>
    <row r="8" spans="1:20" x14ac:dyDescent="0.2">
      <c r="A8" t="s">
        <v>16</v>
      </c>
      <c r="B8" s="5">
        <v>7.6217001560000002</v>
      </c>
      <c r="C8">
        <v>75</v>
      </c>
      <c r="D8" t="s">
        <v>9</v>
      </c>
      <c r="F8">
        <v>1</v>
      </c>
      <c r="G8">
        <v>0.5</v>
      </c>
      <c r="H8">
        <v>0</v>
      </c>
      <c r="I8">
        <v>0.5</v>
      </c>
      <c r="J8" t="s">
        <v>91</v>
      </c>
      <c r="K8" s="7">
        <v>1</v>
      </c>
      <c r="L8" t="b">
        <f t="shared" si="0"/>
        <v>1</v>
      </c>
      <c r="M8" t="b">
        <f t="shared" si="1"/>
        <v>0</v>
      </c>
      <c r="N8" t="b">
        <f t="shared" si="2"/>
        <v>0</v>
      </c>
      <c r="O8" t="b">
        <f t="shared" si="3"/>
        <v>0</v>
      </c>
      <c r="P8" t="b">
        <f t="shared" si="4"/>
        <v>0</v>
      </c>
      <c r="Q8" t="b">
        <f t="shared" si="5"/>
        <v>0</v>
      </c>
      <c r="R8" t="b">
        <f t="shared" si="6"/>
        <v>0</v>
      </c>
      <c r="S8" t="b">
        <f t="shared" si="7"/>
        <v>0</v>
      </c>
      <c r="T8" t="b">
        <f t="shared" si="8"/>
        <v>0</v>
      </c>
    </row>
    <row r="9" spans="1:20" x14ac:dyDescent="0.2">
      <c r="A9" s="7" t="s">
        <v>16</v>
      </c>
      <c r="B9" s="8">
        <v>4.2917910519999998</v>
      </c>
      <c r="C9" s="7">
        <v>62</v>
      </c>
      <c r="D9" s="7" t="s">
        <v>13</v>
      </c>
      <c r="E9" s="7"/>
      <c r="F9" s="7">
        <v>1</v>
      </c>
      <c r="G9" s="7">
        <v>0</v>
      </c>
      <c r="H9" s="7">
        <v>0</v>
      </c>
      <c r="I9" s="7">
        <v>1</v>
      </c>
      <c r="J9" s="7" t="s">
        <v>91</v>
      </c>
      <c r="K9" s="7">
        <v>1</v>
      </c>
      <c r="L9" t="b">
        <f t="shared" si="0"/>
        <v>1</v>
      </c>
      <c r="M9" t="b">
        <f t="shared" si="1"/>
        <v>0</v>
      </c>
      <c r="N9" t="b">
        <f t="shared" si="2"/>
        <v>0</v>
      </c>
      <c r="O9" t="b">
        <f t="shared" si="3"/>
        <v>1</v>
      </c>
      <c r="P9" t="b">
        <f t="shared" si="4"/>
        <v>1</v>
      </c>
      <c r="Q9" t="b">
        <f t="shared" si="5"/>
        <v>1</v>
      </c>
      <c r="R9" t="b">
        <f t="shared" si="6"/>
        <v>0</v>
      </c>
      <c r="S9" t="b">
        <f t="shared" si="7"/>
        <v>0</v>
      </c>
      <c r="T9" t="b">
        <f t="shared" si="8"/>
        <v>0</v>
      </c>
    </row>
    <row r="10" spans="1:20" x14ac:dyDescent="0.2">
      <c r="A10" t="s">
        <v>16</v>
      </c>
      <c r="B10" s="5">
        <v>7.2552489189999996</v>
      </c>
      <c r="C10">
        <v>62</v>
      </c>
      <c r="D10" t="s">
        <v>9</v>
      </c>
      <c r="F10">
        <v>1</v>
      </c>
      <c r="G10">
        <v>0</v>
      </c>
      <c r="H10">
        <v>0</v>
      </c>
      <c r="I10">
        <v>0</v>
      </c>
      <c r="J10" t="s">
        <v>91</v>
      </c>
      <c r="K10" s="7">
        <v>1</v>
      </c>
      <c r="L10" t="b">
        <f t="shared" si="0"/>
        <v>1</v>
      </c>
      <c r="M10" t="b">
        <f t="shared" si="1"/>
        <v>0</v>
      </c>
      <c r="N10" t="b">
        <f t="shared" si="2"/>
        <v>0</v>
      </c>
      <c r="O10" t="b">
        <f t="shared" si="3"/>
        <v>0</v>
      </c>
      <c r="P10" t="b">
        <f t="shared" si="4"/>
        <v>0</v>
      </c>
      <c r="Q10" t="b">
        <f t="shared" si="5"/>
        <v>0</v>
      </c>
      <c r="R10" t="b">
        <f t="shared" si="6"/>
        <v>0</v>
      </c>
      <c r="S10" t="b">
        <f t="shared" si="7"/>
        <v>0</v>
      </c>
      <c r="T10" t="b">
        <f t="shared" si="8"/>
        <v>0</v>
      </c>
    </row>
    <row r="11" spans="1:20" x14ac:dyDescent="0.2">
      <c r="A11" s="7" t="s">
        <v>16</v>
      </c>
      <c r="B11" s="8">
        <v>4.4798871480000004</v>
      </c>
      <c r="C11" s="7">
        <v>60</v>
      </c>
      <c r="D11" s="7" t="s">
        <v>9</v>
      </c>
      <c r="E11" s="7"/>
      <c r="F11" s="7">
        <v>1</v>
      </c>
      <c r="G11" s="7">
        <v>1</v>
      </c>
      <c r="H11" s="7">
        <v>0</v>
      </c>
      <c r="I11" s="7">
        <v>1</v>
      </c>
      <c r="J11" s="7" t="s">
        <v>91</v>
      </c>
      <c r="K11" s="7">
        <v>1</v>
      </c>
      <c r="L11" t="b">
        <f t="shared" si="0"/>
        <v>1</v>
      </c>
      <c r="M11" t="b">
        <f t="shared" si="1"/>
        <v>1</v>
      </c>
      <c r="N11" t="b">
        <f t="shared" si="2"/>
        <v>0</v>
      </c>
      <c r="O11" t="b">
        <f t="shared" si="3"/>
        <v>1</v>
      </c>
      <c r="P11" t="b">
        <f t="shared" si="4"/>
        <v>1</v>
      </c>
      <c r="Q11" t="b">
        <f t="shared" si="5"/>
        <v>1</v>
      </c>
      <c r="R11" t="b">
        <f t="shared" si="6"/>
        <v>0</v>
      </c>
      <c r="S11" t="b">
        <f t="shared" si="7"/>
        <v>0</v>
      </c>
      <c r="T11" t="b">
        <f t="shared" si="8"/>
        <v>0</v>
      </c>
    </row>
    <row r="12" spans="1:20" x14ac:dyDescent="0.2">
      <c r="A12" s="7" t="s">
        <v>16</v>
      </c>
      <c r="B12" s="8">
        <v>4.4268055569999998</v>
      </c>
      <c r="C12" s="7">
        <v>78</v>
      </c>
      <c r="D12" s="7" t="s">
        <v>9</v>
      </c>
      <c r="E12" s="7"/>
      <c r="F12" s="7">
        <v>1</v>
      </c>
      <c r="G12" s="7">
        <v>1</v>
      </c>
      <c r="H12" s="7">
        <v>0</v>
      </c>
      <c r="I12" s="7">
        <v>1</v>
      </c>
      <c r="J12" s="7" t="s">
        <v>91</v>
      </c>
      <c r="K12" s="7">
        <v>1</v>
      </c>
      <c r="L12" t="b">
        <f t="shared" si="0"/>
        <v>1</v>
      </c>
      <c r="M12" t="b">
        <f t="shared" si="1"/>
        <v>1</v>
      </c>
      <c r="N12" t="b">
        <f t="shared" si="2"/>
        <v>0</v>
      </c>
      <c r="O12" t="b">
        <f t="shared" si="3"/>
        <v>1</v>
      </c>
      <c r="P12" t="b">
        <f t="shared" si="4"/>
        <v>1</v>
      </c>
      <c r="Q12" t="b">
        <f t="shared" si="5"/>
        <v>1</v>
      </c>
      <c r="R12" t="b">
        <f t="shared" si="6"/>
        <v>0</v>
      </c>
      <c r="S12" t="b">
        <f t="shared" si="7"/>
        <v>0</v>
      </c>
      <c r="T12" t="b">
        <f t="shared" si="8"/>
        <v>0</v>
      </c>
    </row>
    <row r="13" spans="1:20" x14ac:dyDescent="0.2">
      <c r="A13" s="7" t="s">
        <v>16</v>
      </c>
      <c r="B13" s="8">
        <v>4.9676454559999996</v>
      </c>
      <c r="C13" s="7">
        <v>67</v>
      </c>
      <c r="D13" s="7" t="s">
        <v>9</v>
      </c>
      <c r="E13" s="7"/>
      <c r="F13" s="7">
        <v>1</v>
      </c>
      <c r="G13" s="7">
        <v>0</v>
      </c>
      <c r="H13" s="7">
        <v>1</v>
      </c>
      <c r="I13" s="7">
        <v>1</v>
      </c>
      <c r="J13" s="7" t="s">
        <v>91</v>
      </c>
      <c r="K13" s="7">
        <v>1</v>
      </c>
      <c r="L13" t="b">
        <f t="shared" si="0"/>
        <v>1</v>
      </c>
      <c r="M13" t="b">
        <f t="shared" si="1"/>
        <v>0</v>
      </c>
      <c r="N13" t="b">
        <f t="shared" si="2"/>
        <v>1</v>
      </c>
      <c r="O13" t="b">
        <f t="shared" si="3"/>
        <v>1</v>
      </c>
      <c r="P13" t="b">
        <f t="shared" si="4"/>
        <v>1</v>
      </c>
      <c r="Q13" t="b">
        <f t="shared" si="5"/>
        <v>1</v>
      </c>
      <c r="R13" t="b">
        <f t="shared" si="6"/>
        <v>0</v>
      </c>
      <c r="S13" t="b">
        <f t="shared" si="7"/>
        <v>0</v>
      </c>
      <c r="T13" t="b">
        <f t="shared" si="8"/>
        <v>0</v>
      </c>
    </row>
    <row r="14" spans="1:20" x14ac:dyDescent="0.2">
      <c r="A14" s="7" t="s">
        <v>16</v>
      </c>
      <c r="B14" s="8">
        <v>7.4490138779999997</v>
      </c>
      <c r="C14" s="7">
        <v>66</v>
      </c>
      <c r="D14" s="7" t="s">
        <v>9</v>
      </c>
      <c r="E14" s="7"/>
      <c r="F14" s="7">
        <v>1</v>
      </c>
      <c r="G14" s="7">
        <v>0</v>
      </c>
      <c r="H14" s="7">
        <v>1</v>
      </c>
      <c r="I14" s="7">
        <v>1</v>
      </c>
      <c r="J14" s="7" t="s">
        <v>91</v>
      </c>
      <c r="K14" s="7">
        <v>1</v>
      </c>
      <c r="L14" t="b">
        <f t="shared" si="0"/>
        <v>1</v>
      </c>
      <c r="M14" t="b">
        <f t="shared" si="1"/>
        <v>0</v>
      </c>
      <c r="N14" t="b">
        <f t="shared" si="2"/>
        <v>1</v>
      </c>
      <c r="O14" t="b">
        <f t="shared" si="3"/>
        <v>1</v>
      </c>
      <c r="P14" t="b">
        <f t="shared" si="4"/>
        <v>1</v>
      </c>
      <c r="Q14" t="b">
        <f t="shared" si="5"/>
        <v>1</v>
      </c>
      <c r="R14" t="b">
        <f t="shared" si="6"/>
        <v>0</v>
      </c>
      <c r="S14" t="b">
        <f t="shared" si="7"/>
        <v>0</v>
      </c>
      <c r="T14" t="b">
        <f t="shared" si="8"/>
        <v>0</v>
      </c>
    </row>
    <row r="15" spans="1:20" x14ac:dyDescent="0.2">
      <c r="A15" s="7" t="s">
        <v>16</v>
      </c>
      <c r="B15" s="8">
        <v>4.0073969509999996</v>
      </c>
      <c r="C15" s="7">
        <v>75</v>
      </c>
      <c r="D15" s="7" t="s">
        <v>9</v>
      </c>
      <c r="E15" s="7"/>
      <c r="F15" s="7">
        <v>1</v>
      </c>
      <c r="G15" s="7">
        <v>0</v>
      </c>
      <c r="H15" s="7">
        <v>1</v>
      </c>
      <c r="I15" s="7">
        <v>1</v>
      </c>
      <c r="J15" s="7" t="s">
        <v>91</v>
      </c>
      <c r="K15" s="7">
        <v>1</v>
      </c>
      <c r="L15" t="b">
        <f t="shared" si="0"/>
        <v>1</v>
      </c>
      <c r="M15" t="b">
        <f t="shared" si="1"/>
        <v>0</v>
      </c>
      <c r="N15" t="b">
        <f t="shared" si="2"/>
        <v>1</v>
      </c>
      <c r="O15" t="b">
        <f t="shared" si="3"/>
        <v>1</v>
      </c>
      <c r="P15" t="b">
        <f t="shared" si="4"/>
        <v>1</v>
      </c>
      <c r="Q15" t="b">
        <f t="shared" si="5"/>
        <v>1</v>
      </c>
      <c r="R15" t="b">
        <f t="shared" si="6"/>
        <v>0</v>
      </c>
      <c r="S15" t="b">
        <f t="shared" si="7"/>
        <v>0</v>
      </c>
      <c r="T15" t="b">
        <f t="shared" si="8"/>
        <v>0</v>
      </c>
    </row>
    <row r="16" spans="1:20" x14ac:dyDescent="0.2">
      <c r="A16" s="7" t="s">
        <v>16</v>
      </c>
      <c r="B16" s="8">
        <v>10.04713289</v>
      </c>
      <c r="C16" s="7">
        <v>67</v>
      </c>
      <c r="D16" s="7" t="s">
        <v>9</v>
      </c>
      <c r="E16" s="7"/>
      <c r="F16" s="7">
        <v>1</v>
      </c>
      <c r="G16" s="7">
        <v>1</v>
      </c>
      <c r="H16" s="7">
        <v>1</v>
      </c>
      <c r="I16" s="7">
        <v>1</v>
      </c>
      <c r="J16" s="7" t="s">
        <v>91</v>
      </c>
      <c r="K16" s="7">
        <v>1</v>
      </c>
      <c r="L16" t="b">
        <f t="shared" si="0"/>
        <v>1</v>
      </c>
      <c r="M16" t="b">
        <f t="shared" si="1"/>
        <v>1</v>
      </c>
      <c r="N16" t="b">
        <f t="shared" si="2"/>
        <v>1</v>
      </c>
      <c r="O16" t="b">
        <f t="shared" si="3"/>
        <v>1</v>
      </c>
      <c r="P16" t="b">
        <f t="shared" si="4"/>
        <v>1</v>
      </c>
      <c r="Q16" t="b">
        <f t="shared" si="5"/>
        <v>1</v>
      </c>
      <c r="R16" t="b">
        <f t="shared" si="6"/>
        <v>0</v>
      </c>
      <c r="S16" t="b">
        <f t="shared" si="7"/>
        <v>1</v>
      </c>
      <c r="T16" t="b">
        <f t="shared" si="8"/>
        <v>0</v>
      </c>
    </row>
    <row r="17" spans="1:20" x14ac:dyDescent="0.2">
      <c r="A17" s="7" t="s">
        <v>16</v>
      </c>
      <c r="B17" s="8">
        <v>6.5036704729999997</v>
      </c>
      <c r="C17" s="7">
        <v>77</v>
      </c>
      <c r="D17" s="7" t="s">
        <v>9</v>
      </c>
      <c r="E17" s="7"/>
      <c r="F17" s="7">
        <v>1</v>
      </c>
      <c r="G17" s="7">
        <v>1</v>
      </c>
      <c r="H17" s="7">
        <v>1</v>
      </c>
      <c r="I17" s="7">
        <v>1</v>
      </c>
      <c r="J17" s="7" t="s">
        <v>91</v>
      </c>
      <c r="K17" s="7">
        <v>1</v>
      </c>
      <c r="L17" t="b">
        <f t="shared" si="0"/>
        <v>1</v>
      </c>
      <c r="M17" t="b">
        <f t="shared" si="1"/>
        <v>1</v>
      </c>
      <c r="N17" t="b">
        <f t="shared" si="2"/>
        <v>1</v>
      </c>
      <c r="O17" t="b">
        <f t="shared" si="3"/>
        <v>1</v>
      </c>
      <c r="P17" t="b">
        <f t="shared" si="4"/>
        <v>1</v>
      </c>
      <c r="Q17" t="b">
        <f t="shared" si="5"/>
        <v>1</v>
      </c>
      <c r="R17" t="b">
        <f t="shared" si="6"/>
        <v>0</v>
      </c>
      <c r="S17" t="b">
        <f t="shared" si="7"/>
        <v>1</v>
      </c>
      <c r="T17" t="b">
        <f t="shared" si="8"/>
        <v>0</v>
      </c>
    </row>
    <row r="18" spans="1:20" x14ac:dyDescent="0.2">
      <c r="A18" s="7" t="s">
        <v>16</v>
      </c>
      <c r="B18" s="8">
        <v>3.3723491669999999</v>
      </c>
      <c r="C18" s="7">
        <v>73</v>
      </c>
      <c r="D18" s="7" t="s">
        <v>9</v>
      </c>
      <c r="E18" s="7"/>
      <c r="F18" s="7">
        <v>1</v>
      </c>
      <c r="G18" s="7">
        <v>1</v>
      </c>
      <c r="H18" s="7">
        <v>1</v>
      </c>
      <c r="I18" s="7">
        <v>1</v>
      </c>
      <c r="J18" s="7" t="s">
        <v>91</v>
      </c>
      <c r="K18" s="7">
        <v>1</v>
      </c>
      <c r="L18" t="b">
        <f t="shared" si="0"/>
        <v>1</v>
      </c>
      <c r="M18" t="b">
        <f t="shared" si="1"/>
        <v>1</v>
      </c>
      <c r="N18" t="b">
        <f t="shared" si="2"/>
        <v>1</v>
      </c>
      <c r="O18" t="b">
        <f t="shared" si="3"/>
        <v>1</v>
      </c>
      <c r="P18" t="b">
        <f t="shared" si="4"/>
        <v>1</v>
      </c>
      <c r="Q18" t="b">
        <f t="shared" si="5"/>
        <v>1</v>
      </c>
      <c r="R18" t="b">
        <f t="shared" si="6"/>
        <v>0</v>
      </c>
      <c r="S18" t="b">
        <f t="shared" si="7"/>
        <v>1</v>
      </c>
      <c r="T18" t="b">
        <f t="shared" si="8"/>
        <v>0</v>
      </c>
    </row>
    <row r="19" spans="1:20" x14ac:dyDescent="0.2">
      <c r="A19" s="7" t="s">
        <v>16</v>
      </c>
      <c r="B19" s="8">
        <v>4.2871140130000001</v>
      </c>
      <c r="C19" s="7">
        <v>63</v>
      </c>
      <c r="D19" s="7" t="s">
        <v>9</v>
      </c>
      <c r="E19" s="7"/>
      <c r="F19" s="7">
        <v>1</v>
      </c>
      <c r="G19" s="7">
        <v>1</v>
      </c>
      <c r="H19" s="7">
        <v>1</v>
      </c>
      <c r="I19" s="7">
        <v>1</v>
      </c>
      <c r="J19" s="7" t="s">
        <v>91</v>
      </c>
      <c r="K19" s="7">
        <v>1</v>
      </c>
      <c r="L19" t="b">
        <f t="shared" si="0"/>
        <v>1</v>
      </c>
      <c r="M19" t="b">
        <f t="shared" si="1"/>
        <v>1</v>
      </c>
      <c r="N19" t="b">
        <f t="shared" si="2"/>
        <v>1</v>
      </c>
      <c r="O19" t="b">
        <f t="shared" si="3"/>
        <v>1</v>
      </c>
      <c r="P19" t="b">
        <f t="shared" si="4"/>
        <v>1</v>
      </c>
      <c r="Q19" t="b">
        <f t="shared" si="5"/>
        <v>1</v>
      </c>
      <c r="R19" t="b">
        <f t="shared" si="6"/>
        <v>0</v>
      </c>
      <c r="S19" t="b">
        <f t="shared" si="7"/>
        <v>1</v>
      </c>
      <c r="T19" t="b">
        <f t="shared" si="8"/>
        <v>0</v>
      </c>
    </row>
    <row r="20" spans="1:20" x14ac:dyDescent="0.2">
      <c r="A20" s="7" t="s">
        <v>16</v>
      </c>
      <c r="B20" s="8">
        <v>8.4718958880000006</v>
      </c>
      <c r="C20" s="7">
        <v>69</v>
      </c>
      <c r="D20" s="7" t="s">
        <v>9</v>
      </c>
      <c r="E20" s="7"/>
      <c r="F20" s="7">
        <v>1</v>
      </c>
      <c r="G20" s="7">
        <v>1</v>
      </c>
      <c r="H20" s="7">
        <v>1</v>
      </c>
      <c r="I20" s="7">
        <v>1</v>
      </c>
      <c r="J20" s="7" t="s">
        <v>91</v>
      </c>
      <c r="K20" s="7">
        <v>1</v>
      </c>
      <c r="L20" t="b">
        <f t="shared" si="0"/>
        <v>1</v>
      </c>
      <c r="M20" t="b">
        <f t="shared" si="1"/>
        <v>1</v>
      </c>
      <c r="N20" t="b">
        <f t="shared" si="2"/>
        <v>1</v>
      </c>
      <c r="O20" t="b">
        <f t="shared" si="3"/>
        <v>1</v>
      </c>
      <c r="P20" t="b">
        <f t="shared" si="4"/>
        <v>1</v>
      </c>
      <c r="Q20" t="b">
        <f t="shared" si="5"/>
        <v>1</v>
      </c>
      <c r="R20" t="b">
        <f t="shared" si="6"/>
        <v>0</v>
      </c>
      <c r="S20" t="b">
        <f t="shared" si="7"/>
        <v>1</v>
      </c>
      <c r="T20" t="b">
        <f t="shared" si="8"/>
        <v>0</v>
      </c>
    </row>
    <row r="21" spans="1:20" x14ac:dyDescent="0.2">
      <c r="A21" s="7" t="s">
        <v>16</v>
      </c>
      <c r="B21" s="8">
        <v>6.7906220670000002</v>
      </c>
      <c r="C21" s="7">
        <v>70</v>
      </c>
      <c r="D21" s="7" t="s">
        <v>9</v>
      </c>
      <c r="E21" s="7"/>
      <c r="F21" s="7">
        <v>1</v>
      </c>
      <c r="G21" s="7">
        <v>1</v>
      </c>
      <c r="H21" s="7">
        <v>1</v>
      </c>
      <c r="I21" s="7">
        <v>1</v>
      </c>
      <c r="J21" s="7" t="s">
        <v>91</v>
      </c>
      <c r="K21" s="7">
        <v>1</v>
      </c>
      <c r="L21" t="b">
        <f t="shared" si="0"/>
        <v>1</v>
      </c>
      <c r="M21" t="b">
        <f t="shared" si="1"/>
        <v>1</v>
      </c>
      <c r="N21" t="b">
        <f t="shared" si="2"/>
        <v>1</v>
      </c>
      <c r="O21" t="b">
        <f t="shared" si="3"/>
        <v>1</v>
      </c>
      <c r="P21" t="b">
        <f t="shared" si="4"/>
        <v>1</v>
      </c>
      <c r="Q21" t="b">
        <f t="shared" si="5"/>
        <v>1</v>
      </c>
      <c r="R21" t="b">
        <f t="shared" si="6"/>
        <v>0</v>
      </c>
      <c r="S21" t="b">
        <f t="shared" si="7"/>
        <v>1</v>
      </c>
      <c r="T21" t="b">
        <f t="shared" si="8"/>
        <v>0</v>
      </c>
    </row>
    <row r="22" spans="1:20" x14ac:dyDescent="0.2">
      <c r="A22" t="s">
        <v>16</v>
      </c>
      <c r="B22" s="5">
        <v>4.6497392319999999</v>
      </c>
      <c r="C22">
        <v>60</v>
      </c>
      <c r="D22" t="s">
        <v>9</v>
      </c>
      <c r="F22">
        <v>1</v>
      </c>
      <c r="G22">
        <v>0</v>
      </c>
      <c r="H22">
        <v>0</v>
      </c>
      <c r="I22">
        <v>0</v>
      </c>
      <c r="J22" t="s">
        <v>91</v>
      </c>
      <c r="K22" s="7">
        <v>1</v>
      </c>
      <c r="L22" t="b">
        <f t="shared" si="0"/>
        <v>1</v>
      </c>
      <c r="M22" t="b">
        <f t="shared" si="1"/>
        <v>0</v>
      </c>
      <c r="N22" t="b">
        <f t="shared" si="2"/>
        <v>0</v>
      </c>
      <c r="O22" t="b">
        <f t="shared" si="3"/>
        <v>0</v>
      </c>
      <c r="P22" t="b">
        <f t="shared" si="4"/>
        <v>0</v>
      </c>
      <c r="Q22" t="b">
        <f t="shared" si="5"/>
        <v>0</v>
      </c>
      <c r="R22" t="b">
        <f t="shared" si="6"/>
        <v>0</v>
      </c>
      <c r="S22" t="b">
        <f t="shared" si="7"/>
        <v>0</v>
      </c>
      <c r="T22" t="b">
        <f t="shared" si="8"/>
        <v>0</v>
      </c>
    </row>
    <row r="23" spans="1:20" x14ac:dyDescent="0.2">
      <c r="A23" t="s">
        <v>16</v>
      </c>
      <c r="B23" s="5">
        <v>4.461746335</v>
      </c>
      <c r="C23">
        <v>60</v>
      </c>
      <c r="D23" t="s">
        <v>13</v>
      </c>
      <c r="F23">
        <v>1</v>
      </c>
      <c r="G23">
        <v>0</v>
      </c>
      <c r="H23">
        <v>0</v>
      </c>
      <c r="I23">
        <v>0</v>
      </c>
      <c r="J23" t="s">
        <v>91</v>
      </c>
      <c r="K23" s="7">
        <v>1</v>
      </c>
      <c r="L23" t="b">
        <f t="shared" si="0"/>
        <v>1</v>
      </c>
      <c r="M23" t="b">
        <f t="shared" si="1"/>
        <v>0</v>
      </c>
      <c r="N23" t="b">
        <f t="shared" si="2"/>
        <v>0</v>
      </c>
      <c r="O23" t="b">
        <f t="shared" si="3"/>
        <v>0</v>
      </c>
      <c r="P23" t="b">
        <f t="shared" si="4"/>
        <v>0</v>
      </c>
      <c r="Q23" t="b">
        <f t="shared" si="5"/>
        <v>0</v>
      </c>
      <c r="R23" t="b">
        <f t="shared" si="6"/>
        <v>0</v>
      </c>
      <c r="S23" t="b">
        <f t="shared" si="7"/>
        <v>0</v>
      </c>
      <c r="T23" t="b">
        <f t="shared" si="8"/>
        <v>0</v>
      </c>
    </row>
    <row r="24" spans="1:20" x14ac:dyDescent="0.2">
      <c r="A24" t="s">
        <v>16</v>
      </c>
      <c r="B24" s="5">
        <v>3.8612132610000001</v>
      </c>
      <c r="C24">
        <v>70</v>
      </c>
      <c r="D24" t="s">
        <v>13</v>
      </c>
      <c r="F24">
        <v>1</v>
      </c>
      <c r="G24">
        <v>0</v>
      </c>
      <c r="H24">
        <v>0</v>
      </c>
      <c r="I24">
        <v>0</v>
      </c>
      <c r="J24" t="s">
        <v>91</v>
      </c>
      <c r="K24" s="7">
        <v>1</v>
      </c>
      <c r="L24" t="b">
        <f t="shared" si="0"/>
        <v>1</v>
      </c>
      <c r="M24" t="b">
        <f t="shared" si="1"/>
        <v>0</v>
      </c>
      <c r="N24" t="b">
        <f t="shared" si="2"/>
        <v>0</v>
      </c>
      <c r="O24" t="b">
        <f t="shared" si="3"/>
        <v>0</v>
      </c>
      <c r="P24" t="b">
        <f t="shared" si="4"/>
        <v>0</v>
      </c>
      <c r="Q24" t="b">
        <f t="shared" si="5"/>
        <v>0</v>
      </c>
      <c r="R24" t="b">
        <f t="shared" si="6"/>
        <v>0</v>
      </c>
      <c r="S24" t="b">
        <f t="shared" si="7"/>
        <v>0</v>
      </c>
      <c r="T24" t="b">
        <f t="shared" si="8"/>
        <v>0</v>
      </c>
    </row>
    <row r="25" spans="1:20" x14ac:dyDescent="0.2">
      <c r="A25" t="s">
        <v>16</v>
      </c>
      <c r="B25" s="5">
        <v>8.2499133800000006</v>
      </c>
      <c r="C25">
        <v>61</v>
      </c>
      <c r="D25" t="s">
        <v>9</v>
      </c>
      <c r="F25">
        <v>1</v>
      </c>
      <c r="G25">
        <v>0</v>
      </c>
      <c r="H25">
        <v>0</v>
      </c>
      <c r="I25">
        <v>0</v>
      </c>
      <c r="J25" t="s">
        <v>91</v>
      </c>
      <c r="K25" s="7">
        <v>1</v>
      </c>
      <c r="L25" t="b">
        <f t="shared" si="0"/>
        <v>1</v>
      </c>
      <c r="M25" t="b">
        <f t="shared" si="1"/>
        <v>0</v>
      </c>
      <c r="N25" t="b">
        <f t="shared" si="2"/>
        <v>0</v>
      </c>
      <c r="O25" t="b">
        <f t="shared" si="3"/>
        <v>0</v>
      </c>
      <c r="P25" t="b">
        <f t="shared" si="4"/>
        <v>0</v>
      </c>
      <c r="Q25" t="b">
        <f t="shared" si="5"/>
        <v>0</v>
      </c>
      <c r="R25" t="b">
        <f t="shared" si="6"/>
        <v>0</v>
      </c>
      <c r="S25" t="b">
        <f t="shared" si="7"/>
        <v>0</v>
      </c>
      <c r="T25" t="b">
        <f t="shared" si="8"/>
        <v>0</v>
      </c>
    </row>
    <row r="26" spans="1:20" x14ac:dyDescent="0.2">
      <c r="A26" t="s">
        <v>16</v>
      </c>
      <c r="B26" s="5">
        <v>10.48810585</v>
      </c>
      <c r="C26">
        <v>77</v>
      </c>
      <c r="D26" t="s">
        <v>9</v>
      </c>
      <c r="F26">
        <v>1</v>
      </c>
      <c r="G26">
        <v>0</v>
      </c>
      <c r="H26">
        <v>0</v>
      </c>
      <c r="I26">
        <v>0</v>
      </c>
      <c r="J26" t="s">
        <v>91</v>
      </c>
      <c r="K26" s="7">
        <v>1</v>
      </c>
      <c r="L26" t="b">
        <f t="shared" si="0"/>
        <v>1</v>
      </c>
      <c r="M26" t="b">
        <f t="shared" si="1"/>
        <v>0</v>
      </c>
      <c r="N26" t="b">
        <f t="shared" si="2"/>
        <v>0</v>
      </c>
      <c r="O26" t="b">
        <f t="shared" si="3"/>
        <v>0</v>
      </c>
      <c r="P26" t="b">
        <f t="shared" si="4"/>
        <v>0</v>
      </c>
      <c r="Q26" t="b">
        <f t="shared" si="5"/>
        <v>0</v>
      </c>
      <c r="R26" t="b">
        <f t="shared" si="6"/>
        <v>0</v>
      </c>
      <c r="S26" t="b">
        <f t="shared" si="7"/>
        <v>0</v>
      </c>
      <c r="T26" t="b">
        <f t="shared" si="8"/>
        <v>0</v>
      </c>
    </row>
    <row r="27" spans="1:20" x14ac:dyDescent="0.2">
      <c r="A27" s="7" t="s">
        <v>16</v>
      </c>
      <c r="B27" s="8">
        <v>3.9732898780000001</v>
      </c>
      <c r="C27" s="7">
        <v>71</v>
      </c>
      <c r="D27" s="7" t="s">
        <v>9</v>
      </c>
      <c r="E27" s="7"/>
      <c r="F27" s="7">
        <v>1</v>
      </c>
      <c r="G27" s="7">
        <v>1</v>
      </c>
      <c r="H27" s="7">
        <v>0</v>
      </c>
      <c r="I27" s="7">
        <v>0</v>
      </c>
      <c r="J27" s="7" t="s">
        <v>91</v>
      </c>
      <c r="K27" s="7">
        <v>1</v>
      </c>
      <c r="L27" t="b">
        <f t="shared" si="0"/>
        <v>1</v>
      </c>
      <c r="M27" t="b">
        <f t="shared" si="1"/>
        <v>1</v>
      </c>
      <c r="N27" t="b">
        <f t="shared" si="2"/>
        <v>0</v>
      </c>
      <c r="O27" t="b">
        <f t="shared" si="3"/>
        <v>0</v>
      </c>
      <c r="P27" t="b">
        <f t="shared" si="4"/>
        <v>1</v>
      </c>
      <c r="Q27" t="b">
        <f t="shared" si="5"/>
        <v>1</v>
      </c>
      <c r="R27" t="b">
        <f t="shared" si="6"/>
        <v>0</v>
      </c>
      <c r="S27" t="b">
        <f t="shared" si="7"/>
        <v>0</v>
      </c>
      <c r="T27" t="b">
        <f t="shared" si="8"/>
        <v>0</v>
      </c>
    </row>
    <row r="28" spans="1:20" x14ac:dyDescent="0.2">
      <c r="A28" s="7" t="s">
        <v>16</v>
      </c>
      <c r="B28" s="8">
        <v>7.9504351340000001</v>
      </c>
      <c r="C28" s="7">
        <v>67</v>
      </c>
      <c r="D28" s="7" t="s">
        <v>9</v>
      </c>
      <c r="E28" s="7"/>
      <c r="F28" s="7">
        <v>1</v>
      </c>
      <c r="G28" s="7">
        <v>1</v>
      </c>
      <c r="H28" s="7">
        <v>0</v>
      </c>
      <c r="I28" s="7">
        <v>0</v>
      </c>
      <c r="J28" s="7" t="s">
        <v>91</v>
      </c>
      <c r="K28" s="7">
        <v>1</v>
      </c>
      <c r="L28" t="b">
        <f t="shared" si="0"/>
        <v>1</v>
      </c>
      <c r="M28" t="b">
        <f t="shared" si="1"/>
        <v>1</v>
      </c>
      <c r="N28" t="b">
        <f t="shared" si="2"/>
        <v>0</v>
      </c>
      <c r="O28" t="b">
        <f t="shared" si="3"/>
        <v>0</v>
      </c>
      <c r="P28" t="b">
        <f t="shared" si="4"/>
        <v>1</v>
      </c>
      <c r="Q28" t="b">
        <f t="shared" si="5"/>
        <v>1</v>
      </c>
      <c r="R28" t="b">
        <f t="shared" si="6"/>
        <v>0</v>
      </c>
      <c r="S28" t="b">
        <f t="shared" si="7"/>
        <v>0</v>
      </c>
      <c r="T28" t="b">
        <f t="shared" si="8"/>
        <v>0</v>
      </c>
    </row>
    <row r="29" spans="1:20" x14ac:dyDescent="0.2">
      <c r="A29" s="7" t="s">
        <v>16</v>
      </c>
      <c r="B29" s="8">
        <v>7.7607998289999998</v>
      </c>
      <c r="C29" s="7">
        <v>70</v>
      </c>
      <c r="D29" s="7" t="s">
        <v>9</v>
      </c>
      <c r="E29" s="7"/>
      <c r="F29" s="7">
        <v>1</v>
      </c>
      <c r="G29" s="7">
        <v>0</v>
      </c>
      <c r="H29" s="7">
        <v>1</v>
      </c>
      <c r="I29" s="7">
        <v>0</v>
      </c>
      <c r="J29" s="7" t="s">
        <v>91</v>
      </c>
      <c r="K29" s="7">
        <v>1</v>
      </c>
      <c r="L29" t="b">
        <f t="shared" si="0"/>
        <v>1</v>
      </c>
      <c r="M29" t="b">
        <f t="shared" si="1"/>
        <v>0</v>
      </c>
      <c r="N29" t="b">
        <f t="shared" si="2"/>
        <v>1</v>
      </c>
      <c r="O29" t="b">
        <f t="shared" si="3"/>
        <v>0</v>
      </c>
      <c r="P29" t="b">
        <f t="shared" si="4"/>
        <v>1</v>
      </c>
      <c r="Q29" t="b">
        <f t="shared" si="5"/>
        <v>1</v>
      </c>
      <c r="R29" t="b">
        <f t="shared" si="6"/>
        <v>0</v>
      </c>
      <c r="S29" t="b">
        <f t="shared" si="7"/>
        <v>0</v>
      </c>
      <c r="T29" t="b">
        <f t="shared" si="8"/>
        <v>0</v>
      </c>
    </row>
    <row r="30" spans="1:20" x14ac:dyDescent="0.2">
      <c r="A30" s="7" t="s">
        <v>16</v>
      </c>
      <c r="B30" s="8">
        <v>8.1570566610000004</v>
      </c>
      <c r="C30" s="7">
        <v>56</v>
      </c>
      <c r="D30" s="7" t="s">
        <v>9</v>
      </c>
      <c r="E30" s="7"/>
      <c r="F30" s="7">
        <v>1</v>
      </c>
      <c r="G30" s="7">
        <v>0</v>
      </c>
      <c r="H30" s="7">
        <v>1</v>
      </c>
      <c r="I30" s="7">
        <v>0</v>
      </c>
      <c r="J30" s="7" t="s">
        <v>91</v>
      </c>
      <c r="K30" s="7">
        <v>1</v>
      </c>
      <c r="L30" t="b">
        <f t="shared" si="0"/>
        <v>1</v>
      </c>
      <c r="M30" t="b">
        <f t="shared" si="1"/>
        <v>0</v>
      </c>
      <c r="N30" t="b">
        <f t="shared" si="2"/>
        <v>1</v>
      </c>
      <c r="O30" t="b">
        <f t="shared" si="3"/>
        <v>0</v>
      </c>
      <c r="P30" t="b">
        <f t="shared" si="4"/>
        <v>1</v>
      </c>
      <c r="Q30" t="b">
        <f t="shared" si="5"/>
        <v>1</v>
      </c>
      <c r="R30" t="b">
        <f t="shared" si="6"/>
        <v>0</v>
      </c>
      <c r="S30" t="b">
        <f t="shared" si="7"/>
        <v>0</v>
      </c>
      <c r="T30" t="b">
        <f t="shared" si="8"/>
        <v>0</v>
      </c>
    </row>
    <row r="31" spans="1:20" x14ac:dyDescent="0.2">
      <c r="A31" s="7" t="s">
        <v>16</v>
      </c>
      <c r="B31" s="8">
        <v>8.5528064770000007</v>
      </c>
      <c r="C31" s="7">
        <v>71</v>
      </c>
      <c r="D31" s="7" t="s">
        <v>9</v>
      </c>
      <c r="E31" s="7"/>
      <c r="F31" s="7">
        <v>1</v>
      </c>
      <c r="G31" s="7">
        <v>0</v>
      </c>
      <c r="H31" s="7">
        <v>1</v>
      </c>
      <c r="I31" s="7">
        <v>0</v>
      </c>
      <c r="J31" s="7" t="s">
        <v>91</v>
      </c>
      <c r="K31" s="7">
        <v>1</v>
      </c>
      <c r="L31" t="b">
        <f t="shared" si="0"/>
        <v>1</v>
      </c>
      <c r="M31" t="b">
        <f t="shared" si="1"/>
        <v>0</v>
      </c>
      <c r="N31" t="b">
        <f t="shared" si="2"/>
        <v>1</v>
      </c>
      <c r="O31" t="b">
        <f t="shared" si="3"/>
        <v>0</v>
      </c>
      <c r="P31" t="b">
        <f t="shared" si="4"/>
        <v>1</v>
      </c>
      <c r="Q31" t="b">
        <f t="shared" si="5"/>
        <v>1</v>
      </c>
      <c r="R31" t="b">
        <f t="shared" si="6"/>
        <v>0</v>
      </c>
      <c r="S31" t="b">
        <f t="shared" si="7"/>
        <v>0</v>
      </c>
      <c r="T31" t="b">
        <f t="shared" si="8"/>
        <v>0</v>
      </c>
    </row>
    <row r="32" spans="1:20" x14ac:dyDescent="0.2">
      <c r="A32" s="7" t="s">
        <v>16</v>
      </c>
      <c r="B32" s="8">
        <v>1.4660633679999999</v>
      </c>
      <c r="C32" s="7">
        <v>69</v>
      </c>
      <c r="D32" s="7" t="s">
        <v>9</v>
      </c>
      <c r="E32" s="7"/>
      <c r="F32" s="7">
        <v>1</v>
      </c>
      <c r="G32" s="7">
        <v>1</v>
      </c>
      <c r="H32" s="7">
        <v>1</v>
      </c>
      <c r="I32" s="7">
        <v>0</v>
      </c>
      <c r="J32" s="7" t="s">
        <v>91</v>
      </c>
      <c r="K32" s="7">
        <v>1</v>
      </c>
      <c r="L32" t="b">
        <f t="shared" si="0"/>
        <v>1</v>
      </c>
      <c r="M32" t="b">
        <f t="shared" si="1"/>
        <v>1</v>
      </c>
      <c r="N32" t="b">
        <f t="shared" si="2"/>
        <v>1</v>
      </c>
      <c r="O32" t="b">
        <f t="shared" si="3"/>
        <v>0</v>
      </c>
      <c r="P32" t="b">
        <f t="shared" si="4"/>
        <v>1</v>
      </c>
      <c r="Q32" t="b">
        <f t="shared" si="5"/>
        <v>1</v>
      </c>
      <c r="R32" t="b">
        <f t="shared" si="6"/>
        <v>0</v>
      </c>
      <c r="S32" t="b">
        <f t="shared" si="7"/>
        <v>1</v>
      </c>
      <c r="T32" t="b">
        <f t="shared" si="8"/>
        <v>0</v>
      </c>
    </row>
    <row r="33" spans="1:20" x14ac:dyDescent="0.2">
      <c r="A33" s="7" t="s">
        <v>16</v>
      </c>
      <c r="B33" s="8">
        <v>6.4650967499999998</v>
      </c>
      <c r="C33" s="7">
        <v>71</v>
      </c>
      <c r="D33" s="7" t="s">
        <v>9</v>
      </c>
      <c r="E33" s="7"/>
      <c r="F33" s="7">
        <v>1</v>
      </c>
      <c r="G33" s="7">
        <v>1</v>
      </c>
      <c r="H33" s="7">
        <v>1</v>
      </c>
      <c r="I33" s="7">
        <v>0</v>
      </c>
      <c r="J33" s="7" t="s">
        <v>91</v>
      </c>
      <c r="K33" s="7">
        <v>1</v>
      </c>
      <c r="L33" t="b">
        <f t="shared" si="0"/>
        <v>1</v>
      </c>
      <c r="M33" t="b">
        <f t="shared" si="1"/>
        <v>1</v>
      </c>
      <c r="N33" t="b">
        <f t="shared" si="2"/>
        <v>1</v>
      </c>
      <c r="O33" t="b">
        <f t="shared" si="3"/>
        <v>0</v>
      </c>
      <c r="P33" t="b">
        <f t="shared" si="4"/>
        <v>1</v>
      </c>
      <c r="Q33" t="b">
        <f t="shared" si="5"/>
        <v>1</v>
      </c>
      <c r="R33" t="b">
        <f t="shared" si="6"/>
        <v>0</v>
      </c>
      <c r="S33" t="b">
        <f t="shared" si="7"/>
        <v>1</v>
      </c>
      <c r="T33" t="b">
        <f t="shared" si="8"/>
        <v>0</v>
      </c>
    </row>
    <row r="34" spans="1:20" x14ac:dyDescent="0.2">
      <c r="A34" s="7" t="s">
        <v>16</v>
      </c>
      <c r="B34" s="8">
        <v>5.9654922040000002</v>
      </c>
      <c r="C34" s="7">
        <v>56</v>
      </c>
      <c r="D34" s="7" t="s">
        <v>13</v>
      </c>
      <c r="E34" s="7"/>
      <c r="F34" s="7">
        <v>1</v>
      </c>
      <c r="G34" s="7">
        <v>1</v>
      </c>
      <c r="H34" s="7">
        <v>1</v>
      </c>
      <c r="I34" s="7">
        <v>0</v>
      </c>
      <c r="J34" s="7" t="s">
        <v>91</v>
      </c>
      <c r="K34" s="7">
        <v>1</v>
      </c>
      <c r="L34" t="b">
        <f t="shared" si="0"/>
        <v>1</v>
      </c>
      <c r="M34" t="b">
        <f t="shared" si="1"/>
        <v>1</v>
      </c>
      <c r="N34" t="b">
        <f t="shared" si="2"/>
        <v>1</v>
      </c>
      <c r="O34" t="b">
        <f t="shared" si="3"/>
        <v>0</v>
      </c>
      <c r="P34" t="b">
        <f t="shared" si="4"/>
        <v>1</v>
      </c>
      <c r="Q34" t="b">
        <f t="shared" si="5"/>
        <v>1</v>
      </c>
      <c r="R34" t="b">
        <f t="shared" si="6"/>
        <v>0</v>
      </c>
      <c r="S34" t="b">
        <f t="shared" si="7"/>
        <v>1</v>
      </c>
      <c r="T34" t="b">
        <f t="shared" si="8"/>
        <v>0</v>
      </c>
    </row>
    <row r="35" spans="1:20" x14ac:dyDescent="0.2">
      <c r="A35" s="7" t="s">
        <v>16</v>
      </c>
      <c r="B35" s="8">
        <v>6.6762195039999996</v>
      </c>
      <c r="C35" s="7">
        <v>65</v>
      </c>
      <c r="D35" s="7" t="s">
        <v>13</v>
      </c>
      <c r="E35" s="7" t="s">
        <v>93</v>
      </c>
      <c r="F35" s="7">
        <v>1</v>
      </c>
      <c r="G35" s="7">
        <v>1</v>
      </c>
      <c r="H35" s="7">
        <v>1</v>
      </c>
      <c r="I35" s="7">
        <v>0</v>
      </c>
      <c r="J35" s="7" t="s">
        <v>91</v>
      </c>
      <c r="K35" s="7">
        <v>1</v>
      </c>
      <c r="L35" t="b">
        <f t="shared" si="0"/>
        <v>1</v>
      </c>
      <c r="M35" t="b">
        <f t="shared" si="1"/>
        <v>1</v>
      </c>
      <c r="N35" t="b">
        <f t="shared" si="2"/>
        <v>1</v>
      </c>
      <c r="O35" t="b">
        <f t="shared" si="3"/>
        <v>0</v>
      </c>
      <c r="P35" t="b">
        <f t="shared" si="4"/>
        <v>1</v>
      </c>
      <c r="Q35" t="b">
        <f t="shared" si="5"/>
        <v>1</v>
      </c>
      <c r="R35" t="b">
        <f t="shared" si="6"/>
        <v>0</v>
      </c>
      <c r="S35" t="b">
        <f t="shared" si="7"/>
        <v>1</v>
      </c>
      <c r="T35" t="b">
        <f t="shared" si="8"/>
        <v>0</v>
      </c>
    </row>
    <row r="36" spans="1:20" x14ac:dyDescent="0.2">
      <c r="A36" s="7" t="s">
        <v>16</v>
      </c>
      <c r="B36" s="8">
        <v>6.7622398209999997</v>
      </c>
      <c r="C36" s="7">
        <v>74</v>
      </c>
      <c r="D36" s="7" t="s">
        <v>13</v>
      </c>
      <c r="E36" s="7"/>
      <c r="F36" s="7">
        <v>1</v>
      </c>
      <c r="G36" s="7">
        <v>1</v>
      </c>
      <c r="H36" s="7">
        <v>1</v>
      </c>
      <c r="I36" s="7">
        <v>0</v>
      </c>
      <c r="J36" s="7" t="s">
        <v>91</v>
      </c>
      <c r="K36" s="7">
        <v>1</v>
      </c>
      <c r="L36" t="b">
        <f t="shared" si="0"/>
        <v>1</v>
      </c>
      <c r="M36" t="b">
        <f t="shared" si="1"/>
        <v>1</v>
      </c>
      <c r="N36" t="b">
        <f t="shared" si="2"/>
        <v>1</v>
      </c>
      <c r="O36" t="b">
        <f t="shared" si="3"/>
        <v>0</v>
      </c>
      <c r="P36" t="b">
        <f t="shared" si="4"/>
        <v>1</v>
      </c>
      <c r="Q36" t="b">
        <f t="shared" si="5"/>
        <v>1</v>
      </c>
      <c r="R36" t="b">
        <f t="shared" si="6"/>
        <v>0</v>
      </c>
      <c r="S36" t="b">
        <f t="shared" si="7"/>
        <v>1</v>
      </c>
      <c r="T36" t="b">
        <f t="shared" si="8"/>
        <v>0</v>
      </c>
    </row>
    <row r="37" spans="1:20" x14ac:dyDescent="0.2">
      <c r="A37" s="7" t="s">
        <v>16</v>
      </c>
      <c r="B37" s="8">
        <v>7.0950900639999999</v>
      </c>
      <c r="C37" s="7">
        <v>59</v>
      </c>
      <c r="D37" s="7" t="s">
        <v>9</v>
      </c>
      <c r="E37" s="7"/>
      <c r="F37" s="7">
        <v>1</v>
      </c>
      <c r="G37" s="7">
        <v>1</v>
      </c>
      <c r="H37" s="7">
        <v>1</v>
      </c>
      <c r="I37" s="7">
        <v>0</v>
      </c>
      <c r="J37" s="7" t="s">
        <v>91</v>
      </c>
      <c r="K37" s="7">
        <v>1</v>
      </c>
      <c r="L37" t="b">
        <f t="shared" si="0"/>
        <v>1</v>
      </c>
      <c r="M37" t="b">
        <f t="shared" si="1"/>
        <v>1</v>
      </c>
      <c r="N37" t="b">
        <f t="shared" si="2"/>
        <v>1</v>
      </c>
      <c r="O37" t="b">
        <f t="shared" si="3"/>
        <v>0</v>
      </c>
      <c r="P37" t="b">
        <f t="shared" si="4"/>
        <v>1</v>
      </c>
      <c r="Q37" t="b">
        <f t="shared" si="5"/>
        <v>1</v>
      </c>
      <c r="R37" t="b">
        <f t="shared" si="6"/>
        <v>0</v>
      </c>
      <c r="S37" t="b">
        <f t="shared" si="7"/>
        <v>1</v>
      </c>
      <c r="T37" t="b">
        <f t="shared" si="8"/>
        <v>0</v>
      </c>
    </row>
    <row r="38" spans="1:20" x14ac:dyDescent="0.2">
      <c r="A38" s="7" t="s">
        <v>16</v>
      </c>
      <c r="B38" s="8">
        <v>10.709139990000001</v>
      </c>
      <c r="C38" s="7">
        <v>76</v>
      </c>
      <c r="D38" s="7" t="s">
        <v>9</v>
      </c>
      <c r="E38" s="7"/>
      <c r="F38" s="7">
        <v>1</v>
      </c>
      <c r="G38" s="7">
        <v>1</v>
      </c>
      <c r="H38" s="7">
        <v>1</v>
      </c>
      <c r="I38" s="7">
        <v>0</v>
      </c>
      <c r="J38" s="7" t="s">
        <v>91</v>
      </c>
      <c r="K38" s="7">
        <v>1</v>
      </c>
      <c r="L38" t="b">
        <f t="shared" si="0"/>
        <v>1</v>
      </c>
      <c r="M38" t="b">
        <f t="shared" si="1"/>
        <v>1</v>
      </c>
      <c r="N38" t="b">
        <f t="shared" si="2"/>
        <v>1</v>
      </c>
      <c r="O38" t="b">
        <f t="shared" si="3"/>
        <v>0</v>
      </c>
      <c r="P38" t="b">
        <f t="shared" si="4"/>
        <v>1</v>
      </c>
      <c r="Q38" t="b">
        <f t="shared" si="5"/>
        <v>1</v>
      </c>
      <c r="R38" t="b">
        <f t="shared" si="6"/>
        <v>0</v>
      </c>
      <c r="S38" t="b">
        <f t="shared" si="7"/>
        <v>1</v>
      </c>
      <c r="T38" t="b">
        <f t="shared" si="8"/>
        <v>0</v>
      </c>
    </row>
    <row r="39" spans="1:20" x14ac:dyDescent="0.2">
      <c r="A39" s="7" t="s">
        <v>16</v>
      </c>
      <c r="B39" s="8">
        <v>5.5567184239999996</v>
      </c>
      <c r="C39" s="7">
        <v>62</v>
      </c>
      <c r="D39" s="7" t="s">
        <v>9</v>
      </c>
      <c r="E39" s="7"/>
      <c r="F39" s="7">
        <v>1</v>
      </c>
      <c r="G39" s="7">
        <v>1</v>
      </c>
      <c r="H39" s="7">
        <v>1</v>
      </c>
      <c r="I39" s="7">
        <v>0</v>
      </c>
      <c r="J39" s="7" t="s">
        <v>91</v>
      </c>
      <c r="K39" s="7">
        <v>1</v>
      </c>
      <c r="L39" t="b">
        <f t="shared" si="0"/>
        <v>1</v>
      </c>
      <c r="M39" t="b">
        <f t="shared" si="1"/>
        <v>1</v>
      </c>
      <c r="N39" t="b">
        <f t="shared" si="2"/>
        <v>1</v>
      </c>
      <c r="O39" t="b">
        <f t="shared" si="3"/>
        <v>0</v>
      </c>
      <c r="P39" t="b">
        <f t="shared" si="4"/>
        <v>1</v>
      </c>
      <c r="Q39" t="b">
        <f t="shared" si="5"/>
        <v>1</v>
      </c>
      <c r="R39" t="b">
        <f t="shared" si="6"/>
        <v>0</v>
      </c>
      <c r="S39" t="b">
        <f t="shared" si="7"/>
        <v>1</v>
      </c>
      <c r="T39" t="b">
        <f t="shared" si="8"/>
        <v>0</v>
      </c>
    </row>
    <row r="40" spans="1:20" x14ac:dyDescent="0.2">
      <c r="A40" s="7" t="s">
        <v>16</v>
      </c>
      <c r="B40" s="8">
        <v>8.1022803109999995</v>
      </c>
      <c r="C40" s="7">
        <v>68</v>
      </c>
      <c r="D40" s="7" t="s">
        <v>13</v>
      </c>
      <c r="E40" s="7"/>
      <c r="F40" s="7">
        <v>1</v>
      </c>
      <c r="G40" s="7">
        <v>1</v>
      </c>
      <c r="H40" s="7">
        <v>1</v>
      </c>
      <c r="I40" s="7">
        <v>0</v>
      </c>
      <c r="J40" s="7" t="s">
        <v>91</v>
      </c>
      <c r="K40" s="7">
        <v>1</v>
      </c>
      <c r="L40" t="b">
        <f t="shared" si="0"/>
        <v>1</v>
      </c>
      <c r="M40" t="b">
        <f t="shared" si="1"/>
        <v>1</v>
      </c>
      <c r="N40" t="b">
        <f t="shared" si="2"/>
        <v>1</v>
      </c>
      <c r="O40" t="b">
        <f t="shared" si="3"/>
        <v>0</v>
      </c>
      <c r="P40" t="b">
        <f t="shared" si="4"/>
        <v>1</v>
      </c>
      <c r="Q40" t="b">
        <f t="shared" si="5"/>
        <v>1</v>
      </c>
      <c r="R40" t="b">
        <f t="shared" si="6"/>
        <v>0</v>
      </c>
      <c r="S40" t="b">
        <f t="shared" si="7"/>
        <v>1</v>
      </c>
      <c r="T40" t="b">
        <f t="shared" si="8"/>
        <v>0</v>
      </c>
    </row>
    <row r="41" spans="1:20" x14ac:dyDescent="0.2">
      <c r="A41" s="7" t="s">
        <v>16</v>
      </c>
      <c r="B41" s="8">
        <v>5.0905679749999999</v>
      </c>
      <c r="C41" s="7">
        <v>76</v>
      </c>
      <c r="D41" s="7" t="s">
        <v>9</v>
      </c>
      <c r="E41" s="7"/>
      <c r="F41" s="7">
        <v>1</v>
      </c>
      <c r="G41" s="7">
        <v>1</v>
      </c>
      <c r="H41" s="7">
        <v>1</v>
      </c>
      <c r="I41" s="7">
        <v>0</v>
      </c>
      <c r="J41" s="7" t="s">
        <v>91</v>
      </c>
      <c r="K41" s="7">
        <v>1</v>
      </c>
      <c r="L41" t="b">
        <f t="shared" si="0"/>
        <v>1</v>
      </c>
      <c r="M41" t="b">
        <f t="shared" si="1"/>
        <v>1</v>
      </c>
      <c r="N41" t="b">
        <f t="shared" si="2"/>
        <v>1</v>
      </c>
      <c r="O41" t="b">
        <f t="shared" si="3"/>
        <v>0</v>
      </c>
      <c r="P41" t="b">
        <f t="shared" si="4"/>
        <v>1</v>
      </c>
      <c r="Q41" t="b">
        <f t="shared" si="5"/>
        <v>1</v>
      </c>
      <c r="R41" t="b">
        <f t="shared" si="6"/>
        <v>0</v>
      </c>
      <c r="S41" t="b">
        <f t="shared" si="7"/>
        <v>1</v>
      </c>
      <c r="T41" t="b">
        <f t="shared" si="8"/>
        <v>0</v>
      </c>
    </row>
    <row r="42" spans="1:20" x14ac:dyDescent="0.2">
      <c r="A42" s="7" t="s">
        <v>16</v>
      </c>
      <c r="B42" s="8">
        <v>4.3324332099999996</v>
      </c>
      <c r="C42" s="7">
        <v>52</v>
      </c>
      <c r="D42" s="7" t="s">
        <v>9</v>
      </c>
      <c r="E42" s="7"/>
      <c r="F42" s="7">
        <v>1</v>
      </c>
      <c r="G42" s="7">
        <v>0.5</v>
      </c>
      <c r="H42" s="7">
        <v>1</v>
      </c>
      <c r="I42" s="7">
        <v>0</v>
      </c>
      <c r="J42" s="7" t="s">
        <v>91</v>
      </c>
      <c r="K42" s="7">
        <v>1</v>
      </c>
      <c r="L42" t="b">
        <f t="shared" si="0"/>
        <v>1</v>
      </c>
      <c r="M42" t="b">
        <f t="shared" si="1"/>
        <v>0</v>
      </c>
      <c r="N42" t="b">
        <f t="shared" si="2"/>
        <v>1</v>
      </c>
      <c r="O42" t="b">
        <f t="shared" si="3"/>
        <v>0</v>
      </c>
      <c r="P42" t="b">
        <f t="shared" si="4"/>
        <v>1</v>
      </c>
      <c r="Q42" t="b">
        <f t="shared" si="5"/>
        <v>1</v>
      </c>
      <c r="R42" t="b">
        <f t="shared" si="6"/>
        <v>0</v>
      </c>
      <c r="S42" t="b">
        <f t="shared" si="7"/>
        <v>0</v>
      </c>
      <c r="T42" t="b">
        <f t="shared" si="8"/>
        <v>0</v>
      </c>
    </row>
    <row r="43" spans="1:20" x14ac:dyDescent="0.2">
      <c r="A43" s="7" t="s">
        <v>16</v>
      </c>
      <c r="B43" s="8">
        <v>2.9167801550000001</v>
      </c>
      <c r="C43" s="7">
        <v>71</v>
      </c>
      <c r="D43" s="7" t="s">
        <v>9</v>
      </c>
      <c r="E43" s="7"/>
      <c r="F43" s="7">
        <v>1</v>
      </c>
      <c r="G43" s="7">
        <v>0.5</v>
      </c>
      <c r="H43" s="7">
        <v>1</v>
      </c>
      <c r="I43" s="7">
        <v>1</v>
      </c>
      <c r="J43" s="7" t="s">
        <v>91</v>
      </c>
      <c r="K43" s="7">
        <v>1</v>
      </c>
      <c r="L43" t="b">
        <f t="shared" si="0"/>
        <v>1</v>
      </c>
      <c r="M43" t="b">
        <f t="shared" si="1"/>
        <v>0</v>
      </c>
      <c r="N43" t="b">
        <f t="shared" si="2"/>
        <v>1</v>
      </c>
      <c r="O43" t="b">
        <f t="shared" si="3"/>
        <v>1</v>
      </c>
      <c r="P43" t="b">
        <f t="shared" si="4"/>
        <v>1</v>
      </c>
      <c r="Q43" t="b">
        <f t="shared" si="5"/>
        <v>1</v>
      </c>
      <c r="R43" t="b">
        <f t="shared" si="6"/>
        <v>0</v>
      </c>
      <c r="S43" t="b">
        <f t="shared" si="7"/>
        <v>0</v>
      </c>
      <c r="T43" t="b">
        <f t="shared" si="8"/>
        <v>0</v>
      </c>
    </row>
    <row r="44" spans="1:20" x14ac:dyDescent="0.2">
      <c r="A44" t="s">
        <v>8</v>
      </c>
      <c r="B44" s="5">
        <v>-8.0569572209999993</v>
      </c>
      <c r="C44" s="5">
        <v>45</v>
      </c>
      <c r="D44" s="5" t="s">
        <v>9</v>
      </c>
      <c r="F44">
        <v>0</v>
      </c>
      <c r="G44" s="5">
        <v>0</v>
      </c>
      <c r="H44" s="5">
        <v>0</v>
      </c>
      <c r="I44" s="5">
        <v>0</v>
      </c>
      <c r="J44" t="s">
        <v>91</v>
      </c>
      <c r="K44" s="7">
        <v>1</v>
      </c>
      <c r="L44" t="b">
        <f t="shared" si="0"/>
        <v>0</v>
      </c>
      <c r="M44" t="b">
        <f t="shared" si="1"/>
        <v>0</v>
      </c>
      <c r="N44" t="b">
        <f t="shared" si="2"/>
        <v>0</v>
      </c>
      <c r="O44" t="b">
        <f t="shared" si="3"/>
        <v>0</v>
      </c>
      <c r="P44" t="b">
        <f t="shared" si="4"/>
        <v>0</v>
      </c>
      <c r="Q44" t="b">
        <f t="shared" si="5"/>
        <v>0</v>
      </c>
      <c r="R44" t="b">
        <f t="shared" si="6"/>
        <v>0</v>
      </c>
      <c r="S44" t="b">
        <f t="shared" si="7"/>
        <v>0</v>
      </c>
      <c r="T44" t="b">
        <f t="shared" si="8"/>
        <v>0</v>
      </c>
    </row>
    <row r="45" spans="1:20" x14ac:dyDescent="0.2">
      <c r="A45" t="s">
        <v>8</v>
      </c>
      <c r="B45" s="5">
        <v>-7.1855940269999996</v>
      </c>
      <c r="C45" s="5">
        <v>65</v>
      </c>
      <c r="D45" s="5" t="s">
        <v>9</v>
      </c>
      <c r="F45">
        <v>0</v>
      </c>
      <c r="G45" s="5">
        <v>0</v>
      </c>
      <c r="H45" s="5">
        <v>0</v>
      </c>
      <c r="I45" s="5">
        <v>0</v>
      </c>
      <c r="J45" t="s">
        <v>91</v>
      </c>
      <c r="K45" s="7">
        <v>1</v>
      </c>
      <c r="L45" t="b">
        <f t="shared" si="0"/>
        <v>0</v>
      </c>
      <c r="M45" t="b">
        <f t="shared" si="1"/>
        <v>0</v>
      </c>
      <c r="N45" t="b">
        <f t="shared" si="2"/>
        <v>0</v>
      </c>
      <c r="O45" t="b">
        <f t="shared" si="3"/>
        <v>0</v>
      </c>
      <c r="P45" t="b">
        <f t="shared" si="4"/>
        <v>0</v>
      </c>
      <c r="Q45" t="b">
        <f t="shared" si="5"/>
        <v>0</v>
      </c>
      <c r="R45" t="b">
        <f t="shared" si="6"/>
        <v>0</v>
      </c>
      <c r="S45" t="b">
        <f t="shared" si="7"/>
        <v>0</v>
      </c>
      <c r="T45" t="b">
        <f t="shared" si="8"/>
        <v>0</v>
      </c>
    </row>
    <row r="46" spans="1:20" x14ac:dyDescent="0.2">
      <c r="A46" t="s">
        <v>8</v>
      </c>
      <c r="B46" s="5">
        <v>-7.161543633</v>
      </c>
      <c r="C46" s="5">
        <v>70</v>
      </c>
      <c r="D46" s="5" t="s">
        <v>13</v>
      </c>
      <c r="F46">
        <v>0</v>
      </c>
      <c r="G46" s="5">
        <v>0</v>
      </c>
      <c r="H46" s="5">
        <v>0</v>
      </c>
      <c r="I46" s="5">
        <v>0</v>
      </c>
      <c r="J46" t="s">
        <v>91</v>
      </c>
      <c r="K46" s="7">
        <v>1</v>
      </c>
      <c r="L46" t="b">
        <f t="shared" si="0"/>
        <v>0</v>
      </c>
      <c r="M46" t="b">
        <f t="shared" si="1"/>
        <v>0</v>
      </c>
      <c r="N46" t="b">
        <f t="shared" si="2"/>
        <v>0</v>
      </c>
      <c r="O46" t="b">
        <f t="shared" si="3"/>
        <v>0</v>
      </c>
      <c r="P46" t="b">
        <f t="shared" si="4"/>
        <v>0</v>
      </c>
      <c r="Q46" t="b">
        <f t="shared" si="5"/>
        <v>0</v>
      </c>
      <c r="R46" t="b">
        <f t="shared" si="6"/>
        <v>0</v>
      </c>
      <c r="S46" t="b">
        <f t="shared" si="7"/>
        <v>0</v>
      </c>
      <c r="T46" t="b">
        <f t="shared" si="8"/>
        <v>0</v>
      </c>
    </row>
    <row r="47" spans="1:20" x14ac:dyDescent="0.2">
      <c r="A47" t="s">
        <v>8</v>
      </c>
      <c r="B47" s="5">
        <v>-7.0927508330000002</v>
      </c>
      <c r="C47" s="5">
        <v>58</v>
      </c>
      <c r="D47" s="5" t="s">
        <v>9</v>
      </c>
      <c r="F47">
        <v>0</v>
      </c>
      <c r="G47" s="5">
        <v>0</v>
      </c>
      <c r="H47" s="5">
        <v>0</v>
      </c>
      <c r="I47" s="5">
        <v>0</v>
      </c>
      <c r="J47" t="s">
        <v>91</v>
      </c>
      <c r="K47" s="7">
        <v>1</v>
      </c>
      <c r="L47" t="b">
        <f t="shared" si="0"/>
        <v>0</v>
      </c>
      <c r="M47" t="b">
        <f t="shared" si="1"/>
        <v>0</v>
      </c>
      <c r="N47" t="b">
        <f t="shared" si="2"/>
        <v>0</v>
      </c>
      <c r="O47" t="b">
        <f t="shared" si="3"/>
        <v>0</v>
      </c>
      <c r="P47" t="b">
        <f t="shared" si="4"/>
        <v>0</v>
      </c>
      <c r="Q47" t="b">
        <f t="shared" si="5"/>
        <v>0</v>
      </c>
      <c r="R47" t="b">
        <f t="shared" si="6"/>
        <v>0</v>
      </c>
      <c r="S47" t="b">
        <f t="shared" si="7"/>
        <v>0</v>
      </c>
      <c r="T47" t="b">
        <f t="shared" si="8"/>
        <v>0</v>
      </c>
    </row>
    <row r="48" spans="1:20" x14ac:dyDescent="0.2">
      <c r="A48" t="s">
        <v>8</v>
      </c>
      <c r="B48" s="5">
        <v>-6.7442457180000002</v>
      </c>
      <c r="C48" s="5">
        <v>66</v>
      </c>
      <c r="D48" s="5" t="s">
        <v>9</v>
      </c>
      <c r="F48">
        <v>0</v>
      </c>
      <c r="G48" s="5">
        <v>0</v>
      </c>
      <c r="H48" s="5">
        <v>0</v>
      </c>
      <c r="I48" s="5">
        <v>0</v>
      </c>
      <c r="J48" t="s">
        <v>91</v>
      </c>
      <c r="K48" s="7">
        <v>1</v>
      </c>
      <c r="L48" t="b">
        <f t="shared" si="0"/>
        <v>0</v>
      </c>
      <c r="M48" t="b">
        <f t="shared" si="1"/>
        <v>0</v>
      </c>
      <c r="N48" t="b">
        <f t="shared" si="2"/>
        <v>0</v>
      </c>
      <c r="O48" t="b">
        <f t="shared" si="3"/>
        <v>0</v>
      </c>
      <c r="P48" t="b">
        <f t="shared" si="4"/>
        <v>0</v>
      </c>
      <c r="Q48" t="b">
        <f t="shared" si="5"/>
        <v>0</v>
      </c>
      <c r="R48" t="b">
        <f t="shared" si="6"/>
        <v>0</v>
      </c>
      <c r="S48" t="b">
        <f t="shared" si="7"/>
        <v>0</v>
      </c>
      <c r="T48" t="b">
        <f t="shared" si="8"/>
        <v>0</v>
      </c>
    </row>
    <row r="49" spans="1:20" x14ac:dyDescent="0.2">
      <c r="A49" t="s">
        <v>8</v>
      </c>
      <c r="B49" s="5">
        <v>-6.0728324950000001</v>
      </c>
      <c r="C49" s="5">
        <v>53</v>
      </c>
      <c r="D49" s="5" t="s">
        <v>9</v>
      </c>
      <c r="F49">
        <v>0</v>
      </c>
      <c r="G49" s="5">
        <v>0</v>
      </c>
      <c r="H49" s="5">
        <v>0</v>
      </c>
      <c r="I49" s="5">
        <v>0</v>
      </c>
      <c r="J49" t="s">
        <v>91</v>
      </c>
      <c r="K49" s="7">
        <v>1</v>
      </c>
      <c r="L49" t="b">
        <f t="shared" si="0"/>
        <v>0</v>
      </c>
      <c r="M49" t="b">
        <f t="shared" si="1"/>
        <v>0</v>
      </c>
      <c r="N49" t="b">
        <f t="shared" si="2"/>
        <v>0</v>
      </c>
      <c r="O49" t="b">
        <f t="shared" si="3"/>
        <v>0</v>
      </c>
      <c r="P49" t="b">
        <f t="shared" si="4"/>
        <v>0</v>
      </c>
      <c r="Q49" t="b">
        <f t="shared" si="5"/>
        <v>0</v>
      </c>
      <c r="R49" t="b">
        <f t="shared" si="6"/>
        <v>0</v>
      </c>
      <c r="S49" t="b">
        <f t="shared" si="7"/>
        <v>0</v>
      </c>
      <c r="T49" t="b">
        <f t="shared" si="8"/>
        <v>0</v>
      </c>
    </row>
    <row r="50" spans="1:20" x14ac:dyDescent="0.2">
      <c r="A50" t="s">
        <v>8</v>
      </c>
      <c r="B50" s="5">
        <v>-5.8477109399999998</v>
      </c>
      <c r="C50" s="5">
        <v>72</v>
      </c>
      <c r="D50" s="5" t="s">
        <v>13</v>
      </c>
      <c r="F50">
        <v>0</v>
      </c>
      <c r="G50" s="5">
        <v>0</v>
      </c>
      <c r="H50" s="5">
        <v>0</v>
      </c>
      <c r="I50" s="5">
        <v>0</v>
      </c>
      <c r="J50" t="s">
        <v>91</v>
      </c>
      <c r="K50" s="7">
        <v>1</v>
      </c>
      <c r="L50" t="b">
        <f t="shared" si="0"/>
        <v>0</v>
      </c>
      <c r="M50" t="b">
        <f t="shared" si="1"/>
        <v>0</v>
      </c>
      <c r="N50" t="b">
        <f t="shared" si="2"/>
        <v>0</v>
      </c>
      <c r="O50" t="b">
        <f t="shared" si="3"/>
        <v>0</v>
      </c>
      <c r="P50" t="b">
        <f t="shared" si="4"/>
        <v>0</v>
      </c>
      <c r="Q50" t="b">
        <f t="shared" si="5"/>
        <v>0</v>
      </c>
      <c r="R50" t="b">
        <f t="shared" si="6"/>
        <v>0</v>
      </c>
      <c r="S50" t="b">
        <f t="shared" si="7"/>
        <v>0</v>
      </c>
      <c r="T50" t="b">
        <f t="shared" si="8"/>
        <v>0</v>
      </c>
    </row>
    <row r="51" spans="1:20" x14ac:dyDescent="0.2">
      <c r="A51" t="s">
        <v>8</v>
      </c>
      <c r="B51" s="5">
        <v>-5.6646109559999998</v>
      </c>
      <c r="C51" s="5">
        <v>61</v>
      </c>
      <c r="D51" s="5" t="s">
        <v>9</v>
      </c>
      <c r="F51">
        <v>0</v>
      </c>
      <c r="G51" s="5">
        <v>0</v>
      </c>
      <c r="H51" s="5">
        <v>0</v>
      </c>
      <c r="I51" s="5">
        <v>0</v>
      </c>
      <c r="J51" t="s">
        <v>91</v>
      </c>
      <c r="K51" s="7">
        <v>1</v>
      </c>
      <c r="L51" t="b">
        <f t="shared" si="0"/>
        <v>0</v>
      </c>
      <c r="M51" t="b">
        <f t="shared" si="1"/>
        <v>0</v>
      </c>
      <c r="N51" t="b">
        <f t="shared" si="2"/>
        <v>0</v>
      </c>
      <c r="O51" t="b">
        <f t="shared" si="3"/>
        <v>0</v>
      </c>
      <c r="P51" t="b">
        <f t="shared" si="4"/>
        <v>0</v>
      </c>
      <c r="Q51" t="b">
        <f t="shared" si="5"/>
        <v>0</v>
      </c>
      <c r="R51" t="b">
        <f t="shared" si="6"/>
        <v>0</v>
      </c>
      <c r="S51" t="b">
        <f t="shared" si="7"/>
        <v>0</v>
      </c>
      <c r="T51" t="b">
        <f t="shared" si="8"/>
        <v>0</v>
      </c>
    </row>
    <row r="52" spans="1:20" x14ac:dyDescent="0.2">
      <c r="A52" t="s">
        <v>8</v>
      </c>
      <c r="B52" s="5">
        <v>-5.4816198849999997</v>
      </c>
      <c r="C52" s="5">
        <v>80</v>
      </c>
      <c r="D52" s="5" t="s">
        <v>9</v>
      </c>
      <c r="F52">
        <v>0</v>
      </c>
      <c r="G52" s="5">
        <v>0</v>
      </c>
      <c r="H52" s="5">
        <v>0</v>
      </c>
      <c r="I52" s="5">
        <v>0</v>
      </c>
      <c r="J52" t="s">
        <v>91</v>
      </c>
      <c r="K52" s="7">
        <v>1</v>
      </c>
      <c r="L52" t="b">
        <f t="shared" si="0"/>
        <v>0</v>
      </c>
      <c r="M52" t="b">
        <f t="shared" si="1"/>
        <v>0</v>
      </c>
      <c r="N52" t="b">
        <f t="shared" si="2"/>
        <v>0</v>
      </c>
      <c r="O52" t="b">
        <f t="shared" si="3"/>
        <v>0</v>
      </c>
      <c r="P52" t="b">
        <f t="shared" si="4"/>
        <v>0</v>
      </c>
      <c r="Q52" t="b">
        <f t="shared" si="5"/>
        <v>0</v>
      </c>
      <c r="R52" t="b">
        <f t="shared" si="6"/>
        <v>0</v>
      </c>
      <c r="S52" t="b">
        <f t="shared" si="7"/>
        <v>0</v>
      </c>
      <c r="T52" t="b">
        <f t="shared" si="8"/>
        <v>0</v>
      </c>
    </row>
    <row r="53" spans="1:20" x14ac:dyDescent="0.2">
      <c r="A53" t="s">
        <v>8</v>
      </c>
      <c r="B53" s="5">
        <v>-5.3751686689999998</v>
      </c>
      <c r="C53" s="5">
        <v>62</v>
      </c>
      <c r="D53" s="5" t="s">
        <v>13</v>
      </c>
      <c r="F53">
        <v>0</v>
      </c>
      <c r="G53" s="5">
        <v>0</v>
      </c>
      <c r="H53" s="5">
        <v>0</v>
      </c>
      <c r="I53" s="5">
        <v>0</v>
      </c>
      <c r="J53" t="s">
        <v>91</v>
      </c>
      <c r="K53" s="7">
        <v>1</v>
      </c>
      <c r="L53" t="b">
        <f t="shared" si="0"/>
        <v>0</v>
      </c>
      <c r="M53" t="b">
        <f t="shared" si="1"/>
        <v>0</v>
      </c>
      <c r="N53" t="b">
        <f t="shared" si="2"/>
        <v>0</v>
      </c>
      <c r="O53" t="b">
        <f t="shared" si="3"/>
        <v>0</v>
      </c>
      <c r="P53" t="b">
        <f t="shared" si="4"/>
        <v>0</v>
      </c>
      <c r="Q53" t="b">
        <f t="shared" si="5"/>
        <v>0</v>
      </c>
      <c r="R53" t="b">
        <f t="shared" si="6"/>
        <v>0</v>
      </c>
      <c r="S53" t="b">
        <f t="shared" si="7"/>
        <v>0</v>
      </c>
      <c r="T53" t="b">
        <f t="shared" si="8"/>
        <v>0</v>
      </c>
    </row>
    <row r="54" spans="1:20" x14ac:dyDescent="0.2">
      <c r="A54" t="s">
        <v>8</v>
      </c>
      <c r="B54" s="5">
        <v>-5.3183706559999999</v>
      </c>
      <c r="C54" s="5">
        <v>60</v>
      </c>
      <c r="D54" s="5" t="s">
        <v>9</v>
      </c>
      <c r="F54">
        <v>0</v>
      </c>
      <c r="G54" s="5">
        <v>0</v>
      </c>
      <c r="H54" s="5">
        <v>0</v>
      </c>
      <c r="I54" s="5">
        <v>0</v>
      </c>
      <c r="J54" t="s">
        <v>91</v>
      </c>
      <c r="K54" s="7">
        <v>1</v>
      </c>
      <c r="L54" t="b">
        <f t="shared" si="0"/>
        <v>0</v>
      </c>
      <c r="M54" t="b">
        <f t="shared" si="1"/>
        <v>0</v>
      </c>
      <c r="N54" t="b">
        <f t="shared" si="2"/>
        <v>0</v>
      </c>
      <c r="O54" t="b">
        <f t="shared" si="3"/>
        <v>0</v>
      </c>
      <c r="P54" t="b">
        <f t="shared" si="4"/>
        <v>0</v>
      </c>
      <c r="Q54" t="b">
        <f t="shared" si="5"/>
        <v>0</v>
      </c>
      <c r="R54" t="b">
        <f t="shared" si="6"/>
        <v>0</v>
      </c>
      <c r="S54" t="b">
        <f t="shared" si="7"/>
        <v>0</v>
      </c>
      <c r="T54" t="b">
        <f t="shared" si="8"/>
        <v>0</v>
      </c>
    </row>
    <row r="55" spans="1:20" x14ac:dyDescent="0.2">
      <c r="A55" t="s">
        <v>8</v>
      </c>
      <c r="B55" s="5">
        <v>-4.9671237980000003</v>
      </c>
      <c r="C55" s="5">
        <v>64</v>
      </c>
      <c r="D55" s="5" t="s">
        <v>9</v>
      </c>
      <c r="F55">
        <v>0</v>
      </c>
      <c r="G55" s="5">
        <v>0</v>
      </c>
      <c r="H55" s="5">
        <v>0</v>
      </c>
      <c r="I55" s="5">
        <v>0</v>
      </c>
      <c r="J55" t="s">
        <v>91</v>
      </c>
      <c r="K55" s="7">
        <v>1</v>
      </c>
      <c r="L55" t="b">
        <f t="shared" si="0"/>
        <v>0</v>
      </c>
      <c r="M55" t="b">
        <f t="shared" si="1"/>
        <v>0</v>
      </c>
      <c r="N55" t="b">
        <f t="shared" si="2"/>
        <v>0</v>
      </c>
      <c r="O55" t="b">
        <f t="shared" si="3"/>
        <v>0</v>
      </c>
      <c r="P55" t="b">
        <f t="shared" si="4"/>
        <v>0</v>
      </c>
      <c r="Q55" t="b">
        <f t="shared" si="5"/>
        <v>0</v>
      </c>
      <c r="R55" t="b">
        <f t="shared" si="6"/>
        <v>0</v>
      </c>
      <c r="S55" t="b">
        <f t="shared" si="7"/>
        <v>0</v>
      </c>
      <c r="T55" t="b">
        <f t="shared" si="8"/>
        <v>0</v>
      </c>
    </row>
    <row r="56" spans="1:20" x14ac:dyDescent="0.2">
      <c r="A56" t="s">
        <v>8</v>
      </c>
      <c r="B56" s="5">
        <v>-4.8526087950000001</v>
      </c>
      <c r="C56" s="5">
        <v>77</v>
      </c>
      <c r="D56" s="5" t="s">
        <v>13</v>
      </c>
      <c r="F56">
        <v>0</v>
      </c>
      <c r="G56" s="5">
        <v>0</v>
      </c>
      <c r="H56" s="5">
        <v>0</v>
      </c>
      <c r="I56" s="5">
        <v>0</v>
      </c>
      <c r="J56" t="s">
        <v>91</v>
      </c>
      <c r="K56" s="7">
        <v>1</v>
      </c>
      <c r="L56" t="b">
        <f t="shared" si="0"/>
        <v>0</v>
      </c>
      <c r="M56" t="b">
        <f t="shared" si="1"/>
        <v>0</v>
      </c>
      <c r="N56" t="b">
        <f t="shared" si="2"/>
        <v>0</v>
      </c>
      <c r="O56" t="b">
        <f t="shared" si="3"/>
        <v>0</v>
      </c>
      <c r="P56" t="b">
        <f t="shared" si="4"/>
        <v>0</v>
      </c>
      <c r="Q56" t="b">
        <f t="shared" si="5"/>
        <v>0</v>
      </c>
      <c r="R56" t="b">
        <f t="shared" si="6"/>
        <v>0</v>
      </c>
      <c r="S56" t="b">
        <f t="shared" si="7"/>
        <v>0</v>
      </c>
      <c r="T56" t="b">
        <f t="shared" si="8"/>
        <v>0</v>
      </c>
    </row>
    <row r="57" spans="1:20" x14ac:dyDescent="0.2">
      <c r="A57" t="s">
        <v>8</v>
      </c>
      <c r="B57" s="5">
        <v>-4.5812398910000001</v>
      </c>
      <c r="C57" s="5">
        <v>74</v>
      </c>
      <c r="D57" s="5" t="s">
        <v>9</v>
      </c>
      <c r="F57">
        <v>0</v>
      </c>
      <c r="G57" s="5">
        <v>0</v>
      </c>
      <c r="H57" s="5">
        <v>0</v>
      </c>
      <c r="I57" s="5">
        <v>0</v>
      </c>
      <c r="J57" t="s">
        <v>91</v>
      </c>
      <c r="K57" s="7">
        <v>1</v>
      </c>
      <c r="L57" t="b">
        <f t="shared" si="0"/>
        <v>0</v>
      </c>
      <c r="M57" t="b">
        <f t="shared" si="1"/>
        <v>0</v>
      </c>
      <c r="N57" t="b">
        <f t="shared" si="2"/>
        <v>0</v>
      </c>
      <c r="O57" t="b">
        <f t="shared" si="3"/>
        <v>0</v>
      </c>
      <c r="P57" t="b">
        <f t="shared" si="4"/>
        <v>0</v>
      </c>
      <c r="Q57" t="b">
        <f t="shared" si="5"/>
        <v>0</v>
      </c>
      <c r="R57" t="b">
        <f t="shared" si="6"/>
        <v>0</v>
      </c>
      <c r="S57" t="b">
        <f t="shared" si="7"/>
        <v>0</v>
      </c>
      <c r="T57" t="b">
        <f t="shared" si="8"/>
        <v>0</v>
      </c>
    </row>
    <row r="58" spans="1:20" x14ac:dyDescent="0.2">
      <c r="A58" t="s">
        <v>8</v>
      </c>
      <c r="B58" s="5">
        <v>-4.4213471929999999</v>
      </c>
      <c r="C58" s="5">
        <v>66</v>
      </c>
      <c r="D58" s="5" t="s">
        <v>9</v>
      </c>
      <c r="F58">
        <v>0</v>
      </c>
      <c r="G58" s="5">
        <v>0</v>
      </c>
      <c r="H58" s="5">
        <v>0</v>
      </c>
      <c r="I58" s="5">
        <v>0</v>
      </c>
      <c r="J58" t="s">
        <v>91</v>
      </c>
      <c r="K58" s="7">
        <v>1</v>
      </c>
      <c r="L58" t="b">
        <f t="shared" si="0"/>
        <v>0</v>
      </c>
      <c r="M58" t="b">
        <f t="shared" si="1"/>
        <v>0</v>
      </c>
      <c r="N58" t="b">
        <f t="shared" si="2"/>
        <v>0</v>
      </c>
      <c r="O58" t="b">
        <f t="shared" si="3"/>
        <v>0</v>
      </c>
      <c r="P58" t="b">
        <f t="shared" si="4"/>
        <v>0</v>
      </c>
      <c r="Q58" t="b">
        <f t="shared" si="5"/>
        <v>0</v>
      </c>
      <c r="R58" t="b">
        <f t="shared" si="6"/>
        <v>0</v>
      </c>
      <c r="S58" t="b">
        <f t="shared" si="7"/>
        <v>0</v>
      </c>
      <c r="T58" t="b">
        <f t="shared" si="8"/>
        <v>0</v>
      </c>
    </row>
    <row r="59" spans="1:20" x14ac:dyDescent="0.2">
      <c r="A59" t="s">
        <v>8</v>
      </c>
      <c r="B59" s="5">
        <v>-4.3677041909999996</v>
      </c>
      <c r="C59" s="5">
        <v>68</v>
      </c>
      <c r="D59" s="5" t="s">
        <v>9</v>
      </c>
      <c r="F59">
        <v>0</v>
      </c>
      <c r="G59" s="5">
        <v>0</v>
      </c>
      <c r="H59" s="5">
        <v>0</v>
      </c>
      <c r="I59" s="5">
        <v>0</v>
      </c>
      <c r="J59" t="s">
        <v>91</v>
      </c>
      <c r="K59" s="7">
        <v>1</v>
      </c>
      <c r="L59" t="b">
        <f t="shared" si="0"/>
        <v>0</v>
      </c>
      <c r="M59" t="b">
        <f t="shared" si="1"/>
        <v>0</v>
      </c>
      <c r="N59" t="b">
        <f t="shared" si="2"/>
        <v>0</v>
      </c>
      <c r="O59" t="b">
        <f t="shared" si="3"/>
        <v>0</v>
      </c>
      <c r="P59" t="b">
        <f t="shared" si="4"/>
        <v>0</v>
      </c>
      <c r="Q59" t="b">
        <f t="shared" si="5"/>
        <v>0</v>
      </c>
      <c r="R59" t="b">
        <f t="shared" si="6"/>
        <v>0</v>
      </c>
      <c r="S59" t="b">
        <f t="shared" si="7"/>
        <v>0</v>
      </c>
      <c r="T59" t="b">
        <f t="shared" si="8"/>
        <v>0</v>
      </c>
    </row>
    <row r="60" spans="1:20" x14ac:dyDescent="0.2">
      <c r="A60" t="s">
        <v>8</v>
      </c>
      <c r="B60" s="5">
        <v>-4.3485170799999997</v>
      </c>
      <c r="C60" s="5">
        <v>74</v>
      </c>
      <c r="D60" s="5" t="s">
        <v>9</v>
      </c>
      <c r="F60">
        <v>0</v>
      </c>
      <c r="G60" s="5">
        <v>0</v>
      </c>
      <c r="H60" s="5">
        <v>0</v>
      </c>
      <c r="I60" s="5">
        <v>0</v>
      </c>
      <c r="J60" t="s">
        <v>91</v>
      </c>
      <c r="K60" s="7">
        <v>1</v>
      </c>
      <c r="L60" t="b">
        <f t="shared" si="0"/>
        <v>0</v>
      </c>
      <c r="M60" t="b">
        <f t="shared" si="1"/>
        <v>0</v>
      </c>
      <c r="N60" t="b">
        <f t="shared" si="2"/>
        <v>0</v>
      </c>
      <c r="O60" t="b">
        <f t="shared" si="3"/>
        <v>0</v>
      </c>
      <c r="P60" t="b">
        <f t="shared" si="4"/>
        <v>0</v>
      </c>
      <c r="Q60" t="b">
        <f t="shared" si="5"/>
        <v>0</v>
      </c>
      <c r="R60" t="b">
        <f t="shared" si="6"/>
        <v>0</v>
      </c>
      <c r="S60" t="b">
        <f t="shared" si="7"/>
        <v>0</v>
      </c>
      <c r="T60" t="b">
        <f t="shared" si="8"/>
        <v>0</v>
      </c>
    </row>
    <row r="61" spans="1:20" x14ac:dyDescent="0.2">
      <c r="A61" t="s">
        <v>8</v>
      </c>
      <c r="B61" s="5">
        <v>-3.7640566149999999</v>
      </c>
      <c r="C61" s="5">
        <v>62</v>
      </c>
      <c r="D61" s="5" t="s">
        <v>9</v>
      </c>
      <c r="F61">
        <v>0</v>
      </c>
      <c r="G61" s="5">
        <v>0</v>
      </c>
      <c r="H61" s="5">
        <v>0</v>
      </c>
      <c r="I61" s="5">
        <v>0</v>
      </c>
      <c r="J61" t="s">
        <v>91</v>
      </c>
      <c r="K61" s="7">
        <v>1</v>
      </c>
      <c r="L61" t="b">
        <f t="shared" si="0"/>
        <v>0</v>
      </c>
      <c r="M61" t="b">
        <f t="shared" si="1"/>
        <v>0</v>
      </c>
      <c r="N61" t="b">
        <f t="shared" si="2"/>
        <v>0</v>
      </c>
      <c r="O61" t="b">
        <f t="shared" si="3"/>
        <v>0</v>
      </c>
      <c r="P61" t="b">
        <f t="shared" si="4"/>
        <v>0</v>
      </c>
      <c r="Q61" t="b">
        <f t="shared" si="5"/>
        <v>0</v>
      </c>
      <c r="R61" t="b">
        <f t="shared" si="6"/>
        <v>0</v>
      </c>
      <c r="S61" t="b">
        <f t="shared" si="7"/>
        <v>0</v>
      </c>
      <c r="T61" t="b">
        <f t="shared" si="8"/>
        <v>0</v>
      </c>
    </row>
    <row r="62" spans="1:20" x14ac:dyDescent="0.2">
      <c r="A62" t="s">
        <v>8</v>
      </c>
      <c r="B62" s="5">
        <v>-3.5628620519999998</v>
      </c>
      <c r="C62" s="5">
        <v>73</v>
      </c>
      <c r="D62" s="5" t="s">
        <v>13</v>
      </c>
      <c r="F62">
        <v>0</v>
      </c>
      <c r="G62" s="5">
        <v>0</v>
      </c>
      <c r="H62" s="5">
        <v>0</v>
      </c>
      <c r="I62" s="5">
        <v>0</v>
      </c>
      <c r="J62" t="s">
        <v>91</v>
      </c>
      <c r="K62" s="7">
        <v>1</v>
      </c>
      <c r="L62" t="b">
        <f t="shared" si="0"/>
        <v>0</v>
      </c>
      <c r="M62" t="b">
        <f t="shared" si="1"/>
        <v>0</v>
      </c>
      <c r="N62" t="b">
        <f t="shared" si="2"/>
        <v>0</v>
      </c>
      <c r="O62" t="b">
        <f t="shared" si="3"/>
        <v>0</v>
      </c>
      <c r="P62" t="b">
        <f t="shared" si="4"/>
        <v>0</v>
      </c>
      <c r="Q62" t="b">
        <f t="shared" si="5"/>
        <v>0</v>
      </c>
      <c r="R62" t="b">
        <f t="shared" si="6"/>
        <v>0</v>
      </c>
      <c r="S62" t="b">
        <f t="shared" si="7"/>
        <v>0</v>
      </c>
      <c r="T62" t="b">
        <f t="shared" si="8"/>
        <v>0</v>
      </c>
    </row>
    <row r="63" spans="1:20" x14ac:dyDescent="0.2">
      <c r="A63" t="s">
        <v>8</v>
      </c>
      <c r="B63" s="5">
        <v>-3.0625151339999999</v>
      </c>
      <c r="C63" s="5">
        <v>74</v>
      </c>
      <c r="D63" s="5" t="s">
        <v>13</v>
      </c>
      <c r="F63">
        <v>0</v>
      </c>
      <c r="G63" s="5">
        <v>0</v>
      </c>
      <c r="H63" s="5">
        <v>0</v>
      </c>
      <c r="I63" s="5">
        <v>0</v>
      </c>
      <c r="J63" t="s">
        <v>91</v>
      </c>
      <c r="K63" s="7">
        <v>1</v>
      </c>
      <c r="L63" t="b">
        <f t="shared" si="0"/>
        <v>0</v>
      </c>
      <c r="M63" t="b">
        <f t="shared" si="1"/>
        <v>0</v>
      </c>
      <c r="N63" t="b">
        <f t="shared" si="2"/>
        <v>0</v>
      </c>
      <c r="O63" t="b">
        <f t="shared" si="3"/>
        <v>0</v>
      </c>
      <c r="P63" t="b">
        <f t="shared" si="4"/>
        <v>0</v>
      </c>
      <c r="Q63" t="b">
        <f t="shared" si="5"/>
        <v>0</v>
      </c>
      <c r="R63" t="b">
        <f t="shared" si="6"/>
        <v>0</v>
      </c>
      <c r="S63" t="b">
        <f t="shared" si="7"/>
        <v>0</v>
      </c>
      <c r="T63" t="b">
        <f t="shared" si="8"/>
        <v>0</v>
      </c>
    </row>
    <row r="64" spans="1:20" x14ac:dyDescent="0.2">
      <c r="A64" t="s">
        <v>8</v>
      </c>
      <c r="B64" s="5">
        <v>-2.9571440099999999</v>
      </c>
      <c r="C64" s="5">
        <v>76</v>
      </c>
      <c r="D64" s="5" t="s">
        <v>13</v>
      </c>
      <c r="F64">
        <v>0</v>
      </c>
      <c r="G64" s="5">
        <v>0</v>
      </c>
      <c r="H64" s="5">
        <v>0</v>
      </c>
      <c r="I64" s="5">
        <v>0</v>
      </c>
      <c r="J64" t="s">
        <v>91</v>
      </c>
      <c r="K64" s="7">
        <v>1</v>
      </c>
      <c r="L64" t="b">
        <f t="shared" si="0"/>
        <v>0</v>
      </c>
      <c r="M64" t="b">
        <f t="shared" si="1"/>
        <v>0</v>
      </c>
      <c r="N64" t="b">
        <f t="shared" si="2"/>
        <v>0</v>
      </c>
      <c r="O64" t="b">
        <f t="shared" si="3"/>
        <v>0</v>
      </c>
      <c r="P64" t="b">
        <f t="shared" si="4"/>
        <v>0</v>
      </c>
      <c r="Q64" t="b">
        <f t="shared" si="5"/>
        <v>0</v>
      </c>
      <c r="R64" t="b">
        <f t="shared" si="6"/>
        <v>0</v>
      </c>
      <c r="S64" t="b">
        <f t="shared" si="7"/>
        <v>0</v>
      </c>
      <c r="T64" t="b">
        <f t="shared" si="8"/>
        <v>0</v>
      </c>
    </row>
    <row r="65" spans="1:20" x14ac:dyDescent="0.2">
      <c r="A65" t="s">
        <v>8</v>
      </c>
      <c r="B65" s="5">
        <v>-2.5948541490000001</v>
      </c>
      <c r="C65" s="5">
        <v>65</v>
      </c>
      <c r="D65" s="5" t="s">
        <v>9</v>
      </c>
      <c r="F65">
        <v>0</v>
      </c>
      <c r="G65" s="5">
        <v>0</v>
      </c>
      <c r="H65" s="5">
        <v>0</v>
      </c>
      <c r="I65" s="5">
        <v>0</v>
      </c>
      <c r="J65" t="s">
        <v>91</v>
      </c>
      <c r="K65" s="7">
        <v>1</v>
      </c>
      <c r="L65" t="b">
        <f t="shared" si="0"/>
        <v>0</v>
      </c>
      <c r="M65" t="b">
        <f t="shared" si="1"/>
        <v>0</v>
      </c>
      <c r="N65" t="b">
        <f t="shared" si="2"/>
        <v>0</v>
      </c>
      <c r="O65" t="b">
        <f t="shared" si="3"/>
        <v>0</v>
      </c>
      <c r="P65" t="b">
        <f t="shared" si="4"/>
        <v>0</v>
      </c>
      <c r="Q65" t="b">
        <f t="shared" si="5"/>
        <v>0</v>
      </c>
      <c r="R65" t="b">
        <f t="shared" si="6"/>
        <v>0</v>
      </c>
      <c r="S65" t="b">
        <f t="shared" si="7"/>
        <v>0</v>
      </c>
      <c r="T65" t="b">
        <f t="shared" si="8"/>
        <v>0</v>
      </c>
    </row>
    <row r="66" spans="1:20" x14ac:dyDescent="0.2">
      <c r="A66" t="s">
        <v>8</v>
      </c>
      <c r="B66" s="5">
        <v>-2.14175468</v>
      </c>
      <c r="C66" s="5">
        <v>71</v>
      </c>
      <c r="D66" s="5" t="s">
        <v>13</v>
      </c>
      <c r="F66">
        <v>0</v>
      </c>
      <c r="G66" s="5">
        <v>0</v>
      </c>
      <c r="H66" s="5">
        <v>0</v>
      </c>
      <c r="I66" s="5">
        <v>0</v>
      </c>
      <c r="J66" t="s">
        <v>91</v>
      </c>
      <c r="K66" s="7">
        <v>1</v>
      </c>
      <c r="L66" t="b">
        <f t="shared" si="0"/>
        <v>0</v>
      </c>
      <c r="M66" t="b">
        <f t="shared" si="1"/>
        <v>0</v>
      </c>
      <c r="N66" t="b">
        <f t="shared" si="2"/>
        <v>0</v>
      </c>
      <c r="O66" t="b">
        <f t="shared" si="3"/>
        <v>0</v>
      </c>
      <c r="P66" t="b">
        <f t="shared" si="4"/>
        <v>0</v>
      </c>
      <c r="Q66" t="b">
        <f t="shared" si="5"/>
        <v>0</v>
      </c>
      <c r="R66" t="b">
        <f t="shared" si="6"/>
        <v>0</v>
      </c>
      <c r="S66" t="b">
        <f t="shared" si="7"/>
        <v>0</v>
      </c>
      <c r="T66" t="b">
        <f t="shared" si="8"/>
        <v>0</v>
      </c>
    </row>
    <row r="67" spans="1:20" x14ac:dyDescent="0.2">
      <c r="A67" t="s">
        <v>8</v>
      </c>
      <c r="B67" s="5">
        <v>-1.7900054729999999</v>
      </c>
      <c r="C67" s="5">
        <v>79</v>
      </c>
      <c r="D67" s="5" t="s">
        <v>9</v>
      </c>
      <c r="F67">
        <v>0</v>
      </c>
      <c r="G67" s="5">
        <v>0</v>
      </c>
      <c r="H67" s="5">
        <v>0</v>
      </c>
      <c r="I67" s="5">
        <v>0</v>
      </c>
      <c r="J67" t="s">
        <v>91</v>
      </c>
      <c r="K67" s="7">
        <v>1</v>
      </c>
      <c r="L67" t="b">
        <f t="shared" ref="L67:L85" si="9">F67=1</f>
        <v>0</v>
      </c>
      <c r="M67" t="b">
        <f t="shared" ref="M67:M85" si="10">G67=1</f>
        <v>0</v>
      </c>
      <c r="N67" t="b">
        <f t="shared" ref="N67:N85" si="11">H67=1</f>
        <v>0</v>
      </c>
      <c r="O67" t="b">
        <f t="shared" ref="O67:O85" si="12">I67=1</f>
        <v>0</v>
      </c>
      <c r="P67" t="b">
        <f t="shared" ref="P67:P85" si="13">OR(M67=TRUE,N67=TRUE,O67=TRUE)</f>
        <v>0</v>
      </c>
      <c r="Q67" t="b">
        <f t="shared" ref="Q67:Q85" si="14">AND(L67=TRUE,P67=TRUE)</f>
        <v>0</v>
      </c>
      <c r="R67" t="b">
        <f t="shared" ref="R67:R85" si="15">F67=0.5</f>
        <v>0</v>
      </c>
      <c r="S67" t="b">
        <f t="shared" ref="S67:S85" si="16">AND(G67=1,H67=1)</f>
        <v>0</v>
      </c>
      <c r="T67" t="b">
        <f t="shared" ref="T67:T85" si="17">AND(R67=TRUE,S67=TRUE)</f>
        <v>0</v>
      </c>
    </row>
    <row r="68" spans="1:20" x14ac:dyDescent="0.2">
      <c r="A68" t="s">
        <v>8</v>
      </c>
      <c r="B68" s="5">
        <v>-1.459569605</v>
      </c>
      <c r="C68" s="5">
        <v>57</v>
      </c>
      <c r="D68" s="5" t="s">
        <v>9</v>
      </c>
      <c r="F68">
        <v>0</v>
      </c>
      <c r="G68" s="5">
        <v>0</v>
      </c>
      <c r="H68" s="5">
        <v>0</v>
      </c>
      <c r="I68" s="5">
        <v>0</v>
      </c>
      <c r="J68" t="s">
        <v>91</v>
      </c>
      <c r="K68" s="7">
        <v>1</v>
      </c>
      <c r="L68" t="b">
        <f t="shared" si="9"/>
        <v>0</v>
      </c>
      <c r="M68" t="b">
        <f t="shared" si="10"/>
        <v>0</v>
      </c>
      <c r="N68" t="b">
        <f t="shared" si="11"/>
        <v>0</v>
      </c>
      <c r="O68" t="b">
        <f t="shared" si="12"/>
        <v>0</v>
      </c>
      <c r="P68" t="b">
        <f t="shared" si="13"/>
        <v>0</v>
      </c>
      <c r="Q68" t="b">
        <f t="shared" si="14"/>
        <v>0</v>
      </c>
      <c r="R68" t="b">
        <f t="shared" si="15"/>
        <v>0</v>
      </c>
      <c r="S68" t="b">
        <f t="shared" si="16"/>
        <v>0</v>
      </c>
      <c r="T68" t="b">
        <f t="shared" si="17"/>
        <v>0</v>
      </c>
    </row>
    <row r="69" spans="1:20" x14ac:dyDescent="0.2">
      <c r="A69" t="s">
        <v>8</v>
      </c>
      <c r="B69" s="5">
        <v>-5.1303870600000002E-2</v>
      </c>
      <c r="C69" s="5">
        <v>72</v>
      </c>
      <c r="D69" s="5" t="s">
        <v>9</v>
      </c>
      <c r="F69">
        <v>0</v>
      </c>
      <c r="G69" s="5">
        <v>0</v>
      </c>
      <c r="H69" s="5">
        <v>0</v>
      </c>
      <c r="I69" s="5">
        <v>0</v>
      </c>
      <c r="J69" t="s">
        <v>91</v>
      </c>
      <c r="K69" s="7">
        <v>1</v>
      </c>
      <c r="L69" t="b">
        <f t="shared" si="9"/>
        <v>0</v>
      </c>
      <c r="M69" t="b">
        <f t="shared" si="10"/>
        <v>0</v>
      </c>
      <c r="N69" t="b">
        <f t="shared" si="11"/>
        <v>0</v>
      </c>
      <c r="O69" t="b">
        <f t="shared" si="12"/>
        <v>0</v>
      </c>
      <c r="P69" t="b">
        <f t="shared" si="13"/>
        <v>0</v>
      </c>
      <c r="Q69" t="b">
        <f t="shared" si="14"/>
        <v>0</v>
      </c>
      <c r="R69" t="b">
        <f t="shared" si="15"/>
        <v>0</v>
      </c>
      <c r="S69" t="b">
        <f t="shared" si="16"/>
        <v>0</v>
      </c>
      <c r="T69" t="b">
        <f t="shared" si="17"/>
        <v>0</v>
      </c>
    </row>
    <row r="70" spans="1:20" x14ac:dyDescent="0.2">
      <c r="A70" t="s">
        <v>8</v>
      </c>
      <c r="B70" s="5">
        <v>6.9434791679999996E-2</v>
      </c>
      <c r="C70" s="5">
        <v>61</v>
      </c>
      <c r="D70" s="5" t="s">
        <v>9</v>
      </c>
      <c r="F70">
        <v>0</v>
      </c>
      <c r="G70" s="5">
        <v>0</v>
      </c>
      <c r="H70" s="5">
        <v>0</v>
      </c>
      <c r="I70" s="5">
        <v>0</v>
      </c>
      <c r="J70" t="s">
        <v>91</v>
      </c>
      <c r="K70" s="7">
        <v>1</v>
      </c>
      <c r="L70" t="b">
        <f t="shared" si="9"/>
        <v>0</v>
      </c>
      <c r="M70" t="b">
        <f t="shared" si="10"/>
        <v>0</v>
      </c>
      <c r="N70" t="b">
        <f t="shared" si="11"/>
        <v>0</v>
      </c>
      <c r="O70" t="b">
        <f t="shared" si="12"/>
        <v>0</v>
      </c>
      <c r="P70" t="b">
        <f t="shared" si="13"/>
        <v>0</v>
      </c>
      <c r="Q70" t="b">
        <f t="shared" si="14"/>
        <v>0</v>
      </c>
      <c r="R70" t="b">
        <f t="shared" si="15"/>
        <v>0</v>
      </c>
      <c r="S70" t="b">
        <f t="shared" si="16"/>
        <v>0</v>
      </c>
      <c r="T70" t="b">
        <f t="shared" si="17"/>
        <v>0</v>
      </c>
    </row>
    <row r="71" spans="1:20" x14ac:dyDescent="0.2">
      <c r="A71" t="s">
        <v>8</v>
      </c>
      <c r="B71" s="5">
        <v>0.91961745130000005</v>
      </c>
      <c r="C71" s="5">
        <v>60</v>
      </c>
      <c r="D71" s="5" t="s">
        <v>9</v>
      </c>
      <c r="E71" t="s">
        <v>94</v>
      </c>
      <c r="F71">
        <v>0</v>
      </c>
      <c r="G71" s="5">
        <v>0</v>
      </c>
      <c r="H71" s="5">
        <v>0</v>
      </c>
      <c r="I71" s="5">
        <v>0</v>
      </c>
      <c r="J71" t="s">
        <v>91</v>
      </c>
      <c r="K71" s="7">
        <v>1</v>
      </c>
      <c r="L71" t="b">
        <f t="shared" si="9"/>
        <v>0</v>
      </c>
      <c r="M71" t="b">
        <f t="shared" si="10"/>
        <v>0</v>
      </c>
      <c r="N71" t="b">
        <f t="shared" si="11"/>
        <v>0</v>
      </c>
      <c r="O71" t="b">
        <f t="shared" si="12"/>
        <v>0</v>
      </c>
      <c r="P71" t="b">
        <f t="shared" si="13"/>
        <v>0</v>
      </c>
      <c r="Q71" t="b">
        <f t="shared" si="14"/>
        <v>0</v>
      </c>
      <c r="R71" t="b">
        <f t="shared" si="15"/>
        <v>0</v>
      </c>
      <c r="S71" t="b">
        <f t="shared" si="16"/>
        <v>0</v>
      </c>
      <c r="T71" t="b">
        <f t="shared" si="17"/>
        <v>0</v>
      </c>
    </row>
    <row r="72" spans="1:20" x14ac:dyDescent="0.2">
      <c r="A72" t="s">
        <v>8</v>
      </c>
      <c r="B72" s="5">
        <v>2.1386801129999999</v>
      </c>
      <c r="C72" s="5">
        <v>71</v>
      </c>
      <c r="D72" s="5" t="s">
        <v>13</v>
      </c>
      <c r="F72">
        <v>0</v>
      </c>
      <c r="G72" s="5">
        <v>0</v>
      </c>
      <c r="H72" s="5">
        <v>0</v>
      </c>
      <c r="I72" s="5">
        <v>0</v>
      </c>
      <c r="J72" t="s">
        <v>91</v>
      </c>
      <c r="K72" s="7">
        <v>1</v>
      </c>
      <c r="L72" t="b">
        <f t="shared" si="9"/>
        <v>0</v>
      </c>
      <c r="M72" t="b">
        <f t="shared" si="10"/>
        <v>0</v>
      </c>
      <c r="N72" t="b">
        <f t="shared" si="11"/>
        <v>0</v>
      </c>
      <c r="O72" t="b">
        <f t="shared" si="12"/>
        <v>0</v>
      </c>
      <c r="P72" t="b">
        <f t="shared" si="13"/>
        <v>0</v>
      </c>
      <c r="Q72" t="b">
        <f t="shared" si="14"/>
        <v>0</v>
      </c>
      <c r="R72" t="b">
        <f t="shared" si="15"/>
        <v>0</v>
      </c>
      <c r="S72" t="b">
        <f t="shared" si="16"/>
        <v>0</v>
      </c>
      <c r="T72" t="b">
        <f t="shared" si="17"/>
        <v>0</v>
      </c>
    </row>
    <row r="73" spans="1:20" x14ac:dyDescent="0.2">
      <c r="A73" t="s">
        <v>8</v>
      </c>
      <c r="B73" s="5">
        <v>-5.9610876189999997</v>
      </c>
      <c r="C73" s="5">
        <v>60</v>
      </c>
      <c r="D73" s="5" t="s">
        <v>13</v>
      </c>
      <c r="F73">
        <v>0</v>
      </c>
      <c r="G73" s="5">
        <v>0</v>
      </c>
      <c r="H73" s="5">
        <v>1</v>
      </c>
      <c r="I73" s="5">
        <v>0</v>
      </c>
      <c r="J73" t="s">
        <v>91</v>
      </c>
      <c r="K73" s="7">
        <v>1</v>
      </c>
      <c r="L73" t="b">
        <f t="shared" si="9"/>
        <v>0</v>
      </c>
      <c r="M73" t="b">
        <f t="shared" si="10"/>
        <v>0</v>
      </c>
      <c r="N73" t="b">
        <f t="shared" si="11"/>
        <v>1</v>
      </c>
      <c r="O73" t="b">
        <f t="shared" si="12"/>
        <v>0</v>
      </c>
      <c r="P73" t="b">
        <f t="shared" si="13"/>
        <v>1</v>
      </c>
      <c r="Q73" t="b">
        <f t="shared" si="14"/>
        <v>0</v>
      </c>
      <c r="R73" t="b">
        <f t="shared" si="15"/>
        <v>0</v>
      </c>
      <c r="S73" t="b">
        <f t="shared" si="16"/>
        <v>0</v>
      </c>
      <c r="T73" t="b">
        <f t="shared" si="17"/>
        <v>0</v>
      </c>
    </row>
    <row r="74" spans="1:20" x14ac:dyDescent="0.2">
      <c r="A74" t="s">
        <v>8</v>
      </c>
      <c r="B74" s="5">
        <v>-1.679247124</v>
      </c>
      <c r="C74" s="5">
        <v>70</v>
      </c>
      <c r="D74" s="5" t="s">
        <v>9</v>
      </c>
      <c r="F74">
        <v>0</v>
      </c>
      <c r="G74" s="5">
        <v>1</v>
      </c>
      <c r="H74" s="5">
        <v>1</v>
      </c>
      <c r="I74" s="5">
        <v>0</v>
      </c>
      <c r="J74" t="s">
        <v>91</v>
      </c>
      <c r="K74" s="7">
        <v>1</v>
      </c>
      <c r="L74" t="b">
        <f t="shared" si="9"/>
        <v>0</v>
      </c>
      <c r="M74" t="b">
        <f t="shared" si="10"/>
        <v>1</v>
      </c>
      <c r="N74" t="b">
        <f t="shared" si="11"/>
        <v>1</v>
      </c>
      <c r="O74" t="b">
        <f t="shared" si="12"/>
        <v>0</v>
      </c>
      <c r="P74" t="b">
        <f t="shared" si="13"/>
        <v>1</v>
      </c>
      <c r="Q74" t="b">
        <f t="shared" si="14"/>
        <v>0</v>
      </c>
      <c r="R74" t="b">
        <f t="shared" si="15"/>
        <v>0</v>
      </c>
      <c r="S74" t="b">
        <f t="shared" si="16"/>
        <v>1</v>
      </c>
      <c r="T74" t="b">
        <f t="shared" si="17"/>
        <v>0</v>
      </c>
    </row>
    <row r="75" spans="1:20" x14ac:dyDescent="0.2">
      <c r="A75" t="s">
        <v>8</v>
      </c>
      <c r="B75" s="5">
        <v>-7.7915592770000002</v>
      </c>
      <c r="C75" s="5">
        <v>62</v>
      </c>
      <c r="D75" s="5" t="s">
        <v>9</v>
      </c>
      <c r="F75">
        <v>0</v>
      </c>
      <c r="G75" s="5">
        <v>0</v>
      </c>
      <c r="H75" s="5">
        <v>0</v>
      </c>
      <c r="I75" s="5">
        <v>1</v>
      </c>
      <c r="J75" t="s">
        <v>91</v>
      </c>
      <c r="K75" s="7">
        <v>1</v>
      </c>
      <c r="L75" t="b">
        <f t="shared" si="9"/>
        <v>0</v>
      </c>
      <c r="M75" t="b">
        <f t="shared" si="10"/>
        <v>0</v>
      </c>
      <c r="N75" t="b">
        <f t="shared" si="11"/>
        <v>0</v>
      </c>
      <c r="O75" t="b">
        <f t="shared" si="12"/>
        <v>1</v>
      </c>
      <c r="P75" t="b">
        <f t="shared" si="13"/>
        <v>1</v>
      </c>
      <c r="Q75" t="b">
        <f t="shared" si="14"/>
        <v>0</v>
      </c>
      <c r="R75" t="b">
        <f t="shared" si="15"/>
        <v>0</v>
      </c>
      <c r="S75" t="b">
        <f t="shared" si="16"/>
        <v>0</v>
      </c>
      <c r="T75" t="b">
        <f t="shared" si="17"/>
        <v>0</v>
      </c>
    </row>
    <row r="76" spans="1:20" x14ac:dyDescent="0.2">
      <c r="A76" t="s">
        <v>8</v>
      </c>
      <c r="B76" s="5">
        <v>-7.2821115900000004</v>
      </c>
      <c r="C76" s="5">
        <v>76</v>
      </c>
      <c r="D76" s="5" t="s">
        <v>9</v>
      </c>
      <c r="F76">
        <v>0</v>
      </c>
      <c r="G76" s="5">
        <v>0</v>
      </c>
      <c r="H76" s="5">
        <v>0</v>
      </c>
      <c r="I76" s="5">
        <v>1</v>
      </c>
      <c r="J76" t="s">
        <v>91</v>
      </c>
      <c r="K76" s="7">
        <v>1</v>
      </c>
      <c r="L76" t="b">
        <f t="shared" si="9"/>
        <v>0</v>
      </c>
      <c r="M76" t="b">
        <f t="shared" si="10"/>
        <v>0</v>
      </c>
      <c r="N76" t="b">
        <f t="shared" si="11"/>
        <v>0</v>
      </c>
      <c r="O76" t="b">
        <f t="shared" si="12"/>
        <v>1</v>
      </c>
      <c r="P76" t="b">
        <f t="shared" si="13"/>
        <v>1</v>
      </c>
      <c r="Q76" t="b">
        <f t="shared" si="14"/>
        <v>0</v>
      </c>
      <c r="R76" t="b">
        <f t="shared" si="15"/>
        <v>0</v>
      </c>
      <c r="S76" t="b">
        <f t="shared" si="16"/>
        <v>0</v>
      </c>
      <c r="T76" t="b">
        <f t="shared" si="17"/>
        <v>0</v>
      </c>
    </row>
    <row r="77" spans="1:20" x14ac:dyDescent="0.2">
      <c r="A77" t="s">
        <v>8</v>
      </c>
      <c r="B77" s="5">
        <v>-2.5812651959999999</v>
      </c>
      <c r="C77" s="5">
        <v>74</v>
      </c>
      <c r="D77" s="5" t="s">
        <v>13</v>
      </c>
      <c r="E77" t="s">
        <v>94</v>
      </c>
      <c r="F77">
        <v>0</v>
      </c>
      <c r="G77" s="5">
        <v>0</v>
      </c>
      <c r="H77" s="5">
        <v>0</v>
      </c>
      <c r="I77" s="5">
        <v>1</v>
      </c>
      <c r="J77" t="s">
        <v>91</v>
      </c>
      <c r="K77" s="7">
        <v>1</v>
      </c>
      <c r="L77" t="b">
        <f t="shared" si="9"/>
        <v>0</v>
      </c>
      <c r="M77" t="b">
        <f t="shared" si="10"/>
        <v>0</v>
      </c>
      <c r="N77" t="b">
        <f t="shared" si="11"/>
        <v>0</v>
      </c>
      <c r="O77" t="b">
        <f t="shared" si="12"/>
        <v>1</v>
      </c>
      <c r="P77" t="b">
        <f t="shared" si="13"/>
        <v>1</v>
      </c>
      <c r="Q77" t="b">
        <f t="shared" si="14"/>
        <v>0</v>
      </c>
      <c r="R77" t="b">
        <f t="shared" si="15"/>
        <v>0</v>
      </c>
      <c r="S77" t="b">
        <f t="shared" si="16"/>
        <v>0</v>
      </c>
      <c r="T77" t="b">
        <f t="shared" si="17"/>
        <v>0</v>
      </c>
    </row>
    <row r="78" spans="1:20" x14ac:dyDescent="0.2">
      <c r="A78" t="s">
        <v>8</v>
      </c>
      <c r="B78" s="5">
        <v>3.9730297220000002</v>
      </c>
      <c r="C78" s="5">
        <v>73</v>
      </c>
      <c r="D78" s="5" t="s">
        <v>9</v>
      </c>
      <c r="F78">
        <v>0</v>
      </c>
      <c r="G78" s="5">
        <v>0</v>
      </c>
      <c r="H78" s="5">
        <v>0</v>
      </c>
      <c r="I78" s="5">
        <v>1</v>
      </c>
      <c r="J78" t="s">
        <v>91</v>
      </c>
      <c r="K78" s="7">
        <v>1</v>
      </c>
      <c r="L78" t="b">
        <f t="shared" si="9"/>
        <v>0</v>
      </c>
      <c r="M78" t="b">
        <f t="shared" si="10"/>
        <v>0</v>
      </c>
      <c r="N78" t="b">
        <f t="shared" si="11"/>
        <v>0</v>
      </c>
      <c r="O78" t="b">
        <f t="shared" si="12"/>
        <v>1</v>
      </c>
      <c r="P78" t="b">
        <f t="shared" si="13"/>
        <v>1</v>
      </c>
      <c r="Q78" t="b">
        <f t="shared" si="14"/>
        <v>0</v>
      </c>
      <c r="R78" t="b">
        <f t="shared" si="15"/>
        <v>0</v>
      </c>
      <c r="S78" t="b">
        <f t="shared" si="16"/>
        <v>0</v>
      </c>
      <c r="T78" t="b">
        <f t="shared" si="17"/>
        <v>0</v>
      </c>
    </row>
    <row r="79" spans="1:20" x14ac:dyDescent="0.2">
      <c r="A79" t="s">
        <v>8</v>
      </c>
      <c r="B79" s="5">
        <v>-3.7593996189999999</v>
      </c>
      <c r="C79" s="5">
        <v>60</v>
      </c>
      <c r="D79" s="5" t="s">
        <v>13</v>
      </c>
      <c r="F79">
        <v>0</v>
      </c>
      <c r="G79" s="5">
        <v>1</v>
      </c>
      <c r="H79" s="5">
        <v>1</v>
      </c>
      <c r="I79" s="5">
        <v>1</v>
      </c>
      <c r="J79" t="s">
        <v>91</v>
      </c>
      <c r="K79" s="7">
        <v>1</v>
      </c>
      <c r="L79" t="b">
        <f t="shared" si="9"/>
        <v>0</v>
      </c>
      <c r="M79" t="b">
        <f t="shared" si="10"/>
        <v>1</v>
      </c>
      <c r="N79" t="b">
        <f t="shared" si="11"/>
        <v>1</v>
      </c>
      <c r="O79" t="b">
        <f t="shared" si="12"/>
        <v>1</v>
      </c>
      <c r="P79" t="b">
        <f t="shared" si="13"/>
        <v>1</v>
      </c>
      <c r="Q79" t="b">
        <f t="shared" si="14"/>
        <v>0</v>
      </c>
      <c r="R79" t="b">
        <f t="shared" si="15"/>
        <v>0</v>
      </c>
      <c r="S79" t="b">
        <f t="shared" si="16"/>
        <v>1</v>
      </c>
      <c r="T79" t="b">
        <f t="shared" si="17"/>
        <v>0</v>
      </c>
    </row>
    <row r="80" spans="1:20" x14ac:dyDescent="0.2">
      <c r="A80" t="s">
        <v>8</v>
      </c>
      <c r="B80" s="5">
        <v>-5.7719640390000002</v>
      </c>
      <c r="C80" s="5">
        <v>51</v>
      </c>
      <c r="D80" s="5" t="s">
        <v>13</v>
      </c>
      <c r="F80">
        <v>0</v>
      </c>
      <c r="G80" s="5">
        <v>0</v>
      </c>
      <c r="H80" s="5">
        <v>0</v>
      </c>
      <c r="I80" s="5">
        <v>0</v>
      </c>
      <c r="J80" t="s">
        <v>91</v>
      </c>
      <c r="K80" s="7">
        <v>1</v>
      </c>
      <c r="L80" t="b">
        <f t="shared" si="9"/>
        <v>0</v>
      </c>
      <c r="M80" t="b">
        <f t="shared" si="10"/>
        <v>0</v>
      </c>
      <c r="N80" t="b">
        <f t="shared" si="11"/>
        <v>0</v>
      </c>
      <c r="O80" t="b">
        <f t="shared" si="12"/>
        <v>0</v>
      </c>
      <c r="P80" t="b">
        <f t="shared" si="13"/>
        <v>0</v>
      </c>
      <c r="Q80" t="b">
        <f t="shared" si="14"/>
        <v>0</v>
      </c>
      <c r="R80" t="b">
        <f t="shared" si="15"/>
        <v>0</v>
      </c>
      <c r="S80" t="b">
        <f t="shared" si="16"/>
        <v>0</v>
      </c>
      <c r="T80" t="b">
        <f t="shared" si="17"/>
        <v>0</v>
      </c>
    </row>
    <row r="81" spans="1:20" x14ac:dyDescent="0.2">
      <c r="A81" t="s">
        <v>8</v>
      </c>
      <c r="B81" s="5">
        <v>-2.495419778</v>
      </c>
      <c r="C81" s="5">
        <v>52</v>
      </c>
      <c r="D81" s="5" t="s">
        <v>9</v>
      </c>
      <c r="F81">
        <v>0</v>
      </c>
      <c r="G81" s="5">
        <v>0</v>
      </c>
      <c r="H81" s="5">
        <v>0</v>
      </c>
      <c r="I81" s="5">
        <v>0</v>
      </c>
      <c r="J81" t="s">
        <v>91</v>
      </c>
      <c r="K81" s="7">
        <v>1</v>
      </c>
      <c r="L81" t="b">
        <f t="shared" si="9"/>
        <v>0</v>
      </c>
      <c r="M81" t="b">
        <f t="shared" si="10"/>
        <v>0</v>
      </c>
      <c r="N81" t="b">
        <f t="shared" si="11"/>
        <v>0</v>
      </c>
      <c r="O81" t="b">
        <f t="shared" si="12"/>
        <v>0</v>
      </c>
      <c r="P81" t="b">
        <f t="shared" si="13"/>
        <v>0</v>
      </c>
      <c r="Q81" t="b">
        <f t="shared" si="14"/>
        <v>0</v>
      </c>
      <c r="R81" t="b">
        <f t="shared" si="15"/>
        <v>0</v>
      </c>
      <c r="S81" t="b">
        <f t="shared" si="16"/>
        <v>0</v>
      </c>
      <c r="T81" t="b">
        <f t="shared" si="17"/>
        <v>0</v>
      </c>
    </row>
    <row r="82" spans="1:20" x14ac:dyDescent="0.2">
      <c r="A82" t="s">
        <v>8</v>
      </c>
      <c r="B82" s="5">
        <v>-1.575004608</v>
      </c>
      <c r="C82" s="5">
        <v>62</v>
      </c>
      <c r="D82" s="5" t="s">
        <v>9</v>
      </c>
      <c r="E82" t="s">
        <v>95</v>
      </c>
      <c r="F82">
        <v>0</v>
      </c>
      <c r="G82" s="5">
        <v>0</v>
      </c>
      <c r="H82" s="5">
        <v>0</v>
      </c>
      <c r="I82" s="5">
        <v>0</v>
      </c>
      <c r="J82" t="s">
        <v>91</v>
      </c>
      <c r="K82" s="7">
        <v>1</v>
      </c>
      <c r="L82" t="b">
        <f t="shared" si="9"/>
        <v>0</v>
      </c>
      <c r="M82" t="b">
        <f t="shared" si="10"/>
        <v>0</v>
      </c>
      <c r="N82" t="b">
        <f t="shared" si="11"/>
        <v>0</v>
      </c>
      <c r="O82" t="b">
        <f t="shared" si="12"/>
        <v>0</v>
      </c>
      <c r="P82" t="b">
        <f t="shared" si="13"/>
        <v>0</v>
      </c>
      <c r="Q82" t="b">
        <f t="shared" si="14"/>
        <v>0</v>
      </c>
      <c r="R82" t="b">
        <f t="shared" si="15"/>
        <v>0</v>
      </c>
      <c r="S82" t="b">
        <f t="shared" si="16"/>
        <v>0</v>
      </c>
      <c r="T82" t="b">
        <f t="shared" si="17"/>
        <v>0</v>
      </c>
    </row>
    <row r="83" spans="1:20" x14ac:dyDescent="0.2">
      <c r="A83" t="s">
        <v>8</v>
      </c>
      <c r="B83" s="5">
        <v>-0.23647876609999999</v>
      </c>
      <c r="C83" s="5">
        <v>41</v>
      </c>
      <c r="D83" s="5" t="s">
        <v>9</v>
      </c>
      <c r="E83" t="s">
        <v>96</v>
      </c>
      <c r="F83">
        <v>0</v>
      </c>
      <c r="G83" s="5">
        <v>0</v>
      </c>
      <c r="H83" s="5">
        <v>0</v>
      </c>
      <c r="I83" s="5">
        <v>0</v>
      </c>
      <c r="J83" t="s">
        <v>91</v>
      </c>
      <c r="K83" s="7">
        <v>1</v>
      </c>
      <c r="L83" t="b">
        <f t="shared" si="9"/>
        <v>0</v>
      </c>
      <c r="M83" t="b">
        <f t="shared" si="10"/>
        <v>0</v>
      </c>
      <c r="N83" t="b">
        <f t="shared" si="11"/>
        <v>0</v>
      </c>
      <c r="O83" t="b">
        <f t="shared" si="12"/>
        <v>0</v>
      </c>
      <c r="P83" t="b">
        <f t="shared" si="13"/>
        <v>0</v>
      </c>
      <c r="Q83" t="b">
        <f t="shared" si="14"/>
        <v>0</v>
      </c>
      <c r="R83" t="b">
        <f t="shared" si="15"/>
        <v>0</v>
      </c>
      <c r="S83" t="b">
        <f t="shared" si="16"/>
        <v>0</v>
      </c>
      <c r="T83" t="b">
        <f t="shared" si="17"/>
        <v>0</v>
      </c>
    </row>
    <row r="84" spans="1:20" x14ac:dyDescent="0.2">
      <c r="A84" t="s">
        <v>8</v>
      </c>
      <c r="B84" s="5">
        <v>-6.9253468600000003</v>
      </c>
      <c r="C84" s="5">
        <v>43</v>
      </c>
      <c r="D84" s="5" t="s">
        <v>9</v>
      </c>
      <c r="F84">
        <v>0</v>
      </c>
      <c r="G84" s="5">
        <v>0</v>
      </c>
      <c r="H84" s="5">
        <v>1</v>
      </c>
      <c r="I84" s="5">
        <v>0</v>
      </c>
      <c r="J84" t="s">
        <v>91</v>
      </c>
      <c r="K84" s="7">
        <v>1</v>
      </c>
      <c r="L84" t="b">
        <f t="shared" si="9"/>
        <v>0</v>
      </c>
      <c r="M84" t="b">
        <f t="shared" si="10"/>
        <v>0</v>
      </c>
      <c r="N84" t="b">
        <f t="shared" si="11"/>
        <v>1</v>
      </c>
      <c r="O84" t="b">
        <f t="shared" si="12"/>
        <v>0</v>
      </c>
      <c r="P84" t="b">
        <f t="shared" si="13"/>
        <v>1</v>
      </c>
      <c r="Q84" t="b">
        <f t="shared" si="14"/>
        <v>0</v>
      </c>
      <c r="R84" t="b">
        <f t="shared" si="15"/>
        <v>0</v>
      </c>
      <c r="S84" t="b">
        <f t="shared" si="16"/>
        <v>0</v>
      </c>
      <c r="T84" t="b">
        <f t="shared" si="17"/>
        <v>0</v>
      </c>
    </row>
    <row r="85" spans="1:20" x14ac:dyDescent="0.2">
      <c r="A85" t="s">
        <v>8</v>
      </c>
      <c r="B85" s="5">
        <v>-3.858069446</v>
      </c>
      <c r="C85" s="5">
        <v>40</v>
      </c>
      <c r="D85" s="5" t="s">
        <v>9</v>
      </c>
      <c r="F85">
        <v>0</v>
      </c>
      <c r="G85" s="5">
        <v>1</v>
      </c>
      <c r="H85" s="5">
        <v>1</v>
      </c>
      <c r="I85" s="5">
        <v>0</v>
      </c>
      <c r="J85" t="s">
        <v>91</v>
      </c>
      <c r="K85" s="7">
        <v>1</v>
      </c>
      <c r="L85" t="b">
        <f t="shared" si="9"/>
        <v>0</v>
      </c>
      <c r="M85" t="b">
        <f t="shared" si="10"/>
        <v>1</v>
      </c>
      <c r="N85" t="b">
        <f t="shared" si="11"/>
        <v>1</v>
      </c>
      <c r="O85" t="b">
        <f t="shared" si="12"/>
        <v>0</v>
      </c>
      <c r="P85" t="b">
        <f t="shared" si="13"/>
        <v>1</v>
      </c>
      <c r="Q85" t="b">
        <f t="shared" si="14"/>
        <v>0</v>
      </c>
      <c r="R85" t="b">
        <f t="shared" si="15"/>
        <v>0</v>
      </c>
      <c r="S85" t="b">
        <f t="shared" si="16"/>
        <v>1</v>
      </c>
      <c r="T85" t="b">
        <f t="shared" si="17"/>
        <v>0</v>
      </c>
    </row>
    <row r="87" spans="1:20" x14ac:dyDescent="0.2">
      <c r="A87" s="4" t="s">
        <v>254</v>
      </c>
    </row>
    <row r="88" spans="1:20" x14ac:dyDescent="0.2">
      <c r="A88" s="15" t="s">
        <v>122</v>
      </c>
      <c r="B88" s="15" t="s">
        <v>116</v>
      </c>
    </row>
    <row r="89" spans="1:20" x14ac:dyDescent="0.2">
      <c r="A89" s="15" t="s">
        <v>112</v>
      </c>
      <c r="B89" t="s">
        <v>114</v>
      </c>
      <c r="C89" t="s">
        <v>115</v>
      </c>
      <c r="D89" t="s">
        <v>113</v>
      </c>
      <c r="F89" s="4" t="s">
        <v>124</v>
      </c>
      <c r="G89">
        <v>32</v>
      </c>
    </row>
    <row r="90" spans="1:20" x14ac:dyDescent="0.2">
      <c r="A90" s="16" t="s">
        <v>8</v>
      </c>
      <c r="B90">
        <v>42</v>
      </c>
      <c r="D90">
        <v>42</v>
      </c>
      <c r="F90" s="4" t="s">
        <v>125</v>
      </c>
      <c r="G90">
        <v>0</v>
      </c>
    </row>
    <row r="91" spans="1:20" x14ac:dyDescent="0.2">
      <c r="A91" s="16" t="s">
        <v>16</v>
      </c>
      <c r="B91">
        <v>10</v>
      </c>
      <c r="C91">
        <v>32</v>
      </c>
      <c r="D91">
        <v>42</v>
      </c>
      <c r="F91" s="4" t="s">
        <v>126</v>
      </c>
      <c r="G91">
        <v>42</v>
      </c>
    </row>
    <row r="92" spans="1:20" x14ac:dyDescent="0.2">
      <c r="A92" s="16" t="s">
        <v>113</v>
      </c>
      <c r="B92">
        <v>52</v>
      </c>
      <c r="C92">
        <v>32</v>
      </c>
      <c r="D92">
        <v>84</v>
      </c>
      <c r="F92" s="4" t="s">
        <v>127</v>
      </c>
      <c r="G92">
        <v>10</v>
      </c>
    </row>
    <row r="94" spans="1:20" x14ac:dyDescent="0.2">
      <c r="A94" s="4" t="s">
        <v>99</v>
      </c>
      <c r="B94" s="27">
        <f>G89/(G89+G92)</f>
        <v>0.76190476190476186</v>
      </c>
    </row>
    <row r="95" spans="1:20" x14ac:dyDescent="0.2">
      <c r="A95" s="4" t="s">
        <v>123</v>
      </c>
      <c r="B95" s="27">
        <f>G91/(G91+G90)</f>
        <v>1</v>
      </c>
    </row>
    <row r="98" spans="1:7" x14ac:dyDescent="0.2">
      <c r="A98" s="4" t="s">
        <v>255</v>
      </c>
    </row>
    <row r="99" spans="1:7" x14ac:dyDescent="0.2">
      <c r="A99" s="15" t="s">
        <v>122</v>
      </c>
      <c r="B99" s="15" t="s">
        <v>116</v>
      </c>
    </row>
    <row r="100" spans="1:7" x14ac:dyDescent="0.2">
      <c r="A100" s="15" t="s">
        <v>112</v>
      </c>
      <c r="B100" t="s">
        <v>114</v>
      </c>
      <c r="C100" t="s">
        <v>113</v>
      </c>
      <c r="F100" s="4" t="s">
        <v>124</v>
      </c>
      <c r="G100">
        <v>0</v>
      </c>
    </row>
    <row r="101" spans="1:7" x14ac:dyDescent="0.2">
      <c r="A101" s="16" t="s">
        <v>8</v>
      </c>
      <c r="B101">
        <v>42</v>
      </c>
      <c r="C101">
        <v>42</v>
      </c>
      <c r="F101" s="4" t="s">
        <v>125</v>
      </c>
      <c r="G101">
        <v>0</v>
      </c>
    </row>
    <row r="102" spans="1:7" x14ac:dyDescent="0.2">
      <c r="A102" s="16" t="s">
        <v>16</v>
      </c>
      <c r="B102">
        <v>42</v>
      </c>
      <c r="C102">
        <v>42</v>
      </c>
      <c r="F102" s="4" t="s">
        <v>126</v>
      </c>
      <c r="G102">
        <v>42</v>
      </c>
    </row>
    <row r="103" spans="1:7" x14ac:dyDescent="0.2">
      <c r="A103" s="16" t="s">
        <v>113</v>
      </c>
      <c r="B103">
        <v>84</v>
      </c>
      <c r="C103">
        <v>84</v>
      </c>
      <c r="F103" s="4" t="s">
        <v>127</v>
      </c>
      <c r="G103">
        <v>42</v>
      </c>
    </row>
    <row r="105" spans="1:7" x14ac:dyDescent="0.2">
      <c r="A105" s="4" t="s">
        <v>123</v>
      </c>
      <c r="B105" s="27">
        <f>G102/(G102+G101)</f>
        <v>1</v>
      </c>
    </row>
    <row r="106" spans="1:7" x14ac:dyDescent="0.2">
      <c r="A106" s="4" t="s">
        <v>99</v>
      </c>
      <c r="B106" s="27">
        <f>G100/(G100+G103)</f>
        <v>0</v>
      </c>
    </row>
  </sheetData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E493F-0AE1-7642-A84B-5E8E347C1085}">
  <dimension ref="A1:T167"/>
  <sheetViews>
    <sheetView topLeftCell="A117" workbookViewId="0">
      <selection activeCell="F147" sqref="F147"/>
    </sheetView>
  </sheetViews>
  <sheetFormatPr baseColWidth="10" defaultRowHeight="16" x14ac:dyDescent="0.2"/>
  <cols>
    <col min="1" max="1" width="13" bestFit="1" customWidth="1"/>
    <col min="2" max="2" width="16" bestFit="1" customWidth="1"/>
    <col min="3" max="3" width="5.33203125" bestFit="1" customWidth="1"/>
    <col min="4" max="4" width="10.5" bestFit="1" customWidth="1"/>
    <col min="5" max="5" width="55.6640625" customWidth="1"/>
    <col min="8" max="8" width="12.6640625" customWidth="1"/>
    <col min="9" max="9" width="12.83203125" customWidth="1"/>
    <col min="10" max="10" width="16.1640625" customWidth="1"/>
    <col min="11" max="11" width="9.5" customWidth="1"/>
  </cols>
  <sheetData>
    <row r="1" spans="1:20" ht="51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11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92</v>
      </c>
      <c r="K1" s="84" t="s">
        <v>121</v>
      </c>
      <c r="L1" s="62" t="s">
        <v>101</v>
      </c>
      <c r="M1" s="62" t="s">
        <v>103</v>
      </c>
      <c r="N1" s="62" t="s">
        <v>104</v>
      </c>
      <c r="O1" s="62" t="s">
        <v>105</v>
      </c>
      <c r="P1" s="62" t="s">
        <v>256</v>
      </c>
      <c r="Q1" s="62" t="s">
        <v>251</v>
      </c>
      <c r="R1" s="91" t="s">
        <v>109</v>
      </c>
      <c r="S1" s="91" t="s">
        <v>176</v>
      </c>
      <c r="T1" s="91" t="s">
        <v>253</v>
      </c>
    </row>
    <row r="2" spans="1:20" x14ac:dyDescent="0.2">
      <c r="A2" s="10" t="s">
        <v>8</v>
      </c>
      <c r="B2" s="10"/>
      <c r="C2" s="10">
        <v>72</v>
      </c>
      <c r="D2" s="10" t="s">
        <v>9</v>
      </c>
      <c r="E2" s="10" t="s">
        <v>10</v>
      </c>
      <c r="F2" s="10">
        <v>0</v>
      </c>
      <c r="G2" s="10">
        <v>1</v>
      </c>
      <c r="H2" s="10">
        <v>0</v>
      </c>
      <c r="I2" s="10">
        <v>0</v>
      </c>
      <c r="J2" s="10" t="s">
        <v>22</v>
      </c>
      <c r="K2" s="10">
        <v>1</v>
      </c>
      <c r="L2" t="b">
        <f>F2=1</f>
        <v>0</v>
      </c>
      <c r="M2" t="b">
        <f>G2=1</f>
        <v>1</v>
      </c>
      <c r="N2" t="b">
        <f>H2=1</f>
        <v>0</v>
      </c>
      <c r="O2" t="b">
        <f>I2=1</f>
        <v>0</v>
      </c>
      <c r="P2" t="b">
        <f>OR(M2=TRUE,N2=TRUE,O2=TRUE)</f>
        <v>1</v>
      </c>
      <c r="Q2" t="b">
        <f>AND(L2=TRUE,P2=TRUE)</f>
        <v>0</v>
      </c>
      <c r="R2" t="b">
        <f>F2=0.5</f>
        <v>0</v>
      </c>
      <c r="S2" t="b">
        <f>AND(M2=TRUE,N2=TRUE)</f>
        <v>0</v>
      </c>
      <c r="T2" t="b">
        <f>AND(R2=TRUE,S2=TRUE)</f>
        <v>0</v>
      </c>
    </row>
    <row r="3" spans="1:20" x14ac:dyDescent="0.2">
      <c r="A3" s="10" t="s">
        <v>8</v>
      </c>
      <c r="B3" s="10"/>
      <c r="C3" s="10">
        <v>79</v>
      </c>
      <c r="D3" s="10" t="s">
        <v>9</v>
      </c>
      <c r="E3" s="10" t="s">
        <v>12</v>
      </c>
      <c r="F3" s="10">
        <v>0</v>
      </c>
      <c r="G3" s="10">
        <v>0</v>
      </c>
      <c r="H3" s="10">
        <v>0</v>
      </c>
      <c r="I3" s="10">
        <v>0</v>
      </c>
      <c r="J3" s="10" t="s">
        <v>22</v>
      </c>
      <c r="K3" s="10">
        <v>1</v>
      </c>
      <c r="L3" t="b">
        <f t="shared" ref="L3:L66" si="0">F3=1</f>
        <v>0</v>
      </c>
      <c r="M3" t="b">
        <f t="shared" ref="M3:M66" si="1">G3=1</f>
        <v>0</v>
      </c>
      <c r="N3" t="b">
        <f t="shared" ref="N3:N66" si="2">H3=1</f>
        <v>0</v>
      </c>
      <c r="O3" t="b">
        <f t="shared" ref="O3:O66" si="3">I3=1</f>
        <v>0</v>
      </c>
      <c r="P3" t="b">
        <f t="shared" ref="P3:P66" si="4">OR(M3=TRUE,N3=TRUE,O3=TRUE)</f>
        <v>0</v>
      </c>
      <c r="Q3" t="b">
        <f t="shared" ref="Q3:Q66" si="5">AND(L3=TRUE,P3=TRUE)</f>
        <v>0</v>
      </c>
      <c r="R3" t="b">
        <f t="shared" ref="R3:R66" si="6">F3=0.5</f>
        <v>0</v>
      </c>
      <c r="S3" t="b">
        <f t="shared" ref="S3:S66" si="7">AND(M3=TRUE,N3=TRUE)</f>
        <v>0</v>
      </c>
      <c r="T3" t="b">
        <f t="shared" ref="T3:T66" si="8">AND(R3=TRUE,S3=TRUE)</f>
        <v>0</v>
      </c>
    </row>
    <row r="4" spans="1:20" x14ac:dyDescent="0.2">
      <c r="A4" s="10" t="s">
        <v>8</v>
      </c>
      <c r="B4" s="10"/>
      <c r="C4" s="10">
        <v>55</v>
      </c>
      <c r="D4" s="10" t="s">
        <v>9</v>
      </c>
      <c r="E4" s="10" t="s">
        <v>10</v>
      </c>
      <c r="F4" s="10">
        <v>0.5</v>
      </c>
      <c r="G4" s="10">
        <v>1</v>
      </c>
      <c r="H4" s="10">
        <v>0</v>
      </c>
      <c r="I4" s="10">
        <v>1</v>
      </c>
      <c r="J4" s="10" t="s">
        <v>22</v>
      </c>
      <c r="K4" s="10">
        <v>1</v>
      </c>
      <c r="L4" t="b">
        <f t="shared" si="0"/>
        <v>0</v>
      </c>
      <c r="M4" t="b">
        <f t="shared" si="1"/>
        <v>1</v>
      </c>
      <c r="N4" t="b">
        <f t="shared" si="2"/>
        <v>0</v>
      </c>
      <c r="O4" t="b">
        <f t="shared" si="3"/>
        <v>1</v>
      </c>
      <c r="P4" t="b">
        <f t="shared" si="4"/>
        <v>1</v>
      </c>
      <c r="Q4" t="b">
        <f t="shared" si="5"/>
        <v>0</v>
      </c>
      <c r="R4" t="b">
        <f t="shared" si="6"/>
        <v>1</v>
      </c>
      <c r="S4" t="b">
        <f t="shared" si="7"/>
        <v>0</v>
      </c>
      <c r="T4" t="b">
        <f t="shared" si="8"/>
        <v>0</v>
      </c>
    </row>
    <row r="5" spans="1:20" x14ac:dyDescent="0.2">
      <c r="A5" s="10" t="s">
        <v>8</v>
      </c>
      <c r="B5" s="10"/>
      <c r="C5" s="10">
        <v>61</v>
      </c>
      <c r="D5" s="10" t="s">
        <v>9</v>
      </c>
      <c r="E5" s="10" t="s">
        <v>10</v>
      </c>
      <c r="F5" s="10">
        <v>0</v>
      </c>
      <c r="G5" s="10">
        <v>1</v>
      </c>
      <c r="H5" s="10">
        <v>0</v>
      </c>
      <c r="I5" s="10">
        <v>1</v>
      </c>
      <c r="J5" s="10" t="s">
        <v>22</v>
      </c>
      <c r="K5" s="10">
        <v>1</v>
      </c>
      <c r="L5" t="b">
        <f t="shared" si="0"/>
        <v>0</v>
      </c>
      <c r="M5" t="b">
        <f t="shared" si="1"/>
        <v>1</v>
      </c>
      <c r="N5" t="b">
        <f t="shared" si="2"/>
        <v>0</v>
      </c>
      <c r="O5" t="b">
        <f t="shared" si="3"/>
        <v>1</v>
      </c>
      <c r="P5" t="b">
        <f t="shared" si="4"/>
        <v>1</v>
      </c>
      <c r="Q5" t="b">
        <f t="shared" si="5"/>
        <v>0</v>
      </c>
      <c r="R5" t="b">
        <f t="shared" si="6"/>
        <v>0</v>
      </c>
      <c r="S5" t="b">
        <f t="shared" si="7"/>
        <v>0</v>
      </c>
      <c r="T5" t="b">
        <f t="shared" si="8"/>
        <v>0</v>
      </c>
    </row>
    <row r="6" spans="1:20" x14ac:dyDescent="0.2">
      <c r="A6" s="10" t="s">
        <v>8</v>
      </c>
      <c r="B6" s="10"/>
      <c r="C6" s="10">
        <v>46</v>
      </c>
      <c r="D6" s="10" t="s">
        <v>13</v>
      </c>
      <c r="E6" s="10" t="s">
        <v>14</v>
      </c>
      <c r="F6" s="10">
        <v>0</v>
      </c>
      <c r="G6" s="10">
        <v>0</v>
      </c>
      <c r="H6" s="10">
        <v>0</v>
      </c>
      <c r="I6" s="10">
        <v>0</v>
      </c>
      <c r="J6" s="10" t="s">
        <v>22</v>
      </c>
      <c r="K6" s="10">
        <v>1</v>
      </c>
      <c r="L6" t="b">
        <f t="shared" si="0"/>
        <v>0</v>
      </c>
      <c r="M6" t="b">
        <f t="shared" si="1"/>
        <v>0</v>
      </c>
      <c r="N6" t="b">
        <f t="shared" si="2"/>
        <v>0</v>
      </c>
      <c r="O6" t="b">
        <f t="shared" si="3"/>
        <v>0</v>
      </c>
      <c r="P6" t="b">
        <f t="shared" si="4"/>
        <v>0</v>
      </c>
      <c r="Q6" t="b">
        <f t="shared" si="5"/>
        <v>0</v>
      </c>
      <c r="R6" t="b">
        <f t="shared" si="6"/>
        <v>0</v>
      </c>
      <c r="S6" t="b">
        <f t="shared" si="7"/>
        <v>0</v>
      </c>
      <c r="T6" t="b">
        <f t="shared" si="8"/>
        <v>0</v>
      </c>
    </row>
    <row r="7" spans="1:20" x14ac:dyDescent="0.2">
      <c r="A7" s="10" t="s">
        <v>8</v>
      </c>
      <c r="B7" s="10"/>
      <c r="C7" s="10">
        <v>80</v>
      </c>
      <c r="D7" s="10" t="s">
        <v>9</v>
      </c>
      <c r="E7" s="10" t="s">
        <v>15</v>
      </c>
      <c r="F7" s="10">
        <v>0</v>
      </c>
      <c r="G7" s="10">
        <v>1</v>
      </c>
      <c r="H7" s="10">
        <v>0</v>
      </c>
      <c r="I7" s="10">
        <v>0</v>
      </c>
      <c r="J7" s="10" t="s">
        <v>22</v>
      </c>
      <c r="K7" s="10">
        <v>1</v>
      </c>
      <c r="L7" t="b">
        <f t="shared" si="0"/>
        <v>0</v>
      </c>
      <c r="M7" t="b">
        <f t="shared" si="1"/>
        <v>1</v>
      </c>
      <c r="N7" t="b">
        <f t="shared" si="2"/>
        <v>0</v>
      </c>
      <c r="O7" t="b">
        <f t="shared" si="3"/>
        <v>0</v>
      </c>
      <c r="P7" t="b">
        <f t="shared" si="4"/>
        <v>1</v>
      </c>
      <c r="Q7" t="b">
        <f t="shared" si="5"/>
        <v>0</v>
      </c>
      <c r="R7" t="b">
        <f t="shared" si="6"/>
        <v>0</v>
      </c>
      <c r="S7" t="b">
        <f t="shared" si="7"/>
        <v>0</v>
      </c>
      <c r="T7" t="b">
        <f t="shared" si="8"/>
        <v>0</v>
      </c>
    </row>
    <row r="8" spans="1:20" x14ac:dyDescent="0.2">
      <c r="A8" s="10" t="s">
        <v>8</v>
      </c>
      <c r="B8" s="10"/>
      <c r="C8" s="10">
        <v>70</v>
      </c>
      <c r="D8" s="10" t="s">
        <v>13</v>
      </c>
      <c r="E8" s="10" t="s">
        <v>15</v>
      </c>
      <c r="F8" s="10">
        <v>0</v>
      </c>
      <c r="G8" s="10">
        <v>0</v>
      </c>
      <c r="H8" s="10">
        <v>0</v>
      </c>
      <c r="I8" s="10">
        <v>0</v>
      </c>
      <c r="J8" s="10" t="s">
        <v>22</v>
      </c>
      <c r="K8" s="10">
        <v>1</v>
      </c>
      <c r="L8" t="b">
        <f t="shared" si="0"/>
        <v>0</v>
      </c>
      <c r="M8" t="b">
        <f t="shared" si="1"/>
        <v>0</v>
      </c>
      <c r="N8" t="b">
        <f t="shared" si="2"/>
        <v>0</v>
      </c>
      <c r="O8" t="b">
        <f t="shared" si="3"/>
        <v>0</v>
      </c>
      <c r="P8" t="b">
        <f t="shared" si="4"/>
        <v>0</v>
      </c>
      <c r="Q8" t="b">
        <f t="shared" si="5"/>
        <v>0</v>
      </c>
      <c r="R8" t="b">
        <f t="shared" si="6"/>
        <v>0</v>
      </c>
      <c r="S8" t="b">
        <f t="shared" si="7"/>
        <v>0</v>
      </c>
      <c r="T8" t="b">
        <f t="shared" si="8"/>
        <v>0</v>
      </c>
    </row>
    <row r="9" spans="1:20" x14ac:dyDescent="0.2">
      <c r="A9" s="10" t="s">
        <v>8</v>
      </c>
      <c r="B9" s="10"/>
      <c r="C9" s="10">
        <v>87</v>
      </c>
      <c r="D9" s="10" t="s">
        <v>13</v>
      </c>
      <c r="E9" s="10" t="s">
        <v>10</v>
      </c>
      <c r="F9" s="10">
        <v>0</v>
      </c>
      <c r="G9" s="10">
        <v>1</v>
      </c>
      <c r="H9" s="10">
        <v>1</v>
      </c>
      <c r="I9" s="10">
        <v>0</v>
      </c>
      <c r="J9" s="10" t="s">
        <v>22</v>
      </c>
      <c r="K9" s="10">
        <v>1</v>
      </c>
      <c r="L9" t="b">
        <f t="shared" si="0"/>
        <v>0</v>
      </c>
      <c r="M9" t="b">
        <f t="shared" si="1"/>
        <v>1</v>
      </c>
      <c r="N9" t="b">
        <f t="shared" si="2"/>
        <v>1</v>
      </c>
      <c r="O9" t="b">
        <f t="shared" si="3"/>
        <v>0</v>
      </c>
      <c r="P9" t="b">
        <f t="shared" si="4"/>
        <v>1</v>
      </c>
      <c r="Q9" t="b">
        <f t="shared" si="5"/>
        <v>0</v>
      </c>
      <c r="R9" t="b">
        <f t="shared" si="6"/>
        <v>0</v>
      </c>
      <c r="S9" t="b">
        <f t="shared" si="7"/>
        <v>1</v>
      </c>
      <c r="T9" t="b">
        <f t="shared" si="8"/>
        <v>0</v>
      </c>
    </row>
    <row r="10" spans="1:20" x14ac:dyDescent="0.2">
      <c r="A10" s="20" t="s">
        <v>16</v>
      </c>
      <c r="B10" s="20"/>
      <c r="C10" s="20">
        <v>76</v>
      </c>
      <c r="D10" s="20" t="s">
        <v>9</v>
      </c>
      <c r="E10" s="20"/>
      <c r="F10" s="20">
        <v>0.5</v>
      </c>
      <c r="G10" s="20">
        <v>1</v>
      </c>
      <c r="H10" s="20">
        <v>1</v>
      </c>
      <c r="I10" s="20">
        <v>0</v>
      </c>
      <c r="J10" s="20" t="s">
        <v>22</v>
      </c>
      <c r="K10" s="10">
        <v>1</v>
      </c>
      <c r="L10" t="b">
        <f t="shared" si="0"/>
        <v>0</v>
      </c>
      <c r="M10" t="b">
        <f t="shared" si="1"/>
        <v>1</v>
      </c>
      <c r="N10" t="b">
        <f t="shared" si="2"/>
        <v>1</v>
      </c>
      <c r="O10" t="b">
        <f t="shared" si="3"/>
        <v>0</v>
      </c>
      <c r="P10" t="b">
        <f t="shared" si="4"/>
        <v>1</v>
      </c>
      <c r="Q10" t="b">
        <f t="shared" si="5"/>
        <v>0</v>
      </c>
      <c r="R10" t="b">
        <f t="shared" si="6"/>
        <v>1</v>
      </c>
      <c r="S10" t="b">
        <f t="shared" si="7"/>
        <v>1</v>
      </c>
      <c r="T10" t="b">
        <f t="shared" si="8"/>
        <v>1</v>
      </c>
    </row>
    <row r="11" spans="1:20" x14ac:dyDescent="0.2">
      <c r="A11" s="10" t="s">
        <v>16</v>
      </c>
      <c r="B11" s="10"/>
      <c r="C11" s="10">
        <v>67</v>
      </c>
      <c r="D11" s="10" t="s">
        <v>9</v>
      </c>
      <c r="E11" s="10"/>
      <c r="F11" s="10">
        <v>1</v>
      </c>
      <c r="G11" s="10">
        <v>0.5</v>
      </c>
      <c r="H11" s="10">
        <v>0</v>
      </c>
      <c r="I11" s="10">
        <v>0</v>
      </c>
      <c r="J11" s="10" t="s">
        <v>22</v>
      </c>
      <c r="K11" s="10">
        <v>1</v>
      </c>
      <c r="L11" t="b">
        <f t="shared" si="0"/>
        <v>1</v>
      </c>
      <c r="M11" t="b">
        <f t="shared" si="1"/>
        <v>0</v>
      </c>
      <c r="N11" t="b">
        <f t="shared" si="2"/>
        <v>0</v>
      </c>
      <c r="O11" t="b">
        <f t="shared" si="3"/>
        <v>0</v>
      </c>
      <c r="P11" t="b">
        <f t="shared" si="4"/>
        <v>0</v>
      </c>
      <c r="Q11" t="b">
        <f t="shared" si="5"/>
        <v>0</v>
      </c>
      <c r="R11" t="b">
        <f t="shared" si="6"/>
        <v>0</v>
      </c>
      <c r="S11" t="b">
        <f t="shared" si="7"/>
        <v>0</v>
      </c>
      <c r="T11" t="b">
        <f t="shared" si="8"/>
        <v>0</v>
      </c>
    </row>
    <row r="12" spans="1:20" x14ac:dyDescent="0.2">
      <c r="A12" s="10" t="s">
        <v>16</v>
      </c>
      <c r="B12" s="10"/>
      <c r="C12" s="10">
        <v>67</v>
      </c>
      <c r="D12" s="10" t="s">
        <v>9</v>
      </c>
      <c r="E12" s="10"/>
      <c r="F12" s="10">
        <v>1</v>
      </c>
      <c r="G12" s="10">
        <v>0</v>
      </c>
      <c r="H12" s="10">
        <v>0</v>
      </c>
      <c r="I12" s="10">
        <v>0</v>
      </c>
      <c r="J12" s="10" t="s">
        <v>22</v>
      </c>
      <c r="K12" s="10">
        <v>1</v>
      </c>
      <c r="L12" t="b">
        <f t="shared" si="0"/>
        <v>1</v>
      </c>
      <c r="M12" t="b">
        <f t="shared" si="1"/>
        <v>0</v>
      </c>
      <c r="N12" t="b">
        <f t="shared" si="2"/>
        <v>0</v>
      </c>
      <c r="O12" t="b">
        <f t="shared" si="3"/>
        <v>0</v>
      </c>
      <c r="P12" t="b">
        <f t="shared" si="4"/>
        <v>0</v>
      </c>
      <c r="Q12" t="b">
        <f t="shared" si="5"/>
        <v>0</v>
      </c>
      <c r="R12" t="b">
        <f t="shared" si="6"/>
        <v>0</v>
      </c>
      <c r="S12" t="b">
        <f t="shared" si="7"/>
        <v>0</v>
      </c>
      <c r="T12" t="b">
        <f t="shared" si="8"/>
        <v>0</v>
      </c>
    </row>
    <row r="13" spans="1:20" x14ac:dyDescent="0.2">
      <c r="A13" s="21" t="s">
        <v>16</v>
      </c>
      <c r="B13" s="21"/>
      <c r="C13" s="21">
        <v>55</v>
      </c>
      <c r="D13" s="21" t="s">
        <v>9</v>
      </c>
      <c r="E13" s="21"/>
      <c r="F13" s="21">
        <v>1</v>
      </c>
      <c r="G13" s="21">
        <v>1</v>
      </c>
      <c r="H13" s="21">
        <v>1</v>
      </c>
      <c r="I13" s="21">
        <v>1</v>
      </c>
      <c r="J13" s="21" t="s">
        <v>22</v>
      </c>
      <c r="K13" s="10">
        <v>1</v>
      </c>
      <c r="L13" t="b">
        <f t="shared" si="0"/>
        <v>1</v>
      </c>
      <c r="M13" t="b">
        <f t="shared" si="1"/>
        <v>1</v>
      </c>
      <c r="N13" t="b">
        <f t="shared" si="2"/>
        <v>1</v>
      </c>
      <c r="O13" t="b">
        <f t="shared" si="3"/>
        <v>1</v>
      </c>
      <c r="P13" t="b">
        <f t="shared" si="4"/>
        <v>1</v>
      </c>
      <c r="Q13" t="b">
        <f t="shared" si="5"/>
        <v>1</v>
      </c>
      <c r="R13" t="b">
        <f t="shared" si="6"/>
        <v>0</v>
      </c>
      <c r="S13" t="b">
        <f t="shared" si="7"/>
        <v>1</v>
      </c>
      <c r="T13" t="b">
        <f t="shared" si="8"/>
        <v>0</v>
      </c>
    </row>
    <row r="14" spans="1:20" x14ac:dyDescent="0.2">
      <c r="A14" s="21" t="s">
        <v>16</v>
      </c>
      <c r="B14" s="21"/>
      <c r="C14" s="21">
        <v>67</v>
      </c>
      <c r="D14" s="21" t="s">
        <v>9</v>
      </c>
      <c r="E14" s="21" t="s">
        <v>17</v>
      </c>
      <c r="F14" s="21">
        <v>1</v>
      </c>
      <c r="G14" s="21">
        <v>0</v>
      </c>
      <c r="H14" s="21">
        <v>1</v>
      </c>
      <c r="I14" s="21">
        <v>0</v>
      </c>
      <c r="J14" s="21" t="s">
        <v>22</v>
      </c>
      <c r="K14" s="10">
        <v>1</v>
      </c>
      <c r="L14" t="b">
        <f t="shared" si="0"/>
        <v>1</v>
      </c>
      <c r="M14" t="b">
        <f t="shared" si="1"/>
        <v>0</v>
      </c>
      <c r="N14" t="b">
        <f t="shared" si="2"/>
        <v>1</v>
      </c>
      <c r="O14" t="b">
        <f t="shared" si="3"/>
        <v>0</v>
      </c>
      <c r="P14" t="b">
        <f t="shared" si="4"/>
        <v>1</v>
      </c>
      <c r="Q14" t="b">
        <f t="shared" si="5"/>
        <v>1</v>
      </c>
      <c r="R14" t="b">
        <f t="shared" si="6"/>
        <v>0</v>
      </c>
      <c r="S14" t="b">
        <f t="shared" si="7"/>
        <v>0</v>
      </c>
      <c r="T14" t="b">
        <f t="shared" si="8"/>
        <v>0</v>
      </c>
    </row>
    <row r="15" spans="1:20" x14ac:dyDescent="0.2">
      <c r="A15" s="21" t="s">
        <v>16</v>
      </c>
      <c r="B15" s="21"/>
      <c r="C15" s="21">
        <v>72</v>
      </c>
      <c r="D15" s="21" t="s">
        <v>9</v>
      </c>
      <c r="E15" s="21"/>
      <c r="F15" s="21">
        <v>1</v>
      </c>
      <c r="G15" s="21">
        <v>1</v>
      </c>
      <c r="H15" s="21">
        <v>1</v>
      </c>
      <c r="I15" s="21">
        <v>1</v>
      </c>
      <c r="J15" s="21" t="s">
        <v>23</v>
      </c>
      <c r="K15" s="10">
        <v>1</v>
      </c>
      <c r="L15" t="b">
        <f t="shared" si="0"/>
        <v>1</v>
      </c>
      <c r="M15" t="b">
        <f t="shared" si="1"/>
        <v>1</v>
      </c>
      <c r="N15" t="b">
        <f t="shared" si="2"/>
        <v>1</v>
      </c>
      <c r="O15" t="b">
        <f t="shared" si="3"/>
        <v>1</v>
      </c>
      <c r="P15" t="b">
        <f t="shared" si="4"/>
        <v>1</v>
      </c>
      <c r="Q15" t="b">
        <f t="shared" si="5"/>
        <v>1</v>
      </c>
      <c r="R15" t="b">
        <f t="shared" si="6"/>
        <v>0</v>
      </c>
      <c r="S15" t="b">
        <f t="shared" si="7"/>
        <v>1</v>
      </c>
      <c r="T15" t="b">
        <f t="shared" si="8"/>
        <v>0</v>
      </c>
    </row>
    <row r="16" spans="1:20" x14ac:dyDescent="0.2">
      <c r="A16" s="10" t="s">
        <v>8</v>
      </c>
      <c r="B16" s="10"/>
      <c r="C16" s="10">
        <v>67</v>
      </c>
      <c r="D16" s="10" t="s">
        <v>9</v>
      </c>
      <c r="E16" s="10" t="s">
        <v>24</v>
      </c>
      <c r="F16" s="10">
        <v>0</v>
      </c>
      <c r="G16" s="10">
        <v>0</v>
      </c>
      <c r="H16" s="10">
        <v>0</v>
      </c>
      <c r="I16" s="10">
        <v>0</v>
      </c>
      <c r="J16" s="10" t="s">
        <v>23</v>
      </c>
      <c r="K16" s="10">
        <v>1</v>
      </c>
      <c r="L16" t="b">
        <f t="shared" si="0"/>
        <v>0</v>
      </c>
      <c r="M16" t="b">
        <f t="shared" si="1"/>
        <v>0</v>
      </c>
      <c r="N16" t="b">
        <f t="shared" si="2"/>
        <v>0</v>
      </c>
      <c r="O16" t="b">
        <f t="shared" si="3"/>
        <v>0</v>
      </c>
      <c r="P16" t="b">
        <f t="shared" si="4"/>
        <v>0</v>
      </c>
      <c r="Q16" t="b">
        <f t="shared" si="5"/>
        <v>0</v>
      </c>
      <c r="R16" t="b">
        <f t="shared" si="6"/>
        <v>0</v>
      </c>
      <c r="S16" t="b">
        <f t="shared" si="7"/>
        <v>0</v>
      </c>
      <c r="T16" t="b">
        <f t="shared" si="8"/>
        <v>0</v>
      </c>
    </row>
    <row r="17" spans="1:20" x14ac:dyDescent="0.2">
      <c r="A17" s="10" t="s">
        <v>8</v>
      </c>
      <c r="B17" s="10"/>
      <c r="C17" s="10">
        <v>74</v>
      </c>
      <c r="D17" s="10" t="s">
        <v>13</v>
      </c>
      <c r="E17" s="10" t="s">
        <v>12</v>
      </c>
      <c r="F17" s="10">
        <v>0</v>
      </c>
      <c r="G17" s="10">
        <v>0</v>
      </c>
      <c r="H17" s="10">
        <v>0</v>
      </c>
      <c r="I17" s="10">
        <v>0.5</v>
      </c>
      <c r="J17" s="10" t="s">
        <v>23</v>
      </c>
      <c r="K17" s="10">
        <v>1</v>
      </c>
      <c r="L17" t="b">
        <f t="shared" si="0"/>
        <v>0</v>
      </c>
      <c r="M17" t="b">
        <f t="shared" si="1"/>
        <v>0</v>
      </c>
      <c r="N17" t="b">
        <f t="shared" si="2"/>
        <v>0</v>
      </c>
      <c r="O17" t="b">
        <f t="shared" si="3"/>
        <v>0</v>
      </c>
      <c r="P17" t="b">
        <f t="shared" si="4"/>
        <v>0</v>
      </c>
      <c r="Q17" t="b">
        <f t="shared" si="5"/>
        <v>0</v>
      </c>
      <c r="R17" t="b">
        <f t="shared" si="6"/>
        <v>0</v>
      </c>
      <c r="S17" t="b">
        <f t="shared" si="7"/>
        <v>0</v>
      </c>
      <c r="T17" t="b">
        <f t="shared" si="8"/>
        <v>0</v>
      </c>
    </row>
    <row r="18" spans="1:20" x14ac:dyDescent="0.2">
      <c r="A18" s="10" t="s">
        <v>16</v>
      </c>
      <c r="B18" s="10"/>
      <c r="C18" s="10">
        <v>54</v>
      </c>
      <c r="D18" s="10" t="s">
        <v>13</v>
      </c>
      <c r="E18" s="10" t="s">
        <v>26</v>
      </c>
      <c r="F18" s="10">
        <v>1</v>
      </c>
      <c r="G18" s="10">
        <v>0</v>
      </c>
      <c r="H18" s="10">
        <v>0</v>
      </c>
      <c r="I18" s="10">
        <v>0</v>
      </c>
      <c r="J18" s="10" t="s">
        <v>23</v>
      </c>
      <c r="K18" s="10">
        <v>1</v>
      </c>
      <c r="L18" t="b">
        <f t="shared" si="0"/>
        <v>1</v>
      </c>
      <c r="M18" t="b">
        <f t="shared" si="1"/>
        <v>0</v>
      </c>
      <c r="N18" t="b">
        <f t="shared" si="2"/>
        <v>0</v>
      </c>
      <c r="O18" t="b">
        <f t="shared" si="3"/>
        <v>0</v>
      </c>
      <c r="P18" t="b">
        <f t="shared" si="4"/>
        <v>0</v>
      </c>
      <c r="Q18" t="b">
        <f t="shared" si="5"/>
        <v>0</v>
      </c>
      <c r="R18" t="b">
        <f t="shared" si="6"/>
        <v>0</v>
      </c>
      <c r="S18" t="b">
        <f t="shared" si="7"/>
        <v>0</v>
      </c>
      <c r="T18" t="b">
        <f t="shared" si="8"/>
        <v>0</v>
      </c>
    </row>
    <row r="19" spans="1:20" x14ac:dyDescent="0.2">
      <c r="A19" s="10" t="s">
        <v>8</v>
      </c>
      <c r="B19" s="10"/>
      <c r="C19" s="10">
        <v>65</v>
      </c>
      <c r="D19" s="10" t="s">
        <v>13</v>
      </c>
      <c r="E19" s="10" t="s">
        <v>27</v>
      </c>
      <c r="F19" s="10">
        <v>0</v>
      </c>
      <c r="G19" s="10">
        <v>0</v>
      </c>
      <c r="H19" s="10">
        <v>1</v>
      </c>
      <c r="I19" s="10">
        <v>1</v>
      </c>
      <c r="J19" s="10" t="s">
        <v>23</v>
      </c>
      <c r="K19" s="10">
        <v>1</v>
      </c>
      <c r="L19" t="b">
        <f t="shared" si="0"/>
        <v>0</v>
      </c>
      <c r="M19" t="b">
        <f t="shared" si="1"/>
        <v>0</v>
      </c>
      <c r="N19" t="b">
        <f t="shared" si="2"/>
        <v>1</v>
      </c>
      <c r="O19" t="b">
        <f t="shared" si="3"/>
        <v>1</v>
      </c>
      <c r="P19" t="b">
        <f t="shared" si="4"/>
        <v>1</v>
      </c>
      <c r="Q19" t="b">
        <f t="shared" si="5"/>
        <v>0</v>
      </c>
      <c r="R19" t="b">
        <f t="shared" si="6"/>
        <v>0</v>
      </c>
      <c r="S19" t="b">
        <f t="shared" si="7"/>
        <v>0</v>
      </c>
      <c r="T19" t="b">
        <f t="shared" si="8"/>
        <v>0</v>
      </c>
    </row>
    <row r="20" spans="1:20" x14ac:dyDescent="0.2">
      <c r="A20" s="10" t="s">
        <v>8</v>
      </c>
      <c r="B20" s="10"/>
      <c r="C20" s="10">
        <v>73</v>
      </c>
      <c r="D20" s="10" t="s">
        <v>13</v>
      </c>
      <c r="E20" s="10" t="s">
        <v>25</v>
      </c>
      <c r="F20" s="10">
        <v>0</v>
      </c>
      <c r="G20" s="10">
        <v>0</v>
      </c>
      <c r="H20" s="10">
        <v>1</v>
      </c>
      <c r="I20" s="10">
        <v>0</v>
      </c>
      <c r="J20" s="10" t="s">
        <v>23</v>
      </c>
      <c r="K20" s="10">
        <v>1</v>
      </c>
      <c r="L20" t="b">
        <f t="shared" si="0"/>
        <v>0</v>
      </c>
      <c r="M20" t="b">
        <f t="shared" si="1"/>
        <v>0</v>
      </c>
      <c r="N20" t="b">
        <f t="shared" si="2"/>
        <v>1</v>
      </c>
      <c r="O20" t="b">
        <f t="shared" si="3"/>
        <v>0</v>
      </c>
      <c r="P20" t="b">
        <f t="shared" si="4"/>
        <v>1</v>
      </c>
      <c r="Q20" t="b">
        <f t="shared" si="5"/>
        <v>0</v>
      </c>
      <c r="R20" t="b">
        <f t="shared" si="6"/>
        <v>0</v>
      </c>
      <c r="S20" t="b">
        <f t="shared" si="7"/>
        <v>0</v>
      </c>
      <c r="T20" t="b">
        <f t="shared" si="8"/>
        <v>0</v>
      </c>
    </row>
    <row r="21" spans="1:20" x14ac:dyDescent="0.2">
      <c r="A21" s="10" t="s">
        <v>8</v>
      </c>
      <c r="B21" s="10"/>
      <c r="C21" s="10">
        <v>77</v>
      </c>
      <c r="D21" s="10" t="s">
        <v>13</v>
      </c>
      <c r="E21" s="10"/>
      <c r="F21" s="10">
        <v>0.5</v>
      </c>
      <c r="G21" s="10">
        <v>1</v>
      </c>
      <c r="H21" s="10">
        <v>0</v>
      </c>
      <c r="I21" s="10">
        <v>0.5</v>
      </c>
      <c r="J21" s="10" t="s">
        <v>23</v>
      </c>
      <c r="K21" s="10">
        <v>1</v>
      </c>
      <c r="L21" t="b">
        <f t="shared" si="0"/>
        <v>0</v>
      </c>
      <c r="M21" t="b">
        <f t="shared" si="1"/>
        <v>1</v>
      </c>
      <c r="N21" t="b">
        <f t="shared" si="2"/>
        <v>0</v>
      </c>
      <c r="O21" t="b">
        <f t="shared" si="3"/>
        <v>0</v>
      </c>
      <c r="P21" t="b">
        <f t="shared" si="4"/>
        <v>1</v>
      </c>
      <c r="Q21" t="b">
        <f t="shared" si="5"/>
        <v>0</v>
      </c>
      <c r="R21" t="b">
        <f t="shared" si="6"/>
        <v>1</v>
      </c>
      <c r="S21" t="b">
        <f t="shared" si="7"/>
        <v>0</v>
      </c>
      <c r="T21" t="b">
        <f t="shared" si="8"/>
        <v>0</v>
      </c>
    </row>
    <row r="22" spans="1:20" x14ac:dyDescent="0.2">
      <c r="A22" s="10" t="s">
        <v>8</v>
      </c>
      <c r="B22" s="10"/>
      <c r="C22" s="10">
        <v>53</v>
      </c>
      <c r="D22" s="10" t="s">
        <v>13</v>
      </c>
      <c r="E22" s="10" t="s">
        <v>12</v>
      </c>
      <c r="F22" s="10">
        <v>0</v>
      </c>
      <c r="G22" s="10">
        <v>1</v>
      </c>
      <c r="H22" s="10">
        <v>1</v>
      </c>
      <c r="I22" s="10">
        <v>0</v>
      </c>
      <c r="J22" s="10" t="s">
        <v>23</v>
      </c>
      <c r="K22" s="10">
        <v>1</v>
      </c>
      <c r="L22" t="b">
        <f t="shared" si="0"/>
        <v>0</v>
      </c>
      <c r="M22" t="b">
        <f t="shared" si="1"/>
        <v>1</v>
      </c>
      <c r="N22" t="b">
        <f t="shared" si="2"/>
        <v>1</v>
      </c>
      <c r="O22" t="b">
        <f t="shared" si="3"/>
        <v>0</v>
      </c>
      <c r="P22" t="b">
        <f t="shared" si="4"/>
        <v>1</v>
      </c>
      <c r="Q22" t="b">
        <f t="shared" si="5"/>
        <v>0</v>
      </c>
      <c r="R22" t="b">
        <f t="shared" si="6"/>
        <v>0</v>
      </c>
      <c r="S22" t="b">
        <f t="shared" si="7"/>
        <v>1</v>
      </c>
      <c r="T22" t="b">
        <f t="shared" si="8"/>
        <v>0</v>
      </c>
    </row>
    <row r="23" spans="1:20" x14ac:dyDescent="0.2">
      <c r="A23" s="10" t="s">
        <v>8</v>
      </c>
      <c r="B23" s="10"/>
      <c r="C23" s="10">
        <v>76</v>
      </c>
      <c r="D23" s="10" t="s">
        <v>13</v>
      </c>
      <c r="E23" s="10" t="s">
        <v>28</v>
      </c>
      <c r="F23" s="10">
        <v>0</v>
      </c>
      <c r="G23" s="10">
        <v>0</v>
      </c>
      <c r="H23" s="10">
        <v>0</v>
      </c>
      <c r="I23" s="10">
        <v>0</v>
      </c>
      <c r="J23" s="10" t="s">
        <v>23</v>
      </c>
      <c r="K23" s="10">
        <v>1</v>
      </c>
      <c r="L23" t="b">
        <f t="shared" si="0"/>
        <v>0</v>
      </c>
      <c r="M23" t="b">
        <f t="shared" si="1"/>
        <v>0</v>
      </c>
      <c r="N23" t="b">
        <f t="shared" si="2"/>
        <v>0</v>
      </c>
      <c r="O23" t="b">
        <f t="shared" si="3"/>
        <v>0</v>
      </c>
      <c r="P23" t="b">
        <f t="shared" si="4"/>
        <v>0</v>
      </c>
      <c r="Q23" t="b">
        <f t="shared" si="5"/>
        <v>0</v>
      </c>
      <c r="R23" t="b">
        <f t="shared" si="6"/>
        <v>0</v>
      </c>
      <c r="S23" t="b">
        <f t="shared" si="7"/>
        <v>0</v>
      </c>
      <c r="T23" t="b">
        <f t="shared" si="8"/>
        <v>0</v>
      </c>
    </row>
    <row r="24" spans="1:20" x14ac:dyDescent="0.2">
      <c r="A24" s="21" t="s">
        <v>16</v>
      </c>
      <c r="B24" s="21"/>
      <c r="C24" s="21">
        <v>49</v>
      </c>
      <c r="D24" s="21" t="s">
        <v>13</v>
      </c>
      <c r="E24" s="21" t="s">
        <v>29</v>
      </c>
      <c r="F24" s="21">
        <v>1</v>
      </c>
      <c r="G24" s="21">
        <v>0.5</v>
      </c>
      <c r="H24" s="21">
        <v>1</v>
      </c>
      <c r="I24" s="21">
        <v>1</v>
      </c>
      <c r="J24" s="21" t="s">
        <v>23</v>
      </c>
      <c r="K24" s="10">
        <v>1</v>
      </c>
      <c r="L24" t="b">
        <f t="shared" si="0"/>
        <v>1</v>
      </c>
      <c r="M24" t="b">
        <f t="shared" si="1"/>
        <v>0</v>
      </c>
      <c r="N24" t="b">
        <f t="shared" si="2"/>
        <v>1</v>
      </c>
      <c r="O24" t="b">
        <f t="shared" si="3"/>
        <v>1</v>
      </c>
      <c r="P24" t="b">
        <f t="shared" si="4"/>
        <v>1</v>
      </c>
      <c r="Q24" t="b">
        <f t="shared" si="5"/>
        <v>1</v>
      </c>
      <c r="R24" t="b">
        <f t="shared" si="6"/>
        <v>0</v>
      </c>
      <c r="S24" t="b">
        <f t="shared" si="7"/>
        <v>0</v>
      </c>
      <c r="T24" t="b">
        <f t="shared" si="8"/>
        <v>0</v>
      </c>
    </row>
    <row r="25" spans="1:20" x14ac:dyDescent="0.2">
      <c r="A25" s="10" t="s">
        <v>8</v>
      </c>
      <c r="B25" s="10"/>
      <c r="C25" s="10">
        <v>53</v>
      </c>
      <c r="D25" s="10" t="s">
        <v>13</v>
      </c>
      <c r="E25" s="10" t="s">
        <v>30</v>
      </c>
      <c r="F25" s="10">
        <v>0</v>
      </c>
      <c r="G25" s="10">
        <v>0</v>
      </c>
      <c r="H25" s="10">
        <v>0</v>
      </c>
      <c r="I25" s="10">
        <v>1</v>
      </c>
      <c r="J25" s="10" t="s">
        <v>23</v>
      </c>
      <c r="K25" s="10">
        <v>1</v>
      </c>
      <c r="L25" t="b">
        <f t="shared" si="0"/>
        <v>0</v>
      </c>
      <c r="M25" t="b">
        <f t="shared" si="1"/>
        <v>0</v>
      </c>
      <c r="N25" t="b">
        <f t="shared" si="2"/>
        <v>0</v>
      </c>
      <c r="O25" t="b">
        <f t="shared" si="3"/>
        <v>1</v>
      </c>
      <c r="P25" t="b">
        <f t="shared" si="4"/>
        <v>1</v>
      </c>
      <c r="Q25" t="b">
        <f t="shared" si="5"/>
        <v>0</v>
      </c>
      <c r="R25" t="b">
        <f t="shared" si="6"/>
        <v>0</v>
      </c>
      <c r="S25" t="b">
        <f t="shared" si="7"/>
        <v>0</v>
      </c>
      <c r="T25" t="b">
        <f t="shared" si="8"/>
        <v>0</v>
      </c>
    </row>
    <row r="26" spans="1:20" x14ac:dyDescent="0.2">
      <c r="A26" s="10" t="s">
        <v>8</v>
      </c>
      <c r="B26" s="10"/>
      <c r="C26" s="10">
        <v>83</v>
      </c>
      <c r="D26" s="10" t="s">
        <v>13</v>
      </c>
      <c r="E26" s="10" t="s">
        <v>31</v>
      </c>
      <c r="F26" s="10">
        <v>0</v>
      </c>
      <c r="G26" s="10">
        <v>0</v>
      </c>
      <c r="H26" s="10">
        <v>0</v>
      </c>
      <c r="I26" s="10">
        <v>0</v>
      </c>
      <c r="J26" s="10" t="s">
        <v>23</v>
      </c>
      <c r="K26" s="10">
        <v>1</v>
      </c>
      <c r="L26" t="b">
        <f t="shared" si="0"/>
        <v>0</v>
      </c>
      <c r="M26" t="b">
        <f t="shared" si="1"/>
        <v>0</v>
      </c>
      <c r="N26" t="b">
        <f t="shared" si="2"/>
        <v>0</v>
      </c>
      <c r="O26" t="b">
        <f t="shared" si="3"/>
        <v>0</v>
      </c>
      <c r="P26" t="b">
        <f t="shared" si="4"/>
        <v>0</v>
      </c>
      <c r="Q26" t="b">
        <f t="shared" si="5"/>
        <v>0</v>
      </c>
      <c r="R26" t="b">
        <f t="shared" si="6"/>
        <v>0</v>
      </c>
      <c r="S26" t="b">
        <f t="shared" si="7"/>
        <v>0</v>
      </c>
      <c r="T26" t="b">
        <f t="shared" si="8"/>
        <v>0</v>
      </c>
    </row>
    <row r="27" spans="1:20" x14ac:dyDescent="0.2">
      <c r="A27" s="10" t="s">
        <v>8</v>
      </c>
      <c r="B27" s="10"/>
      <c r="C27" s="10">
        <v>65</v>
      </c>
      <c r="D27" s="10" t="s">
        <v>9</v>
      </c>
      <c r="E27" s="10" t="s">
        <v>24</v>
      </c>
      <c r="F27" s="10">
        <v>0.5</v>
      </c>
      <c r="G27" s="10">
        <v>0</v>
      </c>
      <c r="H27" s="10">
        <v>0</v>
      </c>
      <c r="I27" s="10">
        <v>0</v>
      </c>
      <c r="J27" s="10" t="s">
        <v>23</v>
      </c>
      <c r="K27" s="10">
        <v>1</v>
      </c>
      <c r="L27" t="b">
        <f t="shared" si="0"/>
        <v>0</v>
      </c>
      <c r="M27" t="b">
        <f t="shared" si="1"/>
        <v>0</v>
      </c>
      <c r="N27" t="b">
        <f t="shared" si="2"/>
        <v>0</v>
      </c>
      <c r="O27" t="b">
        <f t="shared" si="3"/>
        <v>0</v>
      </c>
      <c r="P27" t="b">
        <f t="shared" si="4"/>
        <v>0</v>
      </c>
      <c r="Q27" t="b">
        <f t="shared" si="5"/>
        <v>0</v>
      </c>
      <c r="R27" t="b">
        <f t="shared" si="6"/>
        <v>1</v>
      </c>
      <c r="S27" t="b">
        <f t="shared" si="7"/>
        <v>0</v>
      </c>
      <c r="T27" t="b">
        <f t="shared" si="8"/>
        <v>0</v>
      </c>
    </row>
    <row r="28" spans="1:20" x14ac:dyDescent="0.2">
      <c r="A28" s="10" t="s">
        <v>8</v>
      </c>
      <c r="B28" s="10"/>
      <c r="C28" s="10">
        <v>80</v>
      </c>
      <c r="D28" s="10" t="s">
        <v>13</v>
      </c>
      <c r="E28" s="10" t="s">
        <v>24</v>
      </c>
      <c r="F28" s="10">
        <v>0</v>
      </c>
      <c r="G28" s="10">
        <v>0</v>
      </c>
      <c r="H28" s="10">
        <v>1</v>
      </c>
      <c r="I28" s="10">
        <v>0</v>
      </c>
      <c r="J28" s="10" t="s">
        <v>23</v>
      </c>
      <c r="K28" s="10">
        <v>1</v>
      </c>
      <c r="L28" t="b">
        <f t="shared" si="0"/>
        <v>0</v>
      </c>
      <c r="M28" t="b">
        <f t="shared" si="1"/>
        <v>0</v>
      </c>
      <c r="N28" t="b">
        <f t="shared" si="2"/>
        <v>1</v>
      </c>
      <c r="O28" t="b">
        <f t="shared" si="3"/>
        <v>0</v>
      </c>
      <c r="P28" t="b">
        <f t="shared" si="4"/>
        <v>1</v>
      </c>
      <c r="Q28" t="b">
        <f t="shared" si="5"/>
        <v>0</v>
      </c>
      <c r="R28" t="b">
        <f t="shared" si="6"/>
        <v>0</v>
      </c>
      <c r="S28" t="b">
        <f t="shared" si="7"/>
        <v>0</v>
      </c>
      <c r="T28" t="b">
        <f t="shared" si="8"/>
        <v>0</v>
      </c>
    </row>
    <row r="29" spans="1:20" x14ac:dyDescent="0.2">
      <c r="A29" s="10" t="s">
        <v>8</v>
      </c>
      <c r="B29" s="10"/>
      <c r="C29" s="10">
        <v>67</v>
      </c>
      <c r="D29" s="10" t="s">
        <v>13</v>
      </c>
      <c r="E29" s="10" t="s">
        <v>40</v>
      </c>
      <c r="F29" s="10">
        <v>0.5</v>
      </c>
      <c r="G29" s="10">
        <v>0</v>
      </c>
      <c r="H29" s="10">
        <v>0</v>
      </c>
      <c r="I29" s="10">
        <v>0</v>
      </c>
      <c r="J29" s="10" t="s">
        <v>23</v>
      </c>
      <c r="K29" s="10">
        <v>1</v>
      </c>
      <c r="L29" t="b">
        <f t="shared" si="0"/>
        <v>0</v>
      </c>
      <c r="M29" t="b">
        <f t="shared" si="1"/>
        <v>0</v>
      </c>
      <c r="N29" t="b">
        <f t="shared" si="2"/>
        <v>0</v>
      </c>
      <c r="O29" t="b">
        <f t="shared" si="3"/>
        <v>0</v>
      </c>
      <c r="P29" t="b">
        <f t="shared" si="4"/>
        <v>0</v>
      </c>
      <c r="Q29" t="b">
        <f t="shared" si="5"/>
        <v>0</v>
      </c>
      <c r="R29" t="b">
        <f t="shared" si="6"/>
        <v>1</v>
      </c>
      <c r="S29" t="b">
        <f t="shared" si="7"/>
        <v>0</v>
      </c>
      <c r="T29" t="b">
        <f t="shared" si="8"/>
        <v>0</v>
      </c>
    </row>
    <row r="30" spans="1:20" x14ac:dyDescent="0.2">
      <c r="A30" s="10" t="s">
        <v>16</v>
      </c>
      <c r="B30" s="10"/>
      <c r="C30" s="10">
        <v>80</v>
      </c>
      <c r="D30" s="10" t="s">
        <v>9</v>
      </c>
      <c r="E30" s="10"/>
      <c r="F30" s="10">
        <v>0</v>
      </c>
      <c r="G30" s="10">
        <v>1</v>
      </c>
      <c r="H30" s="10">
        <v>1</v>
      </c>
      <c r="I30" s="10">
        <v>0</v>
      </c>
      <c r="J30" s="10" t="s">
        <v>23</v>
      </c>
      <c r="K30" s="10">
        <v>1</v>
      </c>
      <c r="L30" t="b">
        <f t="shared" si="0"/>
        <v>0</v>
      </c>
      <c r="M30" t="b">
        <f t="shared" si="1"/>
        <v>1</v>
      </c>
      <c r="N30" t="b">
        <f t="shared" si="2"/>
        <v>1</v>
      </c>
      <c r="O30" t="b">
        <f t="shared" si="3"/>
        <v>0</v>
      </c>
      <c r="P30" t="b">
        <f t="shared" si="4"/>
        <v>1</v>
      </c>
      <c r="Q30" t="b">
        <f t="shared" si="5"/>
        <v>0</v>
      </c>
      <c r="R30" t="b">
        <f t="shared" si="6"/>
        <v>0</v>
      </c>
      <c r="S30" t="b">
        <f t="shared" si="7"/>
        <v>1</v>
      </c>
      <c r="T30" t="b">
        <f t="shared" si="8"/>
        <v>0</v>
      </c>
    </row>
    <row r="31" spans="1:20" x14ac:dyDescent="0.2">
      <c r="A31" s="10" t="s">
        <v>16</v>
      </c>
      <c r="B31" s="10"/>
      <c r="C31" s="10">
        <v>64</v>
      </c>
      <c r="D31" s="10" t="s">
        <v>9</v>
      </c>
      <c r="E31" s="10" t="s">
        <v>32</v>
      </c>
      <c r="F31" s="10">
        <v>1</v>
      </c>
      <c r="G31" s="10">
        <v>0</v>
      </c>
      <c r="H31" s="10">
        <v>0</v>
      </c>
      <c r="I31" s="10">
        <v>0</v>
      </c>
      <c r="J31" s="10" t="s">
        <v>23</v>
      </c>
      <c r="K31" s="10">
        <v>1</v>
      </c>
      <c r="L31" t="b">
        <f t="shared" si="0"/>
        <v>1</v>
      </c>
      <c r="M31" t="b">
        <f t="shared" si="1"/>
        <v>0</v>
      </c>
      <c r="N31" t="b">
        <f t="shared" si="2"/>
        <v>0</v>
      </c>
      <c r="O31" t="b">
        <f t="shared" si="3"/>
        <v>0</v>
      </c>
      <c r="P31" t="b">
        <f t="shared" si="4"/>
        <v>0</v>
      </c>
      <c r="Q31" t="b">
        <f t="shared" si="5"/>
        <v>0</v>
      </c>
      <c r="R31" t="b">
        <f t="shared" si="6"/>
        <v>0</v>
      </c>
      <c r="S31" t="b">
        <f t="shared" si="7"/>
        <v>0</v>
      </c>
      <c r="T31" t="b">
        <f t="shared" si="8"/>
        <v>0</v>
      </c>
    </row>
    <row r="32" spans="1:20" x14ac:dyDescent="0.2">
      <c r="A32" s="10" t="s">
        <v>8</v>
      </c>
      <c r="B32" s="10"/>
      <c r="C32" s="10">
        <v>53</v>
      </c>
      <c r="D32" s="10" t="s">
        <v>13</v>
      </c>
      <c r="E32" s="10" t="s">
        <v>18</v>
      </c>
      <c r="F32" s="10">
        <v>0.5</v>
      </c>
      <c r="G32" s="10">
        <v>1</v>
      </c>
      <c r="H32" s="10">
        <v>0</v>
      </c>
      <c r="I32" s="10">
        <v>0</v>
      </c>
      <c r="J32" s="10" t="s">
        <v>33</v>
      </c>
      <c r="K32" s="10">
        <v>1</v>
      </c>
      <c r="L32" t="b">
        <f t="shared" si="0"/>
        <v>0</v>
      </c>
      <c r="M32" t="b">
        <f t="shared" si="1"/>
        <v>1</v>
      </c>
      <c r="N32" t="b">
        <f t="shared" si="2"/>
        <v>0</v>
      </c>
      <c r="O32" t="b">
        <f t="shared" si="3"/>
        <v>0</v>
      </c>
      <c r="P32" t="b">
        <f t="shared" si="4"/>
        <v>1</v>
      </c>
      <c r="Q32" t="b">
        <f t="shared" si="5"/>
        <v>0</v>
      </c>
      <c r="R32" t="b">
        <f t="shared" si="6"/>
        <v>1</v>
      </c>
      <c r="S32" t="b">
        <f t="shared" si="7"/>
        <v>0</v>
      </c>
      <c r="T32" t="b">
        <f t="shared" si="8"/>
        <v>0</v>
      </c>
    </row>
    <row r="33" spans="1:20" x14ac:dyDescent="0.2">
      <c r="A33" s="10" t="s">
        <v>8</v>
      </c>
      <c r="B33" s="10"/>
      <c r="C33" s="10">
        <v>64</v>
      </c>
      <c r="D33" s="10" t="s">
        <v>13</v>
      </c>
      <c r="E33" s="10" t="s">
        <v>34</v>
      </c>
      <c r="F33" s="10">
        <v>0.5</v>
      </c>
      <c r="G33" s="10">
        <v>0</v>
      </c>
      <c r="H33" s="10">
        <v>1</v>
      </c>
      <c r="I33" s="10">
        <v>0</v>
      </c>
      <c r="J33" s="10" t="s">
        <v>33</v>
      </c>
      <c r="K33" s="10">
        <v>1</v>
      </c>
      <c r="L33" t="b">
        <f t="shared" si="0"/>
        <v>0</v>
      </c>
      <c r="M33" t="b">
        <f t="shared" si="1"/>
        <v>0</v>
      </c>
      <c r="N33" t="b">
        <f t="shared" si="2"/>
        <v>1</v>
      </c>
      <c r="O33" t="b">
        <f t="shared" si="3"/>
        <v>0</v>
      </c>
      <c r="P33" t="b">
        <f t="shared" si="4"/>
        <v>1</v>
      </c>
      <c r="Q33" t="b">
        <f t="shared" si="5"/>
        <v>0</v>
      </c>
      <c r="R33" t="b">
        <f t="shared" si="6"/>
        <v>1</v>
      </c>
      <c r="S33" t="b">
        <f t="shared" si="7"/>
        <v>0</v>
      </c>
      <c r="T33" t="b">
        <f t="shared" si="8"/>
        <v>0</v>
      </c>
    </row>
    <row r="34" spans="1:20" x14ac:dyDescent="0.2">
      <c r="A34" s="20" t="s">
        <v>8</v>
      </c>
      <c r="B34" s="20"/>
      <c r="C34" s="20">
        <v>67</v>
      </c>
      <c r="D34" s="20" t="s">
        <v>13</v>
      </c>
      <c r="E34" s="20" t="s">
        <v>15</v>
      </c>
      <c r="F34" s="20">
        <v>0.5</v>
      </c>
      <c r="G34" s="20">
        <v>1</v>
      </c>
      <c r="H34" s="20">
        <v>1</v>
      </c>
      <c r="I34" s="20">
        <v>0</v>
      </c>
      <c r="J34" s="20" t="s">
        <v>33</v>
      </c>
      <c r="K34" s="10">
        <v>1</v>
      </c>
      <c r="L34" t="b">
        <f t="shared" si="0"/>
        <v>0</v>
      </c>
      <c r="M34" t="b">
        <f t="shared" si="1"/>
        <v>1</v>
      </c>
      <c r="N34" t="b">
        <f t="shared" si="2"/>
        <v>1</v>
      </c>
      <c r="O34" t="b">
        <f t="shared" si="3"/>
        <v>0</v>
      </c>
      <c r="P34" t="b">
        <f t="shared" si="4"/>
        <v>1</v>
      </c>
      <c r="Q34" t="b">
        <f t="shared" si="5"/>
        <v>0</v>
      </c>
      <c r="R34" t="b">
        <f t="shared" si="6"/>
        <v>1</v>
      </c>
      <c r="S34" t="b">
        <f t="shared" si="7"/>
        <v>1</v>
      </c>
      <c r="T34" t="b">
        <f t="shared" si="8"/>
        <v>1</v>
      </c>
    </row>
    <row r="35" spans="1:20" x14ac:dyDescent="0.2">
      <c r="A35" s="10" t="s">
        <v>8</v>
      </c>
      <c r="B35" s="10"/>
      <c r="C35" s="10">
        <v>61</v>
      </c>
      <c r="D35" s="10" t="s">
        <v>9</v>
      </c>
      <c r="E35" s="10" t="s">
        <v>19</v>
      </c>
      <c r="F35" s="10">
        <v>0.5</v>
      </c>
      <c r="G35" s="10">
        <v>1</v>
      </c>
      <c r="H35" s="10">
        <v>0</v>
      </c>
      <c r="I35" s="10">
        <v>1</v>
      </c>
      <c r="J35" s="10" t="s">
        <v>33</v>
      </c>
      <c r="K35" s="10">
        <v>1</v>
      </c>
      <c r="L35" t="b">
        <f t="shared" si="0"/>
        <v>0</v>
      </c>
      <c r="M35" t="b">
        <f t="shared" si="1"/>
        <v>1</v>
      </c>
      <c r="N35" t="b">
        <f t="shared" si="2"/>
        <v>0</v>
      </c>
      <c r="O35" t="b">
        <f t="shared" si="3"/>
        <v>1</v>
      </c>
      <c r="P35" t="b">
        <f t="shared" si="4"/>
        <v>1</v>
      </c>
      <c r="Q35" t="b">
        <f t="shared" si="5"/>
        <v>0</v>
      </c>
      <c r="R35" t="b">
        <f t="shared" si="6"/>
        <v>1</v>
      </c>
      <c r="S35" t="b">
        <f t="shared" si="7"/>
        <v>0</v>
      </c>
      <c r="T35" t="b">
        <f t="shared" si="8"/>
        <v>0</v>
      </c>
    </row>
    <row r="36" spans="1:20" x14ac:dyDescent="0.2">
      <c r="A36" s="20" t="s">
        <v>8</v>
      </c>
      <c r="B36" s="20"/>
      <c r="C36" s="20">
        <v>53</v>
      </c>
      <c r="D36" s="20" t="s">
        <v>13</v>
      </c>
      <c r="E36" s="20" t="s">
        <v>20</v>
      </c>
      <c r="F36" s="20">
        <v>0.5</v>
      </c>
      <c r="G36" s="20">
        <v>1</v>
      </c>
      <c r="H36" s="20">
        <v>1</v>
      </c>
      <c r="I36" s="20">
        <v>1</v>
      </c>
      <c r="J36" s="20" t="s">
        <v>33</v>
      </c>
      <c r="K36" s="10">
        <v>1</v>
      </c>
      <c r="L36" t="b">
        <f t="shared" si="0"/>
        <v>0</v>
      </c>
      <c r="M36" t="b">
        <f t="shared" si="1"/>
        <v>1</v>
      </c>
      <c r="N36" t="b">
        <f t="shared" si="2"/>
        <v>1</v>
      </c>
      <c r="O36" t="b">
        <f t="shared" si="3"/>
        <v>1</v>
      </c>
      <c r="P36" t="b">
        <f t="shared" si="4"/>
        <v>1</v>
      </c>
      <c r="Q36" t="b">
        <f t="shared" si="5"/>
        <v>0</v>
      </c>
      <c r="R36" t="b">
        <f t="shared" si="6"/>
        <v>1</v>
      </c>
      <c r="S36" t="b">
        <f t="shared" si="7"/>
        <v>1</v>
      </c>
      <c r="T36" t="b">
        <f t="shared" si="8"/>
        <v>1</v>
      </c>
    </row>
    <row r="37" spans="1:20" x14ac:dyDescent="0.2">
      <c r="A37" s="10" t="s">
        <v>8</v>
      </c>
      <c r="B37" s="10"/>
      <c r="C37" s="10">
        <v>43</v>
      </c>
      <c r="D37" s="10" t="s">
        <v>13</v>
      </c>
      <c r="E37" s="10" t="s">
        <v>21</v>
      </c>
      <c r="F37" s="10">
        <v>0.5</v>
      </c>
      <c r="G37" s="10">
        <v>0</v>
      </c>
      <c r="H37" s="10">
        <v>1</v>
      </c>
      <c r="I37" s="10">
        <v>0</v>
      </c>
      <c r="J37" s="10" t="s">
        <v>33</v>
      </c>
      <c r="K37" s="10">
        <v>1</v>
      </c>
      <c r="L37" t="b">
        <f t="shared" si="0"/>
        <v>0</v>
      </c>
      <c r="M37" t="b">
        <f t="shared" si="1"/>
        <v>0</v>
      </c>
      <c r="N37" t="b">
        <f t="shared" si="2"/>
        <v>1</v>
      </c>
      <c r="O37" t="b">
        <f t="shared" si="3"/>
        <v>0</v>
      </c>
      <c r="P37" t="b">
        <f t="shared" si="4"/>
        <v>1</v>
      </c>
      <c r="Q37" t="b">
        <f t="shared" si="5"/>
        <v>0</v>
      </c>
      <c r="R37" t="b">
        <f t="shared" si="6"/>
        <v>1</v>
      </c>
      <c r="S37" t="b">
        <f t="shared" si="7"/>
        <v>0</v>
      </c>
      <c r="T37" t="b">
        <f t="shared" si="8"/>
        <v>0</v>
      </c>
    </row>
    <row r="38" spans="1:20" x14ac:dyDescent="0.2">
      <c r="A38" s="10" t="s">
        <v>8</v>
      </c>
      <c r="B38" s="10"/>
      <c r="C38" s="10">
        <v>43</v>
      </c>
      <c r="D38" s="10" t="s">
        <v>9</v>
      </c>
      <c r="E38" s="10" t="s">
        <v>35</v>
      </c>
      <c r="F38" s="10">
        <v>0.5</v>
      </c>
      <c r="G38" s="10">
        <v>0</v>
      </c>
      <c r="H38" s="10">
        <v>0</v>
      </c>
      <c r="I38" s="10">
        <v>1</v>
      </c>
      <c r="J38" s="10" t="s">
        <v>33</v>
      </c>
      <c r="K38" s="10">
        <v>1</v>
      </c>
      <c r="L38" t="b">
        <f t="shared" si="0"/>
        <v>0</v>
      </c>
      <c r="M38" t="b">
        <f t="shared" si="1"/>
        <v>0</v>
      </c>
      <c r="N38" t="b">
        <f t="shared" si="2"/>
        <v>0</v>
      </c>
      <c r="O38" t="b">
        <f t="shared" si="3"/>
        <v>1</v>
      </c>
      <c r="P38" t="b">
        <f t="shared" si="4"/>
        <v>1</v>
      </c>
      <c r="Q38" t="b">
        <f t="shared" si="5"/>
        <v>0</v>
      </c>
      <c r="R38" t="b">
        <f t="shared" si="6"/>
        <v>1</v>
      </c>
      <c r="S38" t="b">
        <f t="shared" si="7"/>
        <v>0</v>
      </c>
      <c r="T38" t="b">
        <f t="shared" si="8"/>
        <v>0</v>
      </c>
    </row>
    <row r="39" spans="1:20" x14ac:dyDescent="0.2">
      <c r="A39" s="10" t="s">
        <v>8</v>
      </c>
      <c r="B39" s="10"/>
      <c r="C39" s="10">
        <v>73</v>
      </c>
      <c r="D39" s="10" t="s">
        <v>13</v>
      </c>
      <c r="E39" s="10" t="s">
        <v>36</v>
      </c>
      <c r="F39" s="22">
        <v>0.5</v>
      </c>
      <c r="G39" s="10">
        <v>0.5</v>
      </c>
      <c r="H39" s="10">
        <v>1</v>
      </c>
      <c r="I39" s="10">
        <v>1</v>
      </c>
      <c r="J39" s="10" t="s">
        <v>33</v>
      </c>
      <c r="K39" s="10">
        <v>1</v>
      </c>
      <c r="L39" t="b">
        <f t="shared" si="0"/>
        <v>0</v>
      </c>
      <c r="M39" t="b">
        <f t="shared" si="1"/>
        <v>0</v>
      </c>
      <c r="N39" t="b">
        <f t="shared" si="2"/>
        <v>1</v>
      </c>
      <c r="O39" t="b">
        <f t="shared" si="3"/>
        <v>1</v>
      </c>
      <c r="P39" t="b">
        <f t="shared" si="4"/>
        <v>1</v>
      </c>
      <c r="Q39" t="b">
        <f t="shared" si="5"/>
        <v>0</v>
      </c>
      <c r="R39" t="b">
        <f t="shared" si="6"/>
        <v>1</v>
      </c>
      <c r="S39" t="b">
        <f t="shared" si="7"/>
        <v>0</v>
      </c>
      <c r="T39" t="b">
        <f t="shared" si="8"/>
        <v>0</v>
      </c>
    </row>
    <row r="40" spans="1:20" x14ac:dyDescent="0.2">
      <c r="A40" s="10" t="s">
        <v>8</v>
      </c>
      <c r="B40" s="10"/>
      <c r="C40" s="10">
        <v>68</v>
      </c>
      <c r="D40" s="10" t="s">
        <v>9</v>
      </c>
      <c r="E40" s="10" t="s">
        <v>37</v>
      </c>
      <c r="F40" s="10">
        <v>0.5</v>
      </c>
      <c r="G40" s="10">
        <v>0.5</v>
      </c>
      <c r="H40" s="10">
        <v>1</v>
      </c>
      <c r="I40" s="10">
        <v>1</v>
      </c>
      <c r="J40" s="10" t="s">
        <v>33</v>
      </c>
      <c r="K40" s="10">
        <v>1</v>
      </c>
      <c r="L40" t="b">
        <f t="shared" si="0"/>
        <v>0</v>
      </c>
      <c r="M40" t="b">
        <f t="shared" si="1"/>
        <v>0</v>
      </c>
      <c r="N40" t="b">
        <f t="shared" si="2"/>
        <v>1</v>
      </c>
      <c r="O40" t="b">
        <f t="shared" si="3"/>
        <v>1</v>
      </c>
      <c r="P40" t="b">
        <f t="shared" si="4"/>
        <v>1</v>
      </c>
      <c r="Q40" t="b">
        <f t="shared" si="5"/>
        <v>0</v>
      </c>
      <c r="R40" t="b">
        <f t="shared" si="6"/>
        <v>1</v>
      </c>
      <c r="S40" t="b">
        <f t="shared" si="7"/>
        <v>0</v>
      </c>
      <c r="T40" t="b">
        <f t="shared" si="8"/>
        <v>0</v>
      </c>
    </row>
    <row r="41" spans="1:20" x14ac:dyDescent="0.2">
      <c r="A41" s="10" t="s">
        <v>8</v>
      </c>
      <c r="B41" s="10"/>
      <c r="C41" s="10">
        <v>64</v>
      </c>
      <c r="D41" s="10" t="s">
        <v>13</v>
      </c>
      <c r="E41" s="10" t="s">
        <v>38</v>
      </c>
      <c r="F41" s="10">
        <v>0.5</v>
      </c>
      <c r="G41" s="10">
        <v>0.5</v>
      </c>
      <c r="H41" s="10">
        <v>0</v>
      </c>
      <c r="I41" s="10">
        <v>1</v>
      </c>
      <c r="J41" s="10" t="s">
        <v>33</v>
      </c>
      <c r="K41" s="10">
        <v>1</v>
      </c>
      <c r="L41" t="b">
        <f t="shared" si="0"/>
        <v>0</v>
      </c>
      <c r="M41" t="b">
        <f t="shared" si="1"/>
        <v>0</v>
      </c>
      <c r="N41" t="b">
        <f t="shared" si="2"/>
        <v>0</v>
      </c>
      <c r="O41" t="b">
        <f t="shared" si="3"/>
        <v>1</v>
      </c>
      <c r="P41" t="b">
        <f t="shared" si="4"/>
        <v>1</v>
      </c>
      <c r="Q41" t="b">
        <f t="shared" si="5"/>
        <v>0</v>
      </c>
      <c r="R41" t="b">
        <f t="shared" si="6"/>
        <v>1</v>
      </c>
      <c r="S41" t="b">
        <f t="shared" si="7"/>
        <v>0</v>
      </c>
      <c r="T41" t="b">
        <f t="shared" si="8"/>
        <v>0</v>
      </c>
    </row>
    <row r="42" spans="1:20" x14ac:dyDescent="0.2">
      <c r="A42" s="10" t="s">
        <v>8</v>
      </c>
      <c r="B42" s="10"/>
      <c r="C42" s="10">
        <v>41</v>
      </c>
      <c r="D42" s="10" t="s">
        <v>9</v>
      </c>
      <c r="E42" s="10" t="s">
        <v>15</v>
      </c>
      <c r="F42" s="10">
        <v>0.5</v>
      </c>
      <c r="G42" s="10">
        <v>0</v>
      </c>
      <c r="H42" s="10">
        <v>0</v>
      </c>
      <c r="I42" s="10">
        <v>0.5</v>
      </c>
      <c r="J42" s="10" t="s">
        <v>33</v>
      </c>
      <c r="K42" s="10">
        <v>1</v>
      </c>
      <c r="L42" t="b">
        <f t="shared" si="0"/>
        <v>0</v>
      </c>
      <c r="M42" t="b">
        <f t="shared" si="1"/>
        <v>0</v>
      </c>
      <c r="N42" t="b">
        <f t="shared" si="2"/>
        <v>0</v>
      </c>
      <c r="O42" t="b">
        <f t="shared" si="3"/>
        <v>0</v>
      </c>
      <c r="P42" t="b">
        <f t="shared" si="4"/>
        <v>0</v>
      </c>
      <c r="Q42" t="b">
        <f t="shared" si="5"/>
        <v>0</v>
      </c>
      <c r="R42" t="b">
        <f t="shared" si="6"/>
        <v>1</v>
      </c>
      <c r="S42" t="b">
        <f t="shared" si="7"/>
        <v>0</v>
      </c>
      <c r="T42" t="b">
        <f t="shared" si="8"/>
        <v>0</v>
      </c>
    </row>
    <row r="43" spans="1:20" x14ac:dyDescent="0.2">
      <c r="A43" s="10" t="s">
        <v>8</v>
      </c>
      <c r="B43" s="10"/>
      <c r="C43" s="10">
        <v>68</v>
      </c>
      <c r="D43" s="10" t="s">
        <v>13</v>
      </c>
      <c r="E43" s="10" t="s">
        <v>41</v>
      </c>
      <c r="F43" s="10">
        <v>0.5</v>
      </c>
      <c r="G43" s="10">
        <v>0</v>
      </c>
      <c r="H43" s="10">
        <v>0</v>
      </c>
      <c r="I43" s="10">
        <v>0</v>
      </c>
      <c r="J43" s="10" t="s">
        <v>33</v>
      </c>
      <c r="K43" s="10">
        <v>1</v>
      </c>
      <c r="L43" t="b">
        <f t="shared" si="0"/>
        <v>0</v>
      </c>
      <c r="M43" t="b">
        <f t="shared" si="1"/>
        <v>0</v>
      </c>
      <c r="N43" t="b">
        <f t="shared" si="2"/>
        <v>0</v>
      </c>
      <c r="O43" t="b">
        <f t="shared" si="3"/>
        <v>0</v>
      </c>
      <c r="P43" t="b">
        <f t="shared" si="4"/>
        <v>0</v>
      </c>
      <c r="Q43" t="b">
        <f t="shared" si="5"/>
        <v>0</v>
      </c>
      <c r="R43" t="b">
        <f t="shared" si="6"/>
        <v>1</v>
      </c>
      <c r="S43" t="b">
        <f t="shared" si="7"/>
        <v>0</v>
      </c>
      <c r="T43" t="b">
        <f t="shared" si="8"/>
        <v>0</v>
      </c>
    </row>
    <row r="44" spans="1:20" x14ac:dyDescent="0.2">
      <c r="A44" s="10" t="s">
        <v>8</v>
      </c>
      <c r="B44" s="10"/>
      <c r="C44" s="10">
        <v>45</v>
      </c>
      <c r="D44" s="10" t="s">
        <v>9</v>
      </c>
      <c r="E44" s="10" t="s">
        <v>39</v>
      </c>
      <c r="F44" s="10">
        <v>0.5</v>
      </c>
      <c r="G44" s="10">
        <v>0.5</v>
      </c>
      <c r="H44" s="10">
        <v>1</v>
      </c>
      <c r="I44" s="10">
        <v>1</v>
      </c>
      <c r="J44" s="10" t="s">
        <v>33</v>
      </c>
      <c r="K44" s="10">
        <v>1</v>
      </c>
      <c r="L44" t="b">
        <f t="shared" si="0"/>
        <v>0</v>
      </c>
      <c r="M44" t="b">
        <f t="shared" si="1"/>
        <v>0</v>
      </c>
      <c r="N44" t="b">
        <f t="shared" si="2"/>
        <v>1</v>
      </c>
      <c r="O44" t="b">
        <f t="shared" si="3"/>
        <v>1</v>
      </c>
      <c r="P44" t="b">
        <f t="shared" si="4"/>
        <v>1</v>
      </c>
      <c r="Q44" t="b">
        <f t="shared" si="5"/>
        <v>0</v>
      </c>
      <c r="R44" t="b">
        <f t="shared" si="6"/>
        <v>1</v>
      </c>
      <c r="S44" t="b">
        <f t="shared" si="7"/>
        <v>0</v>
      </c>
      <c r="T44" t="b">
        <f t="shared" si="8"/>
        <v>0</v>
      </c>
    </row>
    <row r="45" spans="1:20" x14ac:dyDescent="0.2">
      <c r="A45" s="10" t="s">
        <v>8</v>
      </c>
      <c r="B45" s="10"/>
      <c r="C45" s="10">
        <v>56</v>
      </c>
      <c r="D45" s="10" t="s">
        <v>9</v>
      </c>
      <c r="E45" s="10" t="s">
        <v>42</v>
      </c>
      <c r="F45" s="10">
        <v>0.5</v>
      </c>
      <c r="G45" s="10">
        <v>0</v>
      </c>
      <c r="H45" s="10">
        <v>0</v>
      </c>
      <c r="I45" s="10">
        <v>1</v>
      </c>
      <c r="J45" s="10" t="s">
        <v>33</v>
      </c>
      <c r="K45" s="10">
        <v>1</v>
      </c>
      <c r="L45" t="b">
        <f t="shared" si="0"/>
        <v>0</v>
      </c>
      <c r="M45" t="b">
        <f t="shared" si="1"/>
        <v>0</v>
      </c>
      <c r="N45" t="b">
        <f t="shared" si="2"/>
        <v>0</v>
      </c>
      <c r="O45" t="b">
        <f t="shared" si="3"/>
        <v>1</v>
      </c>
      <c r="P45" t="b">
        <f t="shared" si="4"/>
        <v>1</v>
      </c>
      <c r="Q45" t="b">
        <f t="shared" si="5"/>
        <v>0</v>
      </c>
      <c r="R45" t="b">
        <f t="shared" si="6"/>
        <v>1</v>
      </c>
      <c r="S45" t="b">
        <f t="shared" si="7"/>
        <v>0</v>
      </c>
      <c r="T45" t="b">
        <f t="shared" si="8"/>
        <v>0</v>
      </c>
    </row>
    <row r="46" spans="1:20" x14ac:dyDescent="0.2">
      <c r="A46" s="10" t="s">
        <v>8</v>
      </c>
      <c r="B46" s="10"/>
      <c r="C46" s="10">
        <v>45</v>
      </c>
      <c r="D46" s="10" t="s">
        <v>13</v>
      </c>
      <c r="E46" s="10" t="s">
        <v>43</v>
      </c>
      <c r="F46" s="10">
        <v>0.5</v>
      </c>
      <c r="G46" s="10">
        <v>0</v>
      </c>
      <c r="H46" s="10">
        <v>0.5</v>
      </c>
      <c r="I46" s="10">
        <v>0</v>
      </c>
      <c r="J46" s="10" t="s">
        <v>33</v>
      </c>
      <c r="K46" s="10">
        <v>1</v>
      </c>
      <c r="L46" t="b">
        <f t="shared" si="0"/>
        <v>0</v>
      </c>
      <c r="M46" t="b">
        <f t="shared" si="1"/>
        <v>0</v>
      </c>
      <c r="N46" t="b">
        <f t="shared" si="2"/>
        <v>0</v>
      </c>
      <c r="O46" t="b">
        <f t="shared" si="3"/>
        <v>0</v>
      </c>
      <c r="P46" t="b">
        <f t="shared" si="4"/>
        <v>0</v>
      </c>
      <c r="Q46" t="b">
        <f t="shared" si="5"/>
        <v>0</v>
      </c>
      <c r="R46" t="b">
        <f t="shared" si="6"/>
        <v>1</v>
      </c>
      <c r="S46" t="b">
        <f t="shared" si="7"/>
        <v>0</v>
      </c>
      <c r="T46" t="b">
        <f t="shared" si="8"/>
        <v>0</v>
      </c>
    </row>
    <row r="47" spans="1:20" x14ac:dyDescent="0.2">
      <c r="A47" s="10" t="s">
        <v>8</v>
      </c>
      <c r="B47" s="10"/>
      <c r="C47" s="10">
        <v>65</v>
      </c>
      <c r="D47" s="10" t="s">
        <v>9</v>
      </c>
      <c r="E47" s="10" t="s">
        <v>44</v>
      </c>
      <c r="F47" s="10">
        <v>0.5</v>
      </c>
      <c r="G47" s="10">
        <v>0</v>
      </c>
      <c r="H47" s="10">
        <v>1</v>
      </c>
      <c r="I47" s="10">
        <v>0</v>
      </c>
      <c r="J47" s="10" t="s">
        <v>33</v>
      </c>
      <c r="K47" s="10">
        <v>1</v>
      </c>
      <c r="L47" t="b">
        <f t="shared" si="0"/>
        <v>0</v>
      </c>
      <c r="M47" t="b">
        <f t="shared" si="1"/>
        <v>0</v>
      </c>
      <c r="N47" t="b">
        <f t="shared" si="2"/>
        <v>1</v>
      </c>
      <c r="O47" t="b">
        <f t="shared" si="3"/>
        <v>0</v>
      </c>
      <c r="P47" t="b">
        <f t="shared" si="4"/>
        <v>1</v>
      </c>
      <c r="Q47" t="b">
        <f t="shared" si="5"/>
        <v>0</v>
      </c>
      <c r="R47" t="b">
        <f t="shared" si="6"/>
        <v>1</v>
      </c>
      <c r="S47" t="b">
        <f t="shared" si="7"/>
        <v>0</v>
      </c>
      <c r="T47" t="b">
        <f t="shared" si="8"/>
        <v>0</v>
      </c>
    </row>
    <row r="48" spans="1:20" x14ac:dyDescent="0.2">
      <c r="A48" s="10" t="s">
        <v>8</v>
      </c>
      <c r="B48" s="10"/>
      <c r="C48" s="10">
        <v>63</v>
      </c>
      <c r="D48" s="10" t="s">
        <v>9</v>
      </c>
      <c r="E48" s="10" t="s">
        <v>15</v>
      </c>
      <c r="F48" s="10">
        <v>0</v>
      </c>
      <c r="G48" s="10">
        <v>0</v>
      </c>
      <c r="H48" s="10">
        <v>1</v>
      </c>
      <c r="I48" s="10">
        <v>0.5</v>
      </c>
      <c r="J48" s="10" t="s">
        <v>33</v>
      </c>
      <c r="K48" s="10">
        <v>1</v>
      </c>
      <c r="L48" t="b">
        <f t="shared" si="0"/>
        <v>0</v>
      </c>
      <c r="M48" t="b">
        <f t="shared" si="1"/>
        <v>0</v>
      </c>
      <c r="N48" t="b">
        <f t="shared" si="2"/>
        <v>1</v>
      </c>
      <c r="O48" t="b">
        <f t="shared" si="3"/>
        <v>0</v>
      </c>
      <c r="P48" t="b">
        <f t="shared" si="4"/>
        <v>1</v>
      </c>
      <c r="Q48" t="b">
        <f t="shared" si="5"/>
        <v>0</v>
      </c>
      <c r="R48" t="b">
        <f t="shared" si="6"/>
        <v>0</v>
      </c>
      <c r="S48" t="b">
        <f t="shared" si="7"/>
        <v>0</v>
      </c>
      <c r="T48" t="b">
        <f t="shared" si="8"/>
        <v>0</v>
      </c>
    </row>
    <row r="49" spans="1:20" x14ac:dyDescent="0.2">
      <c r="A49" s="10" t="s">
        <v>8</v>
      </c>
      <c r="B49" s="10"/>
      <c r="C49" s="10">
        <v>60</v>
      </c>
      <c r="D49" s="10" t="s">
        <v>9</v>
      </c>
      <c r="E49" s="10" t="s">
        <v>15</v>
      </c>
      <c r="F49" s="10">
        <v>0</v>
      </c>
      <c r="G49" s="10">
        <v>0</v>
      </c>
      <c r="H49" s="10">
        <v>0</v>
      </c>
      <c r="I49" s="10">
        <v>0</v>
      </c>
      <c r="J49" s="10" t="s">
        <v>33</v>
      </c>
      <c r="K49" s="10">
        <v>1</v>
      </c>
      <c r="L49" t="b">
        <f t="shared" si="0"/>
        <v>0</v>
      </c>
      <c r="M49" t="b">
        <f t="shared" si="1"/>
        <v>0</v>
      </c>
      <c r="N49" t="b">
        <f t="shared" si="2"/>
        <v>0</v>
      </c>
      <c r="O49" t="b">
        <f t="shared" si="3"/>
        <v>0</v>
      </c>
      <c r="P49" t="b">
        <f t="shared" si="4"/>
        <v>0</v>
      </c>
      <c r="Q49" t="b">
        <f t="shared" si="5"/>
        <v>0</v>
      </c>
      <c r="R49" t="b">
        <f t="shared" si="6"/>
        <v>0</v>
      </c>
      <c r="S49" t="b">
        <f t="shared" si="7"/>
        <v>0</v>
      </c>
      <c r="T49" t="b">
        <f t="shared" si="8"/>
        <v>0</v>
      </c>
    </row>
    <row r="50" spans="1:20" x14ac:dyDescent="0.2">
      <c r="A50" s="10" t="s">
        <v>8</v>
      </c>
      <c r="B50" s="10"/>
      <c r="C50" s="10">
        <v>81</v>
      </c>
      <c r="D50" s="10" t="s">
        <v>9</v>
      </c>
      <c r="E50" s="10" t="s">
        <v>15</v>
      </c>
      <c r="F50" s="10">
        <v>0</v>
      </c>
      <c r="G50" s="10">
        <v>0</v>
      </c>
      <c r="H50" s="10">
        <v>0</v>
      </c>
      <c r="I50" s="10">
        <v>0</v>
      </c>
      <c r="J50" s="10" t="s">
        <v>33</v>
      </c>
      <c r="K50" s="10">
        <v>1</v>
      </c>
      <c r="L50" t="b">
        <f t="shared" si="0"/>
        <v>0</v>
      </c>
      <c r="M50" t="b">
        <f t="shared" si="1"/>
        <v>0</v>
      </c>
      <c r="N50" t="b">
        <f t="shared" si="2"/>
        <v>0</v>
      </c>
      <c r="O50" t="b">
        <f t="shared" si="3"/>
        <v>0</v>
      </c>
      <c r="P50" t="b">
        <f t="shared" si="4"/>
        <v>0</v>
      </c>
      <c r="Q50" t="b">
        <f t="shared" si="5"/>
        <v>0</v>
      </c>
      <c r="R50" t="b">
        <f t="shared" si="6"/>
        <v>0</v>
      </c>
      <c r="S50" t="b">
        <f t="shared" si="7"/>
        <v>0</v>
      </c>
      <c r="T50" t="b">
        <f t="shared" si="8"/>
        <v>0</v>
      </c>
    </row>
    <row r="51" spans="1:20" x14ac:dyDescent="0.2">
      <c r="A51" s="10" t="s">
        <v>8</v>
      </c>
      <c r="B51" s="10"/>
      <c r="C51" s="10">
        <v>66</v>
      </c>
      <c r="D51" s="10" t="s">
        <v>9</v>
      </c>
      <c r="E51" s="10" t="s">
        <v>24</v>
      </c>
      <c r="F51" s="10">
        <v>0</v>
      </c>
      <c r="G51" s="10">
        <v>0</v>
      </c>
      <c r="H51" s="10">
        <v>0</v>
      </c>
      <c r="I51" s="10">
        <v>0</v>
      </c>
      <c r="J51" s="10" t="s">
        <v>33</v>
      </c>
      <c r="K51" s="10">
        <v>1</v>
      </c>
      <c r="L51" t="b">
        <f t="shared" si="0"/>
        <v>0</v>
      </c>
      <c r="M51" t="b">
        <f t="shared" si="1"/>
        <v>0</v>
      </c>
      <c r="N51" t="b">
        <f t="shared" si="2"/>
        <v>0</v>
      </c>
      <c r="O51" t="b">
        <f t="shared" si="3"/>
        <v>0</v>
      </c>
      <c r="P51" t="b">
        <f t="shared" si="4"/>
        <v>0</v>
      </c>
      <c r="Q51" t="b">
        <f t="shared" si="5"/>
        <v>0</v>
      </c>
      <c r="R51" t="b">
        <f t="shared" si="6"/>
        <v>0</v>
      </c>
      <c r="S51" t="b">
        <f t="shared" si="7"/>
        <v>0</v>
      </c>
      <c r="T51" t="b">
        <f t="shared" si="8"/>
        <v>0</v>
      </c>
    </row>
    <row r="52" spans="1:20" x14ac:dyDescent="0.2">
      <c r="A52" s="10" t="s">
        <v>8</v>
      </c>
      <c r="B52" s="10"/>
      <c r="C52" s="10">
        <v>64</v>
      </c>
      <c r="D52" s="10" t="s">
        <v>13</v>
      </c>
      <c r="E52" s="10" t="s">
        <v>15</v>
      </c>
      <c r="F52" s="10">
        <v>0</v>
      </c>
      <c r="G52" s="10">
        <v>0</v>
      </c>
      <c r="H52" s="10">
        <v>1</v>
      </c>
      <c r="I52" s="10">
        <v>0.5</v>
      </c>
      <c r="J52" s="10" t="s">
        <v>33</v>
      </c>
      <c r="K52" s="10">
        <v>1</v>
      </c>
      <c r="L52" t="b">
        <f t="shared" si="0"/>
        <v>0</v>
      </c>
      <c r="M52" t="b">
        <f t="shared" si="1"/>
        <v>0</v>
      </c>
      <c r="N52" t="b">
        <f t="shared" si="2"/>
        <v>1</v>
      </c>
      <c r="O52" t="b">
        <f t="shared" si="3"/>
        <v>0</v>
      </c>
      <c r="P52" t="b">
        <f t="shared" si="4"/>
        <v>1</v>
      </c>
      <c r="Q52" t="b">
        <f t="shared" si="5"/>
        <v>0</v>
      </c>
      <c r="R52" t="b">
        <f t="shared" si="6"/>
        <v>0</v>
      </c>
      <c r="S52" t="b">
        <f t="shared" si="7"/>
        <v>0</v>
      </c>
      <c r="T52" t="b">
        <f t="shared" si="8"/>
        <v>0</v>
      </c>
    </row>
    <row r="53" spans="1:20" x14ac:dyDescent="0.2">
      <c r="A53" s="10" t="s">
        <v>8</v>
      </c>
      <c r="B53" s="10"/>
      <c r="C53" s="10">
        <v>68</v>
      </c>
      <c r="D53" s="10" t="s">
        <v>9</v>
      </c>
      <c r="E53" s="10" t="s">
        <v>15</v>
      </c>
      <c r="F53" s="10">
        <v>0</v>
      </c>
      <c r="G53" s="10">
        <v>1</v>
      </c>
      <c r="H53" s="10">
        <v>0</v>
      </c>
      <c r="I53" s="10">
        <v>0</v>
      </c>
      <c r="J53" s="10" t="s">
        <v>33</v>
      </c>
      <c r="K53" s="10">
        <v>1</v>
      </c>
      <c r="L53" t="b">
        <f t="shared" si="0"/>
        <v>0</v>
      </c>
      <c r="M53" t="b">
        <f t="shared" si="1"/>
        <v>1</v>
      </c>
      <c r="N53" t="b">
        <f t="shared" si="2"/>
        <v>0</v>
      </c>
      <c r="O53" t="b">
        <f t="shared" si="3"/>
        <v>0</v>
      </c>
      <c r="P53" t="b">
        <f t="shared" si="4"/>
        <v>1</v>
      </c>
      <c r="Q53" t="b">
        <f t="shared" si="5"/>
        <v>0</v>
      </c>
      <c r="R53" t="b">
        <f t="shared" si="6"/>
        <v>0</v>
      </c>
      <c r="S53" t="b">
        <f t="shared" si="7"/>
        <v>0</v>
      </c>
      <c r="T53" t="b">
        <f t="shared" si="8"/>
        <v>0</v>
      </c>
    </row>
    <row r="54" spans="1:20" x14ac:dyDescent="0.2">
      <c r="A54" s="10" t="s">
        <v>8</v>
      </c>
      <c r="B54" s="10"/>
      <c r="C54" s="10">
        <v>56</v>
      </c>
      <c r="D54" s="10" t="s">
        <v>13</v>
      </c>
      <c r="E54" s="10" t="s">
        <v>45</v>
      </c>
      <c r="F54" s="10">
        <v>0</v>
      </c>
      <c r="G54" s="10">
        <v>0</v>
      </c>
      <c r="H54" s="10">
        <v>1</v>
      </c>
      <c r="I54" s="10">
        <v>0.5</v>
      </c>
      <c r="J54" s="10" t="s">
        <v>33</v>
      </c>
      <c r="K54" s="10">
        <v>1</v>
      </c>
      <c r="L54" t="b">
        <f t="shared" si="0"/>
        <v>0</v>
      </c>
      <c r="M54" t="b">
        <f t="shared" si="1"/>
        <v>0</v>
      </c>
      <c r="N54" t="b">
        <f t="shared" si="2"/>
        <v>1</v>
      </c>
      <c r="O54" t="b">
        <f t="shared" si="3"/>
        <v>0</v>
      </c>
      <c r="P54" t="b">
        <f t="shared" si="4"/>
        <v>1</v>
      </c>
      <c r="Q54" t="b">
        <f t="shared" si="5"/>
        <v>0</v>
      </c>
      <c r="R54" t="b">
        <f t="shared" si="6"/>
        <v>0</v>
      </c>
      <c r="S54" t="b">
        <f t="shared" si="7"/>
        <v>0</v>
      </c>
      <c r="T54" t="b">
        <f t="shared" si="8"/>
        <v>0</v>
      </c>
    </row>
    <row r="55" spans="1:20" x14ac:dyDescent="0.2">
      <c r="A55" s="10" t="s">
        <v>8</v>
      </c>
      <c r="B55" s="10"/>
      <c r="C55" s="10">
        <v>87</v>
      </c>
      <c r="D55" s="10" t="s">
        <v>13</v>
      </c>
      <c r="E55" s="10" t="s">
        <v>44</v>
      </c>
      <c r="F55" s="10">
        <v>0</v>
      </c>
      <c r="G55" s="10">
        <v>0</v>
      </c>
      <c r="H55" s="10">
        <v>0</v>
      </c>
      <c r="I55" s="10">
        <v>0</v>
      </c>
      <c r="J55" s="10" t="s">
        <v>33</v>
      </c>
      <c r="K55" s="10">
        <v>1</v>
      </c>
      <c r="L55" t="b">
        <f t="shared" si="0"/>
        <v>0</v>
      </c>
      <c r="M55" t="b">
        <f t="shared" si="1"/>
        <v>0</v>
      </c>
      <c r="N55" t="b">
        <f t="shared" si="2"/>
        <v>0</v>
      </c>
      <c r="O55" t="b">
        <f t="shared" si="3"/>
        <v>0</v>
      </c>
      <c r="P55" t="b">
        <f t="shared" si="4"/>
        <v>0</v>
      </c>
      <c r="Q55" t="b">
        <f t="shared" si="5"/>
        <v>0</v>
      </c>
      <c r="R55" t="b">
        <f t="shared" si="6"/>
        <v>0</v>
      </c>
      <c r="S55" t="b">
        <f t="shared" si="7"/>
        <v>0</v>
      </c>
      <c r="T55" t="b">
        <f t="shared" si="8"/>
        <v>0</v>
      </c>
    </row>
    <row r="56" spans="1:20" x14ac:dyDescent="0.2">
      <c r="A56" s="10" t="s">
        <v>8</v>
      </c>
      <c r="B56" s="10"/>
      <c r="C56" s="10">
        <v>48</v>
      </c>
      <c r="D56" s="10" t="s">
        <v>9</v>
      </c>
      <c r="E56" s="10" t="s">
        <v>46</v>
      </c>
      <c r="F56" s="10">
        <v>0</v>
      </c>
      <c r="G56" s="10">
        <v>0</v>
      </c>
      <c r="H56" s="10">
        <v>0</v>
      </c>
      <c r="I56" s="10">
        <v>0</v>
      </c>
      <c r="J56" s="10" t="s">
        <v>33</v>
      </c>
      <c r="K56" s="10">
        <v>1</v>
      </c>
      <c r="L56" t="b">
        <f t="shared" si="0"/>
        <v>0</v>
      </c>
      <c r="M56" t="b">
        <f t="shared" si="1"/>
        <v>0</v>
      </c>
      <c r="N56" t="b">
        <f t="shared" si="2"/>
        <v>0</v>
      </c>
      <c r="O56" t="b">
        <f t="shared" si="3"/>
        <v>0</v>
      </c>
      <c r="P56" t="b">
        <f t="shared" si="4"/>
        <v>0</v>
      </c>
      <c r="Q56" t="b">
        <f t="shared" si="5"/>
        <v>0</v>
      </c>
      <c r="R56" t="b">
        <f t="shared" si="6"/>
        <v>0</v>
      </c>
      <c r="S56" t="b">
        <f t="shared" si="7"/>
        <v>0</v>
      </c>
      <c r="T56" t="b">
        <f t="shared" si="8"/>
        <v>0</v>
      </c>
    </row>
    <row r="57" spans="1:20" x14ac:dyDescent="0.2">
      <c r="A57" s="10" t="s">
        <v>8</v>
      </c>
      <c r="B57" s="10"/>
      <c r="C57" s="10">
        <v>78</v>
      </c>
      <c r="D57" s="10" t="s">
        <v>9</v>
      </c>
      <c r="E57" s="10" t="s">
        <v>47</v>
      </c>
      <c r="F57" s="10">
        <v>0</v>
      </c>
      <c r="G57" s="10">
        <v>0</v>
      </c>
      <c r="H57" s="10">
        <v>0</v>
      </c>
      <c r="I57" s="10">
        <v>0.5</v>
      </c>
      <c r="J57" s="10" t="s">
        <v>33</v>
      </c>
      <c r="K57" s="10">
        <v>1</v>
      </c>
      <c r="L57" t="b">
        <f t="shared" si="0"/>
        <v>0</v>
      </c>
      <c r="M57" t="b">
        <f t="shared" si="1"/>
        <v>0</v>
      </c>
      <c r="N57" t="b">
        <f t="shared" si="2"/>
        <v>0</v>
      </c>
      <c r="O57" t="b">
        <f t="shared" si="3"/>
        <v>0</v>
      </c>
      <c r="P57" t="b">
        <f t="shared" si="4"/>
        <v>0</v>
      </c>
      <c r="Q57" t="b">
        <f t="shared" si="5"/>
        <v>0</v>
      </c>
      <c r="R57" t="b">
        <f t="shared" si="6"/>
        <v>0</v>
      </c>
      <c r="S57" t="b">
        <f t="shared" si="7"/>
        <v>0</v>
      </c>
      <c r="T57" t="b">
        <f t="shared" si="8"/>
        <v>0</v>
      </c>
    </row>
    <row r="58" spans="1:20" x14ac:dyDescent="0.2">
      <c r="A58" s="10" t="s">
        <v>8</v>
      </c>
      <c r="B58" s="10"/>
      <c r="C58" s="10">
        <v>72</v>
      </c>
      <c r="D58" s="10" t="s">
        <v>13</v>
      </c>
      <c r="E58" s="10" t="s">
        <v>12</v>
      </c>
      <c r="F58" s="10">
        <v>0</v>
      </c>
      <c r="G58" s="10">
        <v>0.5</v>
      </c>
      <c r="H58" s="10">
        <v>0</v>
      </c>
      <c r="I58" s="10">
        <v>0</v>
      </c>
      <c r="J58" s="10" t="s">
        <v>33</v>
      </c>
      <c r="K58" s="10">
        <v>1</v>
      </c>
      <c r="L58" t="b">
        <f t="shared" si="0"/>
        <v>0</v>
      </c>
      <c r="M58" t="b">
        <f t="shared" si="1"/>
        <v>0</v>
      </c>
      <c r="N58" t="b">
        <f t="shared" si="2"/>
        <v>0</v>
      </c>
      <c r="O58" t="b">
        <f t="shared" si="3"/>
        <v>0</v>
      </c>
      <c r="P58" t="b">
        <f t="shared" si="4"/>
        <v>0</v>
      </c>
      <c r="Q58" t="b">
        <f t="shared" si="5"/>
        <v>0</v>
      </c>
      <c r="R58" t="b">
        <f t="shared" si="6"/>
        <v>0</v>
      </c>
      <c r="S58" t="b">
        <f t="shared" si="7"/>
        <v>0</v>
      </c>
      <c r="T58" t="b">
        <f t="shared" si="8"/>
        <v>0</v>
      </c>
    </row>
    <row r="59" spans="1:20" x14ac:dyDescent="0.2">
      <c r="A59" s="10" t="s">
        <v>8</v>
      </c>
      <c r="B59" s="10"/>
      <c r="C59" s="10">
        <v>63</v>
      </c>
      <c r="D59" s="10" t="s">
        <v>13</v>
      </c>
      <c r="E59" s="10" t="s">
        <v>48</v>
      </c>
      <c r="F59" s="10">
        <v>0</v>
      </c>
      <c r="G59" s="10">
        <v>0</v>
      </c>
      <c r="H59" s="10">
        <v>0</v>
      </c>
      <c r="I59" s="10">
        <v>0</v>
      </c>
      <c r="J59" s="10" t="s">
        <v>33</v>
      </c>
      <c r="K59" s="10">
        <v>1</v>
      </c>
      <c r="L59" t="b">
        <f t="shared" si="0"/>
        <v>0</v>
      </c>
      <c r="M59" t="b">
        <f t="shared" si="1"/>
        <v>0</v>
      </c>
      <c r="N59" t="b">
        <f t="shared" si="2"/>
        <v>0</v>
      </c>
      <c r="O59" t="b">
        <f t="shared" si="3"/>
        <v>0</v>
      </c>
      <c r="P59" t="b">
        <f t="shared" si="4"/>
        <v>0</v>
      </c>
      <c r="Q59" t="b">
        <f t="shared" si="5"/>
        <v>0</v>
      </c>
      <c r="R59" t="b">
        <f t="shared" si="6"/>
        <v>0</v>
      </c>
      <c r="S59" t="b">
        <f t="shared" si="7"/>
        <v>0</v>
      </c>
      <c r="T59" t="b">
        <f t="shared" si="8"/>
        <v>0</v>
      </c>
    </row>
    <row r="60" spans="1:20" x14ac:dyDescent="0.2">
      <c r="A60" s="10" t="s">
        <v>8</v>
      </c>
      <c r="B60" s="10"/>
      <c r="C60" s="10">
        <v>51</v>
      </c>
      <c r="D60" s="10" t="s">
        <v>13</v>
      </c>
      <c r="E60" s="10" t="s">
        <v>49</v>
      </c>
      <c r="F60" s="10">
        <v>0</v>
      </c>
      <c r="G60" s="10">
        <v>0</v>
      </c>
      <c r="H60" s="10">
        <v>0</v>
      </c>
      <c r="I60" s="10">
        <v>0</v>
      </c>
      <c r="J60" s="10" t="s">
        <v>33</v>
      </c>
      <c r="K60" s="10">
        <v>1</v>
      </c>
      <c r="L60" t="b">
        <f t="shared" si="0"/>
        <v>0</v>
      </c>
      <c r="M60" t="b">
        <f t="shared" si="1"/>
        <v>0</v>
      </c>
      <c r="N60" t="b">
        <f t="shared" si="2"/>
        <v>0</v>
      </c>
      <c r="O60" t="b">
        <f t="shared" si="3"/>
        <v>0</v>
      </c>
      <c r="P60" t="b">
        <f t="shared" si="4"/>
        <v>0</v>
      </c>
      <c r="Q60" t="b">
        <f t="shared" si="5"/>
        <v>0</v>
      </c>
      <c r="R60" t="b">
        <f t="shared" si="6"/>
        <v>0</v>
      </c>
      <c r="S60" t="b">
        <f t="shared" si="7"/>
        <v>0</v>
      </c>
      <c r="T60" t="b">
        <f t="shared" si="8"/>
        <v>0</v>
      </c>
    </row>
    <row r="61" spans="1:20" x14ac:dyDescent="0.2">
      <c r="A61" s="10" t="s">
        <v>8</v>
      </c>
      <c r="B61" s="10"/>
      <c r="C61" s="10">
        <v>78</v>
      </c>
      <c r="D61" s="10" t="s">
        <v>9</v>
      </c>
      <c r="E61" s="10" t="s">
        <v>50</v>
      </c>
      <c r="F61" s="10">
        <v>0</v>
      </c>
      <c r="G61" s="10">
        <v>0</v>
      </c>
      <c r="H61" s="10">
        <v>0</v>
      </c>
      <c r="I61" s="10">
        <v>0</v>
      </c>
      <c r="J61" s="10" t="s">
        <v>33</v>
      </c>
      <c r="K61" s="10">
        <v>1</v>
      </c>
      <c r="L61" t="b">
        <f t="shared" si="0"/>
        <v>0</v>
      </c>
      <c r="M61" t="b">
        <f t="shared" si="1"/>
        <v>0</v>
      </c>
      <c r="N61" t="b">
        <f t="shared" si="2"/>
        <v>0</v>
      </c>
      <c r="O61" t="b">
        <f t="shared" si="3"/>
        <v>0</v>
      </c>
      <c r="P61" t="b">
        <f t="shared" si="4"/>
        <v>0</v>
      </c>
      <c r="Q61" t="b">
        <f t="shared" si="5"/>
        <v>0</v>
      </c>
      <c r="R61" t="b">
        <f t="shared" si="6"/>
        <v>0</v>
      </c>
      <c r="S61" t="b">
        <f t="shared" si="7"/>
        <v>0</v>
      </c>
      <c r="T61" t="b">
        <f t="shared" si="8"/>
        <v>0</v>
      </c>
    </row>
    <row r="62" spans="1:20" x14ac:dyDescent="0.2">
      <c r="A62" s="10" t="s">
        <v>8</v>
      </c>
      <c r="B62" s="10"/>
      <c r="C62" s="10">
        <v>48</v>
      </c>
      <c r="D62" s="10" t="s">
        <v>9</v>
      </c>
      <c r="E62" s="10" t="s">
        <v>51</v>
      </c>
      <c r="F62" s="10">
        <v>0</v>
      </c>
      <c r="G62" s="10">
        <v>0</v>
      </c>
      <c r="H62" s="10">
        <v>1</v>
      </c>
      <c r="I62" s="10">
        <v>0.5</v>
      </c>
      <c r="J62" s="10" t="s">
        <v>33</v>
      </c>
      <c r="K62" s="10">
        <v>1</v>
      </c>
      <c r="L62" t="b">
        <f t="shared" si="0"/>
        <v>0</v>
      </c>
      <c r="M62" t="b">
        <f t="shared" si="1"/>
        <v>0</v>
      </c>
      <c r="N62" t="b">
        <f t="shared" si="2"/>
        <v>1</v>
      </c>
      <c r="O62" t="b">
        <f t="shared" si="3"/>
        <v>0</v>
      </c>
      <c r="P62" t="b">
        <f t="shared" si="4"/>
        <v>1</v>
      </c>
      <c r="Q62" t="b">
        <f t="shared" si="5"/>
        <v>0</v>
      </c>
      <c r="R62" t="b">
        <f t="shared" si="6"/>
        <v>0</v>
      </c>
      <c r="S62" t="b">
        <f t="shared" si="7"/>
        <v>0</v>
      </c>
      <c r="T62" t="b">
        <f t="shared" si="8"/>
        <v>0</v>
      </c>
    </row>
    <row r="63" spans="1:20" x14ac:dyDescent="0.2">
      <c r="A63" s="10" t="s">
        <v>8</v>
      </c>
      <c r="B63" s="10"/>
      <c r="C63" s="10">
        <v>82</v>
      </c>
      <c r="D63" s="10" t="s">
        <v>9</v>
      </c>
      <c r="E63" s="10" t="s">
        <v>15</v>
      </c>
      <c r="F63" s="10">
        <v>0</v>
      </c>
      <c r="G63" s="10">
        <v>0</v>
      </c>
      <c r="H63" s="10">
        <v>1</v>
      </c>
      <c r="I63" s="10">
        <v>0</v>
      </c>
      <c r="J63" s="10" t="s">
        <v>33</v>
      </c>
      <c r="K63" s="10">
        <v>1</v>
      </c>
      <c r="L63" t="b">
        <f t="shared" si="0"/>
        <v>0</v>
      </c>
      <c r="M63" t="b">
        <f t="shared" si="1"/>
        <v>0</v>
      </c>
      <c r="N63" t="b">
        <f t="shared" si="2"/>
        <v>1</v>
      </c>
      <c r="O63" t="b">
        <f t="shared" si="3"/>
        <v>0</v>
      </c>
      <c r="P63" t="b">
        <f t="shared" si="4"/>
        <v>1</v>
      </c>
      <c r="Q63" t="b">
        <f t="shared" si="5"/>
        <v>0</v>
      </c>
      <c r="R63" t="b">
        <f t="shared" si="6"/>
        <v>0</v>
      </c>
      <c r="S63" t="b">
        <f t="shared" si="7"/>
        <v>0</v>
      </c>
      <c r="T63" t="b">
        <f t="shared" si="8"/>
        <v>0</v>
      </c>
    </row>
    <row r="64" spans="1:20" x14ac:dyDescent="0.2">
      <c r="A64" s="10" t="s">
        <v>8</v>
      </c>
      <c r="B64" s="10"/>
      <c r="C64" s="10">
        <v>87</v>
      </c>
      <c r="D64" s="10" t="s">
        <v>9</v>
      </c>
      <c r="E64" s="10" t="s">
        <v>24</v>
      </c>
      <c r="F64" s="10">
        <v>0</v>
      </c>
      <c r="G64" s="10">
        <v>0</v>
      </c>
      <c r="H64" s="10">
        <v>1</v>
      </c>
      <c r="I64" s="10">
        <v>1</v>
      </c>
      <c r="J64" s="10" t="s">
        <v>33</v>
      </c>
      <c r="K64" s="10">
        <v>1</v>
      </c>
      <c r="L64" t="b">
        <f t="shared" si="0"/>
        <v>0</v>
      </c>
      <c r="M64" t="b">
        <f t="shared" si="1"/>
        <v>0</v>
      </c>
      <c r="N64" t="b">
        <f t="shared" si="2"/>
        <v>1</v>
      </c>
      <c r="O64" t="b">
        <f t="shared" si="3"/>
        <v>1</v>
      </c>
      <c r="P64" t="b">
        <f t="shared" si="4"/>
        <v>1</v>
      </c>
      <c r="Q64" t="b">
        <f t="shared" si="5"/>
        <v>0</v>
      </c>
      <c r="R64" t="b">
        <f t="shared" si="6"/>
        <v>0</v>
      </c>
      <c r="S64" t="b">
        <f t="shared" si="7"/>
        <v>0</v>
      </c>
      <c r="T64" t="b">
        <f t="shared" si="8"/>
        <v>0</v>
      </c>
    </row>
    <row r="65" spans="1:20" x14ac:dyDescent="0.2">
      <c r="A65" s="10" t="s">
        <v>8</v>
      </c>
      <c r="B65" s="10"/>
      <c r="C65" s="10">
        <v>76</v>
      </c>
      <c r="D65" s="10" t="s">
        <v>9</v>
      </c>
      <c r="E65" s="10" t="s">
        <v>52</v>
      </c>
      <c r="F65" s="10">
        <v>0</v>
      </c>
      <c r="G65" s="10">
        <v>0</v>
      </c>
      <c r="H65" s="10">
        <v>0</v>
      </c>
      <c r="I65" s="10">
        <v>0</v>
      </c>
      <c r="J65" s="10" t="s">
        <v>33</v>
      </c>
      <c r="K65" s="10">
        <v>1</v>
      </c>
      <c r="L65" t="b">
        <f t="shared" si="0"/>
        <v>0</v>
      </c>
      <c r="M65" t="b">
        <f t="shared" si="1"/>
        <v>0</v>
      </c>
      <c r="N65" t="b">
        <f t="shared" si="2"/>
        <v>0</v>
      </c>
      <c r="O65" t="b">
        <f t="shared" si="3"/>
        <v>0</v>
      </c>
      <c r="P65" t="b">
        <f t="shared" si="4"/>
        <v>0</v>
      </c>
      <c r="Q65" t="b">
        <f t="shared" si="5"/>
        <v>0</v>
      </c>
      <c r="R65" t="b">
        <f t="shared" si="6"/>
        <v>0</v>
      </c>
      <c r="S65" t="b">
        <f t="shared" si="7"/>
        <v>0</v>
      </c>
      <c r="T65" t="b">
        <f t="shared" si="8"/>
        <v>0</v>
      </c>
    </row>
    <row r="66" spans="1:20" x14ac:dyDescent="0.2">
      <c r="A66" s="10" t="s">
        <v>8</v>
      </c>
      <c r="B66" s="10"/>
      <c r="C66" s="10">
        <v>47</v>
      </c>
      <c r="D66" s="10" t="s">
        <v>9</v>
      </c>
      <c r="E66" s="10" t="s">
        <v>53</v>
      </c>
      <c r="F66" s="10">
        <v>0</v>
      </c>
      <c r="G66" s="10">
        <v>0</v>
      </c>
      <c r="H66" s="10">
        <v>0</v>
      </c>
      <c r="I66" s="10">
        <v>0</v>
      </c>
      <c r="J66" s="10" t="s">
        <v>33</v>
      </c>
      <c r="K66" s="10">
        <v>1</v>
      </c>
      <c r="L66" t="b">
        <f t="shared" si="0"/>
        <v>0</v>
      </c>
      <c r="M66" t="b">
        <f t="shared" si="1"/>
        <v>0</v>
      </c>
      <c r="N66" t="b">
        <f t="shared" si="2"/>
        <v>0</v>
      </c>
      <c r="O66" t="b">
        <f t="shared" si="3"/>
        <v>0</v>
      </c>
      <c r="P66" t="b">
        <f t="shared" si="4"/>
        <v>0</v>
      </c>
      <c r="Q66" t="b">
        <f t="shared" si="5"/>
        <v>0</v>
      </c>
      <c r="R66" t="b">
        <f t="shared" si="6"/>
        <v>0</v>
      </c>
      <c r="S66" t="b">
        <f t="shared" si="7"/>
        <v>0</v>
      </c>
      <c r="T66" t="b">
        <f t="shared" si="8"/>
        <v>0</v>
      </c>
    </row>
    <row r="67" spans="1:20" x14ac:dyDescent="0.2">
      <c r="A67" s="10" t="s">
        <v>8</v>
      </c>
      <c r="B67" s="10"/>
      <c r="C67" s="10">
        <v>77</v>
      </c>
      <c r="D67" s="10" t="s">
        <v>13</v>
      </c>
      <c r="E67" s="10" t="s">
        <v>20</v>
      </c>
      <c r="F67" s="10">
        <v>0</v>
      </c>
      <c r="G67" s="10">
        <v>1</v>
      </c>
      <c r="H67" s="10">
        <v>0</v>
      </c>
      <c r="I67" s="10">
        <v>0</v>
      </c>
      <c r="J67" s="10" t="s">
        <v>33</v>
      </c>
      <c r="K67" s="10">
        <v>1</v>
      </c>
      <c r="L67" t="b">
        <f t="shared" ref="L67:L130" si="9">F67=1</f>
        <v>0</v>
      </c>
      <c r="M67" t="b">
        <f t="shared" ref="M67:M130" si="10">G67=1</f>
        <v>1</v>
      </c>
      <c r="N67" t="b">
        <f t="shared" ref="N67:N130" si="11">H67=1</f>
        <v>0</v>
      </c>
      <c r="O67" t="b">
        <f t="shared" ref="O67:O130" si="12">I67=1</f>
        <v>0</v>
      </c>
      <c r="P67" t="b">
        <f t="shared" ref="P67:P130" si="13">OR(M67=TRUE,N67=TRUE,O67=TRUE)</f>
        <v>1</v>
      </c>
      <c r="Q67" t="b">
        <f t="shared" ref="Q67:Q130" si="14">AND(L67=TRUE,P67=TRUE)</f>
        <v>0</v>
      </c>
      <c r="R67" t="b">
        <f t="shared" ref="R67:R130" si="15">F67=0.5</f>
        <v>0</v>
      </c>
      <c r="S67" t="b">
        <f t="shared" ref="S67:S130" si="16">AND(M67=TRUE,N67=TRUE)</f>
        <v>0</v>
      </c>
      <c r="T67" t="b">
        <f t="shared" ref="T67:T130" si="17">AND(R67=TRUE,S67=TRUE)</f>
        <v>0</v>
      </c>
    </row>
    <row r="68" spans="1:20" x14ac:dyDescent="0.2">
      <c r="A68" s="10" t="s">
        <v>8</v>
      </c>
      <c r="B68" s="10"/>
      <c r="C68" s="10">
        <v>62</v>
      </c>
      <c r="D68" s="10" t="s">
        <v>13</v>
      </c>
      <c r="E68" s="10" t="s">
        <v>54</v>
      </c>
      <c r="F68" s="10">
        <v>0</v>
      </c>
      <c r="G68" s="10">
        <v>0</v>
      </c>
      <c r="H68" s="10">
        <v>0</v>
      </c>
      <c r="I68" s="10">
        <v>0.5</v>
      </c>
      <c r="J68" s="10" t="s">
        <v>33</v>
      </c>
      <c r="K68" s="10">
        <v>1</v>
      </c>
      <c r="L68" t="b">
        <f t="shared" si="9"/>
        <v>0</v>
      </c>
      <c r="M68" t="b">
        <f t="shared" si="10"/>
        <v>0</v>
      </c>
      <c r="N68" t="b">
        <f t="shared" si="11"/>
        <v>0</v>
      </c>
      <c r="O68" t="b">
        <f t="shared" si="12"/>
        <v>0</v>
      </c>
      <c r="P68" t="b">
        <f t="shared" si="13"/>
        <v>0</v>
      </c>
      <c r="Q68" t="b">
        <f t="shared" si="14"/>
        <v>0</v>
      </c>
      <c r="R68" t="b">
        <f t="shared" si="15"/>
        <v>0</v>
      </c>
      <c r="S68" t="b">
        <f t="shared" si="16"/>
        <v>0</v>
      </c>
      <c r="T68" t="b">
        <f t="shared" si="17"/>
        <v>0</v>
      </c>
    </row>
    <row r="69" spans="1:20" x14ac:dyDescent="0.2">
      <c r="A69" s="10" t="s">
        <v>8</v>
      </c>
      <c r="B69" s="10"/>
      <c r="C69" s="10">
        <v>73</v>
      </c>
      <c r="D69" s="10" t="s">
        <v>9</v>
      </c>
      <c r="E69" s="10" t="s">
        <v>55</v>
      </c>
      <c r="F69" s="10">
        <v>0</v>
      </c>
      <c r="G69" s="10">
        <v>1</v>
      </c>
      <c r="H69" s="10">
        <v>0</v>
      </c>
      <c r="I69" s="10">
        <v>0</v>
      </c>
      <c r="J69" s="10" t="s">
        <v>33</v>
      </c>
      <c r="K69" s="10">
        <v>1</v>
      </c>
      <c r="L69" t="b">
        <f t="shared" si="9"/>
        <v>0</v>
      </c>
      <c r="M69" t="b">
        <f t="shared" si="10"/>
        <v>1</v>
      </c>
      <c r="N69" t="b">
        <f t="shared" si="11"/>
        <v>0</v>
      </c>
      <c r="O69" t="b">
        <f t="shared" si="12"/>
        <v>0</v>
      </c>
      <c r="P69" t="b">
        <f t="shared" si="13"/>
        <v>1</v>
      </c>
      <c r="Q69" t="b">
        <f t="shared" si="14"/>
        <v>0</v>
      </c>
      <c r="R69" t="b">
        <f t="shared" si="15"/>
        <v>0</v>
      </c>
      <c r="S69" t="b">
        <f t="shared" si="16"/>
        <v>0</v>
      </c>
      <c r="T69" t="b">
        <f t="shared" si="17"/>
        <v>0</v>
      </c>
    </row>
    <row r="70" spans="1:20" x14ac:dyDescent="0.2">
      <c r="A70" s="10" t="s">
        <v>8</v>
      </c>
      <c r="B70" s="10"/>
      <c r="C70" s="10">
        <v>71</v>
      </c>
      <c r="D70" s="10" t="s">
        <v>9</v>
      </c>
      <c r="E70" s="10" t="s">
        <v>56</v>
      </c>
      <c r="F70" s="10">
        <v>0</v>
      </c>
      <c r="G70" s="10">
        <v>0</v>
      </c>
      <c r="H70" s="10">
        <v>0</v>
      </c>
      <c r="I70" s="10">
        <v>0</v>
      </c>
      <c r="J70" s="10" t="s">
        <v>33</v>
      </c>
      <c r="K70" s="10">
        <v>1</v>
      </c>
      <c r="L70" t="b">
        <f t="shared" si="9"/>
        <v>0</v>
      </c>
      <c r="M70" t="b">
        <f t="shared" si="10"/>
        <v>0</v>
      </c>
      <c r="N70" t="b">
        <f t="shared" si="11"/>
        <v>0</v>
      </c>
      <c r="O70" t="b">
        <f t="shared" si="12"/>
        <v>0</v>
      </c>
      <c r="P70" t="b">
        <f t="shared" si="13"/>
        <v>0</v>
      </c>
      <c r="Q70" t="b">
        <f t="shared" si="14"/>
        <v>0</v>
      </c>
      <c r="R70" t="b">
        <f t="shared" si="15"/>
        <v>0</v>
      </c>
      <c r="S70" t="b">
        <f t="shared" si="16"/>
        <v>0</v>
      </c>
      <c r="T70" t="b">
        <f t="shared" si="17"/>
        <v>0</v>
      </c>
    </row>
    <row r="71" spans="1:20" x14ac:dyDescent="0.2">
      <c r="A71" s="10" t="s">
        <v>8</v>
      </c>
      <c r="B71" s="10"/>
      <c r="C71" s="10">
        <v>61</v>
      </c>
      <c r="D71" s="10" t="s">
        <v>13</v>
      </c>
      <c r="E71" s="10" t="s">
        <v>57</v>
      </c>
      <c r="F71" s="10">
        <v>0</v>
      </c>
      <c r="G71" s="10">
        <v>0</v>
      </c>
      <c r="H71" s="10">
        <v>0</v>
      </c>
      <c r="I71" s="10">
        <v>0</v>
      </c>
      <c r="J71" s="10" t="s">
        <v>33</v>
      </c>
      <c r="K71" s="10">
        <v>1</v>
      </c>
      <c r="L71" t="b">
        <f t="shared" si="9"/>
        <v>0</v>
      </c>
      <c r="M71" t="b">
        <f t="shared" si="10"/>
        <v>0</v>
      </c>
      <c r="N71" t="b">
        <f t="shared" si="11"/>
        <v>0</v>
      </c>
      <c r="O71" t="b">
        <f t="shared" si="12"/>
        <v>0</v>
      </c>
      <c r="P71" t="b">
        <f t="shared" si="13"/>
        <v>0</v>
      </c>
      <c r="Q71" t="b">
        <f t="shared" si="14"/>
        <v>0</v>
      </c>
      <c r="R71" t="b">
        <f t="shared" si="15"/>
        <v>0</v>
      </c>
      <c r="S71" t="b">
        <f t="shared" si="16"/>
        <v>0</v>
      </c>
      <c r="T71" t="b">
        <f t="shared" si="17"/>
        <v>0</v>
      </c>
    </row>
    <row r="72" spans="1:20" x14ac:dyDescent="0.2">
      <c r="A72" s="10" t="s">
        <v>8</v>
      </c>
      <c r="B72" s="10"/>
      <c r="C72" s="10">
        <v>84</v>
      </c>
      <c r="D72" s="10" t="s">
        <v>9</v>
      </c>
      <c r="E72" s="10" t="s">
        <v>15</v>
      </c>
      <c r="F72" s="10">
        <v>0</v>
      </c>
      <c r="G72" s="10">
        <v>1</v>
      </c>
      <c r="H72" s="10">
        <v>1</v>
      </c>
      <c r="I72" s="10">
        <v>0</v>
      </c>
      <c r="J72" s="10" t="s">
        <v>33</v>
      </c>
      <c r="K72" s="10">
        <v>1</v>
      </c>
      <c r="L72" t="b">
        <f t="shared" si="9"/>
        <v>0</v>
      </c>
      <c r="M72" t="b">
        <f t="shared" si="10"/>
        <v>1</v>
      </c>
      <c r="N72" t="b">
        <f t="shared" si="11"/>
        <v>1</v>
      </c>
      <c r="O72" t="b">
        <f t="shared" si="12"/>
        <v>0</v>
      </c>
      <c r="P72" t="b">
        <f t="shared" si="13"/>
        <v>1</v>
      </c>
      <c r="Q72" t="b">
        <f t="shared" si="14"/>
        <v>0</v>
      </c>
      <c r="R72" t="b">
        <f t="shared" si="15"/>
        <v>0</v>
      </c>
      <c r="S72" t="b">
        <f t="shared" si="16"/>
        <v>1</v>
      </c>
      <c r="T72" t="b">
        <f t="shared" si="17"/>
        <v>0</v>
      </c>
    </row>
    <row r="73" spans="1:20" x14ac:dyDescent="0.2">
      <c r="A73" s="10" t="s">
        <v>8</v>
      </c>
      <c r="B73" s="10"/>
      <c r="C73" s="10">
        <v>75</v>
      </c>
      <c r="D73" s="10" t="s">
        <v>9</v>
      </c>
      <c r="E73" s="10" t="s">
        <v>58</v>
      </c>
      <c r="F73" s="10">
        <v>0</v>
      </c>
      <c r="G73" s="10">
        <v>0</v>
      </c>
      <c r="H73" s="10">
        <v>0</v>
      </c>
      <c r="I73" s="10">
        <v>0</v>
      </c>
      <c r="J73" s="10" t="s">
        <v>33</v>
      </c>
      <c r="K73" s="10">
        <v>1</v>
      </c>
      <c r="L73" t="b">
        <f t="shared" si="9"/>
        <v>0</v>
      </c>
      <c r="M73" t="b">
        <f t="shared" si="10"/>
        <v>0</v>
      </c>
      <c r="N73" t="b">
        <f t="shared" si="11"/>
        <v>0</v>
      </c>
      <c r="O73" t="b">
        <f t="shared" si="12"/>
        <v>0</v>
      </c>
      <c r="P73" t="b">
        <f t="shared" si="13"/>
        <v>0</v>
      </c>
      <c r="Q73" t="b">
        <f t="shared" si="14"/>
        <v>0</v>
      </c>
      <c r="R73" t="b">
        <f t="shared" si="15"/>
        <v>0</v>
      </c>
      <c r="S73" t="b">
        <f t="shared" si="16"/>
        <v>0</v>
      </c>
      <c r="T73" t="b">
        <f t="shared" si="17"/>
        <v>0</v>
      </c>
    </row>
    <row r="74" spans="1:20" x14ac:dyDescent="0.2">
      <c r="A74" s="10" t="s">
        <v>8</v>
      </c>
      <c r="B74" s="10"/>
      <c r="C74" s="10">
        <v>56</v>
      </c>
      <c r="D74" s="10" t="s">
        <v>9</v>
      </c>
      <c r="E74" s="10" t="s">
        <v>15</v>
      </c>
      <c r="F74" s="10">
        <v>0</v>
      </c>
      <c r="G74" s="10">
        <v>0</v>
      </c>
      <c r="H74" s="10">
        <v>0</v>
      </c>
      <c r="I74" s="10">
        <v>0</v>
      </c>
      <c r="J74" s="10" t="s">
        <v>33</v>
      </c>
      <c r="K74" s="10">
        <v>1</v>
      </c>
      <c r="L74" t="b">
        <f t="shared" si="9"/>
        <v>0</v>
      </c>
      <c r="M74" t="b">
        <f t="shared" si="10"/>
        <v>0</v>
      </c>
      <c r="N74" t="b">
        <f t="shared" si="11"/>
        <v>0</v>
      </c>
      <c r="O74" t="b">
        <f t="shared" si="12"/>
        <v>0</v>
      </c>
      <c r="P74" t="b">
        <f t="shared" si="13"/>
        <v>0</v>
      </c>
      <c r="Q74" t="b">
        <f t="shared" si="14"/>
        <v>0</v>
      </c>
      <c r="R74" t="b">
        <f t="shared" si="15"/>
        <v>0</v>
      </c>
      <c r="S74" t="b">
        <f t="shared" si="16"/>
        <v>0</v>
      </c>
      <c r="T74" t="b">
        <f t="shared" si="17"/>
        <v>0</v>
      </c>
    </row>
    <row r="75" spans="1:20" x14ac:dyDescent="0.2">
      <c r="A75" s="10" t="s">
        <v>8</v>
      </c>
      <c r="B75" s="10"/>
      <c r="C75" s="10">
        <v>45</v>
      </c>
      <c r="D75" s="10" t="s">
        <v>9</v>
      </c>
      <c r="E75" s="10" t="s">
        <v>59</v>
      </c>
      <c r="F75" s="10">
        <v>0</v>
      </c>
      <c r="G75" s="10">
        <v>0</v>
      </c>
      <c r="H75" s="10">
        <v>1</v>
      </c>
      <c r="I75" s="10">
        <v>0</v>
      </c>
      <c r="J75" s="10" t="s">
        <v>33</v>
      </c>
      <c r="K75" s="10">
        <v>1</v>
      </c>
      <c r="L75" t="b">
        <f t="shared" si="9"/>
        <v>0</v>
      </c>
      <c r="M75" t="b">
        <f t="shared" si="10"/>
        <v>0</v>
      </c>
      <c r="N75" t="b">
        <f t="shared" si="11"/>
        <v>1</v>
      </c>
      <c r="O75" t="b">
        <f t="shared" si="12"/>
        <v>0</v>
      </c>
      <c r="P75" t="b">
        <f t="shared" si="13"/>
        <v>1</v>
      </c>
      <c r="Q75" t="b">
        <f t="shared" si="14"/>
        <v>0</v>
      </c>
      <c r="R75" t="b">
        <f t="shared" si="15"/>
        <v>0</v>
      </c>
      <c r="S75" t="b">
        <f t="shared" si="16"/>
        <v>0</v>
      </c>
      <c r="T75" t="b">
        <f t="shared" si="17"/>
        <v>0</v>
      </c>
    </row>
    <row r="76" spans="1:20" x14ac:dyDescent="0.2">
      <c r="A76" s="10" t="s">
        <v>8</v>
      </c>
      <c r="B76" s="10"/>
      <c r="C76" s="10">
        <v>72</v>
      </c>
      <c r="D76" s="10" t="s">
        <v>9</v>
      </c>
      <c r="E76" s="10" t="s">
        <v>60</v>
      </c>
      <c r="F76" s="10">
        <v>0</v>
      </c>
      <c r="G76" s="10">
        <v>0</v>
      </c>
      <c r="H76" s="10">
        <v>1</v>
      </c>
      <c r="I76" s="10">
        <v>0</v>
      </c>
      <c r="J76" s="10" t="s">
        <v>33</v>
      </c>
      <c r="K76" s="10">
        <v>1</v>
      </c>
      <c r="L76" t="b">
        <f t="shared" si="9"/>
        <v>0</v>
      </c>
      <c r="M76" t="b">
        <f t="shared" si="10"/>
        <v>0</v>
      </c>
      <c r="N76" t="b">
        <f t="shared" si="11"/>
        <v>1</v>
      </c>
      <c r="O76" t="b">
        <f t="shared" si="12"/>
        <v>0</v>
      </c>
      <c r="P76" t="b">
        <f t="shared" si="13"/>
        <v>1</v>
      </c>
      <c r="Q76" t="b">
        <f t="shared" si="14"/>
        <v>0</v>
      </c>
      <c r="R76" t="b">
        <f t="shared" si="15"/>
        <v>0</v>
      </c>
      <c r="S76" t="b">
        <f t="shared" si="16"/>
        <v>0</v>
      </c>
      <c r="T76" t="b">
        <f t="shared" si="17"/>
        <v>0</v>
      </c>
    </row>
    <row r="77" spans="1:20" x14ac:dyDescent="0.2">
      <c r="A77" s="10" t="s">
        <v>8</v>
      </c>
      <c r="B77" s="10"/>
      <c r="C77" s="10">
        <v>40</v>
      </c>
      <c r="D77" s="10" t="s">
        <v>13</v>
      </c>
      <c r="E77" s="10" t="s">
        <v>15</v>
      </c>
      <c r="F77" s="10">
        <v>0</v>
      </c>
      <c r="G77" s="10">
        <v>0</v>
      </c>
      <c r="H77" s="10">
        <v>0</v>
      </c>
      <c r="I77" s="10">
        <v>1</v>
      </c>
      <c r="J77" s="10" t="s">
        <v>33</v>
      </c>
      <c r="K77" s="10">
        <v>1</v>
      </c>
      <c r="L77" t="b">
        <f t="shared" si="9"/>
        <v>0</v>
      </c>
      <c r="M77" t="b">
        <f t="shared" si="10"/>
        <v>0</v>
      </c>
      <c r="N77" t="b">
        <f t="shared" si="11"/>
        <v>0</v>
      </c>
      <c r="O77" t="b">
        <f t="shared" si="12"/>
        <v>1</v>
      </c>
      <c r="P77" t="b">
        <f t="shared" si="13"/>
        <v>1</v>
      </c>
      <c r="Q77" t="b">
        <f t="shared" si="14"/>
        <v>0</v>
      </c>
      <c r="R77" t="b">
        <f t="shared" si="15"/>
        <v>0</v>
      </c>
      <c r="S77" t="b">
        <f t="shared" si="16"/>
        <v>0</v>
      </c>
      <c r="T77" t="b">
        <f t="shared" si="17"/>
        <v>0</v>
      </c>
    </row>
    <row r="78" spans="1:20" x14ac:dyDescent="0.2">
      <c r="A78" s="10" t="s">
        <v>8</v>
      </c>
      <c r="B78" s="10"/>
      <c r="C78" s="10">
        <v>50</v>
      </c>
      <c r="D78" s="10" t="s">
        <v>9</v>
      </c>
      <c r="E78" s="10" t="s">
        <v>15</v>
      </c>
      <c r="F78" s="10">
        <v>0</v>
      </c>
      <c r="G78" s="10">
        <v>0</v>
      </c>
      <c r="H78" s="10">
        <v>0</v>
      </c>
      <c r="I78" s="10">
        <v>1</v>
      </c>
      <c r="J78" s="10" t="s">
        <v>33</v>
      </c>
      <c r="K78" s="10">
        <v>1</v>
      </c>
      <c r="L78" t="b">
        <f t="shared" si="9"/>
        <v>0</v>
      </c>
      <c r="M78" t="b">
        <f t="shared" si="10"/>
        <v>0</v>
      </c>
      <c r="N78" t="b">
        <f t="shared" si="11"/>
        <v>0</v>
      </c>
      <c r="O78" t="b">
        <f t="shared" si="12"/>
        <v>1</v>
      </c>
      <c r="P78" t="b">
        <f t="shared" si="13"/>
        <v>1</v>
      </c>
      <c r="Q78" t="b">
        <f t="shared" si="14"/>
        <v>0</v>
      </c>
      <c r="R78" t="b">
        <f t="shared" si="15"/>
        <v>0</v>
      </c>
      <c r="S78" t="b">
        <f t="shared" si="16"/>
        <v>0</v>
      </c>
      <c r="T78" t="b">
        <f t="shared" si="17"/>
        <v>0</v>
      </c>
    </row>
    <row r="79" spans="1:20" x14ac:dyDescent="0.2">
      <c r="A79" s="10" t="s">
        <v>8</v>
      </c>
      <c r="B79" s="10"/>
      <c r="C79" s="10">
        <v>57</v>
      </c>
      <c r="D79" s="10" t="s">
        <v>13</v>
      </c>
      <c r="E79" s="10" t="s">
        <v>24</v>
      </c>
      <c r="F79" s="10">
        <v>0</v>
      </c>
      <c r="G79" s="10">
        <v>0</v>
      </c>
      <c r="H79" s="10">
        <v>0</v>
      </c>
      <c r="I79" s="10">
        <v>0</v>
      </c>
      <c r="J79" s="10" t="s">
        <v>33</v>
      </c>
      <c r="K79" s="10">
        <v>1</v>
      </c>
      <c r="L79" t="b">
        <f t="shared" si="9"/>
        <v>0</v>
      </c>
      <c r="M79" t="b">
        <f t="shared" si="10"/>
        <v>0</v>
      </c>
      <c r="N79" t="b">
        <f t="shared" si="11"/>
        <v>0</v>
      </c>
      <c r="O79" t="b">
        <f t="shared" si="12"/>
        <v>0</v>
      </c>
      <c r="P79" t="b">
        <f t="shared" si="13"/>
        <v>0</v>
      </c>
      <c r="Q79" t="b">
        <f t="shared" si="14"/>
        <v>0</v>
      </c>
      <c r="R79" t="b">
        <f t="shared" si="15"/>
        <v>0</v>
      </c>
      <c r="S79" t="b">
        <f t="shared" si="16"/>
        <v>0</v>
      </c>
      <c r="T79" t="b">
        <f t="shared" si="17"/>
        <v>0</v>
      </c>
    </row>
    <row r="80" spans="1:20" x14ac:dyDescent="0.2">
      <c r="A80" s="10" t="s">
        <v>8</v>
      </c>
      <c r="B80" s="10"/>
      <c r="C80" s="10">
        <v>68</v>
      </c>
      <c r="D80" s="10" t="s">
        <v>9</v>
      </c>
      <c r="E80" s="10" t="s">
        <v>24</v>
      </c>
      <c r="F80" s="10">
        <v>0</v>
      </c>
      <c r="G80" s="10">
        <v>0</v>
      </c>
      <c r="H80" s="10">
        <v>0</v>
      </c>
      <c r="I80" s="10">
        <v>1</v>
      </c>
      <c r="J80" s="10" t="s">
        <v>33</v>
      </c>
      <c r="K80" s="10">
        <v>1</v>
      </c>
      <c r="L80" t="b">
        <f t="shared" si="9"/>
        <v>0</v>
      </c>
      <c r="M80" t="b">
        <f t="shared" si="10"/>
        <v>0</v>
      </c>
      <c r="N80" t="b">
        <f t="shared" si="11"/>
        <v>0</v>
      </c>
      <c r="O80" t="b">
        <f t="shared" si="12"/>
        <v>1</v>
      </c>
      <c r="P80" t="b">
        <f t="shared" si="13"/>
        <v>1</v>
      </c>
      <c r="Q80" t="b">
        <f t="shared" si="14"/>
        <v>0</v>
      </c>
      <c r="R80" t="b">
        <f t="shared" si="15"/>
        <v>0</v>
      </c>
      <c r="S80" t="b">
        <f t="shared" si="16"/>
        <v>0</v>
      </c>
      <c r="T80" t="b">
        <f t="shared" si="17"/>
        <v>0</v>
      </c>
    </row>
    <row r="81" spans="1:20" x14ac:dyDescent="0.2">
      <c r="A81" s="10" t="s">
        <v>8</v>
      </c>
      <c r="B81" s="10"/>
      <c r="C81" s="10">
        <v>51</v>
      </c>
      <c r="D81" s="10" t="s">
        <v>13</v>
      </c>
      <c r="E81" s="10" t="s">
        <v>61</v>
      </c>
      <c r="F81" s="10">
        <v>0</v>
      </c>
      <c r="G81" s="10">
        <v>0</v>
      </c>
      <c r="H81" s="10">
        <v>0</v>
      </c>
      <c r="I81" s="10">
        <v>1</v>
      </c>
      <c r="J81" s="10" t="s">
        <v>33</v>
      </c>
      <c r="K81" s="10">
        <v>1</v>
      </c>
      <c r="L81" t="b">
        <f t="shared" si="9"/>
        <v>0</v>
      </c>
      <c r="M81" t="b">
        <f t="shared" si="10"/>
        <v>0</v>
      </c>
      <c r="N81" t="b">
        <f t="shared" si="11"/>
        <v>0</v>
      </c>
      <c r="O81" t="b">
        <f t="shared" si="12"/>
        <v>1</v>
      </c>
      <c r="P81" t="b">
        <f t="shared" si="13"/>
        <v>1</v>
      </c>
      <c r="Q81" t="b">
        <f t="shared" si="14"/>
        <v>0</v>
      </c>
      <c r="R81" t="b">
        <f t="shared" si="15"/>
        <v>0</v>
      </c>
      <c r="S81" t="b">
        <f t="shared" si="16"/>
        <v>0</v>
      </c>
      <c r="T81" t="b">
        <f t="shared" si="17"/>
        <v>0</v>
      </c>
    </row>
    <row r="82" spans="1:20" x14ac:dyDescent="0.2">
      <c r="A82" s="10" t="s">
        <v>8</v>
      </c>
      <c r="B82" s="10"/>
      <c r="C82" s="10">
        <v>54</v>
      </c>
      <c r="D82" s="10" t="s">
        <v>13</v>
      </c>
      <c r="E82" s="10" t="s">
        <v>62</v>
      </c>
      <c r="F82" s="10">
        <v>0</v>
      </c>
      <c r="G82" s="10">
        <v>0</v>
      </c>
      <c r="H82" s="10">
        <v>0</v>
      </c>
      <c r="I82" s="10">
        <v>1</v>
      </c>
      <c r="J82" s="10" t="s">
        <v>33</v>
      </c>
      <c r="K82" s="10">
        <v>1</v>
      </c>
      <c r="L82" t="b">
        <f t="shared" si="9"/>
        <v>0</v>
      </c>
      <c r="M82" t="b">
        <f t="shared" si="10"/>
        <v>0</v>
      </c>
      <c r="N82" t="b">
        <f t="shared" si="11"/>
        <v>0</v>
      </c>
      <c r="O82" t="b">
        <f t="shared" si="12"/>
        <v>1</v>
      </c>
      <c r="P82" t="b">
        <f t="shared" si="13"/>
        <v>1</v>
      </c>
      <c r="Q82" t="b">
        <f t="shared" si="14"/>
        <v>0</v>
      </c>
      <c r="R82" t="b">
        <f t="shared" si="15"/>
        <v>0</v>
      </c>
      <c r="S82" t="b">
        <f t="shared" si="16"/>
        <v>0</v>
      </c>
      <c r="T82" t="b">
        <f t="shared" si="17"/>
        <v>0</v>
      </c>
    </row>
    <row r="83" spans="1:20" x14ac:dyDescent="0.2">
      <c r="A83" s="10" t="s">
        <v>16</v>
      </c>
      <c r="B83" s="10"/>
      <c r="C83" s="10">
        <v>73</v>
      </c>
      <c r="D83" s="10" t="s">
        <v>9</v>
      </c>
      <c r="E83" s="10"/>
      <c r="F83" s="10">
        <v>1</v>
      </c>
      <c r="G83" s="10">
        <v>0</v>
      </c>
      <c r="H83" s="10">
        <v>0</v>
      </c>
      <c r="I83" s="10">
        <v>0</v>
      </c>
      <c r="J83" s="10" t="s">
        <v>33</v>
      </c>
      <c r="K83" s="10">
        <v>1</v>
      </c>
      <c r="L83" t="b">
        <f t="shared" si="9"/>
        <v>1</v>
      </c>
      <c r="M83" t="b">
        <f t="shared" si="10"/>
        <v>0</v>
      </c>
      <c r="N83" t="b">
        <f t="shared" si="11"/>
        <v>0</v>
      </c>
      <c r="O83" t="b">
        <f t="shared" si="12"/>
        <v>0</v>
      </c>
      <c r="P83" t="b">
        <f t="shared" si="13"/>
        <v>0</v>
      </c>
      <c r="Q83" t="b">
        <f t="shared" si="14"/>
        <v>0</v>
      </c>
      <c r="R83" t="b">
        <f t="shared" si="15"/>
        <v>0</v>
      </c>
      <c r="S83" t="b">
        <f t="shared" si="16"/>
        <v>0</v>
      </c>
      <c r="T83" t="b">
        <f t="shared" si="17"/>
        <v>0</v>
      </c>
    </row>
    <row r="84" spans="1:20" x14ac:dyDescent="0.2">
      <c r="A84" s="21" t="s">
        <v>16</v>
      </c>
      <c r="B84" s="21"/>
      <c r="C84" s="21">
        <v>79</v>
      </c>
      <c r="D84" s="21" t="s">
        <v>9</v>
      </c>
      <c r="E84" s="21" t="s">
        <v>63</v>
      </c>
      <c r="F84" s="21">
        <v>1</v>
      </c>
      <c r="G84" s="21">
        <v>1</v>
      </c>
      <c r="H84" s="21">
        <v>1</v>
      </c>
      <c r="I84" s="21">
        <v>0</v>
      </c>
      <c r="J84" s="21" t="s">
        <v>33</v>
      </c>
      <c r="K84" s="10">
        <v>1</v>
      </c>
      <c r="L84" t="b">
        <f t="shared" si="9"/>
        <v>1</v>
      </c>
      <c r="M84" t="b">
        <f t="shared" si="10"/>
        <v>1</v>
      </c>
      <c r="N84" t="b">
        <f t="shared" si="11"/>
        <v>1</v>
      </c>
      <c r="O84" t="b">
        <f t="shared" si="12"/>
        <v>0</v>
      </c>
      <c r="P84" t="b">
        <f t="shared" si="13"/>
        <v>1</v>
      </c>
      <c r="Q84" t="b">
        <f t="shared" si="14"/>
        <v>1</v>
      </c>
      <c r="R84" t="b">
        <f t="shared" si="15"/>
        <v>0</v>
      </c>
      <c r="S84" t="b">
        <f t="shared" si="16"/>
        <v>1</v>
      </c>
      <c r="T84" t="b">
        <f t="shared" si="17"/>
        <v>0</v>
      </c>
    </row>
    <row r="85" spans="1:20" x14ac:dyDescent="0.2">
      <c r="A85" s="10" t="s">
        <v>16</v>
      </c>
      <c r="B85" s="10"/>
      <c r="C85" s="10">
        <v>70</v>
      </c>
      <c r="D85" s="10" t="s">
        <v>9</v>
      </c>
      <c r="E85" s="10" t="s">
        <v>64</v>
      </c>
      <c r="F85" s="10">
        <v>1</v>
      </c>
      <c r="G85" s="10">
        <v>0</v>
      </c>
      <c r="H85" s="10">
        <v>0</v>
      </c>
      <c r="I85" s="10">
        <v>0</v>
      </c>
      <c r="J85" s="10" t="s">
        <v>33</v>
      </c>
      <c r="K85" s="10">
        <v>1</v>
      </c>
      <c r="L85" t="b">
        <f t="shared" si="9"/>
        <v>1</v>
      </c>
      <c r="M85" t="b">
        <f t="shared" si="10"/>
        <v>0</v>
      </c>
      <c r="N85" t="b">
        <f t="shared" si="11"/>
        <v>0</v>
      </c>
      <c r="O85" t="b">
        <f t="shared" si="12"/>
        <v>0</v>
      </c>
      <c r="P85" t="b">
        <f t="shared" si="13"/>
        <v>0</v>
      </c>
      <c r="Q85" t="b">
        <f t="shared" si="14"/>
        <v>0</v>
      </c>
      <c r="R85" t="b">
        <f t="shared" si="15"/>
        <v>0</v>
      </c>
      <c r="S85" t="b">
        <f t="shared" si="16"/>
        <v>0</v>
      </c>
      <c r="T85" t="b">
        <f t="shared" si="17"/>
        <v>0</v>
      </c>
    </row>
    <row r="86" spans="1:20" x14ac:dyDescent="0.2">
      <c r="A86" s="21" t="s">
        <v>16</v>
      </c>
      <c r="B86" s="21"/>
      <c r="C86" s="21">
        <v>75</v>
      </c>
      <c r="D86" s="21" t="s">
        <v>13</v>
      </c>
      <c r="E86" s="21" t="s">
        <v>15</v>
      </c>
      <c r="F86" s="21">
        <v>1</v>
      </c>
      <c r="G86" s="21">
        <v>1</v>
      </c>
      <c r="H86" s="21">
        <v>0</v>
      </c>
      <c r="I86" s="21">
        <v>0</v>
      </c>
      <c r="J86" s="21" t="s">
        <v>33</v>
      </c>
      <c r="K86" s="10">
        <v>1</v>
      </c>
      <c r="L86" t="b">
        <f t="shared" si="9"/>
        <v>1</v>
      </c>
      <c r="M86" t="b">
        <f t="shared" si="10"/>
        <v>1</v>
      </c>
      <c r="N86" t="b">
        <f t="shared" si="11"/>
        <v>0</v>
      </c>
      <c r="O86" t="b">
        <f t="shared" si="12"/>
        <v>0</v>
      </c>
      <c r="P86" t="b">
        <f t="shared" si="13"/>
        <v>1</v>
      </c>
      <c r="Q86" t="b">
        <f t="shared" si="14"/>
        <v>1</v>
      </c>
      <c r="R86" t="b">
        <f t="shared" si="15"/>
        <v>0</v>
      </c>
      <c r="S86" t="b">
        <f t="shared" si="16"/>
        <v>0</v>
      </c>
      <c r="T86" t="b">
        <f t="shared" si="17"/>
        <v>0</v>
      </c>
    </row>
    <row r="87" spans="1:20" x14ac:dyDescent="0.2">
      <c r="A87" s="21" t="s">
        <v>8</v>
      </c>
      <c r="B87" s="21"/>
      <c r="C87" s="21">
        <v>46</v>
      </c>
      <c r="D87" s="21" t="s">
        <v>13</v>
      </c>
      <c r="E87" s="21" t="s">
        <v>65</v>
      </c>
      <c r="F87" s="21">
        <v>1</v>
      </c>
      <c r="G87" s="21">
        <v>0.5</v>
      </c>
      <c r="H87" s="21">
        <v>0</v>
      </c>
      <c r="I87" s="21">
        <v>1</v>
      </c>
      <c r="J87" s="21" t="s">
        <v>33</v>
      </c>
      <c r="K87" s="10">
        <v>1</v>
      </c>
      <c r="L87" t="b">
        <f t="shared" si="9"/>
        <v>1</v>
      </c>
      <c r="M87" t="b">
        <f t="shared" si="10"/>
        <v>0</v>
      </c>
      <c r="N87" t="b">
        <f t="shared" si="11"/>
        <v>0</v>
      </c>
      <c r="O87" t="b">
        <f t="shared" si="12"/>
        <v>1</v>
      </c>
      <c r="P87" t="b">
        <f t="shared" si="13"/>
        <v>1</v>
      </c>
      <c r="Q87" t="b">
        <f t="shared" si="14"/>
        <v>1</v>
      </c>
      <c r="R87" t="b">
        <f t="shared" si="15"/>
        <v>0</v>
      </c>
      <c r="S87" t="b">
        <f t="shared" si="16"/>
        <v>0</v>
      </c>
      <c r="T87" t="b">
        <f t="shared" si="17"/>
        <v>0</v>
      </c>
    </row>
    <row r="88" spans="1:20" x14ac:dyDescent="0.2">
      <c r="A88" s="21" t="s">
        <v>16</v>
      </c>
      <c r="B88" s="21"/>
      <c r="C88" s="21">
        <v>79</v>
      </c>
      <c r="D88" s="21" t="s">
        <v>9</v>
      </c>
      <c r="E88" s="21"/>
      <c r="F88" s="21">
        <v>1</v>
      </c>
      <c r="G88" s="21">
        <v>0</v>
      </c>
      <c r="H88" s="21">
        <v>1</v>
      </c>
      <c r="I88" s="21">
        <v>0</v>
      </c>
      <c r="J88" s="21" t="s">
        <v>33</v>
      </c>
      <c r="K88" s="10">
        <v>1</v>
      </c>
      <c r="L88" t="b">
        <f t="shared" si="9"/>
        <v>1</v>
      </c>
      <c r="M88" t="b">
        <f t="shared" si="10"/>
        <v>0</v>
      </c>
      <c r="N88" t="b">
        <f t="shared" si="11"/>
        <v>1</v>
      </c>
      <c r="O88" t="b">
        <f t="shared" si="12"/>
        <v>0</v>
      </c>
      <c r="P88" t="b">
        <f t="shared" si="13"/>
        <v>1</v>
      </c>
      <c r="Q88" t="b">
        <f t="shared" si="14"/>
        <v>1</v>
      </c>
      <c r="R88" t="b">
        <f t="shared" si="15"/>
        <v>0</v>
      </c>
      <c r="S88" t="b">
        <f t="shared" si="16"/>
        <v>0</v>
      </c>
      <c r="T88" t="b">
        <f t="shared" si="17"/>
        <v>0</v>
      </c>
    </row>
    <row r="89" spans="1:20" x14ac:dyDescent="0.2">
      <c r="A89" s="21" t="s">
        <v>16</v>
      </c>
      <c r="B89" s="21"/>
      <c r="C89" s="21">
        <v>78</v>
      </c>
      <c r="D89" s="21" t="s">
        <v>9</v>
      </c>
      <c r="E89" s="21"/>
      <c r="F89" s="21">
        <v>1</v>
      </c>
      <c r="G89" s="21">
        <v>1</v>
      </c>
      <c r="H89" s="21">
        <v>1</v>
      </c>
      <c r="I89" s="21">
        <v>0</v>
      </c>
      <c r="J89" s="21" t="s">
        <v>33</v>
      </c>
      <c r="K89" s="10">
        <v>1</v>
      </c>
      <c r="L89" t="b">
        <f t="shared" si="9"/>
        <v>1</v>
      </c>
      <c r="M89" t="b">
        <f t="shared" si="10"/>
        <v>1</v>
      </c>
      <c r="N89" t="b">
        <f t="shared" si="11"/>
        <v>1</v>
      </c>
      <c r="O89" t="b">
        <f t="shared" si="12"/>
        <v>0</v>
      </c>
      <c r="P89" t="b">
        <f t="shared" si="13"/>
        <v>1</v>
      </c>
      <c r="Q89" t="b">
        <f t="shared" si="14"/>
        <v>1</v>
      </c>
      <c r="R89" t="b">
        <f t="shared" si="15"/>
        <v>0</v>
      </c>
      <c r="S89" t="b">
        <f t="shared" si="16"/>
        <v>1</v>
      </c>
      <c r="T89" t="b">
        <f t="shared" si="17"/>
        <v>0</v>
      </c>
    </row>
    <row r="90" spans="1:20" x14ac:dyDescent="0.2">
      <c r="A90" s="10" t="s">
        <v>16</v>
      </c>
      <c r="B90" s="10"/>
      <c r="C90" s="10">
        <v>70</v>
      </c>
      <c r="D90" s="10" t="s">
        <v>13</v>
      </c>
      <c r="E90" s="10" t="s">
        <v>66</v>
      </c>
      <c r="F90" s="10">
        <v>0</v>
      </c>
      <c r="G90" s="10">
        <v>0</v>
      </c>
      <c r="H90" s="10">
        <v>1</v>
      </c>
      <c r="I90" s="10">
        <v>1</v>
      </c>
      <c r="J90" s="10" t="s">
        <v>33</v>
      </c>
      <c r="K90" s="10">
        <v>1</v>
      </c>
      <c r="L90" t="b">
        <f t="shared" si="9"/>
        <v>0</v>
      </c>
      <c r="M90" t="b">
        <f t="shared" si="10"/>
        <v>0</v>
      </c>
      <c r="N90" t="b">
        <f t="shared" si="11"/>
        <v>1</v>
      </c>
      <c r="O90" t="b">
        <f t="shared" si="12"/>
        <v>1</v>
      </c>
      <c r="P90" t="b">
        <f t="shared" si="13"/>
        <v>1</v>
      </c>
      <c r="Q90" t="b">
        <f t="shared" si="14"/>
        <v>0</v>
      </c>
      <c r="R90" t="b">
        <f t="shared" si="15"/>
        <v>0</v>
      </c>
      <c r="S90" t="b">
        <f t="shared" si="16"/>
        <v>0</v>
      </c>
      <c r="T90" t="b">
        <f t="shared" si="17"/>
        <v>0</v>
      </c>
    </row>
    <row r="91" spans="1:20" x14ac:dyDescent="0.2">
      <c r="A91" s="21" t="s">
        <v>16</v>
      </c>
      <c r="B91" s="21"/>
      <c r="C91" s="21">
        <v>82</v>
      </c>
      <c r="D91" s="21" t="s">
        <v>9</v>
      </c>
      <c r="E91" s="21" t="s">
        <v>67</v>
      </c>
      <c r="F91" s="21">
        <v>1</v>
      </c>
      <c r="G91" s="21">
        <v>0</v>
      </c>
      <c r="H91" s="21">
        <v>0</v>
      </c>
      <c r="I91" s="21">
        <v>0</v>
      </c>
      <c r="J91" s="21" t="s">
        <v>33</v>
      </c>
      <c r="K91" s="10">
        <v>1</v>
      </c>
      <c r="L91" t="b">
        <f t="shared" si="9"/>
        <v>1</v>
      </c>
      <c r="M91" t="b">
        <f t="shared" si="10"/>
        <v>0</v>
      </c>
      <c r="N91" t="b">
        <f t="shared" si="11"/>
        <v>0</v>
      </c>
      <c r="O91" t="b">
        <f t="shared" si="12"/>
        <v>0</v>
      </c>
      <c r="P91" t="b">
        <f t="shared" si="13"/>
        <v>0</v>
      </c>
      <c r="Q91" t="b">
        <f t="shared" si="14"/>
        <v>0</v>
      </c>
      <c r="R91" t="b">
        <f t="shared" si="15"/>
        <v>0</v>
      </c>
      <c r="S91" t="b">
        <f t="shared" si="16"/>
        <v>0</v>
      </c>
      <c r="T91" t="b">
        <f t="shared" si="17"/>
        <v>0</v>
      </c>
    </row>
    <row r="92" spans="1:20" x14ac:dyDescent="0.2">
      <c r="A92" s="10" t="s">
        <v>16</v>
      </c>
      <c r="B92" s="10"/>
      <c r="C92" s="10">
        <v>70</v>
      </c>
      <c r="D92" s="10" t="s">
        <v>13</v>
      </c>
      <c r="E92" s="10" t="s">
        <v>68</v>
      </c>
      <c r="F92" s="10">
        <v>0</v>
      </c>
      <c r="G92" s="10">
        <v>0</v>
      </c>
      <c r="H92" s="10">
        <v>1</v>
      </c>
      <c r="I92" s="10">
        <v>0</v>
      </c>
      <c r="J92" s="10" t="s">
        <v>33</v>
      </c>
      <c r="K92" s="10">
        <v>1</v>
      </c>
      <c r="L92" t="b">
        <f t="shared" si="9"/>
        <v>0</v>
      </c>
      <c r="M92" t="b">
        <f t="shared" si="10"/>
        <v>0</v>
      </c>
      <c r="N92" t="b">
        <f t="shared" si="11"/>
        <v>1</v>
      </c>
      <c r="O92" t="b">
        <f t="shared" si="12"/>
        <v>0</v>
      </c>
      <c r="P92" t="b">
        <f t="shared" si="13"/>
        <v>1</v>
      </c>
      <c r="Q92" t="b">
        <f t="shared" si="14"/>
        <v>0</v>
      </c>
      <c r="R92" t="b">
        <f t="shared" si="15"/>
        <v>0</v>
      </c>
      <c r="S92" t="b">
        <f t="shared" si="16"/>
        <v>0</v>
      </c>
      <c r="T92" t="b">
        <f t="shared" si="17"/>
        <v>0</v>
      </c>
    </row>
    <row r="93" spans="1:20" x14ac:dyDescent="0.2">
      <c r="A93" s="20" t="s">
        <v>16</v>
      </c>
      <c r="B93" s="20"/>
      <c r="C93" s="20">
        <v>71</v>
      </c>
      <c r="D93" s="20" t="s">
        <v>13</v>
      </c>
      <c r="E93" s="20" t="s">
        <v>17</v>
      </c>
      <c r="F93" s="20">
        <v>0.5</v>
      </c>
      <c r="G93" s="20">
        <v>1</v>
      </c>
      <c r="H93" s="20">
        <v>1</v>
      </c>
      <c r="I93" s="20">
        <v>0.5</v>
      </c>
      <c r="J93" s="20" t="s">
        <v>33</v>
      </c>
      <c r="K93" s="10">
        <v>1</v>
      </c>
      <c r="L93" t="b">
        <f t="shared" si="9"/>
        <v>0</v>
      </c>
      <c r="M93" t="b">
        <f t="shared" si="10"/>
        <v>1</v>
      </c>
      <c r="N93" t="b">
        <f t="shared" si="11"/>
        <v>1</v>
      </c>
      <c r="O93" t="b">
        <f t="shared" si="12"/>
        <v>0</v>
      </c>
      <c r="P93" t="b">
        <f t="shared" si="13"/>
        <v>1</v>
      </c>
      <c r="Q93" t="b">
        <f t="shared" si="14"/>
        <v>0</v>
      </c>
      <c r="R93" t="b">
        <f t="shared" si="15"/>
        <v>1</v>
      </c>
      <c r="S93" t="b">
        <f t="shared" si="16"/>
        <v>1</v>
      </c>
      <c r="T93" t="b">
        <f t="shared" si="17"/>
        <v>1</v>
      </c>
    </row>
    <row r="94" spans="1:20" x14ac:dyDescent="0.2">
      <c r="A94" s="10" t="s">
        <v>16</v>
      </c>
      <c r="B94" s="10"/>
      <c r="C94" s="10">
        <v>85</v>
      </c>
      <c r="D94" s="10" t="s">
        <v>9</v>
      </c>
      <c r="E94" s="10" t="s">
        <v>69</v>
      </c>
      <c r="F94" s="10">
        <v>1</v>
      </c>
      <c r="G94" s="10">
        <v>0</v>
      </c>
      <c r="H94" s="10">
        <v>0</v>
      </c>
      <c r="I94" s="10">
        <v>0.5</v>
      </c>
      <c r="J94" s="10" t="s">
        <v>33</v>
      </c>
      <c r="K94" s="10">
        <v>1</v>
      </c>
      <c r="L94" t="b">
        <f t="shared" si="9"/>
        <v>1</v>
      </c>
      <c r="M94" t="b">
        <f t="shared" si="10"/>
        <v>0</v>
      </c>
      <c r="N94" t="b">
        <f t="shared" si="11"/>
        <v>0</v>
      </c>
      <c r="O94" t="b">
        <f t="shared" si="12"/>
        <v>0</v>
      </c>
      <c r="P94" t="b">
        <f t="shared" si="13"/>
        <v>0</v>
      </c>
      <c r="Q94" t="b">
        <f t="shared" si="14"/>
        <v>0</v>
      </c>
      <c r="R94" t="b">
        <f t="shared" si="15"/>
        <v>0</v>
      </c>
      <c r="S94" t="b">
        <f t="shared" si="16"/>
        <v>0</v>
      </c>
      <c r="T94" t="b">
        <f t="shared" si="17"/>
        <v>0</v>
      </c>
    </row>
    <row r="95" spans="1:20" x14ac:dyDescent="0.2">
      <c r="A95" s="10" t="s">
        <v>16</v>
      </c>
      <c r="B95" s="10"/>
      <c r="C95" s="10">
        <v>74</v>
      </c>
      <c r="D95" s="10" t="s">
        <v>13</v>
      </c>
      <c r="E95" s="10"/>
      <c r="F95" s="10">
        <v>1</v>
      </c>
      <c r="G95" s="10">
        <v>0</v>
      </c>
      <c r="H95" s="10">
        <v>0.5</v>
      </c>
      <c r="I95" s="10">
        <v>0</v>
      </c>
      <c r="J95" s="10" t="s">
        <v>33</v>
      </c>
      <c r="K95" s="10">
        <v>1</v>
      </c>
      <c r="L95" t="b">
        <f t="shared" si="9"/>
        <v>1</v>
      </c>
      <c r="M95" t="b">
        <f t="shared" si="10"/>
        <v>0</v>
      </c>
      <c r="N95" t="b">
        <f t="shared" si="11"/>
        <v>0</v>
      </c>
      <c r="O95" t="b">
        <f t="shared" si="12"/>
        <v>0</v>
      </c>
      <c r="P95" t="b">
        <f t="shared" si="13"/>
        <v>0</v>
      </c>
      <c r="Q95" t="b">
        <f t="shared" si="14"/>
        <v>0</v>
      </c>
      <c r="R95" t="b">
        <f t="shared" si="15"/>
        <v>0</v>
      </c>
      <c r="S95" t="b">
        <f t="shared" si="16"/>
        <v>0</v>
      </c>
      <c r="T95" t="b">
        <f t="shared" si="17"/>
        <v>0</v>
      </c>
    </row>
    <row r="96" spans="1:20" x14ac:dyDescent="0.2">
      <c r="A96" s="21" t="s">
        <v>16</v>
      </c>
      <c r="B96" s="21"/>
      <c r="C96" s="21">
        <v>73</v>
      </c>
      <c r="D96" s="21" t="s">
        <v>13</v>
      </c>
      <c r="E96" s="21" t="s">
        <v>70</v>
      </c>
      <c r="F96" s="21">
        <v>1</v>
      </c>
      <c r="G96" s="21">
        <v>0</v>
      </c>
      <c r="H96" s="21">
        <v>0</v>
      </c>
      <c r="I96" s="21">
        <v>1</v>
      </c>
      <c r="J96" s="21" t="s">
        <v>33</v>
      </c>
      <c r="K96" s="10">
        <v>1</v>
      </c>
      <c r="L96" t="b">
        <f t="shared" si="9"/>
        <v>1</v>
      </c>
      <c r="M96" t="b">
        <f t="shared" si="10"/>
        <v>0</v>
      </c>
      <c r="N96" t="b">
        <f t="shared" si="11"/>
        <v>0</v>
      </c>
      <c r="O96" t="b">
        <f t="shared" si="12"/>
        <v>1</v>
      </c>
      <c r="P96" t="b">
        <f t="shared" si="13"/>
        <v>1</v>
      </c>
      <c r="Q96" t="b">
        <f t="shared" si="14"/>
        <v>1</v>
      </c>
      <c r="R96" t="b">
        <f t="shared" si="15"/>
        <v>0</v>
      </c>
      <c r="S96" t="b">
        <f t="shared" si="16"/>
        <v>0</v>
      </c>
      <c r="T96" t="b">
        <f t="shared" si="17"/>
        <v>0</v>
      </c>
    </row>
    <row r="97" spans="1:20" x14ac:dyDescent="0.2">
      <c r="A97" s="21" t="s">
        <v>16</v>
      </c>
      <c r="B97" s="21"/>
      <c r="C97" s="21">
        <v>77</v>
      </c>
      <c r="D97" s="21" t="s">
        <v>13</v>
      </c>
      <c r="E97" s="21" t="s">
        <v>71</v>
      </c>
      <c r="F97" s="21">
        <v>1</v>
      </c>
      <c r="G97" s="21">
        <v>1</v>
      </c>
      <c r="H97" s="21">
        <v>1</v>
      </c>
      <c r="I97" s="21">
        <v>1</v>
      </c>
      <c r="J97" s="21" t="s">
        <v>33</v>
      </c>
      <c r="K97" s="10">
        <v>1</v>
      </c>
      <c r="L97" t="b">
        <f t="shared" si="9"/>
        <v>1</v>
      </c>
      <c r="M97" t="b">
        <f t="shared" si="10"/>
        <v>1</v>
      </c>
      <c r="N97" t="b">
        <f t="shared" si="11"/>
        <v>1</v>
      </c>
      <c r="O97" t="b">
        <f t="shared" si="12"/>
        <v>1</v>
      </c>
      <c r="P97" t="b">
        <f t="shared" si="13"/>
        <v>1</v>
      </c>
      <c r="Q97" t="b">
        <f t="shared" si="14"/>
        <v>1</v>
      </c>
      <c r="R97" t="b">
        <f t="shared" si="15"/>
        <v>0</v>
      </c>
      <c r="S97" t="b">
        <f t="shared" si="16"/>
        <v>1</v>
      </c>
      <c r="T97" t="b">
        <f t="shared" si="17"/>
        <v>0</v>
      </c>
    </row>
    <row r="98" spans="1:20" x14ac:dyDescent="0.2">
      <c r="A98" s="21" t="s">
        <v>16</v>
      </c>
      <c r="B98" s="21"/>
      <c r="C98" s="21">
        <v>72</v>
      </c>
      <c r="D98" s="21" t="s">
        <v>9</v>
      </c>
      <c r="E98" s="21" t="s">
        <v>15</v>
      </c>
      <c r="F98" s="21">
        <v>1</v>
      </c>
      <c r="G98" s="21">
        <v>1</v>
      </c>
      <c r="H98" s="21">
        <v>0</v>
      </c>
      <c r="I98" s="21">
        <v>0</v>
      </c>
      <c r="J98" s="21" t="s">
        <v>33</v>
      </c>
      <c r="K98" s="10">
        <v>1</v>
      </c>
      <c r="L98" t="b">
        <f t="shared" si="9"/>
        <v>1</v>
      </c>
      <c r="M98" t="b">
        <f t="shared" si="10"/>
        <v>1</v>
      </c>
      <c r="N98" t="b">
        <f t="shared" si="11"/>
        <v>0</v>
      </c>
      <c r="O98" t="b">
        <f t="shared" si="12"/>
        <v>0</v>
      </c>
      <c r="P98" t="b">
        <f t="shared" si="13"/>
        <v>1</v>
      </c>
      <c r="Q98" t="b">
        <f t="shared" si="14"/>
        <v>1</v>
      </c>
      <c r="R98" t="b">
        <f t="shared" si="15"/>
        <v>0</v>
      </c>
      <c r="S98" t="b">
        <f t="shared" si="16"/>
        <v>0</v>
      </c>
      <c r="T98" t="b">
        <f t="shared" si="17"/>
        <v>0</v>
      </c>
    </row>
    <row r="99" spans="1:20" x14ac:dyDescent="0.2">
      <c r="A99" s="21" t="s">
        <v>16</v>
      </c>
      <c r="B99" s="21"/>
      <c r="C99" s="21">
        <v>63</v>
      </c>
      <c r="D99" s="21" t="s">
        <v>13</v>
      </c>
      <c r="E99" s="21"/>
      <c r="F99" s="21">
        <v>1</v>
      </c>
      <c r="G99" s="21">
        <v>0.5</v>
      </c>
      <c r="H99" s="21">
        <v>1</v>
      </c>
      <c r="I99" s="21">
        <v>1</v>
      </c>
      <c r="J99" s="21" t="s">
        <v>33</v>
      </c>
      <c r="K99" s="10">
        <v>1</v>
      </c>
      <c r="L99" t="b">
        <f t="shared" si="9"/>
        <v>1</v>
      </c>
      <c r="M99" t="b">
        <f t="shared" si="10"/>
        <v>0</v>
      </c>
      <c r="N99" t="b">
        <f t="shared" si="11"/>
        <v>1</v>
      </c>
      <c r="O99" t="b">
        <f t="shared" si="12"/>
        <v>1</v>
      </c>
      <c r="P99" t="b">
        <f t="shared" si="13"/>
        <v>1</v>
      </c>
      <c r="Q99" t="b">
        <f t="shared" si="14"/>
        <v>1</v>
      </c>
      <c r="R99" t="b">
        <f t="shared" si="15"/>
        <v>0</v>
      </c>
      <c r="S99" t="b">
        <f t="shared" si="16"/>
        <v>0</v>
      </c>
      <c r="T99" t="b">
        <f t="shared" si="17"/>
        <v>0</v>
      </c>
    </row>
    <row r="100" spans="1:20" x14ac:dyDescent="0.2">
      <c r="A100" s="21" t="s">
        <v>16</v>
      </c>
      <c r="B100" s="21"/>
      <c r="C100" s="21">
        <v>79</v>
      </c>
      <c r="D100" s="21" t="s">
        <v>9</v>
      </c>
      <c r="E100" s="21" t="s">
        <v>15</v>
      </c>
      <c r="F100" s="21">
        <v>1</v>
      </c>
      <c r="G100" s="21">
        <v>1</v>
      </c>
      <c r="H100" s="21">
        <v>1</v>
      </c>
      <c r="I100" s="21">
        <v>0</v>
      </c>
      <c r="J100" s="21" t="s">
        <v>33</v>
      </c>
      <c r="K100" s="10">
        <v>1</v>
      </c>
      <c r="L100" t="b">
        <f t="shared" si="9"/>
        <v>1</v>
      </c>
      <c r="M100" t="b">
        <f t="shared" si="10"/>
        <v>1</v>
      </c>
      <c r="N100" t="b">
        <f t="shared" si="11"/>
        <v>1</v>
      </c>
      <c r="O100" t="b">
        <f t="shared" si="12"/>
        <v>0</v>
      </c>
      <c r="P100" t="b">
        <f t="shared" si="13"/>
        <v>1</v>
      </c>
      <c r="Q100" t="b">
        <f t="shared" si="14"/>
        <v>1</v>
      </c>
      <c r="R100" t="b">
        <f t="shared" si="15"/>
        <v>0</v>
      </c>
      <c r="S100" t="b">
        <f t="shared" si="16"/>
        <v>1</v>
      </c>
      <c r="T100" t="b">
        <f t="shared" si="17"/>
        <v>0</v>
      </c>
    </row>
    <row r="101" spans="1:20" x14ac:dyDescent="0.2">
      <c r="A101" s="10" t="s">
        <v>8</v>
      </c>
      <c r="B101" s="10">
        <v>5.1647340570000004</v>
      </c>
      <c r="C101" s="10">
        <v>54</v>
      </c>
      <c r="D101" s="10" t="s">
        <v>9</v>
      </c>
      <c r="E101" s="10" t="s">
        <v>72</v>
      </c>
      <c r="F101" s="10">
        <v>0.5</v>
      </c>
      <c r="G101" s="10">
        <v>0</v>
      </c>
      <c r="H101" s="10">
        <v>0</v>
      </c>
      <c r="I101" s="10">
        <v>1</v>
      </c>
      <c r="J101" s="10" t="s">
        <v>73</v>
      </c>
      <c r="K101" s="10">
        <v>1</v>
      </c>
      <c r="L101" t="b">
        <f t="shared" si="9"/>
        <v>0</v>
      </c>
      <c r="M101" t="b">
        <f t="shared" si="10"/>
        <v>0</v>
      </c>
      <c r="N101" t="b">
        <f t="shared" si="11"/>
        <v>0</v>
      </c>
      <c r="O101" t="b">
        <f t="shared" si="12"/>
        <v>1</v>
      </c>
      <c r="P101" t="b">
        <f t="shared" si="13"/>
        <v>1</v>
      </c>
      <c r="Q101" t="b">
        <f t="shared" si="14"/>
        <v>0</v>
      </c>
      <c r="R101" t="b">
        <f t="shared" si="15"/>
        <v>1</v>
      </c>
      <c r="S101" t="b">
        <f t="shared" si="16"/>
        <v>0</v>
      </c>
      <c r="T101" t="b">
        <f t="shared" si="17"/>
        <v>0</v>
      </c>
    </row>
    <row r="102" spans="1:20" x14ac:dyDescent="0.2">
      <c r="A102" s="10" t="s">
        <v>8</v>
      </c>
      <c r="B102" s="10">
        <v>-2.3457297750000001</v>
      </c>
      <c r="C102" s="10">
        <v>53</v>
      </c>
      <c r="D102" s="10" t="s">
        <v>9</v>
      </c>
      <c r="E102" s="10" t="s">
        <v>74</v>
      </c>
      <c r="F102" s="10">
        <v>0.5</v>
      </c>
      <c r="G102" s="10">
        <v>1</v>
      </c>
      <c r="H102" s="10">
        <v>0</v>
      </c>
      <c r="I102" s="10">
        <v>0</v>
      </c>
      <c r="J102" s="10" t="s">
        <v>73</v>
      </c>
      <c r="K102" s="10">
        <v>1</v>
      </c>
      <c r="L102" t="b">
        <f t="shared" si="9"/>
        <v>0</v>
      </c>
      <c r="M102" t="b">
        <f t="shared" si="10"/>
        <v>1</v>
      </c>
      <c r="N102" t="b">
        <f t="shared" si="11"/>
        <v>0</v>
      </c>
      <c r="O102" t="b">
        <f t="shared" si="12"/>
        <v>0</v>
      </c>
      <c r="P102" t="b">
        <f t="shared" si="13"/>
        <v>1</v>
      </c>
      <c r="Q102" t="b">
        <f t="shared" si="14"/>
        <v>0</v>
      </c>
      <c r="R102" t="b">
        <f t="shared" si="15"/>
        <v>1</v>
      </c>
      <c r="S102" t="b">
        <f t="shared" si="16"/>
        <v>0</v>
      </c>
      <c r="T102" t="b">
        <f t="shared" si="17"/>
        <v>0</v>
      </c>
    </row>
    <row r="103" spans="1:20" x14ac:dyDescent="0.2">
      <c r="A103" s="10" t="s">
        <v>8</v>
      </c>
      <c r="B103" s="10"/>
      <c r="C103" s="10">
        <v>62</v>
      </c>
      <c r="D103" s="10" t="s">
        <v>13</v>
      </c>
      <c r="E103" s="10" t="s">
        <v>12</v>
      </c>
      <c r="F103" s="10">
        <v>0</v>
      </c>
      <c r="G103" s="10">
        <v>0</v>
      </c>
      <c r="H103" s="10">
        <v>0</v>
      </c>
      <c r="I103" s="10">
        <v>0</v>
      </c>
      <c r="J103" s="10" t="s">
        <v>73</v>
      </c>
      <c r="K103" s="10">
        <v>1</v>
      </c>
      <c r="L103" t="b">
        <f t="shared" si="9"/>
        <v>0</v>
      </c>
      <c r="M103" t="b">
        <f t="shared" si="10"/>
        <v>0</v>
      </c>
      <c r="N103" t="b">
        <f t="shared" si="11"/>
        <v>0</v>
      </c>
      <c r="O103" t="b">
        <f t="shared" si="12"/>
        <v>0</v>
      </c>
      <c r="P103" t="b">
        <f t="shared" si="13"/>
        <v>0</v>
      </c>
      <c r="Q103" t="b">
        <f t="shared" si="14"/>
        <v>0</v>
      </c>
      <c r="R103" t="b">
        <f t="shared" si="15"/>
        <v>0</v>
      </c>
      <c r="S103" t="b">
        <f t="shared" si="16"/>
        <v>0</v>
      </c>
      <c r="T103" t="b">
        <f t="shared" si="17"/>
        <v>0</v>
      </c>
    </row>
    <row r="104" spans="1:20" x14ac:dyDescent="0.2">
      <c r="A104" s="21" t="s">
        <v>8</v>
      </c>
      <c r="B104" s="21">
        <v>-2.700108095</v>
      </c>
      <c r="C104" s="21">
        <v>55</v>
      </c>
      <c r="D104" s="21" t="s">
        <v>9</v>
      </c>
      <c r="E104" s="21" t="s">
        <v>75</v>
      </c>
      <c r="F104" s="21">
        <v>1</v>
      </c>
      <c r="G104" s="21">
        <v>0</v>
      </c>
      <c r="H104" s="21">
        <v>0</v>
      </c>
      <c r="I104" s="21">
        <v>1</v>
      </c>
      <c r="J104" s="21" t="s">
        <v>73</v>
      </c>
      <c r="K104" s="10">
        <v>1</v>
      </c>
      <c r="L104" t="b">
        <f t="shared" si="9"/>
        <v>1</v>
      </c>
      <c r="M104" t="b">
        <f t="shared" si="10"/>
        <v>0</v>
      </c>
      <c r="N104" t="b">
        <f t="shared" si="11"/>
        <v>0</v>
      </c>
      <c r="O104" t="b">
        <f t="shared" si="12"/>
        <v>1</v>
      </c>
      <c r="P104" t="b">
        <f t="shared" si="13"/>
        <v>1</v>
      </c>
      <c r="Q104" t="b">
        <f t="shared" si="14"/>
        <v>1</v>
      </c>
      <c r="R104" t="b">
        <f t="shared" si="15"/>
        <v>0</v>
      </c>
      <c r="S104" t="b">
        <f t="shared" si="16"/>
        <v>0</v>
      </c>
      <c r="T104" t="b">
        <f t="shared" si="17"/>
        <v>0</v>
      </c>
    </row>
    <row r="105" spans="1:20" x14ac:dyDescent="0.2">
      <c r="A105" s="10" t="s">
        <v>8</v>
      </c>
      <c r="B105" s="10">
        <v>7.0801831970000002</v>
      </c>
      <c r="C105" s="10">
        <v>85</v>
      </c>
      <c r="D105" s="10" t="s">
        <v>13</v>
      </c>
      <c r="E105" s="10"/>
      <c r="F105" s="10">
        <v>0</v>
      </c>
      <c r="G105" s="10">
        <v>1</v>
      </c>
      <c r="H105" s="10">
        <v>0</v>
      </c>
      <c r="I105" s="10">
        <v>0</v>
      </c>
      <c r="J105" s="10" t="s">
        <v>73</v>
      </c>
      <c r="K105" s="10">
        <v>1</v>
      </c>
      <c r="L105" t="b">
        <f t="shared" si="9"/>
        <v>0</v>
      </c>
      <c r="M105" t="b">
        <f t="shared" si="10"/>
        <v>1</v>
      </c>
      <c r="N105" t="b">
        <f t="shared" si="11"/>
        <v>0</v>
      </c>
      <c r="O105" t="b">
        <f t="shared" si="12"/>
        <v>0</v>
      </c>
      <c r="P105" t="b">
        <f t="shared" si="13"/>
        <v>1</v>
      </c>
      <c r="Q105" t="b">
        <f t="shared" si="14"/>
        <v>0</v>
      </c>
      <c r="R105" t="b">
        <f t="shared" si="15"/>
        <v>0</v>
      </c>
      <c r="S105" t="b">
        <f t="shared" si="16"/>
        <v>0</v>
      </c>
      <c r="T105" t="b">
        <f t="shared" si="17"/>
        <v>0</v>
      </c>
    </row>
    <row r="106" spans="1:20" x14ac:dyDescent="0.2">
      <c r="A106" s="10" t="s">
        <v>8</v>
      </c>
      <c r="B106" s="10">
        <v>-1.1691594750000001</v>
      </c>
      <c r="C106" s="10">
        <v>75</v>
      </c>
      <c r="D106" s="10" t="s">
        <v>9</v>
      </c>
      <c r="E106" s="10" t="s">
        <v>19</v>
      </c>
      <c r="F106" s="10">
        <v>1</v>
      </c>
      <c r="G106" s="10">
        <v>0</v>
      </c>
      <c r="H106" s="10">
        <v>0</v>
      </c>
      <c r="I106" s="10">
        <v>0</v>
      </c>
      <c r="J106" s="10" t="s">
        <v>73</v>
      </c>
      <c r="K106" s="10">
        <v>1</v>
      </c>
      <c r="L106" t="b">
        <f t="shared" si="9"/>
        <v>1</v>
      </c>
      <c r="M106" t="b">
        <f t="shared" si="10"/>
        <v>0</v>
      </c>
      <c r="N106" t="b">
        <f t="shared" si="11"/>
        <v>0</v>
      </c>
      <c r="O106" t="b">
        <f t="shared" si="12"/>
        <v>0</v>
      </c>
      <c r="P106" t="b">
        <f t="shared" si="13"/>
        <v>0</v>
      </c>
      <c r="Q106" t="b">
        <f t="shared" si="14"/>
        <v>0</v>
      </c>
      <c r="R106" t="b">
        <f t="shared" si="15"/>
        <v>0</v>
      </c>
      <c r="S106" t="b">
        <f t="shared" si="16"/>
        <v>0</v>
      </c>
      <c r="T106" t="b">
        <f t="shared" si="17"/>
        <v>0</v>
      </c>
    </row>
    <row r="107" spans="1:20" x14ac:dyDescent="0.2">
      <c r="A107" s="10" t="s">
        <v>8</v>
      </c>
      <c r="B107" s="10"/>
      <c r="C107" s="10">
        <v>60</v>
      </c>
      <c r="D107" s="10" t="s">
        <v>9</v>
      </c>
      <c r="E107" s="10" t="s">
        <v>15</v>
      </c>
      <c r="F107" s="10">
        <v>0</v>
      </c>
      <c r="G107" s="10">
        <v>0</v>
      </c>
      <c r="H107" s="10">
        <v>0</v>
      </c>
      <c r="I107" s="10">
        <v>0</v>
      </c>
      <c r="J107" s="10" t="s">
        <v>73</v>
      </c>
      <c r="K107" s="10">
        <v>1</v>
      </c>
      <c r="L107" t="b">
        <f t="shared" si="9"/>
        <v>0</v>
      </c>
      <c r="M107" t="b">
        <f t="shared" si="10"/>
        <v>0</v>
      </c>
      <c r="N107" t="b">
        <f t="shared" si="11"/>
        <v>0</v>
      </c>
      <c r="O107" t="b">
        <f t="shared" si="12"/>
        <v>0</v>
      </c>
      <c r="P107" t="b">
        <f t="shared" si="13"/>
        <v>0</v>
      </c>
      <c r="Q107" t="b">
        <f t="shared" si="14"/>
        <v>0</v>
      </c>
      <c r="R107" t="b">
        <f t="shared" si="15"/>
        <v>0</v>
      </c>
      <c r="S107" t="b">
        <f t="shared" si="16"/>
        <v>0</v>
      </c>
      <c r="T107" t="b">
        <f t="shared" si="17"/>
        <v>0</v>
      </c>
    </row>
    <row r="108" spans="1:20" x14ac:dyDescent="0.2">
      <c r="A108" s="10" t="s">
        <v>8</v>
      </c>
      <c r="B108" s="10">
        <v>-3.4536265410000002</v>
      </c>
      <c r="C108" s="10">
        <v>55</v>
      </c>
      <c r="D108" s="10" t="s">
        <v>13</v>
      </c>
      <c r="E108" s="10"/>
      <c r="F108" s="10">
        <v>0</v>
      </c>
      <c r="G108" s="10">
        <v>0</v>
      </c>
      <c r="H108" s="10">
        <v>0</v>
      </c>
      <c r="I108" s="10">
        <v>0</v>
      </c>
      <c r="J108" s="10" t="s">
        <v>73</v>
      </c>
      <c r="K108" s="10">
        <v>1</v>
      </c>
      <c r="L108" t="b">
        <f t="shared" si="9"/>
        <v>0</v>
      </c>
      <c r="M108" t="b">
        <f t="shared" si="10"/>
        <v>0</v>
      </c>
      <c r="N108" t="b">
        <f t="shared" si="11"/>
        <v>0</v>
      </c>
      <c r="O108" t="b">
        <f t="shared" si="12"/>
        <v>0</v>
      </c>
      <c r="P108" t="b">
        <f t="shared" si="13"/>
        <v>0</v>
      </c>
      <c r="Q108" t="b">
        <f t="shared" si="14"/>
        <v>0</v>
      </c>
      <c r="R108" t="b">
        <f t="shared" si="15"/>
        <v>0</v>
      </c>
      <c r="S108" t="b">
        <f t="shared" si="16"/>
        <v>0</v>
      </c>
      <c r="T108" t="b">
        <f t="shared" si="17"/>
        <v>0</v>
      </c>
    </row>
    <row r="109" spans="1:20" x14ac:dyDescent="0.2">
      <c r="A109" s="10" t="s">
        <v>8</v>
      </c>
      <c r="B109" s="10">
        <v>1.123105215</v>
      </c>
      <c r="C109" s="10">
        <v>63</v>
      </c>
      <c r="D109" s="10" t="s">
        <v>9</v>
      </c>
      <c r="E109" s="10" t="s">
        <v>53</v>
      </c>
      <c r="F109" s="10">
        <v>0</v>
      </c>
      <c r="G109" s="10">
        <v>0</v>
      </c>
      <c r="H109" s="10">
        <v>0</v>
      </c>
      <c r="I109" s="10">
        <v>0</v>
      </c>
      <c r="J109" s="10" t="s">
        <v>73</v>
      </c>
      <c r="K109" s="10">
        <v>1</v>
      </c>
      <c r="L109" t="b">
        <f t="shared" si="9"/>
        <v>0</v>
      </c>
      <c r="M109" t="b">
        <f t="shared" si="10"/>
        <v>0</v>
      </c>
      <c r="N109" t="b">
        <f t="shared" si="11"/>
        <v>0</v>
      </c>
      <c r="O109" t="b">
        <f t="shared" si="12"/>
        <v>0</v>
      </c>
      <c r="P109" t="b">
        <f t="shared" si="13"/>
        <v>0</v>
      </c>
      <c r="Q109" t="b">
        <f t="shared" si="14"/>
        <v>0</v>
      </c>
      <c r="R109" t="b">
        <f t="shared" si="15"/>
        <v>0</v>
      </c>
      <c r="S109" t="b">
        <f t="shared" si="16"/>
        <v>0</v>
      </c>
      <c r="T109" t="b">
        <f t="shared" si="17"/>
        <v>0</v>
      </c>
    </row>
    <row r="110" spans="1:20" x14ac:dyDescent="0.2">
      <c r="A110" s="10" t="s">
        <v>8</v>
      </c>
      <c r="B110" s="10"/>
      <c r="C110" s="10">
        <v>67</v>
      </c>
      <c r="D110" s="10" t="s">
        <v>13</v>
      </c>
      <c r="E110" s="10"/>
      <c r="F110" s="10">
        <v>0</v>
      </c>
      <c r="G110" s="10">
        <v>0</v>
      </c>
      <c r="H110" s="10">
        <v>0</v>
      </c>
      <c r="I110" s="10">
        <v>0</v>
      </c>
      <c r="J110" s="10" t="s">
        <v>73</v>
      </c>
      <c r="K110" s="10">
        <v>1</v>
      </c>
      <c r="L110" t="b">
        <f t="shared" si="9"/>
        <v>0</v>
      </c>
      <c r="M110" t="b">
        <f t="shared" si="10"/>
        <v>0</v>
      </c>
      <c r="N110" t="b">
        <f t="shared" si="11"/>
        <v>0</v>
      </c>
      <c r="O110" t="b">
        <f t="shared" si="12"/>
        <v>0</v>
      </c>
      <c r="P110" t="b">
        <f t="shared" si="13"/>
        <v>0</v>
      </c>
      <c r="Q110" t="b">
        <f t="shared" si="14"/>
        <v>0</v>
      </c>
      <c r="R110" t="b">
        <f t="shared" si="15"/>
        <v>0</v>
      </c>
      <c r="S110" t="b">
        <f t="shared" si="16"/>
        <v>0</v>
      </c>
      <c r="T110" t="b">
        <f t="shared" si="17"/>
        <v>0</v>
      </c>
    </row>
    <row r="111" spans="1:20" x14ac:dyDescent="0.2">
      <c r="A111" s="10" t="s">
        <v>8</v>
      </c>
      <c r="B111" s="10"/>
      <c r="C111" s="10">
        <v>78</v>
      </c>
      <c r="D111" s="10" t="s">
        <v>13</v>
      </c>
      <c r="E111" s="10" t="s">
        <v>15</v>
      </c>
      <c r="F111" s="10">
        <v>0</v>
      </c>
      <c r="G111" s="10">
        <v>0</v>
      </c>
      <c r="H111" s="10">
        <v>0</v>
      </c>
      <c r="I111" s="10">
        <v>0</v>
      </c>
      <c r="J111" s="10" t="s">
        <v>73</v>
      </c>
      <c r="K111" s="10">
        <v>1</v>
      </c>
      <c r="L111" t="b">
        <f t="shared" si="9"/>
        <v>0</v>
      </c>
      <c r="M111" t="b">
        <f t="shared" si="10"/>
        <v>0</v>
      </c>
      <c r="N111" t="b">
        <f t="shared" si="11"/>
        <v>0</v>
      </c>
      <c r="O111" t="b">
        <f t="shared" si="12"/>
        <v>0</v>
      </c>
      <c r="P111" t="b">
        <f t="shared" si="13"/>
        <v>0</v>
      </c>
      <c r="Q111" t="b">
        <f t="shared" si="14"/>
        <v>0</v>
      </c>
      <c r="R111" t="b">
        <f t="shared" si="15"/>
        <v>0</v>
      </c>
      <c r="S111" t="b">
        <f t="shared" si="16"/>
        <v>0</v>
      </c>
      <c r="T111" t="b">
        <f t="shared" si="17"/>
        <v>0</v>
      </c>
    </row>
    <row r="112" spans="1:20" x14ac:dyDescent="0.2">
      <c r="A112" s="10" t="s">
        <v>8</v>
      </c>
      <c r="B112" s="10">
        <v>-5.3426761110000003</v>
      </c>
      <c r="C112" s="10">
        <v>68</v>
      </c>
      <c r="D112" s="10" t="s">
        <v>9</v>
      </c>
      <c r="E112" s="10" t="s">
        <v>15</v>
      </c>
      <c r="F112" s="10">
        <v>0</v>
      </c>
      <c r="G112" s="10">
        <v>0</v>
      </c>
      <c r="H112" s="10">
        <v>0</v>
      </c>
      <c r="I112" s="10">
        <v>0</v>
      </c>
      <c r="J112" s="10" t="s">
        <v>73</v>
      </c>
      <c r="K112" s="10">
        <v>1</v>
      </c>
      <c r="L112" t="b">
        <f t="shared" si="9"/>
        <v>0</v>
      </c>
      <c r="M112" t="b">
        <f t="shared" si="10"/>
        <v>0</v>
      </c>
      <c r="N112" t="b">
        <f t="shared" si="11"/>
        <v>0</v>
      </c>
      <c r="O112" t="b">
        <f t="shared" si="12"/>
        <v>0</v>
      </c>
      <c r="P112" t="b">
        <f t="shared" si="13"/>
        <v>0</v>
      </c>
      <c r="Q112" t="b">
        <f t="shared" si="14"/>
        <v>0</v>
      </c>
      <c r="R112" t="b">
        <f t="shared" si="15"/>
        <v>0</v>
      </c>
      <c r="S112" t="b">
        <f t="shared" si="16"/>
        <v>0</v>
      </c>
      <c r="T112" t="b">
        <f t="shared" si="17"/>
        <v>0</v>
      </c>
    </row>
    <row r="113" spans="1:20" x14ac:dyDescent="0.2">
      <c r="A113" s="10" t="s">
        <v>8</v>
      </c>
      <c r="B113" s="10">
        <v>4.1871186180000004</v>
      </c>
      <c r="C113" s="10">
        <v>81</v>
      </c>
      <c r="D113" s="10" t="s">
        <v>13</v>
      </c>
      <c r="E113" s="10" t="s">
        <v>76</v>
      </c>
      <c r="F113" s="10">
        <v>0</v>
      </c>
      <c r="G113" s="10">
        <v>1</v>
      </c>
      <c r="H113" s="10">
        <v>0.5</v>
      </c>
      <c r="I113" s="10">
        <v>1</v>
      </c>
      <c r="J113" s="10" t="s">
        <v>73</v>
      </c>
      <c r="K113" s="10">
        <v>1</v>
      </c>
      <c r="L113" t="b">
        <f t="shared" si="9"/>
        <v>0</v>
      </c>
      <c r="M113" t="b">
        <f t="shared" si="10"/>
        <v>1</v>
      </c>
      <c r="N113" t="b">
        <f t="shared" si="11"/>
        <v>0</v>
      </c>
      <c r="O113" t="b">
        <f t="shared" si="12"/>
        <v>1</v>
      </c>
      <c r="P113" t="b">
        <f t="shared" si="13"/>
        <v>1</v>
      </c>
      <c r="Q113" t="b">
        <f t="shared" si="14"/>
        <v>0</v>
      </c>
      <c r="R113" t="b">
        <f t="shared" si="15"/>
        <v>0</v>
      </c>
      <c r="S113" t="b">
        <f t="shared" si="16"/>
        <v>0</v>
      </c>
      <c r="T113" t="b">
        <f t="shared" si="17"/>
        <v>0</v>
      </c>
    </row>
    <row r="114" spans="1:20" x14ac:dyDescent="0.2">
      <c r="A114" s="10" t="s">
        <v>8</v>
      </c>
      <c r="B114" s="10">
        <v>-0.40979335099999997</v>
      </c>
      <c r="C114" s="10">
        <v>57</v>
      </c>
      <c r="D114" s="10" t="s">
        <v>13</v>
      </c>
      <c r="E114" s="10" t="s">
        <v>77</v>
      </c>
      <c r="F114" s="10">
        <v>0</v>
      </c>
      <c r="G114" s="10">
        <v>0</v>
      </c>
      <c r="H114" s="10">
        <v>0.5</v>
      </c>
      <c r="I114" s="10">
        <v>0</v>
      </c>
      <c r="J114" s="10" t="s">
        <v>73</v>
      </c>
      <c r="K114" s="10">
        <v>1</v>
      </c>
      <c r="L114" t="b">
        <f t="shared" si="9"/>
        <v>0</v>
      </c>
      <c r="M114" t="b">
        <f t="shared" si="10"/>
        <v>0</v>
      </c>
      <c r="N114" t="b">
        <f t="shared" si="11"/>
        <v>0</v>
      </c>
      <c r="O114" t="b">
        <f t="shared" si="12"/>
        <v>0</v>
      </c>
      <c r="P114" t="b">
        <f t="shared" si="13"/>
        <v>0</v>
      </c>
      <c r="Q114" t="b">
        <f t="shared" si="14"/>
        <v>0</v>
      </c>
      <c r="R114" t="b">
        <f t="shared" si="15"/>
        <v>0</v>
      </c>
      <c r="S114" t="b">
        <f t="shared" si="16"/>
        <v>0</v>
      </c>
      <c r="T114" t="b">
        <f t="shared" si="17"/>
        <v>0</v>
      </c>
    </row>
    <row r="115" spans="1:20" x14ac:dyDescent="0.2">
      <c r="A115" s="10" t="s">
        <v>8</v>
      </c>
      <c r="B115" s="10"/>
      <c r="C115" s="10">
        <v>75</v>
      </c>
      <c r="D115" s="10" t="s">
        <v>9</v>
      </c>
      <c r="E115" s="10" t="s">
        <v>24</v>
      </c>
      <c r="F115" s="10">
        <v>0.5</v>
      </c>
      <c r="G115" s="10">
        <v>0</v>
      </c>
      <c r="H115" s="10">
        <v>0.5</v>
      </c>
      <c r="I115" s="10">
        <v>0</v>
      </c>
      <c r="J115" s="10" t="s">
        <v>73</v>
      </c>
      <c r="K115" s="10">
        <v>1</v>
      </c>
      <c r="L115" t="b">
        <f t="shared" si="9"/>
        <v>0</v>
      </c>
      <c r="M115" t="b">
        <f t="shared" si="10"/>
        <v>0</v>
      </c>
      <c r="N115" t="b">
        <f t="shared" si="11"/>
        <v>0</v>
      </c>
      <c r="O115" t="b">
        <f t="shared" si="12"/>
        <v>0</v>
      </c>
      <c r="P115" t="b">
        <f t="shared" si="13"/>
        <v>0</v>
      </c>
      <c r="Q115" t="b">
        <f t="shared" si="14"/>
        <v>0</v>
      </c>
      <c r="R115" t="b">
        <f t="shared" si="15"/>
        <v>1</v>
      </c>
      <c r="S115" t="b">
        <f t="shared" si="16"/>
        <v>0</v>
      </c>
      <c r="T115" t="b">
        <f t="shared" si="17"/>
        <v>0</v>
      </c>
    </row>
    <row r="116" spans="1:20" x14ac:dyDescent="0.2">
      <c r="A116" s="10" t="s">
        <v>8</v>
      </c>
      <c r="B116" s="10"/>
      <c r="C116" s="10">
        <v>54</v>
      </c>
      <c r="D116" s="10" t="s">
        <v>13</v>
      </c>
      <c r="E116" s="10"/>
      <c r="F116" s="10">
        <v>0</v>
      </c>
      <c r="G116" s="10">
        <v>0</v>
      </c>
      <c r="H116" s="10">
        <v>0</v>
      </c>
      <c r="I116" s="10">
        <v>0</v>
      </c>
      <c r="J116" s="10" t="s">
        <v>73</v>
      </c>
      <c r="K116" s="10">
        <v>1</v>
      </c>
      <c r="L116" t="b">
        <f t="shared" si="9"/>
        <v>0</v>
      </c>
      <c r="M116" t="b">
        <f t="shared" si="10"/>
        <v>0</v>
      </c>
      <c r="N116" t="b">
        <f t="shared" si="11"/>
        <v>0</v>
      </c>
      <c r="O116" t="b">
        <f t="shared" si="12"/>
        <v>0</v>
      </c>
      <c r="P116" t="b">
        <f t="shared" si="13"/>
        <v>0</v>
      </c>
      <c r="Q116" t="b">
        <f t="shared" si="14"/>
        <v>0</v>
      </c>
      <c r="R116" t="b">
        <f t="shared" si="15"/>
        <v>0</v>
      </c>
      <c r="S116" t="b">
        <f t="shared" si="16"/>
        <v>0</v>
      </c>
      <c r="T116" t="b">
        <f t="shared" si="17"/>
        <v>0</v>
      </c>
    </row>
    <row r="117" spans="1:20" x14ac:dyDescent="0.2">
      <c r="A117" s="10" t="s">
        <v>8</v>
      </c>
      <c r="B117" s="10">
        <v>-1.760162252</v>
      </c>
      <c r="C117" s="10">
        <v>82</v>
      </c>
      <c r="D117" s="10" t="s">
        <v>13</v>
      </c>
      <c r="E117" s="10" t="s">
        <v>12</v>
      </c>
      <c r="F117" s="10">
        <v>0</v>
      </c>
      <c r="G117" s="10">
        <v>0</v>
      </c>
      <c r="H117" s="10">
        <v>0</v>
      </c>
      <c r="I117" s="10">
        <v>0</v>
      </c>
      <c r="J117" s="10" t="s">
        <v>73</v>
      </c>
      <c r="K117" s="10">
        <v>1</v>
      </c>
      <c r="L117" t="b">
        <f t="shared" si="9"/>
        <v>0</v>
      </c>
      <c r="M117" t="b">
        <f t="shared" si="10"/>
        <v>0</v>
      </c>
      <c r="N117" t="b">
        <f t="shared" si="11"/>
        <v>0</v>
      </c>
      <c r="O117" t="b">
        <f t="shared" si="12"/>
        <v>0</v>
      </c>
      <c r="P117" t="b">
        <f t="shared" si="13"/>
        <v>0</v>
      </c>
      <c r="Q117" t="b">
        <f t="shared" si="14"/>
        <v>0</v>
      </c>
      <c r="R117" t="b">
        <f t="shared" si="15"/>
        <v>0</v>
      </c>
      <c r="S117" t="b">
        <f t="shared" si="16"/>
        <v>0</v>
      </c>
      <c r="T117" t="b">
        <f t="shared" si="17"/>
        <v>0</v>
      </c>
    </row>
    <row r="118" spans="1:20" x14ac:dyDescent="0.2">
      <c r="A118" s="10" t="s">
        <v>8</v>
      </c>
      <c r="B118" s="10">
        <v>3.7033907999999997E-2</v>
      </c>
      <c r="C118" s="10">
        <v>72</v>
      </c>
      <c r="D118" s="10" t="s">
        <v>13</v>
      </c>
      <c r="E118" s="10"/>
      <c r="F118" s="10">
        <v>0</v>
      </c>
      <c r="G118" s="10">
        <v>0</v>
      </c>
      <c r="H118" s="10">
        <v>0</v>
      </c>
      <c r="I118" s="10">
        <v>0</v>
      </c>
      <c r="J118" s="10" t="s">
        <v>73</v>
      </c>
      <c r="K118" s="10">
        <v>1</v>
      </c>
      <c r="L118" t="b">
        <f t="shared" si="9"/>
        <v>0</v>
      </c>
      <c r="M118" t="b">
        <f t="shared" si="10"/>
        <v>0</v>
      </c>
      <c r="N118" t="b">
        <f t="shared" si="11"/>
        <v>0</v>
      </c>
      <c r="O118" t="b">
        <f t="shared" si="12"/>
        <v>0</v>
      </c>
      <c r="P118" t="b">
        <f t="shared" si="13"/>
        <v>0</v>
      </c>
      <c r="Q118" t="b">
        <f t="shared" si="14"/>
        <v>0</v>
      </c>
      <c r="R118" t="b">
        <f t="shared" si="15"/>
        <v>0</v>
      </c>
      <c r="S118" t="b">
        <f t="shared" si="16"/>
        <v>0</v>
      </c>
      <c r="T118" t="b">
        <f t="shared" si="17"/>
        <v>0</v>
      </c>
    </row>
    <row r="119" spans="1:20" x14ac:dyDescent="0.2">
      <c r="A119" s="10" t="s">
        <v>8</v>
      </c>
      <c r="B119" s="10"/>
      <c r="C119" s="10">
        <v>79</v>
      </c>
      <c r="D119" s="10" t="s">
        <v>9</v>
      </c>
      <c r="E119" s="10" t="s">
        <v>78</v>
      </c>
      <c r="F119" s="10">
        <v>0</v>
      </c>
      <c r="G119" s="10">
        <v>0</v>
      </c>
      <c r="H119" s="10">
        <v>0</v>
      </c>
      <c r="I119" s="10">
        <v>0</v>
      </c>
      <c r="J119" s="10" t="s">
        <v>73</v>
      </c>
      <c r="K119" s="10">
        <v>1</v>
      </c>
      <c r="L119" t="b">
        <f t="shared" si="9"/>
        <v>0</v>
      </c>
      <c r="M119" t="b">
        <f t="shared" si="10"/>
        <v>0</v>
      </c>
      <c r="N119" t="b">
        <f t="shared" si="11"/>
        <v>0</v>
      </c>
      <c r="O119" t="b">
        <f t="shared" si="12"/>
        <v>0</v>
      </c>
      <c r="P119" t="b">
        <f t="shared" si="13"/>
        <v>0</v>
      </c>
      <c r="Q119" t="b">
        <f t="shared" si="14"/>
        <v>0</v>
      </c>
      <c r="R119" t="b">
        <f t="shared" si="15"/>
        <v>0</v>
      </c>
      <c r="S119" t="b">
        <f t="shared" si="16"/>
        <v>0</v>
      </c>
      <c r="T119" t="b">
        <f t="shared" si="17"/>
        <v>0</v>
      </c>
    </row>
    <row r="120" spans="1:20" x14ac:dyDescent="0.2">
      <c r="A120" s="10" t="s">
        <v>16</v>
      </c>
      <c r="B120" s="10">
        <v>-0.90226366999999996</v>
      </c>
      <c r="C120" s="10">
        <v>68</v>
      </c>
      <c r="D120" s="10" t="s">
        <v>9</v>
      </c>
      <c r="E120" s="10" t="s">
        <v>79</v>
      </c>
      <c r="F120" s="10">
        <v>0</v>
      </c>
      <c r="G120" s="10">
        <v>0</v>
      </c>
      <c r="H120" s="10">
        <v>0</v>
      </c>
      <c r="I120" s="10">
        <v>0</v>
      </c>
      <c r="J120" s="10" t="s">
        <v>73</v>
      </c>
      <c r="K120" s="10">
        <v>1</v>
      </c>
      <c r="L120" t="b">
        <f t="shared" si="9"/>
        <v>0</v>
      </c>
      <c r="M120" t="b">
        <f t="shared" si="10"/>
        <v>0</v>
      </c>
      <c r="N120" t="b">
        <f t="shared" si="11"/>
        <v>0</v>
      </c>
      <c r="O120" t="b">
        <f t="shared" si="12"/>
        <v>0</v>
      </c>
      <c r="P120" t="b">
        <f t="shared" si="13"/>
        <v>0</v>
      </c>
      <c r="Q120" t="b">
        <f t="shared" si="14"/>
        <v>0</v>
      </c>
      <c r="R120" t="b">
        <f t="shared" si="15"/>
        <v>0</v>
      </c>
      <c r="S120" t="b">
        <f t="shared" si="16"/>
        <v>0</v>
      </c>
      <c r="T120" t="b">
        <f t="shared" si="17"/>
        <v>0</v>
      </c>
    </row>
    <row r="121" spans="1:20" x14ac:dyDescent="0.2">
      <c r="A121" s="10" t="s">
        <v>16</v>
      </c>
      <c r="B121" s="10"/>
      <c r="C121" s="10">
        <v>74</v>
      </c>
      <c r="D121" s="10" t="s">
        <v>13</v>
      </c>
      <c r="E121" s="10"/>
      <c r="F121" s="10">
        <v>1</v>
      </c>
      <c r="G121" s="10">
        <v>0</v>
      </c>
      <c r="H121" s="10">
        <v>0</v>
      </c>
      <c r="I121" s="10">
        <v>0</v>
      </c>
      <c r="J121" s="10" t="s">
        <v>73</v>
      </c>
      <c r="K121" s="10">
        <v>1</v>
      </c>
      <c r="L121" t="b">
        <f t="shared" si="9"/>
        <v>1</v>
      </c>
      <c r="M121" t="b">
        <f t="shared" si="10"/>
        <v>0</v>
      </c>
      <c r="N121" t="b">
        <f t="shared" si="11"/>
        <v>0</v>
      </c>
      <c r="O121" t="b">
        <f t="shared" si="12"/>
        <v>0</v>
      </c>
      <c r="P121" t="b">
        <f t="shared" si="13"/>
        <v>0</v>
      </c>
      <c r="Q121" t="b">
        <f t="shared" si="14"/>
        <v>0</v>
      </c>
      <c r="R121" t="b">
        <f t="shared" si="15"/>
        <v>0</v>
      </c>
      <c r="S121" t="b">
        <f t="shared" si="16"/>
        <v>0</v>
      </c>
      <c r="T121" t="b">
        <f t="shared" si="17"/>
        <v>0</v>
      </c>
    </row>
    <row r="122" spans="1:20" x14ac:dyDescent="0.2">
      <c r="A122" s="10" t="s">
        <v>16</v>
      </c>
      <c r="B122" s="10">
        <v>1.3878249060000001</v>
      </c>
      <c r="C122" s="10">
        <v>80</v>
      </c>
      <c r="D122" s="10" t="s">
        <v>9</v>
      </c>
      <c r="E122" s="10"/>
      <c r="F122" s="10">
        <v>0</v>
      </c>
      <c r="G122" s="10">
        <v>0</v>
      </c>
      <c r="H122" s="10">
        <v>0</v>
      </c>
      <c r="I122" s="10">
        <v>0</v>
      </c>
      <c r="J122" s="10" t="s">
        <v>73</v>
      </c>
      <c r="K122" s="10">
        <v>1</v>
      </c>
      <c r="L122" t="b">
        <f t="shared" si="9"/>
        <v>0</v>
      </c>
      <c r="M122" t="b">
        <f t="shared" si="10"/>
        <v>0</v>
      </c>
      <c r="N122" t="b">
        <f t="shared" si="11"/>
        <v>0</v>
      </c>
      <c r="O122" t="b">
        <f t="shared" si="12"/>
        <v>0</v>
      </c>
      <c r="P122" t="b">
        <f t="shared" si="13"/>
        <v>0</v>
      </c>
      <c r="Q122" t="b">
        <f t="shared" si="14"/>
        <v>0</v>
      </c>
      <c r="R122" t="b">
        <f t="shared" si="15"/>
        <v>0</v>
      </c>
      <c r="S122" t="b">
        <f t="shared" si="16"/>
        <v>0</v>
      </c>
      <c r="T122" t="b">
        <f t="shared" si="17"/>
        <v>0</v>
      </c>
    </row>
    <row r="123" spans="1:20" x14ac:dyDescent="0.2">
      <c r="A123" s="10" t="s">
        <v>16</v>
      </c>
      <c r="B123" s="10">
        <v>4.5387679140000001</v>
      </c>
      <c r="C123" s="10">
        <v>80</v>
      </c>
      <c r="D123" s="10" t="s">
        <v>9</v>
      </c>
      <c r="E123" s="10" t="s">
        <v>80</v>
      </c>
      <c r="F123" s="10">
        <v>1</v>
      </c>
      <c r="G123" s="10">
        <v>0</v>
      </c>
      <c r="H123" s="10">
        <v>0</v>
      </c>
      <c r="I123" s="10">
        <v>0</v>
      </c>
      <c r="J123" s="10" t="s">
        <v>73</v>
      </c>
      <c r="K123" s="10">
        <v>1</v>
      </c>
      <c r="L123" t="b">
        <f t="shared" si="9"/>
        <v>1</v>
      </c>
      <c r="M123" t="b">
        <f t="shared" si="10"/>
        <v>0</v>
      </c>
      <c r="N123" t="b">
        <f t="shared" si="11"/>
        <v>0</v>
      </c>
      <c r="O123" t="b">
        <f t="shared" si="12"/>
        <v>0</v>
      </c>
      <c r="P123" t="b">
        <f t="shared" si="13"/>
        <v>0</v>
      </c>
      <c r="Q123" t="b">
        <f t="shared" si="14"/>
        <v>0</v>
      </c>
      <c r="R123" t="b">
        <f t="shared" si="15"/>
        <v>0</v>
      </c>
      <c r="S123" t="b">
        <f t="shared" si="16"/>
        <v>0</v>
      </c>
      <c r="T123" t="b">
        <f t="shared" si="17"/>
        <v>0</v>
      </c>
    </row>
    <row r="124" spans="1:20" x14ac:dyDescent="0.2">
      <c r="A124" s="10" t="s">
        <v>16</v>
      </c>
      <c r="B124" s="10">
        <v>5.0120282610000002</v>
      </c>
      <c r="C124" s="10">
        <v>72</v>
      </c>
      <c r="D124" s="10" t="s">
        <v>13</v>
      </c>
      <c r="E124" s="10" t="s">
        <v>81</v>
      </c>
      <c r="F124" s="10">
        <v>0.5</v>
      </c>
      <c r="G124" s="10">
        <v>1</v>
      </c>
      <c r="H124" s="10">
        <v>0</v>
      </c>
      <c r="I124" s="10">
        <v>0</v>
      </c>
      <c r="J124" s="10" t="s">
        <v>73</v>
      </c>
      <c r="K124" s="10">
        <v>1</v>
      </c>
      <c r="L124" t="b">
        <f t="shared" si="9"/>
        <v>0</v>
      </c>
      <c r="M124" t="b">
        <f t="shared" si="10"/>
        <v>1</v>
      </c>
      <c r="N124" t="b">
        <f t="shared" si="11"/>
        <v>0</v>
      </c>
      <c r="O124" t="b">
        <f t="shared" si="12"/>
        <v>0</v>
      </c>
      <c r="P124" t="b">
        <f t="shared" si="13"/>
        <v>1</v>
      </c>
      <c r="Q124" t="b">
        <f t="shared" si="14"/>
        <v>0</v>
      </c>
      <c r="R124" t="b">
        <f t="shared" si="15"/>
        <v>1</v>
      </c>
      <c r="S124" t="b">
        <f t="shared" si="16"/>
        <v>0</v>
      </c>
      <c r="T124" t="b">
        <f t="shared" si="17"/>
        <v>0</v>
      </c>
    </row>
    <row r="125" spans="1:20" x14ac:dyDescent="0.2">
      <c r="A125" s="10" t="s">
        <v>16</v>
      </c>
      <c r="B125" s="10">
        <v>-3.407220857</v>
      </c>
      <c r="C125" s="10">
        <v>67</v>
      </c>
      <c r="D125" s="10" t="s">
        <v>13</v>
      </c>
      <c r="E125" s="10"/>
      <c r="F125" s="10">
        <v>0</v>
      </c>
      <c r="G125" s="10">
        <v>0</v>
      </c>
      <c r="H125" s="10">
        <v>0</v>
      </c>
      <c r="I125" s="10">
        <v>0</v>
      </c>
      <c r="J125" s="10" t="s">
        <v>73</v>
      </c>
      <c r="K125" s="10">
        <v>1</v>
      </c>
      <c r="L125" t="b">
        <f t="shared" si="9"/>
        <v>0</v>
      </c>
      <c r="M125" t="b">
        <f t="shared" si="10"/>
        <v>0</v>
      </c>
      <c r="N125" t="b">
        <f t="shared" si="11"/>
        <v>0</v>
      </c>
      <c r="O125" t="b">
        <f t="shared" si="12"/>
        <v>0</v>
      </c>
      <c r="P125" t="b">
        <f t="shared" si="13"/>
        <v>0</v>
      </c>
      <c r="Q125" t="b">
        <f t="shared" si="14"/>
        <v>0</v>
      </c>
      <c r="R125" t="b">
        <f t="shared" si="15"/>
        <v>0</v>
      </c>
      <c r="S125" t="b">
        <f t="shared" si="16"/>
        <v>0</v>
      </c>
      <c r="T125" t="b">
        <f t="shared" si="17"/>
        <v>0</v>
      </c>
    </row>
    <row r="126" spans="1:20" x14ac:dyDescent="0.2">
      <c r="A126" s="21" t="s">
        <v>16</v>
      </c>
      <c r="B126" s="21">
        <v>5.694318312</v>
      </c>
      <c r="C126" s="21">
        <v>70</v>
      </c>
      <c r="D126" s="21" t="s">
        <v>9</v>
      </c>
      <c r="E126" s="21"/>
      <c r="F126" s="21">
        <v>1</v>
      </c>
      <c r="G126" s="21">
        <v>1</v>
      </c>
      <c r="H126" s="21">
        <v>0</v>
      </c>
      <c r="I126" s="21">
        <v>0</v>
      </c>
      <c r="J126" s="21" t="s">
        <v>73</v>
      </c>
      <c r="K126" s="10">
        <v>1</v>
      </c>
      <c r="L126" t="b">
        <f t="shared" si="9"/>
        <v>1</v>
      </c>
      <c r="M126" t="b">
        <f t="shared" si="10"/>
        <v>1</v>
      </c>
      <c r="N126" t="b">
        <f t="shared" si="11"/>
        <v>0</v>
      </c>
      <c r="O126" t="b">
        <f t="shared" si="12"/>
        <v>0</v>
      </c>
      <c r="P126" t="b">
        <f t="shared" si="13"/>
        <v>1</v>
      </c>
      <c r="Q126" t="b">
        <f t="shared" si="14"/>
        <v>1</v>
      </c>
      <c r="R126" t="b">
        <f t="shared" si="15"/>
        <v>0</v>
      </c>
      <c r="S126" t="b">
        <f t="shared" si="16"/>
        <v>0</v>
      </c>
      <c r="T126" t="b">
        <f t="shared" si="17"/>
        <v>0</v>
      </c>
    </row>
    <row r="127" spans="1:20" x14ac:dyDescent="0.2">
      <c r="A127" s="10" t="s">
        <v>16</v>
      </c>
      <c r="B127" s="10"/>
      <c r="C127" s="10">
        <v>67</v>
      </c>
      <c r="D127" s="10" t="s">
        <v>9</v>
      </c>
      <c r="E127" s="10" t="s">
        <v>82</v>
      </c>
      <c r="F127" s="10">
        <v>1</v>
      </c>
      <c r="G127" s="10">
        <v>0</v>
      </c>
      <c r="H127" s="10">
        <v>0</v>
      </c>
      <c r="I127" s="10">
        <v>0</v>
      </c>
      <c r="J127" s="10" t="s">
        <v>73</v>
      </c>
      <c r="K127" s="10">
        <v>1</v>
      </c>
      <c r="L127" t="b">
        <f t="shared" si="9"/>
        <v>1</v>
      </c>
      <c r="M127" t="b">
        <f t="shared" si="10"/>
        <v>0</v>
      </c>
      <c r="N127" t="b">
        <f t="shared" si="11"/>
        <v>0</v>
      </c>
      <c r="O127" t="b">
        <f t="shared" si="12"/>
        <v>0</v>
      </c>
      <c r="P127" t="b">
        <f t="shared" si="13"/>
        <v>0</v>
      </c>
      <c r="Q127" t="b">
        <f t="shared" si="14"/>
        <v>0</v>
      </c>
      <c r="R127" t="b">
        <f t="shared" si="15"/>
        <v>0</v>
      </c>
      <c r="S127" t="b">
        <f t="shared" si="16"/>
        <v>0</v>
      </c>
      <c r="T127" t="b">
        <f t="shared" si="17"/>
        <v>0</v>
      </c>
    </row>
    <row r="128" spans="1:20" x14ac:dyDescent="0.2">
      <c r="A128" s="21" t="s">
        <v>16</v>
      </c>
      <c r="B128" s="21"/>
      <c r="C128" s="21">
        <v>67</v>
      </c>
      <c r="D128" s="21" t="s">
        <v>9</v>
      </c>
      <c r="E128" s="21"/>
      <c r="F128" s="21">
        <v>1</v>
      </c>
      <c r="G128" s="21">
        <v>1</v>
      </c>
      <c r="H128" s="21">
        <v>0</v>
      </c>
      <c r="I128" s="21">
        <v>1</v>
      </c>
      <c r="J128" s="21" t="s">
        <v>73</v>
      </c>
      <c r="K128" s="10">
        <v>1</v>
      </c>
      <c r="L128" t="b">
        <f t="shared" si="9"/>
        <v>1</v>
      </c>
      <c r="M128" t="b">
        <f t="shared" si="10"/>
        <v>1</v>
      </c>
      <c r="N128" t="b">
        <f t="shared" si="11"/>
        <v>0</v>
      </c>
      <c r="O128" t="b">
        <f t="shared" si="12"/>
        <v>1</v>
      </c>
      <c r="P128" t="b">
        <f t="shared" si="13"/>
        <v>1</v>
      </c>
      <c r="Q128" t="b">
        <f t="shared" si="14"/>
        <v>1</v>
      </c>
      <c r="R128" t="b">
        <f t="shared" si="15"/>
        <v>0</v>
      </c>
      <c r="S128" t="b">
        <f t="shared" si="16"/>
        <v>0</v>
      </c>
      <c r="T128" t="b">
        <f t="shared" si="17"/>
        <v>0</v>
      </c>
    </row>
    <row r="129" spans="1:20" x14ac:dyDescent="0.2">
      <c r="A129" s="10" t="s">
        <v>16</v>
      </c>
      <c r="B129" s="10">
        <v>5.5261576589999999</v>
      </c>
      <c r="C129" s="10">
        <v>70</v>
      </c>
      <c r="D129" s="10" t="s">
        <v>9</v>
      </c>
      <c r="E129" s="10" t="s">
        <v>83</v>
      </c>
      <c r="F129" s="10">
        <v>0</v>
      </c>
      <c r="G129" s="10">
        <v>0.5</v>
      </c>
      <c r="H129" s="10">
        <v>0</v>
      </c>
      <c r="I129" s="10">
        <v>1</v>
      </c>
      <c r="J129" s="10" t="s">
        <v>73</v>
      </c>
      <c r="K129" s="10">
        <v>1</v>
      </c>
      <c r="L129" t="b">
        <f t="shared" si="9"/>
        <v>0</v>
      </c>
      <c r="M129" t="b">
        <f t="shared" si="10"/>
        <v>0</v>
      </c>
      <c r="N129" t="b">
        <f t="shared" si="11"/>
        <v>0</v>
      </c>
      <c r="O129" t="b">
        <f t="shared" si="12"/>
        <v>1</v>
      </c>
      <c r="P129" t="b">
        <f t="shared" si="13"/>
        <v>1</v>
      </c>
      <c r="Q129" t="b">
        <f t="shared" si="14"/>
        <v>0</v>
      </c>
      <c r="R129" t="b">
        <f t="shared" si="15"/>
        <v>0</v>
      </c>
      <c r="S129" t="b">
        <f t="shared" si="16"/>
        <v>0</v>
      </c>
      <c r="T129" t="b">
        <f t="shared" si="17"/>
        <v>0</v>
      </c>
    </row>
    <row r="130" spans="1:20" x14ac:dyDescent="0.2">
      <c r="A130" s="10" t="s">
        <v>16</v>
      </c>
      <c r="B130" s="10"/>
      <c r="C130" s="10">
        <v>81</v>
      </c>
      <c r="D130" s="10" t="s">
        <v>13</v>
      </c>
      <c r="E130" s="10" t="s">
        <v>84</v>
      </c>
      <c r="F130" s="10">
        <v>0</v>
      </c>
      <c r="G130" s="10">
        <v>1</v>
      </c>
      <c r="H130" s="10">
        <v>0.5</v>
      </c>
      <c r="I130" s="10">
        <v>1</v>
      </c>
      <c r="J130" s="10" t="s">
        <v>73</v>
      </c>
      <c r="K130" s="10">
        <v>1</v>
      </c>
      <c r="L130" t="b">
        <f t="shared" si="9"/>
        <v>0</v>
      </c>
      <c r="M130" t="b">
        <f t="shared" si="10"/>
        <v>1</v>
      </c>
      <c r="N130" t="b">
        <f t="shared" si="11"/>
        <v>0</v>
      </c>
      <c r="O130" t="b">
        <f t="shared" si="12"/>
        <v>1</v>
      </c>
      <c r="P130" t="b">
        <f t="shared" si="13"/>
        <v>1</v>
      </c>
      <c r="Q130" t="b">
        <f t="shared" si="14"/>
        <v>0</v>
      </c>
      <c r="R130" t="b">
        <f t="shared" si="15"/>
        <v>0</v>
      </c>
      <c r="S130" t="b">
        <f t="shared" si="16"/>
        <v>0</v>
      </c>
      <c r="T130" t="b">
        <f t="shared" si="17"/>
        <v>0</v>
      </c>
    </row>
    <row r="131" spans="1:20" x14ac:dyDescent="0.2">
      <c r="A131" s="21" t="s">
        <v>16</v>
      </c>
      <c r="B131" s="21">
        <v>4.3556225550000001</v>
      </c>
      <c r="C131" s="21">
        <v>72</v>
      </c>
      <c r="D131" s="21" t="s">
        <v>13</v>
      </c>
      <c r="E131" s="21"/>
      <c r="F131" s="21">
        <v>1</v>
      </c>
      <c r="G131" s="21">
        <v>0</v>
      </c>
      <c r="H131" s="21">
        <v>1</v>
      </c>
      <c r="I131" s="21">
        <v>0</v>
      </c>
      <c r="J131" s="21" t="s">
        <v>73</v>
      </c>
      <c r="K131" s="10">
        <v>1</v>
      </c>
      <c r="L131" t="b">
        <f t="shared" ref="L131:L145" si="18">F131=1</f>
        <v>1</v>
      </c>
      <c r="M131" t="b">
        <f t="shared" ref="M131:M145" si="19">G131=1</f>
        <v>0</v>
      </c>
      <c r="N131" t="b">
        <f t="shared" ref="N131:N145" si="20">H131=1</f>
        <v>1</v>
      </c>
      <c r="O131" t="b">
        <f t="shared" ref="O131:O145" si="21">I131=1</f>
        <v>0</v>
      </c>
      <c r="P131" t="b">
        <f t="shared" ref="P131:P145" si="22">OR(M131=TRUE,N131=TRUE,O131=TRUE)</f>
        <v>1</v>
      </c>
      <c r="Q131" t="b">
        <f t="shared" ref="Q131:Q145" si="23">AND(L131=TRUE,P131=TRUE)</f>
        <v>1</v>
      </c>
      <c r="R131" t="b">
        <f t="shared" ref="R131:R145" si="24">F131=0.5</f>
        <v>0</v>
      </c>
      <c r="S131" t="b">
        <f t="shared" ref="S131:S145" si="25">AND(M131=TRUE,N131=TRUE)</f>
        <v>0</v>
      </c>
      <c r="T131" t="b">
        <f t="shared" ref="T131:T145" si="26">AND(R131=TRUE,S131=TRUE)</f>
        <v>0</v>
      </c>
    </row>
    <row r="132" spans="1:20" x14ac:dyDescent="0.2">
      <c r="A132" s="21" t="s">
        <v>16</v>
      </c>
      <c r="B132" s="21">
        <v>5.2547727159999997</v>
      </c>
      <c r="C132" s="21">
        <v>67</v>
      </c>
      <c r="D132" s="21" t="s">
        <v>9</v>
      </c>
      <c r="E132" s="21" t="s">
        <v>85</v>
      </c>
      <c r="F132" s="21">
        <v>1</v>
      </c>
      <c r="G132" s="21">
        <v>1</v>
      </c>
      <c r="H132" s="21">
        <v>1</v>
      </c>
      <c r="I132" s="21">
        <v>0</v>
      </c>
      <c r="J132" s="21" t="s">
        <v>73</v>
      </c>
      <c r="K132" s="10">
        <v>1</v>
      </c>
      <c r="L132" t="b">
        <f t="shared" si="18"/>
        <v>1</v>
      </c>
      <c r="M132" t="b">
        <f t="shared" si="19"/>
        <v>1</v>
      </c>
      <c r="N132" t="b">
        <f t="shared" si="20"/>
        <v>1</v>
      </c>
      <c r="O132" t="b">
        <f t="shared" si="21"/>
        <v>0</v>
      </c>
      <c r="P132" t="b">
        <f t="shared" si="22"/>
        <v>1</v>
      </c>
      <c r="Q132" t="b">
        <f t="shared" si="23"/>
        <v>1</v>
      </c>
      <c r="R132" t="b">
        <f t="shared" si="24"/>
        <v>0</v>
      </c>
      <c r="S132" t="b">
        <f t="shared" si="25"/>
        <v>1</v>
      </c>
      <c r="T132" t="b">
        <f t="shared" si="26"/>
        <v>0</v>
      </c>
    </row>
    <row r="133" spans="1:20" x14ac:dyDescent="0.2">
      <c r="A133" s="21" t="s">
        <v>16</v>
      </c>
      <c r="B133" s="21">
        <v>5.8859385939999997</v>
      </c>
      <c r="C133" s="21">
        <v>69</v>
      </c>
      <c r="D133" s="21" t="s">
        <v>9</v>
      </c>
      <c r="E133" s="21"/>
      <c r="F133" s="21">
        <v>1</v>
      </c>
      <c r="G133" s="21">
        <v>1</v>
      </c>
      <c r="H133" s="21">
        <v>0.5</v>
      </c>
      <c r="I133" s="21">
        <v>0</v>
      </c>
      <c r="J133" s="21" t="s">
        <v>73</v>
      </c>
      <c r="K133" s="10">
        <v>1</v>
      </c>
      <c r="L133" t="b">
        <f t="shared" si="18"/>
        <v>1</v>
      </c>
      <c r="M133" t="b">
        <f t="shared" si="19"/>
        <v>1</v>
      </c>
      <c r="N133" t="b">
        <f t="shared" si="20"/>
        <v>0</v>
      </c>
      <c r="O133" t="b">
        <f t="shared" si="21"/>
        <v>0</v>
      </c>
      <c r="P133" t="b">
        <f t="shared" si="22"/>
        <v>1</v>
      </c>
      <c r="Q133" t="b">
        <f t="shared" si="23"/>
        <v>1</v>
      </c>
      <c r="R133" t="b">
        <f t="shared" si="24"/>
        <v>0</v>
      </c>
      <c r="S133" t="b">
        <f t="shared" si="25"/>
        <v>0</v>
      </c>
      <c r="T133" t="b">
        <f t="shared" si="26"/>
        <v>0</v>
      </c>
    </row>
    <row r="134" spans="1:20" x14ac:dyDescent="0.2">
      <c r="A134" s="21" t="s">
        <v>16</v>
      </c>
      <c r="B134" s="21">
        <v>4.1546924509999998</v>
      </c>
      <c r="C134" s="21">
        <v>72</v>
      </c>
      <c r="D134" s="21" t="s">
        <v>9</v>
      </c>
      <c r="E134" s="21" t="s">
        <v>86</v>
      </c>
      <c r="F134" s="21">
        <v>1</v>
      </c>
      <c r="G134" s="21">
        <v>0</v>
      </c>
      <c r="H134" s="21">
        <v>0.5</v>
      </c>
      <c r="I134" s="21">
        <v>1</v>
      </c>
      <c r="J134" s="21" t="s">
        <v>73</v>
      </c>
      <c r="K134" s="10">
        <v>1</v>
      </c>
      <c r="L134" t="b">
        <f t="shared" si="18"/>
        <v>1</v>
      </c>
      <c r="M134" t="b">
        <f t="shared" si="19"/>
        <v>0</v>
      </c>
      <c r="N134" t="b">
        <f t="shared" si="20"/>
        <v>0</v>
      </c>
      <c r="O134" t="b">
        <f t="shared" si="21"/>
        <v>1</v>
      </c>
      <c r="P134" t="b">
        <f t="shared" si="22"/>
        <v>1</v>
      </c>
      <c r="Q134" t="b">
        <f t="shared" si="23"/>
        <v>1</v>
      </c>
      <c r="R134" t="b">
        <f t="shared" si="24"/>
        <v>0</v>
      </c>
      <c r="S134" t="b">
        <f t="shared" si="25"/>
        <v>0</v>
      </c>
      <c r="T134" t="b">
        <f t="shared" si="26"/>
        <v>0</v>
      </c>
    </row>
    <row r="135" spans="1:20" x14ac:dyDescent="0.2">
      <c r="A135" s="21" t="s">
        <v>16</v>
      </c>
      <c r="B135" s="21">
        <v>-3.9642169869999999</v>
      </c>
      <c r="C135" s="21">
        <v>61</v>
      </c>
      <c r="D135" s="21" t="s">
        <v>13</v>
      </c>
      <c r="E135" s="21" t="s">
        <v>87</v>
      </c>
      <c r="F135" s="21">
        <v>1</v>
      </c>
      <c r="G135" s="21">
        <v>0.5</v>
      </c>
      <c r="H135" s="21">
        <v>1</v>
      </c>
      <c r="I135" s="21">
        <v>0</v>
      </c>
      <c r="J135" s="21" t="s">
        <v>73</v>
      </c>
      <c r="K135" s="10">
        <v>1</v>
      </c>
      <c r="L135" t="b">
        <f t="shared" si="18"/>
        <v>1</v>
      </c>
      <c r="M135" t="b">
        <f t="shared" si="19"/>
        <v>0</v>
      </c>
      <c r="N135" t="b">
        <f t="shared" si="20"/>
        <v>1</v>
      </c>
      <c r="O135" t="b">
        <f t="shared" si="21"/>
        <v>0</v>
      </c>
      <c r="P135" t="b">
        <f t="shared" si="22"/>
        <v>1</v>
      </c>
      <c r="Q135" t="b">
        <f t="shared" si="23"/>
        <v>1</v>
      </c>
      <c r="R135" t="b">
        <f t="shared" si="24"/>
        <v>0</v>
      </c>
      <c r="S135" t="b">
        <f t="shared" si="25"/>
        <v>0</v>
      </c>
      <c r="T135" t="b">
        <f t="shared" si="26"/>
        <v>0</v>
      </c>
    </row>
    <row r="136" spans="1:20" x14ac:dyDescent="0.2">
      <c r="A136" s="21" t="s">
        <v>16</v>
      </c>
      <c r="B136" s="21">
        <v>5.3135809820000004</v>
      </c>
      <c r="C136" s="21">
        <v>76</v>
      </c>
      <c r="D136" s="21" t="s">
        <v>13</v>
      </c>
      <c r="E136" s="21" t="s">
        <v>88</v>
      </c>
      <c r="F136" s="21">
        <v>1</v>
      </c>
      <c r="G136" s="21">
        <v>1</v>
      </c>
      <c r="H136" s="21">
        <v>1</v>
      </c>
      <c r="I136" s="21">
        <v>1</v>
      </c>
      <c r="J136" s="21" t="s">
        <v>73</v>
      </c>
      <c r="K136" s="10">
        <v>1</v>
      </c>
      <c r="L136" t="b">
        <f t="shared" si="18"/>
        <v>1</v>
      </c>
      <c r="M136" t="b">
        <f t="shared" si="19"/>
        <v>1</v>
      </c>
      <c r="N136" t="b">
        <f t="shared" si="20"/>
        <v>1</v>
      </c>
      <c r="O136" t="b">
        <f t="shared" si="21"/>
        <v>1</v>
      </c>
      <c r="P136" t="b">
        <f t="shared" si="22"/>
        <v>1</v>
      </c>
      <c r="Q136" t="b">
        <f t="shared" si="23"/>
        <v>1</v>
      </c>
      <c r="R136" t="b">
        <f t="shared" si="24"/>
        <v>0</v>
      </c>
      <c r="S136" t="b">
        <f t="shared" si="25"/>
        <v>1</v>
      </c>
      <c r="T136" t="b">
        <f t="shared" si="26"/>
        <v>0</v>
      </c>
    </row>
    <row r="137" spans="1:20" x14ac:dyDescent="0.2">
      <c r="A137" s="10" t="s">
        <v>16</v>
      </c>
      <c r="B137" s="10">
        <v>-1.274989098</v>
      </c>
      <c r="C137" s="10">
        <v>65</v>
      </c>
      <c r="D137" s="10" t="s">
        <v>13</v>
      </c>
      <c r="E137" s="10" t="s">
        <v>45</v>
      </c>
      <c r="F137" s="10">
        <v>0</v>
      </c>
      <c r="G137" s="10">
        <v>0</v>
      </c>
      <c r="H137" s="10">
        <v>0</v>
      </c>
      <c r="I137" s="10">
        <v>0</v>
      </c>
      <c r="J137" s="10" t="s">
        <v>73</v>
      </c>
      <c r="K137" s="10">
        <v>1</v>
      </c>
      <c r="L137" t="b">
        <f t="shared" si="18"/>
        <v>0</v>
      </c>
      <c r="M137" t="b">
        <f t="shared" si="19"/>
        <v>0</v>
      </c>
      <c r="N137" t="b">
        <f t="shared" si="20"/>
        <v>0</v>
      </c>
      <c r="O137" t="b">
        <f t="shared" si="21"/>
        <v>0</v>
      </c>
      <c r="P137" t="b">
        <f t="shared" si="22"/>
        <v>0</v>
      </c>
      <c r="Q137" t="b">
        <f t="shared" si="23"/>
        <v>0</v>
      </c>
      <c r="R137" t="b">
        <f t="shared" si="24"/>
        <v>0</v>
      </c>
      <c r="S137" t="b">
        <f t="shared" si="25"/>
        <v>0</v>
      </c>
      <c r="T137" t="b">
        <f t="shared" si="26"/>
        <v>0</v>
      </c>
    </row>
    <row r="138" spans="1:20" x14ac:dyDescent="0.2">
      <c r="A138" s="10" t="s">
        <v>16</v>
      </c>
      <c r="B138" s="10">
        <v>6.8392871980000001</v>
      </c>
      <c r="C138" s="10">
        <v>73</v>
      </c>
      <c r="D138" s="10" t="s">
        <v>13</v>
      </c>
      <c r="E138" s="10" t="s">
        <v>89</v>
      </c>
      <c r="F138" s="10">
        <v>0</v>
      </c>
      <c r="G138" s="10">
        <v>0</v>
      </c>
      <c r="H138" s="10">
        <v>0</v>
      </c>
      <c r="I138" s="10">
        <v>0</v>
      </c>
      <c r="J138" s="10" t="s">
        <v>73</v>
      </c>
      <c r="K138" s="10">
        <v>1</v>
      </c>
      <c r="L138" t="b">
        <f t="shared" si="18"/>
        <v>0</v>
      </c>
      <c r="M138" t="b">
        <f t="shared" si="19"/>
        <v>0</v>
      </c>
      <c r="N138" t="b">
        <f t="shared" si="20"/>
        <v>0</v>
      </c>
      <c r="O138" t="b">
        <f t="shared" si="21"/>
        <v>0</v>
      </c>
      <c r="P138" t="b">
        <f t="shared" si="22"/>
        <v>0</v>
      </c>
      <c r="Q138" t="b">
        <f t="shared" si="23"/>
        <v>0</v>
      </c>
      <c r="R138" t="b">
        <f t="shared" si="24"/>
        <v>0</v>
      </c>
      <c r="S138" t="b">
        <f t="shared" si="25"/>
        <v>0</v>
      </c>
      <c r="T138" t="b">
        <f t="shared" si="26"/>
        <v>0</v>
      </c>
    </row>
    <row r="139" spans="1:20" x14ac:dyDescent="0.2">
      <c r="A139" s="21" t="s">
        <v>16</v>
      </c>
      <c r="B139" s="21">
        <v>1.0274295120000001</v>
      </c>
      <c r="C139" s="21">
        <v>53</v>
      </c>
      <c r="D139" s="21" t="s">
        <v>9</v>
      </c>
      <c r="E139" s="21" t="s">
        <v>15</v>
      </c>
      <c r="F139" s="21">
        <v>1</v>
      </c>
      <c r="G139" s="21">
        <v>0.5</v>
      </c>
      <c r="H139" s="21">
        <v>0.5</v>
      </c>
      <c r="I139" s="21">
        <v>1</v>
      </c>
      <c r="J139" s="21" t="s">
        <v>73</v>
      </c>
      <c r="K139" s="10">
        <v>1</v>
      </c>
      <c r="L139" t="b">
        <f t="shared" si="18"/>
        <v>1</v>
      </c>
      <c r="M139" t="b">
        <f t="shared" si="19"/>
        <v>0</v>
      </c>
      <c r="N139" t="b">
        <f t="shared" si="20"/>
        <v>0</v>
      </c>
      <c r="O139" t="b">
        <f t="shared" si="21"/>
        <v>1</v>
      </c>
      <c r="P139" t="b">
        <f t="shared" si="22"/>
        <v>1</v>
      </c>
      <c r="Q139" t="b">
        <f t="shared" si="23"/>
        <v>1</v>
      </c>
      <c r="R139" t="b">
        <f t="shared" si="24"/>
        <v>0</v>
      </c>
      <c r="S139" t="b">
        <f t="shared" si="25"/>
        <v>0</v>
      </c>
      <c r="T139" t="b">
        <f t="shared" si="26"/>
        <v>0</v>
      </c>
    </row>
    <row r="140" spans="1:20" x14ac:dyDescent="0.2">
      <c r="A140" s="10" t="s">
        <v>16</v>
      </c>
      <c r="B140" s="10">
        <v>0.45891792199999998</v>
      </c>
      <c r="C140" s="10">
        <v>68</v>
      </c>
      <c r="D140" s="10" t="s">
        <v>9</v>
      </c>
      <c r="E140" s="10" t="s">
        <v>90</v>
      </c>
      <c r="F140" s="10">
        <v>0.5</v>
      </c>
      <c r="G140" s="10">
        <v>1</v>
      </c>
      <c r="H140" s="10">
        <v>0.5</v>
      </c>
      <c r="I140" s="10">
        <v>1</v>
      </c>
      <c r="J140" s="10" t="s">
        <v>73</v>
      </c>
      <c r="K140" s="10">
        <v>1</v>
      </c>
      <c r="L140" t="b">
        <f t="shared" si="18"/>
        <v>0</v>
      </c>
      <c r="M140" t="b">
        <f t="shared" si="19"/>
        <v>1</v>
      </c>
      <c r="N140" t="b">
        <f t="shared" si="20"/>
        <v>0</v>
      </c>
      <c r="O140" t="b">
        <f t="shared" si="21"/>
        <v>1</v>
      </c>
      <c r="P140" t="b">
        <f t="shared" si="22"/>
        <v>1</v>
      </c>
      <c r="Q140" t="b">
        <f t="shared" si="23"/>
        <v>0</v>
      </c>
      <c r="R140" t="b">
        <f t="shared" si="24"/>
        <v>1</v>
      </c>
      <c r="S140" t="b">
        <f t="shared" si="25"/>
        <v>0</v>
      </c>
      <c r="T140" t="b">
        <f t="shared" si="26"/>
        <v>0</v>
      </c>
    </row>
    <row r="141" spans="1:20" x14ac:dyDescent="0.2">
      <c r="A141" s="21" t="s">
        <v>16</v>
      </c>
      <c r="B141" s="21"/>
      <c r="C141" s="21">
        <v>70</v>
      </c>
      <c r="D141" s="21" t="s">
        <v>13</v>
      </c>
      <c r="E141" s="21"/>
      <c r="F141" s="21">
        <v>1</v>
      </c>
      <c r="G141" s="21">
        <v>1</v>
      </c>
      <c r="H141" s="21">
        <v>1</v>
      </c>
      <c r="I141" s="21">
        <v>0</v>
      </c>
      <c r="J141" s="21" t="s">
        <v>73</v>
      </c>
      <c r="K141" s="10">
        <v>1</v>
      </c>
      <c r="L141" t="b">
        <f t="shared" si="18"/>
        <v>1</v>
      </c>
      <c r="M141" t="b">
        <f t="shared" si="19"/>
        <v>1</v>
      </c>
      <c r="N141" t="b">
        <f t="shared" si="20"/>
        <v>1</v>
      </c>
      <c r="O141" t="b">
        <f t="shared" si="21"/>
        <v>0</v>
      </c>
      <c r="P141" t="b">
        <f t="shared" si="22"/>
        <v>1</v>
      </c>
      <c r="Q141" t="b">
        <f t="shared" si="23"/>
        <v>1</v>
      </c>
      <c r="R141" t="b">
        <f t="shared" si="24"/>
        <v>0</v>
      </c>
      <c r="S141" t="b">
        <f t="shared" si="25"/>
        <v>1</v>
      </c>
      <c r="T141" t="b">
        <f t="shared" si="26"/>
        <v>0</v>
      </c>
    </row>
    <row r="142" spans="1:20" x14ac:dyDescent="0.2">
      <c r="A142" s="21" t="s">
        <v>16</v>
      </c>
      <c r="B142" s="21">
        <v>0.66475001899999997</v>
      </c>
      <c r="C142" s="21">
        <v>79</v>
      </c>
      <c r="D142" s="21" t="s">
        <v>9</v>
      </c>
      <c r="E142" s="21" t="s">
        <v>15</v>
      </c>
      <c r="F142" s="21">
        <v>1</v>
      </c>
      <c r="G142" s="21">
        <v>0</v>
      </c>
      <c r="H142" s="21">
        <v>1</v>
      </c>
      <c r="I142" s="21">
        <v>0</v>
      </c>
      <c r="J142" s="21" t="s">
        <v>73</v>
      </c>
      <c r="K142" s="10">
        <v>1</v>
      </c>
      <c r="L142" t="b">
        <f t="shared" si="18"/>
        <v>1</v>
      </c>
      <c r="M142" t="b">
        <f t="shared" si="19"/>
        <v>0</v>
      </c>
      <c r="N142" t="b">
        <f t="shared" si="20"/>
        <v>1</v>
      </c>
      <c r="O142" t="b">
        <f t="shared" si="21"/>
        <v>0</v>
      </c>
      <c r="P142" t="b">
        <f t="shared" si="22"/>
        <v>1</v>
      </c>
      <c r="Q142" t="b">
        <f t="shared" si="23"/>
        <v>1</v>
      </c>
      <c r="R142" t="b">
        <f t="shared" si="24"/>
        <v>0</v>
      </c>
      <c r="S142" t="b">
        <f t="shared" si="25"/>
        <v>0</v>
      </c>
      <c r="T142" t="b">
        <f t="shared" si="26"/>
        <v>0</v>
      </c>
    </row>
    <row r="143" spans="1:20" x14ac:dyDescent="0.2">
      <c r="A143" s="21" t="s">
        <v>16</v>
      </c>
      <c r="B143" s="21">
        <v>6.3362845170000002</v>
      </c>
      <c r="C143" s="21">
        <v>64</v>
      </c>
      <c r="D143" s="21" t="s">
        <v>9</v>
      </c>
      <c r="E143" s="21"/>
      <c r="F143" s="21">
        <v>1</v>
      </c>
      <c r="G143" s="21">
        <v>0.5</v>
      </c>
      <c r="H143" s="21">
        <v>1</v>
      </c>
      <c r="I143" s="21">
        <v>0</v>
      </c>
      <c r="J143" s="21" t="s">
        <v>73</v>
      </c>
      <c r="K143" s="10">
        <v>1</v>
      </c>
      <c r="L143" t="b">
        <f t="shared" si="18"/>
        <v>1</v>
      </c>
      <c r="M143" t="b">
        <f t="shared" si="19"/>
        <v>0</v>
      </c>
      <c r="N143" t="b">
        <f t="shared" si="20"/>
        <v>1</v>
      </c>
      <c r="O143" t="b">
        <f t="shared" si="21"/>
        <v>0</v>
      </c>
      <c r="P143" t="b">
        <f t="shared" si="22"/>
        <v>1</v>
      </c>
      <c r="Q143" t="b">
        <f t="shared" si="23"/>
        <v>1</v>
      </c>
      <c r="R143" t="b">
        <f t="shared" si="24"/>
        <v>0</v>
      </c>
      <c r="S143" t="b">
        <f t="shared" si="25"/>
        <v>0</v>
      </c>
      <c r="T143" t="b">
        <f t="shared" si="26"/>
        <v>0</v>
      </c>
    </row>
    <row r="144" spans="1:20" x14ac:dyDescent="0.2">
      <c r="A144" s="23" t="s">
        <v>16</v>
      </c>
      <c r="B144" s="23"/>
      <c r="C144" s="23">
        <v>55</v>
      </c>
      <c r="D144" s="23" t="s">
        <v>9</v>
      </c>
      <c r="E144" s="23"/>
      <c r="F144" s="23">
        <v>1</v>
      </c>
      <c r="G144" s="23">
        <v>1</v>
      </c>
      <c r="H144" s="23">
        <v>0</v>
      </c>
      <c r="I144" s="23">
        <v>0</v>
      </c>
      <c r="J144" s="23" t="s">
        <v>73</v>
      </c>
      <c r="K144" s="10">
        <v>1</v>
      </c>
      <c r="L144" t="b">
        <f t="shared" si="18"/>
        <v>1</v>
      </c>
      <c r="M144" t="b">
        <f t="shared" si="19"/>
        <v>1</v>
      </c>
      <c r="N144" t="b">
        <f t="shared" si="20"/>
        <v>0</v>
      </c>
      <c r="O144" t="b">
        <f t="shared" si="21"/>
        <v>0</v>
      </c>
      <c r="P144" t="b">
        <f t="shared" si="22"/>
        <v>1</v>
      </c>
      <c r="Q144" t="b">
        <f t="shared" si="23"/>
        <v>1</v>
      </c>
      <c r="R144" t="b">
        <f t="shared" si="24"/>
        <v>0</v>
      </c>
      <c r="S144" t="b">
        <f t="shared" si="25"/>
        <v>0</v>
      </c>
      <c r="T144" t="b">
        <f t="shared" si="26"/>
        <v>0</v>
      </c>
    </row>
    <row r="145" spans="1:20" x14ac:dyDescent="0.2">
      <c r="A145" s="10" t="s">
        <v>16</v>
      </c>
      <c r="B145" s="10"/>
      <c r="C145" s="25">
        <v>42</v>
      </c>
      <c r="D145" s="10" t="s">
        <v>9</v>
      </c>
      <c r="E145" s="10"/>
      <c r="F145" s="10">
        <v>1</v>
      </c>
      <c r="G145" s="10">
        <v>0</v>
      </c>
      <c r="H145" s="10">
        <v>0</v>
      </c>
      <c r="I145" s="10">
        <v>0</v>
      </c>
      <c r="J145" s="10" t="s">
        <v>73</v>
      </c>
      <c r="K145" s="10">
        <v>1</v>
      </c>
      <c r="L145" t="b">
        <f t="shared" si="18"/>
        <v>1</v>
      </c>
      <c r="M145" t="b">
        <f t="shared" si="19"/>
        <v>0</v>
      </c>
      <c r="N145" t="b">
        <f t="shared" si="20"/>
        <v>0</v>
      </c>
      <c r="O145" t="b">
        <f t="shared" si="21"/>
        <v>0</v>
      </c>
      <c r="P145" t="b">
        <f t="shared" si="22"/>
        <v>0</v>
      </c>
      <c r="Q145" t="b">
        <f t="shared" si="23"/>
        <v>0</v>
      </c>
      <c r="R145" t="b">
        <f t="shared" si="24"/>
        <v>0</v>
      </c>
      <c r="S145" t="b">
        <f t="shared" si="25"/>
        <v>0</v>
      </c>
      <c r="T145" t="b">
        <f t="shared" si="26"/>
        <v>0</v>
      </c>
    </row>
    <row r="148" spans="1:20" x14ac:dyDescent="0.2">
      <c r="A148" s="4" t="s">
        <v>257</v>
      </c>
    </row>
    <row r="149" spans="1:20" x14ac:dyDescent="0.2">
      <c r="A149" s="15" t="s">
        <v>122</v>
      </c>
      <c r="B149" s="15" t="s">
        <v>116</v>
      </c>
    </row>
    <row r="150" spans="1:20" x14ac:dyDescent="0.2">
      <c r="A150" s="15" t="s">
        <v>112</v>
      </c>
      <c r="B150" t="s">
        <v>114</v>
      </c>
      <c r="C150" t="s">
        <v>115</v>
      </c>
      <c r="D150" t="s">
        <v>113</v>
      </c>
      <c r="F150" t="s">
        <v>124</v>
      </c>
      <c r="G150">
        <v>26</v>
      </c>
    </row>
    <row r="151" spans="1:20" x14ac:dyDescent="0.2">
      <c r="A151" s="16" t="s">
        <v>8</v>
      </c>
      <c r="B151">
        <v>89</v>
      </c>
      <c r="C151">
        <v>2</v>
      </c>
      <c r="D151">
        <v>91</v>
      </c>
      <c r="F151" t="s">
        <v>125</v>
      </c>
      <c r="G151">
        <v>2</v>
      </c>
    </row>
    <row r="152" spans="1:20" x14ac:dyDescent="0.2">
      <c r="A152" s="16" t="s">
        <v>16</v>
      </c>
      <c r="B152">
        <v>27</v>
      </c>
      <c r="C152">
        <v>26</v>
      </c>
      <c r="D152">
        <v>53</v>
      </c>
      <c r="F152" t="s">
        <v>126</v>
      </c>
      <c r="G152">
        <v>89</v>
      </c>
    </row>
    <row r="153" spans="1:20" x14ac:dyDescent="0.2">
      <c r="A153" s="16" t="s">
        <v>113</v>
      </c>
      <c r="B153">
        <v>116</v>
      </c>
      <c r="C153">
        <v>28</v>
      </c>
      <c r="D153">
        <v>144</v>
      </c>
      <c r="F153" t="s">
        <v>127</v>
      </c>
      <c r="G153">
        <v>27</v>
      </c>
    </row>
    <row r="155" spans="1:20" x14ac:dyDescent="0.2">
      <c r="A155" s="4" t="s">
        <v>123</v>
      </c>
      <c r="B155" s="27">
        <f>G152/(G152+G151)</f>
        <v>0.97802197802197799</v>
      </c>
    </row>
    <row r="156" spans="1:20" x14ac:dyDescent="0.2">
      <c r="A156" s="4" t="s">
        <v>99</v>
      </c>
      <c r="B156" s="27">
        <f>G150/(G150+G153)</f>
        <v>0.49056603773584906</v>
      </c>
    </row>
    <row r="159" spans="1:20" x14ac:dyDescent="0.2">
      <c r="A159" s="4" t="s">
        <v>258</v>
      </c>
    </row>
    <row r="160" spans="1:20" x14ac:dyDescent="0.2">
      <c r="A160" s="15" t="s">
        <v>122</v>
      </c>
      <c r="B160" s="15" t="s">
        <v>116</v>
      </c>
    </row>
    <row r="161" spans="1:7" x14ac:dyDescent="0.2">
      <c r="A161" s="15" t="s">
        <v>112</v>
      </c>
      <c r="B161" t="s">
        <v>114</v>
      </c>
      <c r="C161" t="s">
        <v>115</v>
      </c>
      <c r="D161" t="s">
        <v>113</v>
      </c>
      <c r="F161" t="s">
        <v>124</v>
      </c>
      <c r="G161">
        <v>2</v>
      </c>
    </row>
    <row r="162" spans="1:7" x14ac:dyDescent="0.2">
      <c r="A162" s="16" t="s">
        <v>8</v>
      </c>
      <c r="B162">
        <v>89</v>
      </c>
      <c r="C162">
        <v>2</v>
      </c>
      <c r="D162">
        <v>91</v>
      </c>
      <c r="F162" t="s">
        <v>125</v>
      </c>
      <c r="G162">
        <v>2</v>
      </c>
    </row>
    <row r="163" spans="1:7" x14ac:dyDescent="0.2">
      <c r="A163" s="16" t="s">
        <v>16</v>
      </c>
      <c r="B163">
        <v>51</v>
      </c>
      <c r="C163">
        <v>2</v>
      </c>
      <c r="D163">
        <v>53</v>
      </c>
      <c r="F163" t="s">
        <v>126</v>
      </c>
      <c r="G163">
        <v>89</v>
      </c>
    </row>
    <row r="164" spans="1:7" x14ac:dyDescent="0.2">
      <c r="A164" s="16" t="s">
        <v>113</v>
      </c>
      <c r="B164">
        <v>140</v>
      </c>
      <c r="C164">
        <v>4</v>
      </c>
      <c r="D164">
        <v>144</v>
      </c>
      <c r="F164" t="s">
        <v>127</v>
      </c>
      <c r="G164">
        <v>51</v>
      </c>
    </row>
    <row r="166" spans="1:7" x14ac:dyDescent="0.2">
      <c r="A166" s="4" t="s">
        <v>123</v>
      </c>
      <c r="B166" s="27">
        <f>G163/(G163+G162)</f>
        <v>0.97802197802197799</v>
      </c>
    </row>
    <row r="167" spans="1:7" x14ac:dyDescent="0.2">
      <c r="A167" s="4" t="s">
        <v>99</v>
      </c>
      <c r="B167" s="27">
        <f>G161/(G161+G164)</f>
        <v>3.7735849056603772E-2</v>
      </c>
    </row>
  </sheetData>
  <autoFilter ref="A1:T145" xr:uid="{850E493F-0AE1-7642-A84B-5E8E347C1085}"/>
  <phoneticPr fontId="6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Full Data Set</vt:lpstr>
      <vt:lpstr>Raw Data</vt:lpstr>
      <vt:lpstr>Analysis</vt:lpstr>
      <vt:lpstr>Pivot Tables</vt:lpstr>
      <vt:lpstr>Trial</vt:lpstr>
      <vt:lpstr>Trial Pivot Tables</vt:lpstr>
      <vt:lpstr>NEW</vt:lpstr>
      <vt:lpstr>NEW Pivot Tables</vt:lpstr>
      <vt:lpstr>Actigraphy Data</vt:lpstr>
      <vt:lpstr>Acti Tables</vt:lpstr>
      <vt:lpstr>Stanford</vt:lpstr>
      <vt:lpstr>Sinai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Grzegorczyk</dc:creator>
  <cp:lastModifiedBy>Eva Grzegorczyk</cp:lastModifiedBy>
  <cp:lastPrinted>2025-06-04T15:54:57Z</cp:lastPrinted>
  <dcterms:created xsi:type="dcterms:W3CDTF">2025-05-27T15:12:37Z</dcterms:created>
  <dcterms:modified xsi:type="dcterms:W3CDTF">2025-06-04T15:55:09Z</dcterms:modified>
</cp:coreProperties>
</file>