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egean_Uni_Master/methodology/XHCOME/New metrics/"/>
    </mc:Choice>
  </mc:AlternateContent>
  <xr:revisionPtr revIDLastSave="0" documentId="13_ncr:1_{47B245AF-E4F9-424B-AD8A-9EAC6A361553}" xr6:coauthVersionLast="47" xr6:coauthVersionMax="47" xr10:uidLastSave="{00000000-0000-0000-0000-000000000000}"/>
  <bookViews>
    <workbookView xWindow="420" yWindow="1660" windowWidth="26900" windowHeight="14860" xr2:uid="{4FAC15CC-CC3D-CA47-9388-36F70960FF4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M12" i="1" s="1"/>
  <c r="K13" i="1"/>
  <c r="K14" i="1"/>
  <c r="K15" i="1"/>
  <c r="K4" i="1"/>
  <c r="E5" i="1"/>
  <c r="E6" i="1"/>
  <c r="G6" i="1" s="1"/>
  <c r="E7" i="1"/>
  <c r="E8" i="1"/>
  <c r="E9" i="1"/>
  <c r="G9" i="1" s="1"/>
  <c r="E10" i="1"/>
  <c r="E11" i="1"/>
  <c r="E12" i="1"/>
  <c r="G12" i="1" s="1"/>
  <c r="E13" i="1"/>
  <c r="E14" i="1"/>
  <c r="E15" i="1"/>
  <c r="G15" i="1" s="1"/>
  <c r="E4" i="1"/>
  <c r="B5" i="1"/>
  <c r="B6" i="1"/>
  <c r="B7" i="1"/>
  <c r="B8" i="1"/>
  <c r="B9" i="1"/>
  <c r="B10" i="1"/>
  <c r="B11" i="1"/>
  <c r="B12" i="1"/>
  <c r="B13" i="1"/>
  <c r="B14" i="1"/>
  <c r="B15" i="1"/>
  <c r="B4" i="1"/>
  <c r="J9" i="1"/>
  <c r="L9" i="1" s="1"/>
  <c r="M9" i="1"/>
  <c r="D9" i="1"/>
  <c r="F9" i="1" s="1"/>
  <c r="M6" i="1"/>
  <c r="J6" i="1"/>
  <c r="L6" i="1" s="1"/>
  <c r="F6" i="1"/>
  <c r="J12" i="1"/>
  <c r="L12" i="1" s="1"/>
  <c r="D12" i="1"/>
  <c r="F12" i="1" s="1"/>
  <c r="D15" i="1"/>
  <c r="F15" i="1" s="1"/>
  <c r="N6" i="1" l="1"/>
  <c r="N12" i="1"/>
  <c r="H15" i="1"/>
  <c r="N9" i="1"/>
  <c r="H9" i="1"/>
  <c r="H6" i="1"/>
  <c r="H12" i="1"/>
  <c r="M8" i="1"/>
  <c r="L8" i="1"/>
  <c r="G8" i="1"/>
  <c r="F8" i="1"/>
  <c r="H8" i="1" s="1"/>
  <c r="M7" i="1"/>
  <c r="L7" i="1"/>
  <c r="N7" i="1" s="1"/>
  <c r="G7" i="1"/>
  <c r="F7" i="1"/>
  <c r="M14" i="1"/>
  <c r="L14" i="1"/>
  <c r="G14" i="1"/>
  <c r="F14" i="1"/>
  <c r="H14" i="1" s="1"/>
  <c r="M13" i="1"/>
  <c r="L13" i="1"/>
  <c r="N13" i="1" s="1"/>
  <c r="G13" i="1"/>
  <c r="F13" i="1"/>
  <c r="H13" i="1" s="1"/>
  <c r="G11" i="1"/>
  <c r="F11" i="1"/>
  <c r="H11" i="1" s="1"/>
  <c r="M10" i="1"/>
  <c r="L10" i="1"/>
  <c r="N10" i="1" s="1"/>
  <c r="G10" i="1"/>
  <c r="F10" i="1"/>
  <c r="M5" i="1"/>
  <c r="G5" i="1"/>
  <c r="F5" i="1"/>
  <c r="M4" i="1"/>
  <c r="G4" i="1"/>
  <c r="F4" i="1"/>
  <c r="H4" i="1" s="1"/>
  <c r="H5" i="1" l="1"/>
  <c r="N14" i="1"/>
  <c r="H10" i="1"/>
  <c r="H7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86E253A0-7A66-0B4F-A474-87C422A6FB93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correctly match entities in the "ontology_web4pdmove.ttl" file.</t>
        </r>
        <r>
          <rPr>
            <sz val="10"/>
            <color rgb="FF000000"/>
            <rFont val="Calibri"/>
            <family val="2"/>
            <scheme val="minor"/>
          </rPr>
          <t>Entities in the ".ttl" file that do not have a corresponding entity in the "ontology_web4pdmove.ttl" file</t>
        </r>
        <r>
          <rPr>
            <sz val="10"/>
            <color rgb="FF000000"/>
            <rFont val="Calibri"/>
            <family val="2"/>
            <scheme val="minor"/>
          </rPr>
          <t xml:space="preserve"> according to expert review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3" authorId="0" shapeId="0" xr:uid="{D8990BDF-E78A-064B-9974-79BB31AC1FE9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do not have a corresponding entity in the "ontology_web4pdmove.ttl" file. according to expert review</t>
        </r>
      </text>
    </comment>
  </commentList>
</comments>
</file>

<file path=xl/sharedStrings.xml><?xml version="1.0" encoding="utf-8"?>
<sst xmlns="http://schemas.openxmlformats.org/spreadsheetml/2006/main" count="67" uniqueCount="33">
  <si>
    <t>true positive</t>
  </si>
  <si>
    <t>false negatives</t>
  </si>
  <si>
    <t>precision</t>
  </si>
  <si>
    <t>recall</t>
  </si>
  <si>
    <t>GPT3.5 CHAIN OF THOUGHT</t>
  </si>
  <si>
    <t>GPT3.5 XHCOME</t>
  </si>
  <si>
    <t>GPT3.5 ONE SHOT</t>
  </si>
  <si>
    <t>GPT4 CHAIN OF THOUGHT</t>
  </si>
  <si>
    <t>GPT4 ONE SHOT</t>
  </si>
  <si>
    <t>GPT4 XHCOME</t>
  </si>
  <si>
    <t>BARD CHAIN OF THOUGHT</t>
  </si>
  <si>
    <t>BARD ONE SHOT</t>
  </si>
  <si>
    <t>BARD XHCOME</t>
  </si>
  <si>
    <t>LLAMA2 CHAIN OF THOUGHT</t>
  </si>
  <si>
    <t>LLAMA2 ONE SHOT</t>
  </si>
  <si>
    <t>LLAMA2 XHCOME</t>
  </si>
  <si>
    <t>Classes</t>
  </si>
  <si>
    <t>Object Properties</t>
  </si>
  <si>
    <t>false positives</t>
  </si>
  <si>
    <t>true_positives</t>
  </si>
  <si>
    <t>False_positives</t>
  </si>
  <si>
    <t>False_Negatives</t>
  </si>
  <si>
    <t>Method</t>
  </si>
  <si>
    <t>Consistent (Pellet)</t>
  </si>
  <si>
    <t>Syntacitval errors</t>
  </si>
  <si>
    <t>Oops Results</t>
  </si>
  <si>
    <t>yes</t>
  </si>
  <si>
    <t>no</t>
  </si>
  <si>
    <t>P36 minor</t>
  </si>
  <si>
    <t>-</t>
  </si>
  <si>
    <t>No. of Classes</t>
  </si>
  <si>
    <t>F1 score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</si>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</sst>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050-460E-074B-A48E-492906E10F57}">
  <dimension ref="A2:Q20"/>
  <sheetViews>
    <sheetView tabSelected="1" zoomScale="85" workbookViewId="0">
      <selection activeCell="L21" sqref="L21"/>
    </sheetView>
  </sheetViews>
  <sheetFormatPr baseColWidth="10" defaultRowHeight="16" x14ac:dyDescent="0.2"/>
  <cols>
    <col min="1" max="1" width="24.6640625" bestFit="1" customWidth="1"/>
    <col min="2" max="2" width="12.6640625" bestFit="1" customWidth="1"/>
    <col min="3" max="3" width="11.33203125" bestFit="1" customWidth="1"/>
    <col min="4" max="4" width="15" bestFit="1" customWidth="1"/>
    <col min="15" max="15" width="16.33203125" bestFit="1" customWidth="1"/>
    <col min="16" max="16" width="15.33203125" bestFit="1" customWidth="1"/>
    <col min="17" max="17" width="15.33203125" customWidth="1"/>
  </cols>
  <sheetData>
    <row r="2" spans="1:17" ht="21" x14ac:dyDescent="0.25">
      <c r="C2" s="10" t="s">
        <v>16</v>
      </c>
      <c r="D2" s="10"/>
      <c r="E2" s="10"/>
      <c r="F2" s="10"/>
      <c r="G2" s="10"/>
      <c r="H2" s="10"/>
      <c r="I2" s="11" t="s">
        <v>17</v>
      </c>
      <c r="J2" s="11"/>
      <c r="K2" s="11"/>
      <c r="L2" s="11"/>
      <c r="M2" s="11"/>
      <c r="N2" s="11"/>
      <c r="O2" s="1"/>
      <c r="P2" s="1"/>
      <c r="Q2" s="1"/>
    </row>
    <row r="3" spans="1:17" x14ac:dyDescent="0.2">
      <c r="A3" t="s">
        <v>22</v>
      </c>
      <c r="B3" t="s">
        <v>30</v>
      </c>
      <c r="C3" t="s">
        <v>19</v>
      </c>
      <c r="D3" t="s">
        <v>20</v>
      </c>
      <c r="E3" t="s">
        <v>21</v>
      </c>
      <c r="F3" t="s">
        <v>2</v>
      </c>
      <c r="G3" t="s">
        <v>3</v>
      </c>
      <c r="H3" t="s">
        <v>31</v>
      </c>
      <c r="I3" t="s">
        <v>0</v>
      </c>
      <c r="J3" t="s">
        <v>18</v>
      </c>
      <c r="K3" t="s">
        <v>1</v>
      </c>
      <c r="L3" t="s">
        <v>2</v>
      </c>
      <c r="M3" t="s">
        <v>3</v>
      </c>
      <c r="N3" t="s">
        <v>32</v>
      </c>
      <c r="O3" t="s">
        <v>23</v>
      </c>
      <c r="P3" t="s">
        <v>24</v>
      </c>
      <c r="Q3" t="s">
        <v>25</v>
      </c>
    </row>
    <row r="4" spans="1:17" x14ac:dyDescent="0.2">
      <c r="A4" t="s">
        <v>4</v>
      </c>
      <c r="B4">
        <f>C4+D4</f>
        <v>3</v>
      </c>
      <c r="C4" s="2">
        <v>2</v>
      </c>
      <c r="D4" s="2">
        <v>1</v>
      </c>
      <c r="E4" s="2">
        <f>"41"-C4</f>
        <v>39</v>
      </c>
      <c r="F4" s="3">
        <f t="shared" ref="F4:F14" si="0">C4/(C4+D4)</f>
        <v>0.66666666666666663</v>
      </c>
      <c r="G4" s="3">
        <f t="shared" ref="G4:G14" si="1">C4/(C4+E4)</f>
        <v>4.878048780487805E-2</v>
      </c>
      <c r="H4" s="4">
        <f t="shared" ref="H4:H15" si="2">2*((F4*G4)/(F4+G4))</f>
        <v>9.0909090909090898E-2</v>
      </c>
      <c r="I4" s="2">
        <v>0</v>
      </c>
      <c r="J4" s="2">
        <v>0</v>
      </c>
      <c r="K4" s="2">
        <f>"29"-I4</f>
        <v>29</v>
      </c>
      <c r="L4" s="3">
        <v>0</v>
      </c>
      <c r="M4" s="3">
        <f t="shared" ref="M4:M10" si="3">I4/(I4+K4)</f>
        <v>0</v>
      </c>
      <c r="N4" s="4">
        <v>0</v>
      </c>
      <c r="O4" s="5" t="s">
        <v>26</v>
      </c>
      <c r="P4" s="5" t="s">
        <v>27</v>
      </c>
      <c r="Q4" s="5" t="s">
        <v>28</v>
      </c>
    </row>
    <row r="5" spans="1:17" x14ac:dyDescent="0.2">
      <c r="A5" t="s">
        <v>6</v>
      </c>
      <c r="B5">
        <f t="shared" ref="B5:B15" si="4">C5+D5</f>
        <v>5</v>
      </c>
      <c r="C5" s="2">
        <v>2</v>
      </c>
      <c r="D5" s="2">
        <v>3</v>
      </c>
      <c r="E5" s="2">
        <f t="shared" ref="E5:E15" si="5">"41"-C5</f>
        <v>39</v>
      </c>
      <c r="F5" s="3">
        <f t="shared" si="0"/>
        <v>0.4</v>
      </c>
      <c r="G5" s="3">
        <f t="shared" si="1"/>
        <v>4.878048780487805E-2</v>
      </c>
      <c r="H5" s="4">
        <f t="shared" si="2"/>
        <v>8.6956521739130446E-2</v>
      </c>
      <c r="I5" s="2">
        <v>0</v>
      </c>
      <c r="J5" s="2">
        <v>0</v>
      </c>
      <c r="K5" s="2">
        <f t="shared" ref="K5:K15" si="6">"29"-I5</f>
        <v>29</v>
      </c>
      <c r="L5" s="3">
        <v>0</v>
      </c>
      <c r="M5" s="3">
        <f t="shared" si="3"/>
        <v>0</v>
      </c>
      <c r="N5" s="4">
        <v>0</v>
      </c>
      <c r="O5" s="5" t="s">
        <v>26</v>
      </c>
      <c r="P5" s="5" t="s">
        <v>27</v>
      </c>
      <c r="Q5" s="5" t="s">
        <v>28</v>
      </c>
    </row>
    <row r="6" spans="1:17" x14ac:dyDescent="0.2">
      <c r="A6" t="s">
        <v>5</v>
      </c>
      <c r="B6">
        <f t="shared" si="4"/>
        <v>25</v>
      </c>
      <c r="C6" s="2">
        <v>23</v>
      </c>
      <c r="D6" s="2">
        <v>2</v>
      </c>
      <c r="E6" s="2">
        <f t="shared" si="5"/>
        <v>18</v>
      </c>
      <c r="F6" s="3">
        <f t="shared" si="0"/>
        <v>0.92</v>
      </c>
      <c r="G6" s="3">
        <f t="shared" si="1"/>
        <v>0.56097560975609762</v>
      </c>
      <c r="H6" s="4">
        <f t="shared" si="2"/>
        <v>0.69696969696969713</v>
      </c>
      <c r="I6" s="2">
        <v>13</v>
      </c>
      <c r="J6" s="2">
        <f>14-I6</f>
        <v>1</v>
      </c>
      <c r="K6" s="2">
        <f t="shared" si="6"/>
        <v>16</v>
      </c>
      <c r="L6" s="3">
        <f>I6/(I6+J6)</f>
        <v>0.9285714285714286</v>
      </c>
      <c r="M6" s="3">
        <f t="shared" si="3"/>
        <v>0.44827586206896552</v>
      </c>
      <c r="N6" s="4">
        <f t="shared" ref="N6" si="7">2*((L6*M6)/(L6+M6))</f>
        <v>0.60465116279069775</v>
      </c>
      <c r="O6" s="5" t="s">
        <v>26</v>
      </c>
      <c r="P6" s="5" t="s">
        <v>27</v>
      </c>
      <c r="Q6" s="5" t="s">
        <v>28</v>
      </c>
    </row>
    <row r="7" spans="1:17" x14ac:dyDescent="0.2">
      <c r="A7" t="s">
        <v>7</v>
      </c>
      <c r="B7">
        <f t="shared" si="4"/>
        <v>6</v>
      </c>
      <c r="C7" s="2">
        <v>4</v>
      </c>
      <c r="D7" s="2">
        <v>2</v>
      </c>
      <c r="E7" s="2">
        <f t="shared" si="5"/>
        <v>37</v>
      </c>
      <c r="F7" s="3">
        <f t="shared" si="0"/>
        <v>0.66666666666666663</v>
      </c>
      <c r="G7" s="3">
        <f t="shared" si="1"/>
        <v>9.7560975609756101E-2</v>
      </c>
      <c r="H7" s="4">
        <f t="shared" si="2"/>
        <v>0.1702127659574468</v>
      </c>
      <c r="I7" s="2">
        <v>2</v>
      </c>
      <c r="J7" s="2">
        <v>3</v>
      </c>
      <c r="K7" s="2">
        <f t="shared" si="6"/>
        <v>27</v>
      </c>
      <c r="L7" s="3">
        <f>I7/(I7+J7)</f>
        <v>0.4</v>
      </c>
      <c r="M7" s="3">
        <f t="shared" si="3"/>
        <v>6.8965517241379309E-2</v>
      </c>
      <c r="N7" s="4">
        <f t="shared" ref="N7:N8" si="8">2*((L7*M7)/(L7+M7))</f>
        <v>0.1176470588235294</v>
      </c>
      <c r="O7" s="5" t="s">
        <v>26</v>
      </c>
      <c r="P7" s="5" t="s">
        <v>27</v>
      </c>
      <c r="Q7" s="5" t="s">
        <v>28</v>
      </c>
    </row>
    <row r="8" spans="1:17" x14ac:dyDescent="0.2">
      <c r="A8" t="s">
        <v>8</v>
      </c>
      <c r="B8">
        <f t="shared" si="4"/>
        <v>9</v>
      </c>
      <c r="C8" s="2">
        <v>5</v>
      </c>
      <c r="D8" s="2">
        <v>4</v>
      </c>
      <c r="E8" s="2">
        <f t="shared" si="5"/>
        <v>36</v>
      </c>
      <c r="F8" s="3">
        <f t="shared" si="0"/>
        <v>0.55555555555555558</v>
      </c>
      <c r="G8" s="3">
        <f t="shared" si="1"/>
        <v>0.12195121951219512</v>
      </c>
      <c r="H8" s="4">
        <f t="shared" si="2"/>
        <v>0.2</v>
      </c>
      <c r="I8" s="2">
        <v>2</v>
      </c>
      <c r="J8" s="2">
        <v>3</v>
      </c>
      <c r="K8" s="2">
        <f t="shared" si="6"/>
        <v>27</v>
      </c>
      <c r="L8" s="3">
        <f>I8/(I8+J8)</f>
        <v>0.4</v>
      </c>
      <c r="M8" s="3">
        <f t="shared" si="3"/>
        <v>6.8965517241379309E-2</v>
      </c>
      <c r="N8" s="4">
        <f t="shared" si="8"/>
        <v>0.1176470588235294</v>
      </c>
      <c r="O8" s="5" t="s">
        <v>26</v>
      </c>
      <c r="P8" s="5" t="s">
        <v>27</v>
      </c>
      <c r="Q8" s="5" t="s">
        <v>28</v>
      </c>
    </row>
    <row r="9" spans="1:17" x14ac:dyDescent="0.2">
      <c r="A9" t="s">
        <v>9</v>
      </c>
      <c r="B9">
        <f t="shared" si="4"/>
        <v>33</v>
      </c>
      <c r="C9" s="2">
        <v>29</v>
      </c>
      <c r="D9" s="2">
        <f>33-C9</f>
        <v>4</v>
      </c>
      <c r="E9" s="2">
        <f t="shared" si="5"/>
        <v>12</v>
      </c>
      <c r="F9" s="3">
        <f t="shared" si="0"/>
        <v>0.87878787878787878</v>
      </c>
      <c r="G9" s="3">
        <f t="shared" si="1"/>
        <v>0.70731707317073167</v>
      </c>
      <c r="H9" s="4">
        <f t="shared" si="2"/>
        <v>0.78378378378378388</v>
      </c>
      <c r="I9" s="2">
        <v>16</v>
      </c>
      <c r="J9" s="2">
        <f>21-I9</f>
        <v>5</v>
      </c>
      <c r="K9" s="2">
        <f t="shared" si="6"/>
        <v>13</v>
      </c>
      <c r="L9" s="3">
        <f>I9/(I9+J9)</f>
        <v>0.76190476190476186</v>
      </c>
      <c r="M9" s="3">
        <f t="shared" si="3"/>
        <v>0.55172413793103448</v>
      </c>
      <c r="N9" s="4">
        <f t="shared" ref="N9" si="9">2*((L9*M9)/(L9+M9))</f>
        <v>0.64</v>
      </c>
      <c r="O9" s="5" t="s">
        <v>26</v>
      </c>
      <c r="P9" s="5" t="s">
        <v>27</v>
      </c>
      <c r="Q9" s="5" t="s">
        <v>28</v>
      </c>
    </row>
    <row r="10" spans="1:17" x14ac:dyDescent="0.2">
      <c r="A10" s="6" t="s">
        <v>10</v>
      </c>
      <c r="B10">
        <f t="shared" si="4"/>
        <v>8</v>
      </c>
      <c r="C10" s="2">
        <v>5</v>
      </c>
      <c r="D10" s="2">
        <v>3</v>
      </c>
      <c r="E10" s="2">
        <f t="shared" si="5"/>
        <v>36</v>
      </c>
      <c r="F10" s="3">
        <f t="shared" si="0"/>
        <v>0.625</v>
      </c>
      <c r="G10" s="3">
        <f t="shared" si="1"/>
        <v>0.12195121951219512</v>
      </c>
      <c r="H10" s="4">
        <f t="shared" si="2"/>
        <v>0.20408163265306123</v>
      </c>
      <c r="I10" s="2">
        <v>1</v>
      </c>
      <c r="J10" s="2">
        <v>4</v>
      </c>
      <c r="K10" s="2">
        <f t="shared" si="6"/>
        <v>28</v>
      </c>
      <c r="L10" s="3">
        <f>I10/(I10+J10)</f>
        <v>0.2</v>
      </c>
      <c r="M10" s="3">
        <f t="shared" si="3"/>
        <v>3.4482758620689655E-2</v>
      </c>
      <c r="N10" s="4">
        <f t="shared" ref="N10" si="10">2*((L10*M10)/(L10+M10))</f>
        <v>5.8823529411764698E-2</v>
      </c>
      <c r="O10" s="5" t="s">
        <v>26</v>
      </c>
      <c r="P10" s="5" t="s">
        <v>27</v>
      </c>
      <c r="Q10" s="5" t="s">
        <v>28</v>
      </c>
    </row>
    <row r="11" spans="1:17" x14ac:dyDescent="0.2">
      <c r="A11" s="6" t="s">
        <v>11</v>
      </c>
      <c r="B11">
        <f t="shared" si="4"/>
        <v>13</v>
      </c>
      <c r="C11" s="2">
        <v>1</v>
      </c>
      <c r="D11" s="2">
        <v>12</v>
      </c>
      <c r="E11" s="2">
        <f t="shared" si="5"/>
        <v>40</v>
      </c>
      <c r="F11" s="3">
        <f t="shared" si="0"/>
        <v>7.6923076923076927E-2</v>
      </c>
      <c r="G11" s="3">
        <f t="shared" si="1"/>
        <v>2.4390243902439025E-2</v>
      </c>
      <c r="H11" s="4">
        <f t="shared" si="2"/>
        <v>3.7037037037037042E-2</v>
      </c>
      <c r="I11" s="7">
        <v>0</v>
      </c>
      <c r="J11" s="7">
        <v>0</v>
      </c>
      <c r="K11" s="2">
        <f t="shared" si="6"/>
        <v>29</v>
      </c>
      <c r="L11" s="8">
        <v>0</v>
      </c>
      <c r="M11" s="8">
        <v>0</v>
      </c>
      <c r="N11" s="9">
        <v>0</v>
      </c>
      <c r="O11" s="5" t="s">
        <v>26</v>
      </c>
      <c r="P11" s="5" t="s">
        <v>27</v>
      </c>
      <c r="Q11" s="5" t="s">
        <v>28</v>
      </c>
    </row>
    <row r="12" spans="1:17" x14ac:dyDescent="0.2">
      <c r="A12" s="6" t="s">
        <v>12</v>
      </c>
      <c r="B12">
        <f t="shared" si="4"/>
        <v>50</v>
      </c>
      <c r="C12" s="2">
        <v>50</v>
      </c>
      <c r="D12" s="2">
        <f>50-C12</f>
        <v>0</v>
      </c>
      <c r="E12" s="2">
        <f t="shared" si="5"/>
        <v>-9</v>
      </c>
      <c r="F12" s="3">
        <f t="shared" si="0"/>
        <v>1</v>
      </c>
      <c r="G12" s="3">
        <f t="shared" si="1"/>
        <v>1.2195121951219512</v>
      </c>
      <c r="H12" s="4">
        <f t="shared" si="2"/>
        <v>1.0989010989010988</v>
      </c>
      <c r="I12" s="2">
        <v>21</v>
      </c>
      <c r="J12" s="2">
        <f>21-I12</f>
        <v>0</v>
      </c>
      <c r="K12" s="2">
        <f t="shared" si="6"/>
        <v>8</v>
      </c>
      <c r="L12" s="3">
        <f>I12/(I12+J12)</f>
        <v>1</v>
      </c>
      <c r="M12" s="3">
        <f>I12/(I12+K12)</f>
        <v>0.72413793103448276</v>
      </c>
      <c r="N12" s="4">
        <f t="shared" ref="N12" si="11">2*((L12*M12)/(L12+M12))</f>
        <v>0.84000000000000008</v>
      </c>
      <c r="O12" s="5" t="s">
        <v>26</v>
      </c>
      <c r="P12" s="5" t="s">
        <v>27</v>
      </c>
      <c r="Q12" s="5" t="s">
        <v>28</v>
      </c>
    </row>
    <row r="13" spans="1:17" x14ac:dyDescent="0.2">
      <c r="A13" s="6" t="s">
        <v>13</v>
      </c>
      <c r="B13">
        <f t="shared" si="4"/>
        <v>3</v>
      </c>
      <c r="C13" s="2">
        <v>3</v>
      </c>
      <c r="D13" s="2">
        <v>0</v>
      </c>
      <c r="E13" s="2">
        <f t="shared" si="5"/>
        <v>38</v>
      </c>
      <c r="F13" s="3">
        <f t="shared" si="0"/>
        <v>1</v>
      </c>
      <c r="G13" s="3">
        <f t="shared" si="1"/>
        <v>7.3170731707317069E-2</v>
      </c>
      <c r="H13" s="4">
        <f t="shared" si="2"/>
        <v>0.13636363636363635</v>
      </c>
      <c r="I13" s="2">
        <v>2</v>
      </c>
      <c r="J13" s="2">
        <v>1</v>
      </c>
      <c r="K13" s="2">
        <f t="shared" si="6"/>
        <v>27</v>
      </c>
      <c r="L13" s="3">
        <f>I13/(I13+J13)</f>
        <v>0.66666666666666663</v>
      </c>
      <c r="M13" s="3">
        <f>I13/(I13+K13)</f>
        <v>6.8965517241379309E-2</v>
      </c>
      <c r="N13" s="4">
        <f t="shared" ref="N13:N14" si="12">2*((L13*M13)/(L13+M13))</f>
        <v>0.125</v>
      </c>
      <c r="O13" s="5" t="s">
        <v>27</v>
      </c>
      <c r="P13" s="5" t="s">
        <v>26</v>
      </c>
      <c r="Q13" s="5" t="s">
        <v>29</v>
      </c>
    </row>
    <row r="14" spans="1:17" x14ac:dyDescent="0.2">
      <c r="A14" s="6" t="s">
        <v>14</v>
      </c>
      <c r="B14">
        <f t="shared" si="4"/>
        <v>2</v>
      </c>
      <c r="C14" s="2">
        <v>2</v>
      </c>
      <c r="D14" s="2">
        <v>0</v>
      </c>
      <c r="E14" s="2">
        <f t="shared" si="5"/>
        <v>39</v>
      </c>
      <c r="F14" s="3">
        <f t="shared" si="0"/>
        <v>1</v>
      </c>
      <c r="G14" s="3">
        <f t="shared" si="1"/>
        <v>4.878048780487805E-2</v>
      </c>
      <c r="H14" s="4">
        <f t="shared" si="2"/>
        <v>9.3023255813953487E-2</v>
      </c>
      <c r="I14" s="2">
        <v>1</v>
      </c>
      <c r="J14" s="2">
        <v>0</v>
      </c>
      <c r="K14" s="2">
        <f t="shared" si="6"/>
        <v>28</v>
      </c>
      <c r="L14" s="3">
        <f>I14/(I14+J14)</f>
        <v>1</v>
      </c>
      <c r="M14" s="3">
        <f>I14/(I14+K14)</f>
        <v>3.4482758620689655E-2</v>
      </c>
      <c r="N14" s="4">
        <f t="shared" si="12"/>
        <v>6.6666666666666666E-2</v>
      </c>
      <c r="O14" s="5" t="s">
        <v>27</v>
      </c>
      <c r="P14" s="5" t="s">
        <v>26</v>
      </c>
      <c r="Q14" s="5" t="s">
        <v>29</v>
      </c>
    </row>
    <row r="15" spans="1:17" x14ac:dyDescent="0.2">
      <c r="A15" s="6" t="s">
        <v>15</v>
      </c>
      <c r="B15">
        <f t="shared" si="4"/>
        <v>32</v>
      </c>
      <c r="C15" s="2">
        <v>26</v>
      </c>
      <c r="D15" s="2">
        <f>32-C15</f>
        <v>6</v>
      </c>
      <c r="E15" s="2">
        <f t="shared" si="5"/>
        <v>15</v>
      </c>
      <c r="F15" s="3">
        <f t="shared" ref="F15" si="13">C15/(C15+D15)</f>
        <v>0.8125</v>
      </c>
      <c r="G15" s="3">
        <f t="shared" ref="G15" si="14">C15/(C15+E15)</f>
        <v>0.63414634146341464</v>
      </c>
      <c r="H15" s="4">
        <f t="shared" si="2"/>
        <v>0.71232876712328763</v>
      </c>
      <c r="I15" s="2">
        <v>0</v>
      </c>
      <c r="J15" s="2">
        <v>0</v>
      </c>
      <c r="K15" s="2">
        <f t="shared" si="6"/>
        <v>29</v>
      </c>
      <c r="L15" s="2">
        <v>0</v>
      </c>
      <c r="M15" s="2">
        <v>0</v>
      </c>
      <c r="N15" s="2">
        <v>0</v>
      </c>
      <c r="O15" s="5" t="s">
        <v>27</v>
      </c>
      <c r="P15" s="5" t="s">
        <v>26</v>
      </c>
      <c r="Q15" s="5" t="s">
        <v>29</v>
      </c>
    </row>
    <row r="20" spans="8:17" x14ac:dyDescent="0.2">
      <c r="H20" s="4"/>
      <c r="O20" s="5"/>
      <c r="P20" s="5"/>
      <c r="Q20" s="5"/>
    </row>
  </sheetData>
  <mergeCells count="2">
    <mergeCell ref="C2:H2"/>
    <mergeCell ref="I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BOUCHOURAS GEORGIOS</dc:creator>
  <cp:lastModifiedBy>BOUCHOURAS GEORGIOS</cp:lastModifiedBy>
  <dcterms:created xsi:type="dcterms:W3CDTF">2024-02-03T09:29:10Z</dcterms:created>
  <dcterms:modified xsi:type="dcterms:W3CDTF">2024-03-02T12:17:24Z</dcterms:modified>
</cp:coreProperties>
</file>