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National fiscal policies to shield consumers from rising energy prices/Data/"/>
    </mc:Choice>
  </mc:AlternateContent>
  <xr:revisionPtr revIDLastSave="54" documentId="13_ncr:1_{28F47EEB-9C25-4E8C-BA60-E0AC067D9028}" xr6:coauthVersionLast="47" xr6:coauthVersionMax="47" xr10:uidLastSave="{934DC492-5BD3-4F33-8B73-99FE142A1B34}"/>
  <bookViews>
    <workbookView xWindow="-120" yWindow="-120" windowWidth="29040" windowHeight="15720" xr2:uid="{00000000-000D-0000-FFFF-FFFF00000000}"/>
  </bookViews>
  <sheets>
    <sheet name="pie chart" sheetId="1" r:id="rId1"/>
    <sheet name="price_suppressing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L12" i="1"/>
  <c r="L11" i="1" l="1"/>
  <c r="L8" i="1"/>
  <c r="L9" i="1"/>
  <c r="L10" i="1"/>
  <c r="L7" i="1"/>
  <c r="L5" i="1"/>
  <c r="H5" i="1"/>
  <c r="S5" i="1"/>
  <c r="AD12" i="1"/>
  <c r="AD11" i="1"/>
  <c r="AD10" i="1"/>
  <c r="AD9" i="1"/>
  <c r="AD8" i="1"/>
  <c r="AD7" i="1"/>
  <c r="AD5" i="1"/>
  <c r="AC12" i="1"/>
  <c r="AC11" i="1"/>
  <c r="AC10" i="1"/>
  <c r="AC9" i="1"/>
  <c r="AC8" i="1"/>
  <c r="AC7" i="1"/>
  <c r="AC5" i="1"/>
  <c r="AB12" i="1"/>
  <c r="AB11" i="1"/>
  <c r="AB10" i="1"/>
  <c r="AB9" i="1"/>
  <c r="AB8" i="1"/>
  <c r="AB7" i="1"/>
  <c r="AB5" i="1"/>
  <c r="AA12" i="1"/>
  <c r="AA11" i="1"/>
  <c r="AA10" i="1"/>
  <c r="AA9" i="1"/>
  <c r="AA8" i="1"/>
  <c r="AA7" i="1"/>
  <c r="AA5" i="1"/>
  <c r="Z12" i="1"/>
  <c r="Z11" i="1"/>
  <c r="Z10" i="1"/>
  <c r="Z9" i="1"/>
  <c r="Z8" i="1"/>
  <c r="Z7" i="1"/>
  <c r="Z5" i="1"/>
  <c r="Y12" i="1"/>
  <c r="Y11" i="1"/>
  <c r="Y10" i="1"/>
  <c r="Y9" i="1"/>
  <c r="Y8" i="1"/>
  <c r="Y7" i="1"/>
  <c r="Y5" i="1"/>
  <c r="X12" i="1"/>
  <c r="X11" i="1"/>
  <c r="X10" i="1"/>
  <c r="X9" i="1"/>
  <c r="X8" i="1"/>
  <c r="X7" i="1"/>
  <c r="X5" i="1"/>
  <c r="W12" i="1"/>
  <c r="W11" i="1"/>
  <c r="W10" i="1"/>
  <c r="W9" i="1"/>
  <c r="W8" i="1"/>
  <c r="W7" i="1"/>
  <c r="W5" i="1"/>
  <c r="V12" i="1"/>
  <c r="V11" i="1"/>
  <c r="V10" i="1"/>
  <c r="V9" i="1"/>
  <c r="V8" i="1"/>
  <c r="V7" i="1"/>
  <c r="V5" i="1"/>
  <c r="U12" i="1"/>
  <c r="U11" i="1"/>
  <c r="U10" i="1"/>
  <c r="U9" i="1"/>
  <c r="U8" i="1"/>
  <c r="U7" i="1"/>
  <c r="U5" i="1"/>
  <c r="T12" i="1"/>
  <c r="T11" i="1"/>
  <c r="T10" i="1"/>
  <c r="T9" i="1"/>
  <c r="T8" i="1"/>
  <c r="T7" i="1"/>
  <c r="T5" i="1"/>
  <c r="S12" i="1"/>
  <c r="S11" i="1"/>
  <c r="S10" i="1"/>
  <c r="S9" i="1"/>
  <c r="S8" i="1"/>
  <c r="S7" i="1"/>
  <c r="R12" i="1"/>
  <c r="R11" i="1"/>
  <c r="R10" i="1"/>
  <c r="R9" i="1"/>
  <c r="R8" i="1"/>
  <c r="R7" i="1"/>
  <c r="R5" i="1"/>
  <c r="Q12" i="1"/>
  <c r="Q11" i="1"/>
  <c r="Q10" i="1"/>
  <c r="Q9" i="1"/>
  <c r="Q8" i="1"/>
  <c r="Q7" i="1"/>
  <c r="Q5" i="1"/>
  <c r="P12" i="1"/>
  <c r="P11" i="1"/>
  <c r="P10" i="1"/>
  <c r="P9" i="1"/>
  <c r="P8" i="1"/>
  <c r="P7" i="1"/>
  <c r="P5" i="1"/>
  <c r="O12" i="1"/>
  <c r="O11" i="1"/>
  <c r="O10" i="1"/>
  <c r="O9" i="1"/>
  <c r="O8" i="1"/>
  <c r="O7" i="1"/>
  <c r="O5" i="1"/>
  <c r="N12" i="1"/>
  <c r="N11" i="1"/>
  <c r="N10" i="1"/>
  <c r="N9" i="1"/>
  <c r="N8" i="1"/>
  <c r="N7" i="1"/>
  <c r="N5" i="1"/>
  <c r="M12" i="1"/>
  <c r="M11" i="1"/>
  <c r="M5" i="1"/>
  <c r="K12" i="1"/>
  <c r="K11" i="1"/>
  <c r="K10" i="1"/>
  <c r="K9" i="1"/>
  <c r="K8" i="1"/>
  <c r="K7" i="1"/>
  <c r="K5" i="1"/>
  <c r="J12" i="1"/>
  <c r="J11" i="1"/>
  <c r="J10" i="1"/>
  <c r="J9" i="1"/>
  <c r="J8" i="1"/>
  <c r="J7" i="1"/>
  <c r="J5" i="1"/>
  <c r="H11" i="1"/>
  <c r="H10" i="1"/>
  <c r="H9" i="1"/>
  <c r="H8" i="1"/>
  <c r="H7" i="1"/>
  <c r="G12" i="1"/>
  <c r="G11" i="1"/>
  <c r="G10" i="1"/>
  <c r="G9" i="1"/>
  <c r="G8" i="1"/>
  <c r="G7" i="1"/>
  <c r="G5" i="1"/>
  <c r="F12" i="1"/>
  <c r="F11" i="1"/>
  <c r="F10" i="1"/>
  <c r="F9" i="1"/>
  <c r="F8" i="1"/>
  <c r="F7" i="1"/>
  <c r="F5" i="1"/>
  <c r="E12" i="1"/>
  <c r="E11" i="1"/>
  <c r="E10" i="1"/>
  <c r="E9" i="1"/>
  <c r="E8" i="1"/>
  <c r="E7" i="1"/>
  <c r="E5" i="1"/>
  <c r="D12" i="1"/>
  <c r="D11" i="1"/>
  <c r="D10" i="1"/>
  <c r="D9" i="1"/>
  <c r="D8" i="1"/>
  <c r="D7" i="1"/>
  <c r="D5" i="1"/>
  <c r="C12" i="1"/>
  <c r="C11" i="1"/>
  <c r="C10" i="1"/>
  <c r="C9" i="1"/>
  <c r="C8" i="1"/>
  <c r="C7" i="1"/>
  <c r="C5" i="1"/>
  <c r="B12" i="1"/>
  <c r="B11" i="1"/>
  <c r="B10" i="1"/>
  <c r="B9" i="1"/>
  <c r="B8" i="1"/>
  <c r="B7" i="1"/>
  <c r="B5" i="1"/>
  <c r="B19" i="2" l="1" a="1"/>
  <c r="B19" i="2" s="1"/>
  <c r="D19" i="2" s="1"/>
  <c r="B5" i="2" a="1"/>
  <c r="B5" i="2" s="1"/>
  <c r="D5" i="2" s="1"/>
  <c r="B20" i="2" a="1"/>
  <c r="B20" i="2" s="1"/>
  <c r="D20" i="2" s="1"/>
  <c r="B28" i="2" a="1"/>
  <c r="B28" i="2" s="1"/>
  <c r="D28" i="2" s="1"/>
  <c r="B4" i="2" a="1"/>
  <c r="B4" i="2" s="1"/>
  <c r="D4" i="2" s="1"/>
  <c r="B3" i="2" a="1"/>
  <c r="B3" i="2" s="1"/>
  <c r="D3" i="2" s="1"/>
  <c r="B11" i="2" a="1"/>
  <c r="B11" i="2" s="1"/>
  <c r="D11" i="2" s="1"/>
  <c r="B26" i="2" a="1"/>
  <c r="B26" i="2" s="1"/>
  <c r="D26" i="2" s="1"/>
  <c r="B2" i="2" a="1"/>
  <c r="B2" i="2" s="1"/>
  <c r="D2" i="2" s="1"/>
  <c r="B10" i="2" a="1"/>
  <c r="B10" i="2" s="1"/>
  <c r="D10" i="2" s="1"/>
  <c r="B18" i="2" a="1"/>
  <c r="B18" i="2" s="1"/>
  <c r="D18" i="2" s="1"/>
  <c r="B25" i="2" a="1"/>
  <c r="B25" i="2" s="1"/>
  <c r="D25" i="2" s="1"/>
  <c r="B27" i="2" a="1"/>
  <c r="B27" i="2" s="1"/>
  <c r="D27" i="2" s="1"/>
  <c r="B17" i="2" a="1"/>
  <c r="B17" i="2" s="1"/>
  <c r="D17" i="2" s="1"/>
  <c r="B24" i="2" a="1"/>
  <c r="B24" i="2" s="1"/>
  <c r="D24" i="2" s="1"/>
  <c r="B21" i="2" a="1"/>
  <c r="B21" i="2" s="1"/>
  <c r="D21" i="2" s="1"/>
  <c r="B16" i="2" a="1"/>
  <c r="B16" i="2" s="1"/>
  <c r="D16" i="2" s="1"/>
  <c r="B23" i="2" a="1"/>
  <c r="B23" i="2" s="1"/>
  <c r="D23" i="2" s="1"/>
  <c r="B12" i="2" a="1"/>
  <c r="B12" i="2" s="1"/>
  <c r="D12" i="2" s="1"/>
  <c r="B7" i="2" a="1"/>
  <c r="B7" i="2" s="1"/>
  <c r="D7" i="2" s="1"/>
  <c r="B15" i="2" a="1"/>
  <c r="B15" i="2" s="1"/>
  <c r="D15" i="2" s="1"/>
  <c r="B22" i="2" a="1"/>
  <c r="B22" i="2" s="1"/>
  <c r="D22" i="2" s="1"/>
  <c r="B8" i="2" a="1"/>
  <c r="B8" i="2" s="1"/>
  <c r="D8" i="2" s="1"/>
  <c r="B14" i="2" a="1"/>
  <c r="B14" i="2" s="1"/>
  <c r="D14" i="2" s="1"/>
  <c r="B29" i="2" a="1"/>
  <c r="B29" i="2" s="1"/>
  <c r="D29" i="2" s="1"/>
  <c r="B6" i="2" a="1"/>
  <c r="B6" i="2" s="1"/>
  <c r="D6" i="2" s="1"/>
  <c r="B36" i="1"/>
  <c r="B37" i="1"/>
  <c r="B38" i="1"/>
  <c r="B39" i="1"/>
  <c r="B40" i="1"/>
  <c r="B34" i="1"/>
  <c r="B47" i="1"/>
  <c r="B48" i="1"/>
  <c r="B49" i="1"/>
  <c r="B50" i="1" l="1"/>
  <c r="B44" i="1"/>
  <c r="B45" i="1"/>
  <c r="B35" i="1"/>
  <c r="B41" i="1" s="1"/>
  <c r="F18" i="1"/>
  <c r="F17" i="1"/>
  <c r="G18" i="1"/>
  <c r="Q17" i="1"/>
  <c r="E17" i="1"/>
  <c r="H17" i="1"/>
  <c r="J17" i="1"/>
  <c r="E18" i="1"/>
  <c r="S20" i="1"/>
  <c r="L20" i="1"/>
  <c r="X20" i="1"/>
  <c r="S19" i="1"/>
  <c r="L19" i="1"/>
  <c r="E20" i="1"/>
  <c r="X19" i="1"/>
  <c r="S18" i="1"/>
  <c r="Q20" i="1"/>
  <c r="L18" i="1"/>
  <c r="F20" i="1"/>
  <c r="X18" i="1"/>
  <c r="S17" i="1"/>
  <c r="Q19" i="1"/>
  <c r="L17" i="1"/>
  <c r="F19" i="1"/>
  <c r="X17" i="1"/>
  <c r="Q18" i="1"/>
  <c r="T20" i="1"/>
  <c r="O20" i="1"/>
  <c r="T19" i="1"/>
  <c r="O19" i="1"/>
  <c r="AA20" i="1"/>
  <c r="Z20" i="1"/>
  <c r="T18" i="1"/>
  <c r="R20" i="1"/>
  <c r="O18" i="1"/>
  <c r="AB20" i="1"/>
  <c r="AA19" i="1"/>
  <c r="Z19" i="1"/>
  <c r="H20" i="1"/>
  <c r="T17" i="1"/>
  <c r="J20" i="1"/>
  <c r="R19" i="1"/>
  <c r="O17" i="1"/>
  <c r="AB19" i="1"/>
  <c r="E19" i="1"/>
  <c r="AA18" i="1"/>
  <c r="Z18" i="1"/>
  <c r="H19" i="1"/>
  <c r="J19" i="1"/>
  <c r="R18" i="1"/>
  <c r="AD17" i="1"/>
  <c r="AA17" i="1"/>
  <c r="Z17" i="1"/>
  <c r="H18" i="1"/>
  <c r="J18" i="1"/>
  <c r="R17" i="1"/>
  <c r="AD20" i="1"/>
  <c r="V20" i="1"/>
  <c r="AD18" i="1"/>
  <c r="V18" i="1"/>
  <c r="AD19" i="1"/>
  <c r="V19" i="1"/>
  <c r="V17" i="1"/>
  <c r="B46" i="1"/>
  <c r="B51" i="1" s="1"/>
  <c r="Q13" i="1"/>
  <c r="R13" i="1"/>
  <c r="V13" i="1"/>
  <c r="X13" i="1"/>
  <c r="T13" i="1"/>
  <c r="Z13" i="1"/>
  <c r="S13" i="1"/>
  <c r="AD13" i="1" l="1"/>
  <c r="AA13" i="1" l="1"/>
  <c r="G20" i="1"/>
  <c r="G19" i="1"/>
  <c r="G17" i="1"/>
  <c r="F13" i="1"/>
  <c r="G13" i="1" l="1"/>
  <c r="J13" i="1"/>
  <c r="H13" i="1"/>
  <c r="O13" i="1"/>
  <c r="L13" i="1"/>
  <c r="E13" i="1"/>
  <c r="D19" i="1" l="1"/>
  <c r="D20" i="1" l="1"/>
  <c r="D13" i="1"/>
  <c r="D17" i="1"/>
  <c r="D18" i="1"/>
  <c r="AC18" i="1"/>
  <c r="AC19" i="1"/>
  <c r="AC20" i="1"/>
  <c r="AC17" i="1"/>
  <c r="AC13" i="1"/>
  <c r="Y19" i="1"/>
  <c r="Y18" i="1"/>
  <c r="Y17" i="1"/>
  <c r="Y20" i="1"/>
  <c r="Y13" i="1"/>
  <c r="N20" i="1"/>
  <c r="N17" i="1"/>
  <c r="N19" i="1"/>
  <c r="N18" i="1"/>
  <c r="N13" i="1"/>
  <c r="K20" i="1" l="1"/>
  <c r="K19" i="1"/>
  <c r="K18" i="1"/>
  <c r="K17" i="1"/>
  <c r="K13" i="1"/>
  <c r="W18" i="1"/>
  <c r="W17" i="1"/>
  <c r="W13" i="1"/>
  <c r="W19" i="1"/>
  <c r="W20" i="1"/>
  <c r="AB17" i="1" l="1"/>
  <c r="U17" i="1"/>
  <c r="U18" i="1"/>
  <c r="U19" i="1"/>
  <c r="U13" i="1"/>
  <c r="U20" i="1"/>
  <c r="C13" i="1" l="1"/>
  <c r="C18" i="1"/>
  <c r="C17" i="1"/>
  <c r="C19" i="1"/>
  <c r="C20" i="1"/>
  <c r="AB18" i="1" l="1"/>
  <c r="AB13" i="1"/>
  <c r="B13" i="1" l="1"/>
  <c r="B20" i="1"/>
  <c r="B19" i="1"/>
  <c r="B17" i="1"/>
  <c r="B18" i="1"/>
  <c r="P13" i="1" l="1"/>
  <c r="P20" i="1"/>
  <c r="P17" i="1"/>
  <c r="P19" i="1"/>
  <c r="P18" i="1"/>
  <c r="I12" i="1" l="1"/>
  <c r="B30" i="1" l="1"/>
  <c r="I10" i="1" l="1"/>
  <c r="I9" i="1"/>
  <c r="I8" i="1"/>
  <c r="I7" i="1"/>
  <c r="I11" i="1"/>
  <c r="B25" i="1" s="1"/>
  <c r="I5" i="1"/>
  <c r="B9" i="2" l="1" a="1"/>
  <c r="B9" i="2" s="1"/>
  <c r="D9" i="2" s="1"/>
  <c r="I13" i="1"/>
  <c r="I19" i="1"/>
  <c r="I18" i="1"/>
  <c r="B24" i="1"/>
  <c r="I17" i="1"/>
  <c r="I20" i="1"/>
  <c r="M9" i="1" l="1"/>
  <c r="B28" i="1" s="1"/>
  <c r="M8" i="1"/>
  <c r="M7" i="1"/>
  <c r="M10" i="1"/>
  <c r="M17" i="1" l="1"/>
  <c r="B26" i="1"/>
  <c r="J26" i="1" s="1"/>
  <c r="M18" i="1"/>
  <c r="B27" i="1"/>
  <c r="J27" i="1" s="1"/>
  <c r="B13" i="2" a="1"/>
  <c r="B13" i="2" s="1"/>
  <c r="D13" i="2" s="1"/>
  <c r="M20" i="1"/>
  <c r="B29" i="1"/>
  <c r="J29" i="1" s="1"/>
  <c r="M13" i="1"/>
  <c r="M19" i="1"/>
  <c r="J28" i="1" l="1"/>
  <c r="B31" i="1"/>
  <c r="K26" i="1" l="1"/>
  <c r="K27" i="1"/>
  <c r="K28" i="1"/>
  <c r="K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<sst xmlns="http://schemas.openxmlformats.org/spreadsheetml/2006/main" count="107" uniqueCount="49">
  <si>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t>Fiscal dataset - Earmarked and allocated budgeted amount to households in EU27 (sept.2021-dec.2023)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</si>
  <si>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</si>
  <si>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</si>
  <si>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</si>
  <si>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</si>
  <si>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</si>
  <si>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</si>
  <si>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</si>
  <si>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</si>
  <si>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</si>
  <si>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</si>
  <si>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</si>
  <si>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</si>
  <si>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</si>
  <si>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</si>
  <si>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</si>
  <si>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</si>
  <si>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</si>
  <si>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</si>
  <si>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</si>
  <si>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</si>
  <si>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</si>
  <si>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</si>
  <si>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</si>
  <si>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</si>
  <si>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</si>
  <si>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</si>
  <si>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</si>
  <si>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</si>
  <si>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</si>
  <si>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</si>
  <si>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TOTAL HH and firms</t>
  </si>
  <si>
    <t>TOTAL HH ONLY - targeted income</t>
  </si>
  <si>
    <t>TOTAL HH ONLY - untargeted income</t>
  </si>
  <si>
    <t>TOTAL HH ONLY - targeted price</t>
  </si>
  <si>
    <t>TOTAL HH ONLY - untargeted price</t>
  </si>
  <si>
    <t>TOTAL HH ONLY - total</t>
  </si>
  <si>
    <t>Total Utilities</t>
  </si>
  <si>
    <t>Check</t>
  </si>
  <si>
    <t>In percentage</t>
  </si>
  <si>
    <t>EU</t>
  </si>
  <si>
    <t>excluding DE defence shield</t>
  </si>
  <si>
    <t>Targeted income policies</t>
  </si>
  <si>
    <t>Untargeted income policied</t>
  </si>
  <si>
    <t>Targeted price policies</t>
  </si>
  <si>
    <t>Untargeted price policies</t>
  </si>
  <si>
    <t>Chcek</t>
  </si>
  <si>
    <t>GDP (2021)</t>
  </si>
  <si>
    <t>%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</si>
</sst>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0;###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7F5F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/>
    <xf numFmtId="0" fontId="4" fillId="0" borderId="1" xfId="2" applyFont="1" applyFill="1" applyBorder="1" applyAlignment="1">
      <alignment horizontal="left" vertical="top"/>
    </xf>
    <xf numFmtId="165" fontId="3" fillId="0" borderId="1" xfId="1" applyNumberFormat="1" applyFont="1" applyBorder="1"/>
    <xf numFmtId="9" fontId="3" fillId="0" borderId="1" xfId="3" applyFont="1" applyBorder="1"/>
    <xf numFmtId="165" fontId="3" fillId="0" borderId="1" xfId="0" applyNumberFormat="1" applyFont="1" applyBorder="1"/>
    <xf numFmtId="0" fontId="5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1" xfId="0" applyFont="1" applyBorder="1"/>
    <xf numFmtId="0" fontId="8" fillId="0" borderId="0" xfId="0" applyFont="1"/>
    <xf numFmtId="0" fontId="7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165" fontId="3" fillId="0" borderId="6" xfId="1" applyNumberFormat="1" applyFont="1" applyBorder="1"/>
    <xf numFmtId="0" fontId="3" fillId="0" borderId="7" xfId="0" applyFont="1" applyBorder="1"/>
    <xf numFmtId="0" fontId="3" fillId="0" borderId="8" xfId="0" applyFont="1" applyBorder="1"/>
    <xf numFmtId="9" fontId="3" fillId="0" borderId="5" xfId="3" applyFont="1" applyBorder="1"/>
    <xf numFmtId="0" fontId="7" fillId="0" borderId="3" xfId="0" applyFont="1" applyBorder="1" applyAlignment="1">
      <alignment horizontal="left" vertical="top" wrapText="1"/>
    </xf>
    <xf numFmtId="165" fontId="8" fillId="0" borderId="1" xfId="1" applyNumberFormat="1" applyFont="1" applyBorder="1"/>
    <xf numFmtId="0" fontId="5" fillId="0" borderId="2" xfId="0" applyFont="1" applyBorder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165" fontId="9" fillId="0" borderId="0" xfId="0" applyNumberFormat="1" applyFont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/>
    <xf numFmtId="0" fontId="9" fillId="0" borderId="7" xfId="0" applyFont="1" applyBorder="1"/>
    <xf numFmtId="165" fontId="3" fillId="0" borderId="0" xfId="0" applyNumberFormat="1" applyFont="1"/>
    <xf numFmtId="9" fontId="3" fillId="0" borderId="0" xfId="3" applyFont="1"/>
    <xf numFmtId="0" fontId="0" fillId="0" borderId="0" xfId="0" applyAlignment="1">
      <alignment wrapText="1"/>
    </xf>
    <xf numFmtId="165" fontId="0" fillId="0" borderId="0" xfId="1" applyNumberFormat="1" applyFont="1"/>
    <xf numFmtId="9" fontId="0" fillId="0" borderId="0" xfId="3" applyFont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11127488517312E-2"/>
          <c:y val="5.109204641987096E-2"/>
          <c:w val="0.58547180850767644"/>
          <c:h val="0.9059214502667489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3F-4E2C-B430-32509EE7FA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A3F-4E2C-B430-32509EE7FA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93-41F5-879F-0B8449E7B7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93-41F5-879F-0B8449E7B739}"/>
              </c:ext>
            </c:extLst>
          </c:dPt>
          <c:dLbls>
            <c:dLbl>
              <c:idx val="0"/>
              <c:layout>
                <c:manualLayout>
                  <c:x val="3.0863563551520402E-2"/>
                  <c:y val="7.632188391311765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3F-4E2C-B430-32509EE7F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chart'!$A$26:$A$29</c:f>
              <c:strCache>
                <c:ptCount val="4"/>
                <c:pt idx="0">
                  <c:v>TOTAL HH ONLY - targeted income</c:v>
                </c:pt>
                <c:pt idx="1">
                  <c:v>TOTAL HH ONLY - untargeted income</c:v>
                </c:pt>
                <c:pt idx="2">
                  <c:v>TOTAL HH ONLY - targeted price</c:v>
                </c:pt>
                <c:pt idx="3">
                  <c:v>TOTAL HH ONLY - untargeted price</c:v>
                </c:pt>
              </c:strCache>
            </c:strRef>
          </c:cat>
          <c:val>
            <c:numRef>
              <c:f>'pie chart'!$B$26:$B$29</c:f>
              <c:numCache>
                <c:formatCode>_-* #,##0_-;\-* #,##0_-;_-* "-"??_-;_-@_-</c:formatCode>
                <c:ptCount val="4"/>
                <c:pt idx="0">
                  <c:v>62917.390939999997</c:v>
                </c:pt>
                <c:pt idx="1">
                  <c:v>82932.3</c:v>
                </c:pt>
                <c:pt idx="2">
                  <c:v>32898</c:v>
                </c:pt>
                <c:pt idx="3">
                  <c:v>253322.55762763636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F-4E2C-B430-32509EE7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0044453182491"/>
          <c:y val="0.21668425110227557"/>
          <c:w val="0.30957318228250169"/>
          <c:h val="0.54462895108408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27-4088-8E14-21996EA545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27-4088-8E14-21996EA545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27-4088-8E14-21996EA545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27-4088-8E14-21996EA545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chart'!$I$26:$I$29</c:f>
              <c:strCache>
                <c:ptCount val="4"/>
                <c:pt idx="0">
                  <c:v>Targeted income policies</c:v>
                </c:pt>
                <c:pt idx="1">
                  <c:v>Untargeted income policied</c:v>
                </c:pt>
                <c:pt idx="2">
                  <c:v>Targeted price policies</c:v>
                </c:pt>
                <c:pt idx="3">
                  <c:v>Untargeted price policies</c:v>
                </c:pt>
              </c:strCache>
            </c:strRef>
          </c:cat>
          <c:val>
            <c:numRef>
              <c:f>'pie chart'!$J$26:$J$29</c:f>
              <c:numCache>
                <c:formatCode>_-* #,##0_-;\-* #,##0_-;_-* "-"??_-;_-@_-</c:formatCode>
                <c:ptCount val="4"/>
                <c:pt idx="0">
                  <c:v>62.917390939999997</c:v>
                </c:pt>
                <c:pt idx="1">
                  <c:v>82.932299999999998</c:v>
                </c:pt>
                <c:pt idx="2">
                  <c:v>32.898000000000003</c:v>
                </c:pt>
                <c:pt idx="3">
                  <c:v>253.32255762763637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B-4411-8A94-3C3E2E223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3136482939632"/>
          <c:y val="0.16782298046077571"/>
          <c:w val="0.32657524059492565"/>
          <c:h val="0.62731700204141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145376</xdr:colOff>
      <xdr:row>22</xdr:row>
      <xdr:rowOff>11668</xdr:rowOff>
    </xdr:from>
    <xdr:to>
      <xdr:col>7</xdr:col>
      <xdr:colOff>434475</xdr:colOff>
      <xdr:row>32</xdr:row>
      <xdr:rowOff>175460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545458D-C4DA-C2F8-3BDC-E1400D33A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276893</xdr:colOff>
      <xdr:row>22</xdr:row>
      <xdr:rowOff>69684</xdr:rowOff>
    </xdr:from>
    <xdr:to>
      <xdr:col>16</xdr:col>
      <xdr:colOff>660901</xdr:colOff>
      <xdr:row>33</xdr:row>
      <xdr:rowOff>72358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C7DC2-3D99-8B12-E0AA-7BD3D725C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ruegelbxl.sharepoint.com/sites/Research/Projects/2021-11%20National%20fiscal%20policies%20to%20shield%20consumers%20from%20rising%20energy%20prices/Data/Methodology%20Figure%201%20-%20with%20split.xlsx" TargetMode="External"/><Relationship Id="rId1" Type="http://schemas.openxmlformats.org/officeDocument/2006/relationships/externalLinkPath" Target="Methodology%20Figure%201%20-%20with%20spl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qKXGb4VbHEKe73Yp_EQgg-SofrGwP1VFnCAGmhm0bLKntACoPnH7QLJZB00j_hxG" itemId="01XCEGP3MMK4CNNKCTLVAIVKLHFZI5FTRN">
      <xxl21:absoluteUrl r:id="rId2"/>
    </xxl21:alternateUrls>
    <sheetNames>
      <sheetName val="Index"/>
      <sheetName val="Methodology"/>
      <sheetName val="Austria"/>
      <sheetName val="Belgium"/>
      <sheetName val="Bulgaria"/>
      <sheetName val="Croatia"/>
      <sheetName val="Cyprus"/>
      <sheetName val="Czechia"/>
      <sheetName val="Denmark"/>
      <sheetName val="Estonia"/>
      <sheetName val="Finland"/>
      <sheetName val="France"/>
      <sheetName val="Germany"/>
      <sheetName val="Greece"/>
      <sheetName val="Hungary"/>
      <sheetName val="Ireland"/>
      <sheetName val="Italy"/>
      <sheetName val="Latvia"/>
      <sheetName val="Lithuania"/>
      <sheetName val="Luxembourg"/>
      <sheetName val="Malta"/>
      <sheetName val="Netherlands"/>
      <sheetName val="Norway"/>
      <sheetName val="Poland"/>
      <sheetName val="Portugal"/>
      <sheetName val="Romania"/>
      <sheetName val="Slovakia"/>
      <sheetName val="Slovenia"/>
      <sheetName val="Spain"/>
      <sheetName val="Sweden"/>
      <sheetName val="UK"/>
    </sheetNames>
    <sheetDataSet>
      <sheetData sheetId="0"/>
      <sheetData sheetId="1"/>
      <sheetData sheetId="2">
        <row r="42">
          <cell r="H42">
            <v>21321.5</v>
          </cell>
        </row>
        <row r="43">
          <cell r="H43">
            <v>15174.5</v>
          </cell>
        </row>
        <row r="44">
          <cell r="H44">
            <v>6075</v>
          </cell>
        </row>
        <row r="45">
          <cell r="H45">
            <v>5266.3</v>
          </cell>
        </row>
        <row r="46">
          <cell r="H46">
            <v>0</v>
          </cell>
        </row>
        <row r="47">
          <cell r="H47">
            <v>3833.2</v>
          </cell>
        </row>
        <row r="48">
          <cell r="H48">
            <v>2000</v>
          </cell>
        </row>
      </sheetData>
      <sheetData sheetId="3">
        <row r="26">
          <cell r="H26">
            <v>9415</v>
          </cell>
        </row>
        <row r="27">
          <cell r="H27">
            <v>8398</v>
          </cell>
        </row>
        <row r="28">
          <cell r="H28">
            <v>332</v>
          </cell>
        </row>
        <row r="29">
          <cell r="H29">
            <v>2812</v>
          </cell>
        </row>
        <row r="30">
          <cell r="H30">
            <v>1664</v>
          </cell>
        </row>
        <row r="31">
          <cell r="H31">
            <v>3590</v>
          </cell>
        </row>
        <row r="32">
          <cell r="H32">
            <v>9415</v>
          </cell>
        </row>
      </sheetData>
      <sheetData sheetId="4">
        <row r="14">
          <cell r="H14">
            <v>3878.3414918223257</v>
          </cell>
        </row>
        <row r="15">
          <cell r="H15">
            <v>1327.3414918223257</v>
          </cell>
        </row>
        <row r="16">
          <cell r="H16">
            <v>95.02094000000001</v>
          </cell>
        </row>
        <row r="17">
          <cell r="H17">
            <v>1020</v>
          </cell>
        </row>
        <row r="18">
          <cell r="H18">
            <v>0</v>
          </cell>
        </row>
        <row r="19">
          <cell r="H19">
            <v>212.3205518223256</v>
          </cell>
        </row>
        <row r="20">
          <cell r="H20">
            <v>0</v>
          </cell>
        </row>
      </sheetData>
      <sheetData sheetId="5">
        <row r="26">
          <cell r="H26">
            <v>1807.67</v>
          </cell>
        </row>
        <row r="27">
          <cell r="H27">
            <v>1481.87</v>
          </cell>
        </row>
        <row r="28">
          <cell r="H28">
            <v>518.66999999999996</v>
          </cell>
        </row>
        <row r="29">
          <cell r="H29">
            <v>76.900000000000006</v>
          </cell>
        </row>
        <row r="30">
          <cell r="H30">
            <v>0</v>
          </cell>
        </row>
        <row r="31">
          <cell r="H31">
            <v>886.3</v>
          </cell>
        </row>
        <row r="32">
          <cell r="H32">
            <v>797</v>
          </cell>
        </row>
      </sheetData>
      <sheetData sheetId="6">
        <row r="19">
          <cell r="H19">
            <v>210.9</v>
          </cell>
        </row>
        <row r="20">
          <cell r="H20">
            <v>210.9</v>
          </cell>
        </row>
        <row r="21">
          <cell r="H21">
            <v>5</v>
          </cell>
        </row>
        <row r="22">
          <cell r="H22">
            <v>0</v>
          </cell>
        </row>
        <row r="23">
          <cell r="H23">
            <v>0</v>
          </cell>
        </row>
        <row r="24">
          <cell r="H24">
            <v>205.9</v>
          </cell>
        </row>
        <row r="25">
          <cell r="H25">
            <v>0</v>
          </cell>
        </row>
      </sheetData>
      <sheetData sheetId="7">
        <row r="12">
          <cell r="H12">
            <v>9154</v>
          </cell>
        </row>
        <row r="13">
          <cell r="H13">
            <v>6614</v>
          </cell>
        </row>
        <row r="14">
          <cell r="H14">
            <v>1100</v>
          </cell>
        </row>
        <row r="15">
          <cell r="H15">
            <v>120</v>
          </cell>
        </row>
        <row r="16">
          <cell r="H16">
            <v>0</v>
          </cell>
        </row>
        <row r="17">
          <cell r="H17">
            <v>5394</v>
          </cell>
        </row>
        <row r="18">
          <cell r="H18">
            <v>3000</v>
          </cell>
        </row>
      </sheetData>
      <sheetData sheetId="8">
        <row r="16">
          <cell r="H16">
            <v>40.299999999999997</v>
          </cell>
        </row>
        <row r="17">
          <cell r="H17">
            <v>13.4</v>
          </cell>
        </row>
        <row r="18">
          <cell r="H18">
            <v>42.3</v>
          </cell>
        </row>
        <row r="19">
          <cell r="H19">
            <v>10</v>
          </cell>
        </row>
        <row r="20">
          <cell r="H20">
            <v>4.7</v>
          </cell>
        </row>
        <row r="29">
          <cell r="H29">
            <v>1672.5</v>
          </cell>
        </row>
        <row r="35">
          <cell r="H35">
            <v>13450</v>
          </cell>
        </row>
      </sheetData>
      <sheetData sheetId="9">
        <row r="17">
          <cell r="H17">
            <v>616.07999999999993</v>
          </cell>
        </row>
        <row r="18">
          <cell r="H18">
            <v>513.12999999999988</v>
          </cell>
        </row>
        <row r="19">
          <cell r="H19">
            <v>323.60000000000002</v>
          </cell>
        </row>
        <row r="20">
          <cell r="H20">
            <v>0</v>
          </cell>
        </row>
        <row r="21">
          <cell r="H21">
            <v>0</v>
          </cell>
        </row>
        <row r="22">
          <cell r="H22">
            <v>189.52999999999997</v>
          </cell>
        </row>
        <row r="23">
          <cell r="H23">
            <v>0</v>
          </cell>
        </row>
      </sheetData>
      <sheetData sheetId="10">
        <row r="25">
          <cell r="H25">
            <v>1421</v>
          </cell>
        </row>
        <row r="26">
          <cell r="H26">
            <v>1102</v>
          </cell>
        </row>
        <row r="27">
          <cell r="H27">
            <v>598</v>
          </cell>
        </row>
        <row r="28">
          <cell r="H28">
            <v>5</v>
          </cell>
        </row>
        <row r="29">
          <cell r="H29">
            <v>0</v>
          </cell>
        </row>
        <row r="30">
          <cell r="H30">
            <v>499</v>
          </cell>
        </row>
        <row r="31">
          <cell r="H31">
            <v>17350</v>
          </cell>
        </row>
      </sheetData>
      <sheetData sheetId="11">
        <row r="22">
          <cell r="H22">
            <v>92100</v>
          </cell>
        </row>
        <row r="23">
          <cell r="H23">
            <v>87900</v>
          </cell>
        </row>
        <row r="24">
          <cell r="H24">
            <v>7400</v>
          </cell>
        </row>
        <row r="25">
          <cell r="H25">
            <v>0</v>
          </cell>
        </row>
        <row r="26">
          <cell r="H26">
            <v>19800</v>
          </cell>
        </row>
        <row r="27">
          <cell r="H27">
            <v>60700</v>
          </cell>
        </row>
        <row r="28">
          <cell r="H28">
            <v>9700</v>
          </cell>
        </row>
      </sheetData>
      <sheetData sheetId="12">
        <row r="49">
          <cell r="H49">
            <v>157670</v>
          </cell>
        </row>
        <row r="50">
          <cell r="H50">
            <v>135095</v>
          </cell>
        </row>
        <row r="51">
          <cell r="H51">
            <v>15475</v>
          </cell>
        </row>
        <row r="52">
          <cell r="H52">
            <v>59420</v>
          </cell>
        </row>
        <row r="53">
          <cell r="H53">
            <v>0</v>
          </cell>
        </row>
        <row r="54">
          <cell r="H54">
            <v>60200</v>
          </cell>
        </row>
        <row r="55">
          <cell r="H55">
            <v>91700</v>
          </cell>
        </row>
      </sheetData>
      <sheetData sheetId="13">
        <row r="12">
          <cell r="H12">
            <v>9522</v>
          </cell>
        </row>
        <row r="13">
          <cell r="H13">
            <v>8999</v>
          </cell>
        </row>
        <row r="14">
          <cell r="H14">
            <v>787</v>
          </cell>
        </row>
        <row r="15">
          <cell r="H15">
            <v>0</v>
          </cell>
        </row>
        <row r="16">
          <cell r="H16">
            <v>801</v>
          </cell>
        </row>
        <row r="17">
          <cell r="H17">
            <v>7411</v>
          </cell>
        </row>
        <row r="18">
          <cell r="H18">
            <v>0</v>
          </cell>
        </row>
      </sheetData>
      <sheetData sheetId="14">
        <row r="12">
          <cell r="H12">
            <v>2678.6</v>
          </cell>
        </row>
        <row r="13">
          <cell r="H13">
            <v>303</v>
          </cell>
        </row>
        <row r="14">
          <cell r="H14">
            <v>0</v>
          </cell>
        </row>
        <row r="15">
          <cell r="H15">
            <v>0</v>
          </cell>
        </row>
        <row r="16">
          <cell r="H16">
            <v>0</v>
          </cell>
        </row>
        <row r="17">
          <cell r="H17">
            <v>303</v>
          </cell>
        </row>
        <row r="18">
          <cell r="H18">
            <v>0</v>
          </cell>
        </row>
      </sheetData>
      <sheetData sheetId="15">
        <row r="25">
          <cell r="H25">
            <v>5420.2</v>
          </cell>
        </row>
        <row r="26">
          <cell r="H26">
            <v>4176.2</v>
          </cell>
        </row>
        <row r="27">
          <cell r="H27">
            <v>553</v>
          </cell>
        </row>
        <row r="28">
          <cell r="H28">
            <v>2207.1999999999998</v>
          </cell>
        </row>
        <row r="29">
          <cell r="H29">
            <v>250</v>
          </cell>
        </row>
        <row r="30">
          <cell r="H30">
            <v>1166</v>
          </cell>
        </row>
        <row r="31">
          <cell r="H31">
            <v>0</v>
          </cell>
        </row>
      </sheetData>
      <sheetData sheetId="16">
        <row r="91">
          <cell r="H91">
            <v>92727.260000000009</v>
          </cell>
        </row>
        <row r="92">
          <cell r="H92">
            <v>56774.11</v>
          </cell>
        </row>
        <row r="93">
          <cell r="H93">
            <v>10810</v>
          </cell>
        </row>
        <row r="94">
          <cell r="H94">
            <v>9731</v>
          </cell>
        </row>
        <row r="95">
          <cell r="H95">
            <v>5633</v>
          </cell>
        </row>
        <row r="96">
          <cell r="H96">
            <v>30600.11</v>
          </cell>
        </row>
        <row r="97">
          <cell r="H97">
            <v>0</v>
          </cell>
        </row>
      </sheetData>
      <sheetData sheetId="17">
        <row r="19">
          <cell r="H19">
            <v>1073.9000000000001</v>
          </cell>
        </row>
        <row r="20">
          <cell r="H20">
            <v>893.9</v>
          </cell>
        </row>
        <row r="21">
          <cell r="H21">
            <v>225.6</v>
          </cell>
        </row>
        <row r="22">
          <cell r="H22">
            <v>0</v>
          </cell>
        </row>
        <row r="23">
          <cell r="H23">
            <v>0</v>
          </cell>
        </row>
        <row r="24">
          <cell r="H24">
            <v>668.3</v>
          </cell>
        </row>
        <row r="25">
          <cell r="H25">
            <v>0</v>
          </cell>
        </row>
      </sheetData>
      <sheetData sheetId="18">
        <row r="24">
          <cell r="H24">
            <v>2841.7</v>
          </cell>
        </row>
        <row r="25">
          <cell r="H25">
            <v>1516.7</v>
          </cell>
        </row>
        <row r="26">
          <cell r="H26">
            <v>416.7</v>
          </cell>
        </row>
        <row r="27">
          <cell r="H27">
            <v>0</v>
          </cell>
        </row>
        <row r="28">
          <cell r="H28">
            <v>530</v>
          </cell>
        </row>
        <row r="29">
          <cell r="H29">
            <v>570</v>
          </cell>
        </row>
        <row r="30">
          <cell r="H30">
            <v>0</v>
          </cell>
        </row>
      </sheetData>
      <sheetData sheetId="19">
        <row r="19">
          <cell r="H19">
            <v>60</v>
          </cell>
        </row>
        <row r="20">
          <cell r="H20">
            <v>80</v>
          </cell>
        </row>
        <row r="21">
          <cell r="H21">
            <v>390</v>
          </cell>
        </row>
        <row r="22">
          <cell r="H22">
            <v>110</v>
          </cell>
        </row>
        <row r="23">
          <cell r="H23">
            <v>35</v>
          </cell>
        </row>
        <row r="24">
          <cell r="H24">
            <v>317</v>
          </cell>
        </row>
        <row r="34">
          <cell r="H34">
            <v>2515.6999999999998</v>
          </cell>
        </row>
      </sheetData>
      <sheetData sheetId="20">
        <row r="12">
          <cell r="H12">
            <v>990.98214631340102</v>
          </cell>
        </row>
        <row r="13">
          <cell r="H13">
            <v>833.99707581406756</v>
          </cell>
        </row>
        <row r="14">
          <cell r="H14">
            <v>14.5</v>
          </cell>
        </row>
        <row r="15">
          <cell r="H15">
            <v>0</v>
          </cell>
        </row>
        <row r="16">
          <cell r="H16">
            <v>0</v>
          </cell>
        </row>
        <row r="17">
          <cell r="H17">
            <v>819.49707581406756</v>
          </cell>
        </row>
        <row r="18">
          <cell r="H18">
            <v>0</v>
          </cell>
        </row>
      </sheetData>
      <sheetData sheetId="21">
        <row r="25">
          <cell r="H25">
            <v>39166</v>
          </cell>
        </row>
        <row r="26">
          <cell r="H26">
            <v>38666</v>
          </cell>
        </row>
        <row r="27">
          <cell r="H27">
            <v>3817</v>
          </cell>
        </row>
        <row r="28">
          <cell r="H28">
            <v>0</v>
          </cell>
        </row>
        <row r="29">
          <cell r="H29">
            <v>0</v>
          </cell>
        </row>
        <row r="30">
          <cell r="H30">
            <v>34849</v>
          </cell>
        </row>
        <row r="31">
          <cell r="H31">
            <v>0</v>
          </cell>
        </row>
      </sheetData>
      <sheetData sheetId="22">
        <row r="11">
          <cell r="H11">
            <v>8084</v>
          </cell>
        </row>
        <row r="12">
          <cell r="H12">
            <v>7700</v>
          </cell>
        </row>
        <row r="13">
          <cell r="H13">
            <v>0</v>
          </cell>
        </row>
        <row r="14">
          <cell r="H14">
            <v>0</v>
          </cell>
        </row>
        <row r="15">
          <cell r="H15">
            <v>0</v>
          </cell>
        </row>
        <row r="16">
          <cell r="H16">
            <v>7700</v>
          </cell>
        </row>
        <row r="17">
          <cell r="H17">
            <v>0</v>
          </cell>
        </row>
      </sheetData>
      <sheetData sheetId="23">
        <row r="19">
          <cell r="H19">
            <v>12393</v>
          </cell>
        </row>
        <row r="20">
          <cell r="H20">
            <v>12393</v>
          </cell>
        </row>
        <row r="21">
          <cell r="H21">
            <v>3513</v>
          </cell>
        </row>
        <row r="22">
          <cell r="H22">
            <v>960</v>
          </cell>
        </row>
        <row r="23">
          <cell r="H23">
            <v>0</v>
          </cell>
        </row>
        <row r="24">
          <cell r="H24">
            <v>7920</v>
          </cell>
        </row>
        <row r="25">
          <cell r="H25">
            <v>0</v>
          </cell>
        </row>
      </sheetData>
      <sheetData sheetId="24">
        <row r="38">
          <cell r="H38">
            <v>8922</v>
          </cell>
        </row>
        <row r="39">
          <cell r="H39">
            <v>8697</v>
          </cell>
        </row>
        <row r="40">
          <cell r="H40">
            <v>2361</v>
          </cell>
        </row>
        <row r="41">
          <cell r="H41">
            <v>752</v>
          </cell>
        </row>
        <row r="42">
          <cell r="H42">
            <v>1000</v>
          </cell>
        </row>
        <row r="43">
          <cell r="H43">
            <v>4584</v>
          </cell>
        </row>
        <row r="44">
          <cell r="H44">
            <v>0</v>
          </cell>
        </row>
      </sheetData>
      <sheetData sheetId="25">
        <row r="12">
          <cell r="H12">
            <v>9016</v>
          </cell>
        </row>
        <row r="13">
          <cell r="H13">
            <v>4516</v>
          </cell>
        </row>
        <row r="14">
          <cell r="H14">
            <v>0</v>
          </cell>
        </row>
        <row r="15">
          <cell r="H15">
            <v>0</v>
          </cell>
        </row>
        <row r="16">
          <cell r="H16">
            <v>0</v>
          </cell>
        </row>
        <row r="17">
          <cell r="H17">
            <v>4516</v>
          </cell>
        </row>
        <row r="18">
          <cell r="H18">
            <v>0</v>
          </cell>
        </row>
      </sheetData>
      <sheetData sheetId="26">
        <row r="18">
          <cell r="H18">
            <v>3720.1459999999997</v>
          </cell>
        </row>
        <row r="19">
          <cell r="H19">
            <v>2648.5</v>
          </cell>
        </row>
        <row r="20">
          <cell r="H20">
            <v>340.3</v>
          </cell>
        </row>
        <row r="21">
          <cell r="H21">
            <v>0</v>
          </cell>
        </row>
        <row r="22">
          <cell r="H22">
            <v>0</v>
          </cell>
        </row>
        <row r="23">
          <cell r="H23">
            <v>2308.1999999999998</v>
          </cell>
        </row>
        <row r="24">
          <cell r="H24">
            <v>0</v>
          </cell>
        </row>
      </sheetData>
      <sheetData sheetId="27">
        <row r="20">
          <cell r="H20">
            <v>2073</v>
          </cell>
        </row>
        <row r="21">
          <cell r="H21">
            <v>320</v>
          </cell>
        </row>
        <row r="22">
          <cell r="H22">
            <v>176</v>
          </cell>
        </row>
        <row r="23">
          <cell r="H23">
            <v>0</v>
          </cell>
        </row>
        <row r="24">
          <cell r="H24">
            <v>0</v>
          </cell>
        </row>
        <row r="25">
          <cell r="H25">
            <v>144</v>
          </cell>
        </row>
        <row r="26">
          <cell r="H26">
            <v>0</v>
          </cell>
        </row>
      </sheetData>
      <sheetData sheetId="28">
        <row r="60">
          <cell r="H60">
            <v>40838.5</v>
          </cell>
        </row>
        <row r="61">
          <cell r="H61">
            <v>26053</v>
          </cell>
        </row>
        <row r="62">
          <cell r="H62">
            <v>2974</v>
          </cell>
        </row>
        <row r="63">
          <cell r="H63">
            <v>0</v>
          </cell>
        </row>
        <row r="64">
          <cell r="H64">
            <v>3100</v>
          </cell>
        </row>
        <row r="65">
          <cell r="H65">
            <v>19979</v>
          </cell>
        </row>
        <row r="66">
          <cell r="H66">
            <v>2260</v>
          </cell>
        </row>
      </sheetData>
      <sheetData sheetId="29">
        <row r="19">
          <cell r="H19">
            <v>6811.5</v>
          </cell>
        </row>
        <row r="20">
          <cell r="H20">
            <v>6777.7</v>
          </cell>
        </row>
        <row r="21">
          <cell r="H21">
            <v>4913.6000000000004</v>
          </cell>
        </row>
        <row r="22">
          <cell r="H22">
            <v>129.6</v>
          </cell>
        </row>
        <row r="23">
          <cell r="H23">
            <v>0</v>
          </cell>
        </row>
        <row r="24">
          <cell r="H24">
            <v>1734.5</v>
          </cell>
        </row>
        <row r="25">
          <cell r="H25">
            <v>23400</v>
          </cell>
        </row>
      </sheetData>
      <sheetData sheetId="30">
        <row r="19">
          <cell r="H19">
            <v>103320</v>
          </cell>
        </row>
        <row r="20">
          <cell r="H20">
            <v>103320</v>
          </cell>
        </row>
        <row r="21">
          <cell r="H21">
            <v>14010</v>
          </cell>
        </row>
        <row r="22">
          <cell r="H22">
            <v>18110</v>
          </cell>
        </row>
        <row r="23">
          <cell r="H23">
            <v>0</v>
          </cell>
        </row>
        <row r="24">
          <cell r="H24">
            <v>71200</v>
          </cell>
        </row>
        <row r="25">
          <cell r="H25">
            <v>46000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1"/>
  <sheetViews>
    <sheetView tabSelected="1" zoomScale="114" zoomScaleNormal="115" workbookViewId="0">
      <pane xSplit="1" ySplit="4" topLeftCell="N5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ColWidth="8.85546875" defaultRowHeight="14.25" x14ac:dyDescent="0.2"/>
  <cols>
    <col min="1" max="1" width="24.42578125" style="1" customWidth="1"/>
    <col min="2" max="8" width="12" style="1" customWidth="1"/>
    <col min="9" max="9" width="17.140625" style="1" customWidth="1"/>
    <col min="10" max="10" width="12" style="1" customWidth="1"/>
    <col min="11" max="11" width="12.42578125" style="1" customWidth="1"/>
    <col min="12" max="30" width="12" style="1" customWidth="1"/>
    <col min="31" max="16384" width="8.85546875" style="1"/>
  </cols>
  <sheetData>
    <row r="2" spans="1:30" ht="15" x14ac:dyDescent="0.25">
      <c r="A2" s="13" t="s">
        <v>0</v>
      </c>
    </row>
    <row r="4" spans="1:30" ht="15.75" thickBot="1" x14ac:dyDescent="0.3">
      <c r="A4" s="1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</row>
    <row r="5" spans="1:30" x14ac:dyDescent="0.2">
      <c r="A5" s="23" t="s">
        <v>31</v>
      </c>
      <c r="B5" s="7">
        <f>[1]Austria!H42</f>
        <v>21321.5</v>
      </c>
      <c r="C5" s="7">
        <f>[1]Belgium!H26</f>
        <v>9415</v>
      </c>
      <c r="D5" s="7">
        <f>[1]Bulgaria!H14</f>
        <v>3878.3414918223257</v>
      </c>
      <c r="E5" s="7">
        <f>[1]Croatia!H26</f>
        <v>1807.67</v>
      </c>
      <c r="F5" s="7">
        <f>[1]Cyprus!H19</f>
        <v>210.9</v>
      </c>
      <c r="G5" s="7">
        <f>[1]Czechia!H12</f>
        <v>9154</v>
      </c>
      <c r="H5" s="7">
        <f>[1]Denmark!H29</f>
        <v>1672.5</v>
      </c>
      <c r="I5" s="7">
        <f>[1]Estonia!H17</f>
        <v>616.07999999999993</v>
      </c>
      <c r="J5" s="7">
        <f>[1]Finland!H25</f>
        <v>1421</v>
      </c>
      <c r="K5" s="7">
        <f>[1]France!H22</f>
        <v>92100</v>
      </c>
      <c r="L5" s="7">
        <f>[1]Germany!H49</f>
        <v>157670</v>
      </c>
      <c r="M5" s="7">
        <f>[1]Greece!H12</f>
        <v>9522</v>
      </c>
      <c r="N5" s="7">
        <f>[1]Hungary!H12</f>
        <v>2678.6</v>
      </c>
      <c r="O5" s="7">
        <f>[1]Ireland!H25</f>
        <v>5420.2</v>
      </c>
      <c r="P5" s="7">
        <f>[1]Italy!H91</f>
        <v>92727.260000000009</v>
      </c>
      <c r="Q5" s="7">
        <f>[1]Latvia!H19</f>
        <v>1073.9000000000001</v>
      </c>
      <c r="R5" s="7">
        <f>[1]Lithuania!H24</f>
        <v>2841.7</v>
      </c>
      <c r="S5" s="7">
        <f>[1]Luxembourg!H34</f>
        <v>2515.6999999999998</v>
      </c>
      <c r="T5" s="7">
        <f>[1]Malta!H12</f>
        <v>990.98214631340102</v>
      </c>
      <c r="U5" s="7">
        <f>[1]Netherlands!H25</f>
        <v>39166</v>
      </c>
      <c r="V5" s="7">
        <f>[1]Norway!H11</f>
        <v>8084</v>
      </c>
      <c r="W5" s="7">
        <f>[1]Poland!H19</f>
        <v>12393</v>
      </c>
      <c r="X5" s="7">
        <f>[1]Portugal!H38</f>
        <v>8922</v>
      </c>
      <c r="Y5" s="7">
        <f>[1]Romania!H12</f>
        <v>9016</v>
      </c>
      <c r="Z5" s="7">
        <f>[1]Slovakia!H18</f>
        <v>3720.1459999999997</v>
      </c>
      <c r="AA5" s="7">
        <f>[1]Slovenia!H20</f>
        <v>2073</v>
      </c>
      <c r="AB5" s="7">
        <f>[1]Spain!H60</f>
        <v>40838.5</v>
      </c>
      <c r="AC5" s="7">
        <f>[1]Sweden!H19</f>
        <v>6811.5</v>
      </c>
      <c r="AD5" s="7">
        <f>[1]UK!H19</f>
        <v>103320</v>
      </c>
    </row>
    <row r="7" spans="1:30" ht="28.5" x14ac:dyDescent="0.2">
      <c r="A7" s="10" t="s">
        <v>32</v>
      </c>
      <c r="B7" s="7">
        <f>[1]Austria!H44</f>
        <v>6075</v>
      </c>
      <c r="C7" s="7">
        <f>[1]Belgium!H28</f>
        <v>332</v>
      </c>
      <c r="D7" s="7">
        <f>[1]Bulgaria!H16</f>
        <v>95.02094000000001</v>
      </c>
      <c r="E7" s="7">
        <f>[1]Croatia!H28</f>
        <v>518.66999999999996</v>
      </c>
      <c r="F7" s="7">
        <f>[1]Cyprus!H21</f>
        <v>5</v>
      </c>
      <c r="G7" s="7">
        <f>[1]Czechia!H14</f>
        <v>1100</v>
      </c>
      <c r="H7" s="7">
        <f>[1]Denmark!H17</f>
        <v>13.4</v>
      </c>
      <c r="I7" s="7">
        <f>[1]Estonia!H19</f>
        <v>323.60000000000002</v>
      </c>
      <c r="J7" s="7">
        <f>[1]Finland!H27</f>
        <v>598</v>
      </c>
      <c r="K7" s="7">
        <f>[1]France!H24</f>
        <v>7400</v>
      </c>
      <c r="L7" s="7">
        <f>[1]Germany!H51</f>
        <v>15475</v>
      </c>
      <c r="M7" s="7">
        <f>[1]Greece!H14</f>
        <v>787</v>
      </c>
      <c r="N7" s="7">
        <f>[1]Hungary!H14</f>
        <v>0</v>
      </c>
      <c r="O7" s="7">
        <f>[1]Ireland!H27</f>
        <v>553</v>
      </c>
      <c r="P7" s="7">
        <f>[1]Italy!H93</f>
        <v>10810</v>
      </c>
      <c r="Q7" s="7">
        <f>[1]Latvia!H21</f>
        <v>225.6</v>
      </c>
      <c r="R7" s="7">
        <f>[1]Lithuania!H26</f>
        <v>416.7</v>
      </c>
      <c r="S7" s="7">
        <f>[1]Luxembourg!H20</f>
        <v>80</v>
      </c>
      <c r="T7" s="7">
        <f>[1]Malta!H14</f>
        <v>14.5</v>
      </c>
      <c r="U7" s="7">
        <f>[1]Netherlands!H27</f>
        <v>3817</v>
      </c>
      <c r="V7" s="7">
        <f>[1]Norway!H13</f>
        <v>0</v>
      </c>
      <c r="W7" s="7">
        <f>[1]Poland!H21</f>
        <v>3513</v>
      </c>
      <c r="X7" s="7">
        <f>[1]Portugal!H40</f>
        <v>2361</v>
      </c>
      <c r="Y7" s="7">
        <f>[1]Romania!H14</f>
        <v>0</v>
      </c>
      <c r="Z7" s="7">
        <f>[1]Slovakia!H20</f>
        <v>340.3</v>
      </c>
      <c r="AA7" s="7">
        <f>[1]Slovenia!H22</f>
        <v>176</v>
      </c>
      <c r="AB7" s="7">
        <f>[1]Spain!H62</f>
        <v>2974</v>
      </c>
      <c r="AC7" s="7">
        <f>[1]Sweden!H21</f>
        <v>4913.6000000000004</v>
      </c>
      <c r="AD7" s="7">
        <f>[1]UK!H21</f>
        <v>14010</v>
      </c>
    </row>
    <row r="8" spans="1:30" ht="28.5" x14ac:dyDescent="0.2">
      <c r="A8" s="10" t="s">
        <v>33</v>
      </c>
      <c r="B8" s="7">
        <f>[1]Austria!H45</f>
        <v>5266.3</v>
      </c>
      <c r="C8" s="7">
        <f>[1]Belgium!H29</f>
        <v>2812</v>
      </c>
      <c r="D8" s="7">
        <f>[1]Bulgaria!H17</f>
        <v>1020</v>
      </c>
      <c r="E8" s="7">
        <f>[1]Croatia!H29</f>
        <v>76.900000000000006</v>
      </c>
      <c r="F8" s="7">
        <f>[1]Cyprus!H22</f>
        <v>0</v>
      </c>
      <c r="G8" s="7">
        <f>[1]Czechia!H15</f>
        <v>120</v>
      </c>
      <c r="H8" s="7">
        <f>[1]Denmark!H18</f>
        <v>42.3</v>
      </c>
      <c r="I8" s="7">
        <f>[1]Estonia!H20</f>
        <v>0</v>
      </c>
      <c r="J8" s="7">
        <f>[1]Finland!H28</f>
        <v>5</v>
      </c>
      <c r="K8" s="7">
        <f>[1]France!H25</f>
        <v>0</v>
      </c>
      <c r="L8" s="7">
        <f>[1]Germany!H52</f>
        <v>59420</v>
      </c>
      <c r="M8" s="7">
        <f>[1]Greece!H15</f>
        <v>0</v>
      </c>
      <c r="N8" s="7">
        <f>[1]Hungary!H15</f>
        <v>0</v>
      </c>
      <c r="O8" s="7">
        <f>[1]Ireland!H28</f>
        <v>2207.1999999999998</v>
      </c>
      <c r="P8" s="7">
        <f>[1]Italy!H94</f>
        <v>9731</v>
      </c>
      <c r="Q8" s="7">
        <f>[1]Latvia!H22</f>
        <v>0</v>
      </c>
      <c r="R8" s="7">
        <f>[1]Lithuania!H27</f>
        <v>0</v>
      </c>
      <c r="S8" s="7">
        <f>[1]Luxembourg!H21</f>
        <v>390</v>
      </c>
      <c r="T8" s="7">
        <f>[1]Malta!H15</f>
        <v>0</v>
      </c>
      <c r="U8" s="7">
        <f>[1]Netherlands!H28</f>
        <v>0</v>
      </c>
      <c r="V8" s="7">
        <f>[1]Norway!H14</f>
        <v>0</v>
      </c>
      <c r="W8" s="7">
        <f>[1]Poland!H22</f>
        <v>960</v>
      </c>
      <c r="X8" s="7">
        <f>[1]Portugal!H41</f>
        <v>752</v>
      </c>
      <c r="Y8" s="7">
        <f>[1]Romania!H15</f>
        <v>0</v>
      </c>
      <c r="Z8" s="7">
        <f>[1]Slovakia!H21</f>
        <v>0</v>
      </c>
      <c r="AA8" s="7">
        <f>[1]Slovenia!H23</f>
        <v>0</v>
      </c>
      <c r="AB8" s="7">
        <f>[1]Spain!H63</f>
        <v>0</v>
      </c>
      <c r="AC8" s="7">
        <f>[1]Sweden!H22</f>
        <v>129.6</v>
      </c>
      <c r="AD8" s="7">
        <f>[1]UK!H22</f>
        <v>18110</v>
      </c>
    </row>
    <row r="9" spans="1:30" ht="28.5" x14ac:dyDescent="0.2">
      <c r="A9" s="10" t="s">
        <v>34</v>
      </c>
      <c r="B9" s="7">
        <f>[1]Austria!H46</f>
        <v>0</v>
      </c>
      <c r="C9" s="7">
        <f>[1]Belgium!H30</f>
        <v>1664</v>
      </c>
      <c r="D9" s="7">
        <f>[1]Bulgaria!H18</f>
        <v>0</v>
      </c>
      <c r="E9" s="7">
        <f>[1]Croatia!H30</f>
        <v>0</v>
      </c>
      <c r="F9" s="7">
        <f>[1]Cyprus!H23</f>
        <v>0</v>
      </c>
      <c r="G9" s="7">
        <f>[1]Czechia!H16</f>
        <v>0</v>
      </c>
      <c r="H9" s="7">
        <f>[1]Denmark!H19</f>
        <v>10</v>
      </c>
      <c r="I9" s="7">
        <f>[1]Estonia!H21</f>
        <v>0</v>
      </c>
      <c r="J9" s="7">
        <f>[1]Finland!H29</f>
        <v>0</v>
      </c>
      <c r="K9" s="7">
        <f>[1]France!H26</f>
        <v>19800</v>
      </c>
      <c r="L9" s="7">
        <f>[1]Germany!H53</f>
        <v>0</v>
      </c>
      <c r="M9" s="7">
        <f>[1]Greece!H16</f>
        <v>801</v>
      </c>
      <c r="N9" s="7">
        <f>[1]Hungary!H16</f>
        <v>0</v>
      </c>
      <c r="O9" s="7">
        <f>[1]Ireland!H29</f>
        <v>250</v>
      </c>
      <c r="P9" s="7">
        <f>[1]Italy!H95</f>
        <v>5633</v>
      </c>
      <c r="Q9" s="7">
        <f>[1]Latvia!H23</f>
        <v>0</v>
      </c>
      <c r="R9" s="7">
        <f>[1]Lithuania!H28</f>
        <v>530</v>
      </c>
      <c r="S9" s="7">
        <f>[1]Luxembourg!H22</f>
        <v>110</v>
      </c>
      <c r="T9" s="7">
        <f>[1]Malta!H16</f>
        <v>0</v>
      </c>
      <c r="U9" s="7">
        <f>[1]Netherlands!H29</f>
        <v>0</v>
      </c>
      <c r="V9" s="7">
        <f>[1]Norway!H15</f>
        <v>0</v>
      </c>
      <c r="W9" s="7">
        <f>[1]Poland!H23</f>
        <v>0</v>
      </c>
      <c r="X9" s="7">
        <f>[1]Portugal!H42</f>
        <v>1000</v>
      </c>
      <c r="Y9" s="7">
        <f>[1]Romania!H16</f>
        <v>0</v>
      </c>
      <c r="Z9" s="7">
        <f>[1]Slovakia!H22</f>
        <v>0</v>
      </c>
      <c r="AA9" s="7">
        <f>[1]Slovenia!H24</f>
        <v>0</v>
      </c>
      <c r="AB9" s="7">
        <f>[1]Spain!H64</f>
        <v>3100</v>
      </c>
      <c r="AC9" s="7">
        <f>[1]Sweden!H23</f>
        <v>0</v>
      </c>
      <c r="AD9" s="7">
        <f>[1]UK!H23</f>
        <v>0</v>
      </c>
    </row>
    <row r="10" spans="1:30" ht="28.5" x14ac:dyDescent="0.2">
      <c r="A10" s="10" t="s">
        <v>35</v>
      </c>
      <c r="B10" s="7">
        <f>[1]Austria!H47</f>
        <v>3833.2</v>
      </c>
      <c r="C10" s="7">
        <f>[1]Belgium!H31</f>
        <v>3590</v>
      </c>
      <c r="D10" s="7">
        <f>[1]Bulgaria!H19</f>
        <v>212.3205518223256</v>
      </c>
      <c r="E10" s="7">
        <f>[1]Croatia!H31</f>
        <v>886.3</v>
      </c>
      <c r="F10" s="7">
        <f>[1]Cyprus!H24</f>
        <v>205.9</v>
      </c>
      <c r="G10" s="7">
        <f>[1]Czechia!H17</f>
        <v>5394</v>
      </c>
      <c r="H10" s="7">
        <f>[1]Denmark!H20</f>
        <v>4.7</v>
      </c>
      <c r="I10" s="7">
        <f>[1]Estonia!H22</f>
        <v>189.52999999999997</v>
      </c>
      <c r="J10" s="7">
        <f>[1]Finland!H30</f>
        <v>499</v>
      </c>
      <c r="K10" s="7">
        <f>[1]France!H27</f>
        <v>60700</v>
      </c>
      <c r="L10" s="7">
        <f>[1]Germany!H54</f>
        <v>60200</v>
      </c>
      <c r="M10" s="7">
        <f>[1]Greece!H17</f>
        <v>7411</v>
      </c>
      <c r="N10" s="7">
        <f>[1]Hungary!H17</f>
        <v>303</v>
      </c>
      <c r="O10" s="7">
        <f>[1]Ireland!H30</f>
        <v>1166</v>
      </c>
      <c r="P10" s="7">
        <f>[1]Italy!H96</f>
        <v>30600.11</v>
      </c>
      <c r="Q10" s="7">
        <f>[1]Latvia!H24</f>
        <v>668.3</v>
      </c>
      <c r="R10" s="7">
        <f>[1]Lithuania!H29</f>
        <v>570</v>
      </c>
      <c r="S10" s="7">
        <f>[1]Luxembourg!H23</f>
        <v>35</v>
      </c>
      <c r="T10" s="7">
        <f>[1]Malta!H17</f>
        <v>819.49707581406756</v>
      </c>
      <c r="U10" s="7">
        <f>[1]Netherlands!H30</f>
        <v>34849</v>
      </c>
      <c r="V10" s="7">
        <f>[1]Norway!H16</f>
        <v>7700</v>
      </c>
      <c r="W10" s="7">
        <f>[1]Poland!H24</f>
        <v>7920</v>
      </c>
      <c r="X10" s="7">
        <f>[1]Portugal!H43</f>
        <v>4584</v>
      </c>
      <c r="Y10" s="7">
        <f>[1]Romania!H17</f>
        <v>4516</v>
      </c>
      <c r="Z10" s="7">
        <f>[1]Slovakia!H23</f>
        <v>2308.1999999999998</v>
      </c>
      <c r="AA10" s="7">
        <f>[1]Slovenia!H25</f>
        <v>144</v>
      </c>
      <c r="AB10" s="7">
        <f>[1]Spain!H65</f>
        <v>19979</v>
      </c>
      <c r="AC10" s="7">
        <f>[1]Sweden!H24</f>
        <v>1734.5</v>
      </c>
      <c r="AD10" s="7">
        <f>[1]UK!H24</f>
        <v>71200</v>
      </c>
    </row>
    <row r="11" spans="1:30" s="13" customFormat="1" ht="30" x14ac:dyDescent="0.25">
      <c r="A11" s="21" t="s">
        <v>36</v>
      </c>
      <c r="B11" s="22">
        <f>[1]Austria!H43</f>
        <v>15174.5</v>
      </c>
      <c r="C11" s="22">
        <f>[1]Belgium!H27</f>
        <v>8398</v>
      </c>
      <c r="D11" s="22">
        <f>[1]Bulgaria!H15</f>
        <v>1327.3414918223257</v>
      </c>
      <c r="E11" s="22">
        <f>[1]Croatia!H27</f>
        <v>1481.87</v>
      </c>
      <c r="F11" s="22">
        <f>[1]Cyprus!H20</f>
        <v>210.9</v>
      </c>
      <c r="G11" s="22">
        <f>[1]Czechia!H13</f>
        <v>6614</v>
      </c>
      <c r="H11" s="22">
        <f>[1]Denmark!H16</f>
        <v>40.299999999999997</v>
      </c>
      <c r="I11" s="22">
        <f>[1]Estonia!H18</f>
        <v>513.12999999999988</v>
      </c>
      <c r="J11" s="22">
        <f>[1]Finland!H26</f>
        <v>1102</v>
      </c>
      <c r="K11" s="22">
        <f>[1]France!H23</f>
        <v>87900</v>
      </c>
      <c r="L11" s="22">
        <f>[1]Germany!H50</f>
        <v>135095</v>
      </c>
      <c r="M11" s="22">
        <f>[1]Greece!H13</f>
        <v>8999</v>
      </c>
      <c r="N11" s="22">
        <f>[1]Hungary!H13</f>
        <v>303</v>
      </c>
      <c r="O11" s="22">
        <f>[1]Ireland!H26</f>
        <v>4176.2</v>
      </c>
      <c r="P11" s="22">
        <f>[1]Italy!H92</f>
        <v>56774.11</v>
      </c>
      <c r="Q11" s="22">
        <f>[1]Latvia!H20</f>
        <v>893.9</v>
      </c>
      <c r="R11" s="22">
        <f>[1]Lithuania!H25</f>
        <v>1516.7</v>
      </c>
      <c r="S11" s="22">
        <f>[1]Luxembourg!H19</f>
        <v>60</v>
      </c>
      <c r="T11" s="22">
        <f>[1]Malta!H13</f>
        <v>833.99707581406756</v>
      </c>
      <c r="U11" s="22">
        <f>[1]Netherlands!H26</f>
        <v>38666</v>
      </c>
      <c r="V11" s="22">
        <f>[1]Norway!H12</f>
        <v>7700</v>
      </c>
      <c r="W11" s="22">
        <f>[1]Poland!H20</f>
        <v>12393</v>
      </c>
      <c r="X11" s="22">
        <f>[1]Portugal!H39</f>
        <v>8697</v>
      </c>
      <c r="Y11" s="22">
        <f>[1]Romania!H13</f>
        <v>4516</v>
      </c>
      <c r="Z11" s="22">
        <f>[1]Slovakia!H19</f>
        <v>2648.5</v>
      </c>
      <c r="AA11" s="22">
        <f>[1]Slovenia!H21</f>
        <v>320</v>
      </c>
      <c r="AB11" s="22">
        <f>[1]Spain!H61</f>
        <v>26053</v>
      </c>
      <c r="AC11" s="22">
        <f>[1]Sweden!H20</f>
        <v>6777.7</v>
      </c>
      <c r="AD11" s="22">
        <f>[1]UK!H20</f>
        <v>103320</v>
      </c>
    </row>
    <row r="12" spans="1:30" x14ac:dyDescent="0.2">
      <c r="A12" s="16" t="s">
        <v>37</v>
      </c>
      <c r="B12" s="17">
        <f>[1]Austria!H48</f>
        <v>2000</v>
      </c>
      <c r="C12" s="17">
        <f>[1]Belgium!H32</f>
        <v>9415</v>
      </c>
      <c r="D12" s="17">
        <f>[1]Bulgaria!H20</f>
        <v>0</v>
      </c>
      <c r="E12" s="17">
        <f>[1]Croatia!H32</f>
        <v>797</v>
      </c>
      <c r="F12" s="17">
        <f>[1]Cyprus!H25</f>
        <v>0</v>
      </c>
      <c r="G12" s="17">
        <f>[1]Czechia!H18</f>
        <v>3000</v>
      </c>
      <c r="H12" s="17">
        <f>[1]Denmark!H35</f>
        <v>13450</v>
      </c>
      <c r="I12" s="17">
        <f>[1]Estonia!H23</f>
        <v>0</v>
      </c>
      <c r="J12" s="17">
        <f>[1]Finland!H31</f>
        <v>17350</v>
      </c>
      <c r="K12" s="17">
        <f>[1]France!H28</f>
        <v>9700</v>
      </c>
      <c r="L12" s="17">
        <f>[1]Germany!H55</f>
        <v>91700</v>
      </c>
      <c r="M12" s="17">
        <f>[1]Greece!H18</f>
        <v>0</v>
      </c>
      <c r="N12" s="17">
        <f>[1]Hungary!H18</f>
        <v>0</v>
      </c>
      <c r="O12" s="17">
        <f>[1]Ireland!H31</f>
        <v>0</v>
      </c>
      <c r="P12" s="17">
        <f>[1]Italy!H97</f>
        <v>0</v>
      </c>
      <c r="Q12" s="17">
        <f>[1]Latvia!H25</f>
        <v>0</v>
      </c>
      <c r="R12" s="17">
        <f>[1]Lithuania!H30</f>
        <v>0</v>
      </c>
      <c r="S12" s="17">
        <f>[1]Luxembourg!H24</f>
        <v>317</v>
      </c>
      <c r="T12" s="17">
        <f>[1]Malta!H18</f>
        <v>0</v>
      </c>
      <c r="U12" s="17">
        <f>[1]Netherlands!H31</f>
        <v>0</v>
      </c>
      <c r="V12" s="17">
        <f>[1]Norway!H17</f>
        <v>0</v>
      </c>
      <c r="W12" s="17">
        <f>[1]Poland!H25</f>
        <v>0</v>
      </c>
      <c r="X12" s="17">
        <f>[1]Portugal!H44</f>
        <v>0</v>
      </c>
      <c r="Y12" s="17">
        <f>[1]Romania!H18</f>
        <v>0</v>
      </c>
      <c r="Z12" s="17">
        <f>[1]Slovakia!H24</f>
        <v>0</v>
      </c>
      <c r="AA12" s="17">
        <f>[1]Slovenia!H26</f>
        <v>0</v>
      </c>
      <c r="AB12" s="17">
        <f>[1]Spain!H66</f>
        <v>2260</v>
      </c>
      <c r="AC12" s="17">
        <f>[1]Sweden!H25</f>
        <v>23400</v>
      </c>
      <c r="AD12" s="17">
        <f>[1]UK!H25</f>
        <v>46000</v>
      </c>
    </row>
    <row r="13" spans="1:30" s="28" customFormat="1" x14ac:dyDescent="0.2">
      <c r="A13" s="26" t="s">
        <v>38</v>
      </c>
      <c r="B13" s="27" t="b">
        <f t="shared" ref="B13:AD13" si="0">B11=SUM(B7:B10)</f>
        <v>1</v>
      </c>
      <c r="C13" s="27" t="b">
        <f t="shared" si="0"/>
        <v>1</v>
      </c>
      <c r="D13" s="27" t="b">
        <f t="shared" si="0"/>
        <v>1</v>
      </c>
      <c r="E13" s="27" t="b">
        <f t="shared" si="0"/>
        <v>1</v>
      </c>
      <c r="F13" s="27" t="b">
        <f t="shared" si="0"/>
        <v>1</v>
      </c>
      <c r="G13" s="27" t="b">
        <f t="shared" si="0"/>
        <v>1</v>
      </c>
      <c r="H13" s="27" t="b">
        <f t="shared" si="0"/>
        <v>0</v>
      </c>
      <c r="I13" s="27" t="b">
        <f t="shared" si="0"/>
        <v>1</v>
      </c>
      <c r="J13" s="27" t="b">
        <f t="shared" si="0"/>
        <v>1</v>
      </c>
      <c r="K13" s="27" t="b">
        <f t="shared" si="0"/>
        <v>1</v>
      </c>
      <c r="L13" s="27" t="b">
        <f t="shared" si="0"/>
        <v>1</v>
      </c>
      <c r="M13" s="27" t="b">
        <f t="shared" si="0"/>
        <v>1</v>
      </c>
      <c r="N13" s="27" t="b">
        <f t="shared" si="0"/>
        <v>1</v>
      </c>
      <c r="O13" s="27" t="b">
        <f t="shared" si="0"/>
        <v>1</v>
      </c>
      <c r="P13" s="27" t="b">
        <f t="shared" si="0"/>
        <v>1</v>
      </c>
      <c r="Q13" s="27" t="b">
        <f t="shared" si="0"/>
        <v>1</v>
      </c>
      <c r="R13" s="27" t="b">
        <f t="shared" si="0"/>
        <v>1</v>
      </c>
      <c r="S13" s="27" t="b">
        <f t="shared" si="0"/>
        <v>0</v>
      </c>
      <c r="T13" s="27" t="b">
        <f t="shared" si="0"/>
        <v>1</v>
      </c>
      <c r="U13" s="27" t="b">
        <f t="shared" si="0"/>
        <v>1</v>
      </c>
      <c r="V13" s="27" t="b">
        <f t="shared" si="0"/>
        <v>1</v>
      </c>
      <c r="W13" s="27" t="b">
        <f t="shared" si="0"/>
        <v>1</v>
      </c>
      <c r="X13" s="27" t="b">
        <f t="shared" si="0"/>
        <v>1</v>
      </c>
      <c r="Y13" s="27" t="b">
        <f t="shared" si="0"/>
        <v>1</v>
      </c>
      <c r="Z13" s="27" t="b">
        <f t="shared" si="0"/>
        <v>1</v>
      </c>
      <c r="AA13" s="27" t="b">
        <f t="shared" si="0"/>
        <v>1</v>
      </c>
      <c r="AB13" s="27" t="b">
        <f t="shared" si="0"/>
        <v>1</v>
      </c>
      <c r="AC13" s="27" t="b">
        <f t="shared" si="0"/>
        <v>1</v>
      </c>
      <c r="AD13" s="27" t="b">
        <f t="shared" si="0"/>
        <v>1</v>
      </c>
    </row>
    <row r="14" spans="1:30" x14ac:dyDescent="0.2">
      <c r="A14" s="4"/>
    </row>
    <row r="15" spans="1:30" x14ac:dyDescent="0.2">
      <c r="A15" s="15"/>
    </row>
    <row r="16" spans="1:30" x14ac:dyDescent="0.2">
      <c r="A16" s="19" t="s">
        <v>39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28.5" x14ac:dyDescent="0.2">
      <c r="A17" s="10" t="s">
        <v>32</v>
      </c>
      <c r="B17" s="20">
        <f t="shared" ref="B17:AD17" si="1">IFERROR(B7/B$11,0)</f>
        <v>0.40034268015420604</v>
      </c>
      <c r="C17" s="20">
        <f t="shared" si="1"/>
        <v>3.9533222195760893E-2</v>
      </c>
      <c r="D17" s="20">
        <f t="shared" si="1"/>
        <v>7.1587410312582353E-2</v>
      </c>
      <c r="E17" s="20">
        <f t="shared" si="1"/>
        <v>0.35001045975692874</v>
      </c>
      <c r="F17" s="20">
        <f t="shared" si="1"/>
        <v>2.3707918444760549E-2</v>
      </c>
      <c r="G17" s="20">
        <f t="shared" si="1"/>
        <v>0.16631387964922892</v>
      </c>
      <c r="H17" s="20">
        <f t="shared" si="1"/>
        <v>0.33250620347394544</v>
      </c>
      <c r="I17" s="20">
        <f t="shared" si="1"/>
        <v>0.63063940911659833</v>
      </c>
      <c r="J17" s="20">
        <f t="shared" si="1"/>
        <v>0.54264972776769504</v>
      </c>
      <c r="K17" s="20">
        <f t="shared" si="1"/>
        <v>8.418657565415244E-2</v>
      </c>
      <c r="L17" s="20">
        <f t="shared" si="1"/>
        <v>0.1145490210592546</v>
      </c>
      <c r="M17" s="20">
        <f t="shared" si="1"/>
        <v>8.7454161573508174E-2</v>
      </c>
      <c r="N17" s="20">
        <f t="shared" si="1"/>
        <v>0</v>
      </c>
      <c r="O17" s="20">
        <f t="shared" si="1"/>
        <v>0.13241702983573583</v>
      </c>
      <c r="P17" s="20">
        <f t="shared" si="1"/>
        <v>0.1904036892872473</v>
      </c>
      <c r="Q17" s="20">
        <f t="shared" si="1"/>
        <v>0.25237722340306523</v>
      </c>
      <c r="R17" s="20">
        <f t="shared" si="1"/>
        <v>0.27474121447880268</v>
      </c>
      <c r="S17" s="20">
        <f t="shared" si="1"/>
        <v>1.3333333333333333</v>
      </c>
      <c r="T17" s="20">
        <f t="shared" si="1"/>
        <v>1.7386152086740228E-2</v>
      </c>
      <c r="U17" s="20">
        <f t="shared" si="1"/>
        <v>9.8717219262401082E-2</v>
      </c>
      <c r="V17" s="20">
        <f t="shared" si="1"/>
        <v>0</v>
      </c>
      <c r="W17" s="20">
        <f t="shared" si="1"/>
        <v>0.28346647300895667</v>
      </c>
      <c r="X17" s="20">
        <f t="shared" si="1"/>
        <v>0.27147292169713694</v>
      </c>
      <c r="Y17" s="20">
        <f t="shared" si="1"/>
        <v>0</v>
      </c>
      <c r="Z17" s="20">
        <f t="shared" si="1"/>
        <v>0.12848782329620539</v>
      </c>
      <c r="AA17" s="20">
        <f t="shared" si="1"/>
        <v>0.55000000000000004</v>
      </c>
      <c r="AB17" s="20">
        <f t="shared" si="1"/>
        <v>0.11415192108394427</v>
      </c>
      <c r="AC17" s="20">
        <f t="shared" si="1"/>
        <v>0.72496569632766283</v>
      </c>
      <c r="AD17" s="20">
        <f t="shared" si="1"/>
        <v>0.13559814169570267</v>
      </c>
    </row>
    <row r="18" spans="1:30" ht="28.5" x14ac:dyDescent="0.2">
      <c r="A18" s="10" t="s">
        <v>33</v>
      </c>
      <c r="B18" s="8">
        <f t="shared" ref="B18:AD18" si="2">IFERROR(B8/B$11,0)</f>
        <v>0.3470493261721968</v>
      </c>
      <c r="C18" s="8">
        <f t="shared" si="2"/>
        <v>0.33484162895927599</v>
      </c>
      <c r="D18" s="8">
        <f t="shared" si="2"/>
        <v>0.76845333795723336</v>
      </c>
      <c r="E18" s="8">
        <f t="shared" si="2"/>
        <v>5.1893890827130591E-2</v>
      </c>
      <c r="F18" s="8">
        <f t="shared" si="2"/>
        <v>0</v>
      </c>
      <c r="G18" s="8">
        <f t="shared" si="2"/>
        <v>1.8143332325370427E-2</v>
      </c>
      <c r="H18" s="8">
        <f t="shared" si="2"/>
        <v>1.0496277915632755</v>
      </c>
      <c r="I18" s="8">
        <f t="shared" si="2"/>
        <v>0</v>
      </c>
      <c r="J18" s="8">
        <f t="shared" si="2"/>
        <v>4.5372050816696917E-3</v>
      </c>
      <c r="K18" s="8">
        <f t="shared" si="2"/>
        <v>0</v>
      </c>
      <c r="L18" s="8">
        <f t="shared" si="2"/>
        <v>0.43983863207372592</v>
      </c>
      <c r="M18" s="8">
        <f t="shared" si="2"/>
        <v>0</v>
      </c>
      <c r="N18" s="8">
        <f t="shared" si="2"/>
        <v>0</v>
      </c>
      <c r="O18" s="8">
        <f t="shared" si="2"/>
        <v>0.52851874910205443</v>
      </c>
      <c r="P18" s="8">
        <f t="shared" si="2"/>
        <v>0.17139854768309004</v>
      </c>
      <c r="Q18" s="8">
        <f t="shared" si="2"/>
        <v>0</v>
      </c>
      <c r="R18" s="8">
        <f t="shared" si="2"/>
        <v>0</v>
      </c>
      <c r="S18" s="8">
        <f t="shared" si="2"/>
        <v>6.5</v>
      </c>
      <c r="T18" s="8">
        <f t="shared" si="2"/>
        <v>0</v>
      </c>
      <c r="U18" s="8">
        <f t="shared" si="2"/>
        <v>0</v>
      </c>
      <c r="V18" s="8">
        <f t="shared" si="2"/>
        <v>0</v>
      </c>
      <c r="W18" s="8">
        <f t="shared" si="2"/>
        <v>7.7463083999031707E-2</v>
      </c>
      <c r="X18" s="8">
        <f t="shared" si="2"/>
        <v>8.6466597677360008E-2</v>
      </c>
      <c r="Y18" s="8">
        <f t="shared" si="2"/>
        <v>0</v>
      </c>
      <c r="Z18" s="8">
        <f t="shared" si="2"/>
        <v>0</v>
      </c>
      <c r="AA18" s="8">
        <f t="shared" si="2"/>
        <v>0</v>
      </c>
      <c r="AB18" s="8">
        <f t="shared" si="2"/>
        <v>0</v>
      </c>
      <c r="AC18" s="8">
        <f t="shared" si="2"/>
        <v>1.9121530902813638E-2</v>
      </c>
      <c r="AD18" s="8">
        <f t="shared" si="2"/>
        <v>0.17528068137824235</v>
      </c>
    </row>
    <row r="19" spans="1:30" ht="28.5" x14ac:dyDescent="0.2">
      <c r="A19" s="10" t="s">
        <v>34</v>
      </c>
      <c r="B19" s="8">
        <f t="shared" ref="B19:AD19" si="3">IFERROR(B9/B$11,0)</f>
        <v>0</v>
      </c>
      <c r="C19" s="8">
        <f t="shared" si="3"/>
        <v>0.19814241486068113</v>
      </c>
      <c r="D19" s="8">
        <f t="shared" si="3"/>
        <v>0</v>
      </c>
      <c r="E19" s="8">
        <f t="shared" si="3"/>
        <v>0</v>
      </c>
      <c r="F19" s="8">
        <f t="shared" si="3"/>
        <v>0</v>
      </c>
      <c r="G19" s="8">
        <f t="shared" si="3"/>
        <v>0</v>
      </c>
      <c r="H19" s="8">
        <f t="shared" si="3"/>
        <v>0.24813895781637718</v>
      </c>
      <c r="I19" s="8">
        <f t="shared" si="3"/>
        <v>0</v>
      </c>
      <c r="J19" s="8">
        <f t="shared" si="3"/>
        <v>0</v>
      </c>
      <c r="K19" s="8">
        <f t="shared" si="3"/>
        <v>0.22525597269624573</v>
      </c>
      <c r="L19" s="8">
        <f t="shared" si="3"/>
        <v>0</v>
      </c>
      <c r="M19" s="8">
        <f t="shared" si="3"/>
        <v>8.9009889987776425E-2</v>
      </c>
      <c r="N19" s="8">
        <f t="shared" si="3"/>
        <v>0</v>
      </c>
      <c r="O19" s="8">
        <f t="shared" si="3"/>
        <v>5.9863033379627416E-2</v>
      </c>
      <c r="P19" s="8">
        <f t="shared" si="3"/>
        <v>9.9217759644316741E-2</v>
      </c>
      <c r="Q19" s="8">
        <f t="shared" si="3"/>
        <v>0</v>
      </c>
      <c r="R19" s="8">
        <f t="shared" si="3"/>
        <v>0.34944286938748598</v>
      </c>
      <c r="S19" s="8">
        <f t="shared" si="3"/>
        <v>1.8333333333333333</v>
      </c>
      <c r="T19" s="8">
        <f t="shared" si="3"/>
        <v>0</v>
      </c>
      <c r="U19" s="8">
        <f t="shared" si="3"/>
        <v>0</v>
      </c>
      <c r="V19" s="8">
        <f t="shared" si="3"/>
        <v>0</v>
      </c>
      <c r="W19" s="8">
        <f t="shared" si="3"/>
        <v>0</v>
      </c>
      <c r="X19" s="8">
        <f t="shared" si="3"/>
        <v>0.11498217776244682</v>
      </c>
      <c r="Y19" s="8">
        <f t="shared" si="3"/>
        <v>0</v>
      </c>
      <c r="Z19" s="8">
        <f t="shared" si="3"/>
        <v>0</v>
      </c>
      <c r="AA19" s="8">
        <f t="shared" si="3"/>
        <v>0</v>
      </c>
      <c r="AB19" s="8">
        <f t="shared" si="3"/>
        <v>0.11898821632825395</v>
      </c>
      <c r="AC19" s="8">
        <f t="shared" si="3"/>
        <v>0</v>
      </c>
      <c r="AD19" s="8">
        <f t="shared" si="3"/>
        <v>0</v>
      </c>
    </row>
    <row r="20" spans="1:30" ht="28.5" x14ac:dyDescent="0.2">
      <c r="A20" s="10" t="s">
        <v>35</v>
      </c>
      <c r="B20" s="8">
        <f t="shared" ref="B20:AD20" si="4">IFERROR(B10/B$11,0)</f>
        <v>0.25260799367359715</v>
      </c>
      <c r="C20" s="8">
        <f t="shared" si="4"/>
        <v>0.42748273398428199</v>
      </c>
      <c r="D20" s="8">
        <f t="shared" si="4"/>
        <v>0.15995925173018419</v>
      </c>
      <c r="E20" s="8">
        <f t="shared" si="4"/>
        <v>0.59809564941594073</v>
      </c>
      <c r="F20" s="8">
        <f t="shared" si="4"/>
        <v>0.9762920815552395</v>
      </c>
      <c r="G20" s="8">
        <f t="shared" si="4"/>
        <v>0.8155427880254007</v>
      </c>
      <c r="H20" s="8">
        <f t="shared" si="4"/>
        <v>0.11662531017369729</v>
      </c>
      <c r="I20" s="8">
        <f t="shared" si="4"/>
        <v>0.3693605908834019</v>
      </c>
      <c r="J20" s="8">
        <f t="shared" si="4"/>
        <v>0.45281306715063518</v>
      </c>
      <c r="K20" s="8">
        <f t="shared" si="4"/>
        <v>0.69055745164960181</v>
      </c>
      <c r="L20" s="8">
        <f t="shared" si="4"/>
        <v>0.4456123468670195</v>
      </c>
      <c r="M20" s="8">
        <f t="shared" si="4"/>
        <v>0.82353594843871536</v>
      </c>
      <c r="N20" s="8">
        <f t="shared" si="4"/>
        <v>1</v>
      </c>
      <c r="O20" s="8">
        <f t="shared" si="4"/>
        <v>0.27920118768258229</v>
      </c>
      <c r="P20" s="8">
        <f t="shared" si="4"/>
        <v>0.53898000338534591</v>
      </c>
      <c r="Q20" s="8">
        <f t="shared" si="4"/>
        <v>0.74762277659693477</v>
      </c>
      <c r="R20" s="8">
        <f t="shared" si="4"/>
        <v>0.37581591613371135</v>
      </c>
      <c r="S20" s="8">
        <f t="shared" si="4"/>
        <v>0.58333333333333337</v>
      </c>
      <c r="T20" s="8">
        <f t="shared" si="4"/>
        <v>0.98261384791325979</v>
      </c>
      <c r="U20" s="8">
        <f t="shared" si="4"/>
        <v>0.90128278073759893</v>
      </c>
      <c r="V20" s="8">
        <f t="shared" si="4"/>
        <v>1</v>
      </c>
      <c r="W20" s="8">
        <f t="shared" si="4"/>
        <v>0.63907044299201166</v>
      </c>
      <c r="X20" s="8">
        <f t="shared" si="4"/>
        <v>0.52707830286305624</v>
      </c>
      <c r="Y20" s="8">
        <f t="shared" si="4"/>
        <v>1</v>
      </c>
      <c r="Z20" s="8">
        <f t="shared" si="4"/>
        <v>0.87151217670379455</v>
      </c>
      <c r="AA20" s="8">
        <f t="shared" si="4"/>
        <v>0.45</v>
      </c>
      <c r="AB20" s="8">
        <f t="shared" si="4"/>
        <v>0.76685986258780181</v>
      </c>
      <c r="AC20" s="8">
        <f t="shared" si="4"/>
        <v>0.25591277276952357</v>
      </c>
      <c r="AD20" s="8">
        <f t="shared" si="4"/>
        <v>0.68912117692605501</v>
      </c>
    </row>
    <row r="22" spans="1:30" x14ac:dyDescent="0.2">
      <c r="A22" s="4"/>
    </row>
    <row r="23" spans="1:30" ht="15" x14ac:dyDescent="0.25">
      <c r="A23" s="12" t="s">
        <v>40</v>
      </c>
      <c r="B23" s="5"/>
    </row>
    <row r="24" spans="1:30" ht="15" x14ac:dyDescent="0.2">
      <c r="A24" s="11" t="s">
        <v>31</v>
      </c>
      <c r="B24" s="9">
        <f>SUM(B5:U5,W5:AC5)</f>
        <v>539977.47963813576</v>
      </c>
    </row>
    <row r="25" spans="1:30" x14ac:dyDescent="0.2">
      <c r="A25" s="10" t="s">
        <v>36</v>
      </c>
      <c r="B25" s="9">
        <f>SUM(B11:U11,W11:AC11)</f>
        <v>431485.14856763644</v>
      </c>
      <c r="C25" s="1" t="s">
        <v>41</v>
      </c>
    </row>
    <row r="26" spans="1:30" ht="28.5" x14ac:dyDescent="0.2">
      <c r="A26" s="10" t="s">
        <v>32</v>
      </c>
      <c r="B26" s="9">
        <f>SUM(B7:U7,W7:AC7)</f>
        <v>62917.390939999997</v>
      </c>
      <c r="I26" s="10" t="s">
        <v>42</v>
      </c>
      <c r="J26" s="29">
        <f>B26/1000</f>
        <v>62.917390939999997</v>
      </c>
      <c r="K26" s="30">
        <f>J26/SUM($J$26:$J$29)</f>
        <v>0.14561842929148339</v>
      </c>
    </row>
    <row r="27" spans="1:30" ht="28.5" x14ac:dyDescent="0.2">
      <c r="A27" s="10" t="s">
        <v>33</v>
      </c>
      <c r="B27" s="9">
        <f>SUM(B8:U8,W8:AC8)</f>
        <v>82932.3</v>
      </c>
      <c r="I27" s="10" t="s">
        <v>43</v>
      </c>
      <c r="J27" s="29">
        <f>B27/1000</f>
        <v>82.932299999999998</v>
      </c>
      <c r="K27" s="30">
        <f t="shared" ref="K27:K29" si="5">J27/SUM($J$26:$J$29)</f>
        <v>0.1919417045606133</v>
      </c>
      <c r="S27" s="29"/>
    </row>
    <row r="28" spans="1:30" ht="28.5" x14ac:dyDescent="0.2">
      <c r="A28" s="10" t="s">
        <v>34</v>
      </c>
      <c r="B28" s="9">
        <f>SUM(B9:U9,W9:AC9)</f>
        <v>32898</v>
      </c>
      <c r="I28" s="10" t="s">
        <v>44</v>
      </c>
      <c r="J28" s="29">
        <f>B28/1000</f>
        <v>32.898000000000003</v>
      </c>
      <c r="K28" s="30">
        <f t="shared" si="5"/>
        <v>7.614039640327179E-2</v>
      </c>
    </row>
    <row r="29" spans="1:30" ht="28.5" x14ac:dyDescent="0.2">
      <c r="A29" s="10" t="s">
        <v>35</v>
      </c>
      <c r="B29" s="9">
        <f>SUM(B10:U10,W10:AC10)</f>
        <v>253322.55762763636</v>
      </c>
      <c r="I29" s="10" t="s">
        <v>45</v>
      </c>
      <c r="J29" s="29">
        <f>B29/1000</f>
        <v>253.32255762763637</v>
      </c>
      <c r="K29" s="30">
        <f t="shared" si="5"/>
        <v>0.58629946974463165</v>
      </c>
    </row>
    <row r="30" spans="1:30" x14ac:dyDescent="0.2">
      <c r="A30" s="3" t="s">
        <v>37</v>
      </c>
      <c r="B30" s="9">
        <f>SUM(B12:U12,W12:AC12)</f>
        <v>173389</v>
      </c>
    </row>
    <row r="31" spans="1:30" x14ac:dyDescent="0.2">
      <c r="A31" s="24" t="s">
        <v>38</v>
      </c>
      <c r="B31" s="25" t="b">
        <f>B25=SUM(B26:B29)</f>
        <v>0</v>
      </c>
    </row>
    <row r="32" spans="1:30" ht="13.5" customHeight="1" x14ac:dyDescent="0.2"/>
    <row r="33" spans="1:2" ht="15" x14ac:dyDescent="0.25">
      <c r="A33" s="12" t="s">
        <v>22</v>
      </c>
      <c r="B33" s="5"/>
    </row>
    <row r="34" spans="1:2" ht="15" x14ac:dyDescent="0.2">
      <c r="A34" s="14" t="s">
        <v>31</v>
      </c>
      <c r="B34" s="9">
        <f>V5</f>
        <v>8084</v>
      </c>
    </row>
    <row r="35" spans="1:2" x14ac:dyDescent="0.2">
      <c r="A35" s="2" t="s">
        <v>36</v>
      </c>
      <c r="B35" s="9">
        <f>V11</f>
        <v>7700</v>
      </c>
    </row>
    <row r="36" spans="1:2" ht="28.5" x14ac:dyDescent="0.2">
      <c r="A36" s="2" t="s">
        <v>32</v>
      </c>
      <c r="B36" s="9">
        <f>V7</f>
        <v>0</v>
      </c>
    </row>
    <row r="37" spans="1:2" ht="28.5" x14ac:dyDescent="0.2">
      <c r="A37" s="2" t="s">
        <v>33</v>
      </c>
      <c r="B37" s="9">
        <f>V8</f>
        <v>0</v>
      </c>
    </row>
    <row r="38" spans="1:2" ht="28.5" x14ac:dyDescent="0.2">
      <c r="A38" s="2" t="s">
        <v>34</v>
      </c>
      <c r="B38" s="9">
        <f>V9</f>
        <v>0</v>
      </c>
    </row>
    <row r="39" spans="1:2" ht="28.5" x14ac:dyDescent="0.2">
      <c r="A39" s="2" t="s">
        <v>35</v>
      </c>
      <c r="B39" s="9">
        <f>V10</f>
        <v>7700</v>
      </c>
    </row>
    <row r="40" spans="1:2" x14ac:dyDescent="0.2">
      <c r="A40" s="3" t="s">
        <v>37</v>
      </c>
      <c r="B40" s="9">
        <f t="shared" ref="B40" si="6">V12</f>
        <v>0</v>
      </c>
    </row>
    <row r="41" spans="1:2" x14ac:dyDescent="0.2">
      <c r="A41" s="24" t="s">
        <v>38</v>
      </c>
      <c r="B41" s="25" t="b">
        <f>B35=SUM(B36:B39)</f>
        <v>1</v>
      </c>
    </row>
    <row r="43" spans="1:2" ht="15" x14ac:dyDescent="0.25">
      <c r="A43" s="12" t="s">
        <v>30</v>
      </c>
      <c r="B43" s="5"/>
    </row>
    <row r="44" spans="1:2" ht="15" x14ac:dyDescent="0.2">
      <c r="A44" s="14" t="s">
        <v>31</v>
      </c>
      <c r="B44" s="9">
        <f>AD5</f>
        <v>103320</v>
      </c>
    </row>
    <row r="45" spans="1:2" x14ac:dyDescent="0.2">
      <c r="A45" s="2" t="s">
        <v>36</v>
      </c>
      <c r="B45" s="9">
        <f>AD11</f>
        <v>103320</v>
      </c>
    </row>
    <row r="46" spans="1:2" ht="28.5" x14ac:dyDescent="0.2">
      <c r="A46" s="2" t="s">
        <v>32</v>
      </c>
      <c r="B46" s="9">
        <f>AD7</f>
        <v>14010</v>
      </c>
    </row>
    <row r="47" spans="1:2" ht="28.5" x14ac:dyDescent="0.2">
      <c r="A47" s="2" t="s">
        <v>33</v>
      </c>
      <c r="B47" s="9">
        <f>AD8</f>
        <v>18110</v>
      </c>
    </row>
    <row r="48" spans="1:2" ht="28.5" x14ac:dyDescent="0.2">
      <c r="A48" s="2" t="s">
        <v>34</v>
      </c>
      <c r="B48" s="9">
        <f>AD9</f>
        <v>0</v>
      </c>
    </row>
    <row r="49" spans="1:2" ht="28.5" x14ac:dyDescent="0.2">
      <c r="A49" s="2" t="s">
        <v>35</v>
      </c>
      <c r="B49" s="9">
        <f>AD10</f>
        <v>71200</v>
      </c>
    </row>
    <row r="50" spans="1:2" x14ac:dyDescent="0.2">
      <c r="A50" s="3" t="s">
        <v>37</v>
      </c>
      <c r="B50" s="9">
        <f t="shared" ref="B50" si="7">AD12</f>
        <v>46000</v>
      </c>
    </row>
    <row r="51" spans="1:2" x14ac:dyDescent="0.2">
      <c r="A51" s="1" t="s">
        <v>46</v>
      </c>
      <c r="B51" s="1" t="b">
        <f>B45=SUM(B46:B49)</f>
        <v>1</v>
      </c>
    </row>
  </sheetData>
  <conditionalFormatting sqref="B17:AD20">
    <cfRule type="cellIs" dxfId="0" priority="1" operator="greaterThan">
      <formula>0.5</formula>
    </cfRule>
  </conditionalFormatting>
  <hyperlinks>
    <hyperlink ref="B4" location="Austria!A1" display="Austria" xr:uid="{4D3B00AA-B017-4FB7-81B7-35CC2E3FACF1}"/>
    <hyperlink ref="C4" location="Belgium!A1" display="Belgium" xr:uid="{ECC2B666-9DA0-4375-A969-1C14C0F10F73}"/>
    <hyperlink ref="G4" location="Czechia!A1" display="Czechia" xr:uid="{2F659925-085C-4BB0-95A3-FC3F851ADBC1}"/>
    <hyperlink ref="D4" location="Bulgaria!A1" display="Bulgaria" xr:uid="{2E4BDC84-C610-4A37-8523-33391C541CBA}"/>
    <hyperlink ref="E4" location="Croatia!A1" display="Croatia" xr:uid="{BA64F6B5-FB56-4F73-BF1E-BBD0AC93B26C}"/>
    <hyperlink ref="F4" location="Cyprus!A1" display="Cyprus" xr:uid="{F7F61A1D-C326-4A80-90BA-A30D8BF9C4C5}"/>
    <hyperlink ref="H4" location="Denmark!A1" display="Denmark" xr:uid="{13CBACFB-0659-4E47-A167-29DFDD35EE56}"/>
    <hyperlink ref="J4" location="Finland!A1" display="Finland" xr:uid="{489E5C4E-5D84-44A6-9103-CFADA5872203}"/>
    <hyperlink ref="K4" location="France!A1" display="France" xr:uid="{BDDBA6DC-CEC9-40C9-96B1-E52EF3DEE14F}"/>
    <hyperlink ref="I4" location="Estonia!A1" display="Estonia" xr:uid="{5DA10D31-14C8-45CA-B772-3B46033AAFE8}"/>
    <hyperlink ref="L4" location="Germany!A1" display="Germany" xr:uid="{E234834E-7FE4-41BA-80DA-8D7BAF54FE69}"/>
    <hyperlink ref="M4" location="Greece!A1" display="Greece" xr:uid="{240EBE51-E747-4553-BD33-FAB5E07D10CE}"/>
    <hyperlink ref="N4" location="Hungary!A1" display="Hungary" xr:uid="{04CC4910-6D7E-4A7B-9418-8C457DCC2EC4}"/>
    <hyperlink ref="O4" location="Ireland!A1" display="Ireland" xr:uid="{3F74B9BE-9833-4BEF-86AB-051F9F15AF28}"/>
    <hyperlink ref="P4" location="Italy!A1" display="Italy" xr:uid="{86D6777E-ECCF-4B3A-B248-926F4653009B}"/>
    <hyperlink ref="Q4" location="Latvia!A1" display="Latvia" xr:uid="{69377395-0E58-4BDF-A438-F7813091E134}"/>
    <hyperlink ref="R4" location="Lithuania!A1" display="Lithuania" xr:uid="{ECE9B775-387B-4BB7-B44F-3F0E6A389BD2}"/>
    <hyperlink ref="S4" location="Luxembourg!A1" display="Luxembourg" xr:uid="{6879DAFE-617C-48A6-BF46-2317AF71FD46}"/>
    <hyperlink ref="T4" location="Malta!A1" display="Malta" xr:uid="{3214042B-F9C6-4857-BEA6-E82C4AED8F51}"/>
    <hyperlink ref="U4" location="Netherlands!A1" display="Netherlands" xr:uid="{D56CA991-74AF-413A-97E0-B58C1BC8E620}"/>
    <hyperlink ref="V4" location="Norway!A1" display="Norway" xr:uid="{DA219F21-A882-4000-B231-0BB0DEB0EAD8}"/>
    <hyperlink ref="W4" location="Poland!A1" display="Poland" xr:uid="{40BA5332-C39F-4057-B724-E43341F9F815}"/>
    <hyperlink ref="X4" location="Portugal!A1" display="Portugal" xr:uid="{1F44914D-0B1C-4F6E-B8C5-B3C69F9F3B89}"/>
    <hyperlink ref="Y4" location="Romania!A1" display="Romania" xr:uid="{47BD08B8-4657-4F7D-9B1C-1982D08F33C5}"/>
    <hyperlink ref="Z4" location="Slovakia!A1" display="Slovakia" xr:uid="{155EDC25-BD4D-47C1-9875-2951C11B92A1}"/>
    <hyperlink ref="AA4" location="Slovenia!A1" display="Slovenia" xr:uid="{B9393923-5A73-42B0-84F7-BAB60BBCF761}"/>
    <hyperlink ref="AB4" location="Spain!A1" display="Spain" xr:uid="{BB528039-1B3F-41E4-A15B-F0A7D416FED2}"/>
    <hyperlink ref="AC4" location="Sweden!A1" display="Sweden" xr:uid="{BDD1E714-789D-4CA4-BA35-5B921CD943AC}"/>
    <hyperlink ref="AD4" location="UK!A1" display="UK" xr:uid="{B4DF57E6-3721-4054-8980-5692606545F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8DB3-8533-4432-9029-ED9079FCA89E}">
  <dimension ref="A1:D29"/>
  <sheetViews>
    <sheetView workbookViewId="0">
      <selection activeCell="E4" sqref="E4"/>
    </sheetView>
  </sheetViews>
  <sheetFormatPr defaultRowHeight="15" x14ac:dyDescent="0.25"/>
  <cols>
    <col min="2" max="2" width="17.140625" customWidth="1"/>
    <col min="3" max="3" width="13.28515625" bestFit="1" customWidth="1"/>
  </cols>
  <sheetData>
    <row r="1" spans="1:4" ht="53.25" customHeight="1" x14ac:dyDescent="0.25">
      <c r="B1" s="31" t="s">
        <v>35</v>
      </c>
      <c r="C1" t="s">
        <v>47</v>
      </c>
      <c r="D1" t="s">
        <v>48</v>
      </c>
    </row>
    <row r="2" spans="1:4" x14ac:dyDescent="0.25">
      <c r="A2" s="6" t="s">
        <v>2</v>
      </c>
      <c r="B2" s="32" cm="1">
        <f t="array" ref="B2">INDEX('pie chart'!$B$10:$AD$10,0,MATCH(price_suppressing!$A2,'pie chart'!$B$4:$AD$4,0))</f>
        <v>3833.2</v>
      </c>
      <c r="C2" s="32">
        <v>403370.4</v>
      </c>
      <c r="D2" s="33">
        <f>B2/C2</f>
        <v>9.502928325925749E-3</v>
      </c>
    </row>
    <row r="3" spans="1:4" x14ac:dyDescent="0.25">
      <c r="A3" s="6" t="s">
        <v>3</v>
      </c>
      <c r="B3" s="32" cm="1">
        <f t="array" ref="B3">INDEX('pie chart'!$B$10:$AD$10,0,MATCH(price_suppressing!$A3,'pie chart'!$B$4:$AD$4,0))</f>
        <v>3590</v>
      </c>
      <c r="C3" s="32">
        <v>507194.2</v>
      </c>
      <c r="D3" s="33">
        <f t="shared" ref="D3:D29" si="0">B3/C3</f>
        <v>7.0781566508449816E-3</v>
      </c>
    </row>
    <row r="4" spans="1:4" x14ac:dyDescent="0.25">
      <c r="A4" s="6" t="s">
        <v>4</v>
      </c>
      <c r="B4" s="32" cm="1">
        <f t="array" ref="B4">INDEX('pie chart'!$B$10:$AD$10,0,MATCH(price_suppressing!$A4,'pie chart'!$B$4:$AD$4,0))</f>
        <v>212.3205518223256</v>
      </c>
      <c r="C4" s="32">
        <v>67872.100000000006</v>
      </c>
      <c r="D4" s="33">
        <f t="shared" si="0"/>
        <v>3.1282449168704898E-3</v>
      </c>
    </row>
    <row r="5" spans="1:4" x14ac:dyDescent="0.25">
      <c r="A5" s="6" t="s">
        <v>5</v>
      </c>
      <c r="B5" s="32" cm="1">
        <f t="array" ref="B5">INDEX('pie chart'!$B$10:$AD$10,0,MATCH(price_suppressing!$A5,'pie chart'!$B$4:$AD$4,0))</f>
        <v>886.3</v>
      </c>
      <c r="C5" s="32">
        <v>57310.2</v>
      </c>
      <c r="D5" s="33">
        <f t="shared" si="0"/>
        <v>1.5464960862115296E-2</v>
      </c>
    </row>
    <row r="6" spans="1:4" x14ac:dyDescent="0.25">
      <c r="A6" s="6" t="s">
        <v>6</v>
      </c>
      <c r="B6" s="32" cm="1">
        <f t="array" ref="B6">INDEX('pie chart'!$B$10:$AD$10,0,MATCH(price_suppressing!$A6,'pie chart'!$B$4:$AD$4,0))</f>
        <v>205.9</v>
      </c>
      <c r="C6" s="32">
        <v>23436.7</v>
      </c>
      <c r="D6" s="33">
        <f t="shared" si="0"/>
        <v>8.7853665405112497E-3</v>
      </c>
    </row>
    <row r="7" spans="1:4" x14ac:dyDescent="0.25">
      <c r="A7" s="6" t="s">
        <v>7</v>
      </c>
      <c r="B7" s="32" cm="1">
        <f t="array" ref="B7">INDEX('pie chart'!$B$10:$AD$10,0,MATCH(price_suppressing!$A7,'pie chart'!$B$4:$AD$4,0))</f>
        <v>5394</v>
      </c>
      <c r="C7" s="32">
        <v>238714.2</v>
      </c>
      <c r="D7" s="33">
        <f t="shared" si="0"/>
        <v>2.2596058382785774E-2</v>
      </c>
    </row>
    <row r="8" spans="1:4" x14ac:dyDescent="0.25">
      <c r="A8" s="6" t="s">
        <v>8</v>
      </c>
      <c r="B8" s="32" cm="1">
        <f t="array" ref="B8">INDEX('pie chart'!$B$10:$AD$10,0,MATCH(price_suppressing!$A8,'pie chart'!$B$4:$AD$4,0))</f>
        <v>4.7</v>
      </c>
      <c r="C8" s="32">
        <v>335705.2</v>
      </c>
      <c r="D8" s="33">
        <f t="shared" si="0"/>
        <v>1.4000378903871611E-5</v>
      </c>
    </row>
    <row r="9" spans="1:4" x14ac:dyDescent="0.25">
      <c r="A9" s="6" t="s">
        <v>9</v>
      </c>
      <c r="B9" s="32" cm="1">
        <f t="array" ref="B9">INDEX('pie chart'!$B$10:$AD$10,0,MATCH(price_suppressing!$A9,'pie chart'!$B$4:$AD$4,0))</f>
        <v>189.52999999999997</v>
      </c>
      <c r="C9" s="32">
        <v>30660.1</v>
      </c>
      <c r="D9" s="33">
        <f t="shared" si="0"/>
        <v>6.1816497663086546E-3</v>
      </c>
    </row>
    <row r="10" spans="1:4" x14ac:dyDescent="0.25">
      <c r="A10" s="6" t="s">
        <v>10</v>
      </c>
      <c r="B10" s="32" cm="1">
        <f t="array" ref="B10">INDEX('pie chart'!$B$10:$AD$10,0,MATCH(price_suppressing!$A10,'pie chart'!$B$4:$AD$4,0))</f>
        <v>499</v>
      </c>
      <c r="C10" s="32">
        <v>252934</v>
      </c>
      <c r="D10" s="33">
        <f t="shared" si="0"/>
        <v>1.9728466714637018E-3</v>
      </c>
    </row>
    <row r="11" spans="1:4" x14ac:dyDescent="0.25">
      <c r="A11" s="6" t="s">
        <v>11</v>
      </c>
      <c r="B11" s="32" cm="1">
        <f t="array" ref="B11">INDEX('pie chart'!$B$10:$AD$10,0,MATCH(price_suppressing!$A11,'pie chart'!$B$4:$AD$4,0))</f>
        <v>60700</v>
      </c>
      <c r="C11" s="32">
        <v>2483616</v>
      </c>
      <c r="D11" s="33">
        <f t="shared" si="0"/>
        <v>2.4440171105356061E-2</v>
      </c>
    </row>
    <row r="12" spans="1:4" x14ac:dyDescent="0.25">
      <c r="A12" s="6" t="s">
        <v>12</v>
      </c>
      <c r="B12" s="32" cm="1">
        <f t="array" ref="B12">INDEX('pie chart'!$B$10:$AD$10,0,MATCH(price_suppressing!$A12,'pie chart'!$B$4:$AD$4,0))</f>
        <v>60200</v>
      </c>
      <c r="C12" s="32">
        <v>3570620</v>
      </c>
      <c r="D12" s="33">
        <f t="shared" si="0"/>
        <v>1.6859817062582969E-2</v>
      </c>
    </row>
    <row r="13" spans="1:4" x14ac:dyDescent="0.25">
      <c r="A13" s="6" t="s">
        <v>13</v>
      </c>
      <c r="B13" s="32" cm="1">
        <f t="array" ref="B13">INDEX('pie chart'!$B$10:$AD$10,0,MATCH(price_suppressing!$A13,'pie chart'!$B$4:$AD$4,0))</f>
        <v>7411</v>
      </c>
      <c r="C13" s="32">
        <v>182830.2</v>
      </c>
      <c r="D13" s="33">
        <f t="shared" si="0"/>
        <v>4.0534878811049814E-2</v>
      </c>
    </row>
    <row r="14" spans="1:4" x14ac:dyDescent="0.25">
      <c r="A14" s="6" t="s">
        <v>14</v>
      </c>
      <c r="B14" s="32" cm="1">
        <f t="array" ref="B14">INDEX('pie chart'!$B$10:$AD$10,0,MATCH(price_suppressing!$A14,'pie chart'!$B$4:$AD$4,0))</f>
        <v>303</v>
      </c>
      <c r="C14" s="32">
        <v>154124.4</v>
      </c>
      <c r="D14" s="33">
        <f t="shared" si="0"/>
        <v>1.9659443929708731E-3</v>
      </c>
    </row>
    <row r="15" spans="1:4" x14ac:dyDescent="0.25">
      <c r="A15" s="6" t="s">
        <v>15</v>
      </c>
      <c r="B15" s="32" cm="1">
        <f t="array" ref="B15">INDEX('pie chart'!$B$10:$AD$10,0,MATCH(price_suppressing!$A15,'pie chart'!$B$4:$AD$4,0))</f>
        <v>1166</v>
      </c>
      <c r="C15" s="32">
        <v>421529.2</v>
      </c>
      <c r="D15" s="33">
        <f t="shared" si="0"/>
        <v>2.7661191680196768E-3</v>
      </c>
    </row>
    <row r="16" spans="1:4" x14ac:dyDescent="0.25">
      <c r="A16" s="6" t="s">
        <v>16</v>
      </c>
      <c r="B16" s="32" cm="1">
        <f t="array" ref="B16">INDEX('pie chart'!$B$10:$AD$10,0,MATCH(price_suppressing!$A16,'pie chart'!$B$4:$AD$4,0))</f>
        <v>30600.11</v>
      </c>
      <c r="C16" s="32">
        <v>1775436.4</v>
      </c>
      <c r="D16" s="33">
        <f t="shared" si="0"/>
        <v>1.7235261144809243E-2</v>
      </c>
    </row>
    <row r="17" spans="1:4" x14ac:dyDescent="0.25">
      <c r="A17" s="6" t="s">
        <v>17</v>
      </c>
      <c r="B17" s="32" cm="1">
        <f t="array" ref="B17">INDEX('pie chart'!$B$10:$AD$10,0,MATCH(price_suppressing!$A17,'pie chart'!$B$4:$AD$4,0))</f>
        <v>668.3</v>
      </c>
      <c r="C17" s="32">
        <v>32922.5</v>
      </c>
      <c r="D17" s="33">
        <f t="shared" si="0"/>
        <v>2.0299187485762017E-2</v>
      </c>
    </row>
    <row r="18" spans="1:4" x14ac:dyDescent="0.25">
      <c r="A18" s="6" t="s">
        <v>18</v>
      </c>
      <c r="B18" s="32" cm="1">
        <f t="array" ref="B18">INDEX('pie chart'!$B$10:$AD$10,0,MATCH(price_suppressing!$A18,'pie chart'!$B$4:$AD$4,0))</f>
        <v>570</v>
      </c>
      <c r="C18" s="32">
        <v>55383.1</v>
      </c>
      <c r="D18" s="33">
        <f t="shared" si="0"/>
        <v>1.0291948265806717E-2</v>
      </c>
    </row>
    <row r="19" spans="1:4" x14ac:dyDescent="0.25">
      <c r="A19" s="6" t="s">
        <v>19</v>
      </c>
      <c r="B19" s="32" cm="1">
        <f t="array" ref="B19">INDEX('pie chart'!$B$10:$AD$10,0,MATCH(price_suppressing!$A19,'pie chart'!$B$4:$AD$4,0))</f>
        <v>35</v>
      </c>
      <c r="C19" s="32">
        <v>73313.5</v>
      </c>
      <c r="D19" s="33">
        <f t="shared" si="0"/>
        <v>4.7740184277111312E-4</v>
      </c>
    </row>
    <row r="20" spans="1:4" x14ac:dyDescent="0.25">
      <c r="A20" s="6" t="s">
        <v>20</v>
      </c>
      <c r="B20" s="32" cm="1">
        <f t="array" ref="B20">INDEX('pie chart'!$B$10:$AD$10,0,MATCH(price_suppressing!$A20,'pie chart'!$B$4:$AD$4,0))</f>
        <v>819.49707581406756</v>
      </c>
      <c r="C20" s="32">
        <v>14533.8</v>
      </c>
      <c r="D20" s="33">
        <f t="shared" si="0"/>
        <v>5.6385602926562056E-2</v>
      </c>
    </row>
    <row r="21" spans="1:4" x14ac:dyDescent="0.25">
      <c r="A21" s="6" t="s">
        <v>21</v>
      </c>
      <c r="B21" s="32" cm="1">
        <f t="array" ref="B21">INDEX('pie chart'!$B$10:$AD$10,0,MATCH(price_suppressing!$A21,'pie chart'!$B$4:$AD$4,0))</f>
        <v>34849</v>
      </c>
      <c r="C21" s="32">
        <v>860719</v>
      </c>
      <c r="D21" s="33">
        <f t="shared" si="0"/>
        <v>4.048824296895967E-2</v>
      </c>
    </row>
    <row r="22" spans="1:4" x14ac:dyDescent="0.25">
      <c r="A22" s="6" t="s">
        <v>22</v>
      </c>
      <c r="B22" s="32" cm="1">
        <f t="array" ref="B22">INDEX('pie chart'!$B$10:$AD$10,0,MATCH(price_suppressing!$A22,'pie chart'!$B$4:$AD$4,0))</f>
        <v>7700</v>
      </c>
      <c r="C22" s="32">
        <v>407754.8</v>
      </c>
      <c r="D22" s="33">
        <f t="shared" si="0"/>
        <v>1.8883897871956382E-2</v>
      </c>
    </row>
    <row r="23" spans="1:4" x14ac:dyDescent="0.25">
      <c r="A23" s="6" t="s">
        <v>23</v>
      </c>
      <c r="B23" s="32" cm="1">
        <f t="array" ref="B23">INDEX('pie chart'!$B$10:$AD$10,0,MATCH(price_suppressing!$A23,'pie chart'!$B$4:$AD$4,0))</f>
        <v>7920</v>
      </c>
      <c r="C23" s="32">
        <v>570206.6</v>
      </c>
      <c r="D23" s="33">
        <f t="shared" si="0"/>
        <v>1.3889702434170353E-2</v>
      </c>
    </row>
    <row r="24" spans="1:4" x14ac:dyDescent="0.25">
      <c r="A24" s="6" t="s">
        <v>24</v>
      </c>
      <c r="B24" s="32" cm="1">
        <f t="array" ref="B24">INDEX('pie chart'!$B$10:$AD$10,0,MATCH(price_suppressing!$A24,'pie chart'!$B$4:$AD$4,0))</f>
        <v>4584</v>
      </c>
      <c r="C24" s="32">
        <v>211277.5</v>
      </c>
      <c r="D24" s="33">
        <f t="shared" si="0"/>
        <v>2.1696583876655112E-2</v>
      </c>
    </row>
    <row r="25" spans="1:4" x14ac:dyDescent="0.25">
      <c r="A25" s="6" t="s">
        <v>25</v>
      </c>
      <c r="B25" s="32" cm="1">
        <f t="array" ref="B25">INDEX('pie chart'!$B$10:$AD$10,0,MATCH(price_suppressing!$A25,'pie chart'!$B$4:$AD$4,0))</f>
        <v>4516</v>
      </c>
      <c r="C25" s="32">
        <v>240154</v>
      </c>
      <c r="D25" s="33">
        <f t="shared" si="0"/>
        <v>1.880460038142192E-2</v>
      </c>
    </row>
    <row r="26" spans="1:4" x14ac:dyDescent="0.25">
      <c r="A26" s="6" t="s">
        <v>26</v>
      </c>
      <c r="B26" s="32" cm="1">
        <f t="array" ref="B26">INDEX('pie chart'!$B$10:$AD$10,0,MATCH(price_suppressing!$A26,'pie chart'!$B$4:$AD$4,0))</f>
        <v>2308.1999999999998</v>
      </c>
      <c r="C26" s="32">
        <v>97122.5</v>
      </c>
      <c r="D26" s="33">
        <f t="shared" si="0"/>
        <v>2.3765862699168572E-2</v>
      </c>
    </row>
    <row r="27" spans="1:4" x14ac:dyDescent="0.25">
      <c r="A27" s="6" t="s">
        <v>27</v>
      </c>
      <c r="B27" s="32" cm="1">
        <f t="array" ref="B27">INDEX('pie chart'!$B$10:$AD$10,0,MATCH(price_suppressing!$A27,'pie chart'!$B$4:$AD$4,0))</f>
        <v>144</v>
      </c>
      <c r="C27" s="32">
        <v>52020.2</v>
      </c>
      <c r="D27" s="33">
        <f t="shared" si="0"/>
        <v>2.7681554473070078E-3</v>
      </c>
    </row>
    <row r="28" spans="1:4" x14ac:dyDescent="0.25">
      <c r="A28" s="6" t="s">
        <v>28</v>
      </c>
      <c r="B28" s="32" cm="1">
        <f t="array" ref="B28">INDEX('pie chart'!$B$10:$AD$10,0,MATCH(price_suppressing!$A28,'pie chart'!$B$4:$AD$4,0))</f>
        <v>19979</v>
      </c>
      <c r="C28" s="32">
        <v>1205063</v>
      </c>
      <c r="D28" s="33">
        <f t="shared" si="0"/>
        <v>1.6579216190356853E-2</v>
      </c>
    </row>
    <row r="29" spans="1:4" x14ac:dyDescent="0.25">
      <c r="A29" s="6" t="s">
        <v>29</v>
      </c>
      <c r="B29" s="32" cm="1">
        <f t="array" ref="B29">INDEX('pie chart'!$B$10:$AD$10,0,MATCH(price_suppressing!$A29,'pie chart'!$B$4:$AD$4,0))</f>
        <v>1734.5</v>
      </c>
      <c r="C29" s="32">
        <v>530356.6</v>
      </c>
      <c r="D29" s="33">
        <f t="shared" si="0"/>
        <v>3.2704410579598711E-3</v>
      </c>
    </row>
  </sheetData>
  <hyperlinks>
    <hyperlink ref="A2" location="Austria!A1" display="Austria" xr:uid="{56EDB2CC-E19F-4798-A1A2-F6FAFC97B6D4}"/>
    <hyperlink ref="A3" location="Belgium!A1" display="Belgium" xr:uid="{53EAD688-D083-4C81-B4AC-9620BCF7EB96}"/>
    <hyperlink ref="A7" location="Czechia!A1" display="Czechia" xr:uid="{FF1FD575-373F-4CBA-90A2-EE1EC53E4B00}"/>
    <hyperlink ref="A4" location="Bulgaria!A1" display="Bulgaria" xr:uid="{E1799EA9-5261-4A01-9154-15FA971F0E3F}"/>
    <hyperlink ref="A5" location="Croatia!A1" display="Croatia" xr:uid="{B96DE514-5D7D-4402-9670-009E6CC38825}"/>
    <hyperlink ref="A6" location="Cyprus!A1" display="Cyprus" xr:uid="{F8B2E00E-8069-4E15-8F5F-8741E2C83536}"/>
    <hyperlink ref="A8" location="Denmark!A1" display="Denmark" xr:uid="{29D4635B-49AB-478B-A09C-B96F207DC3D7}"/>
    <hyperlink ref="A10" location="Finland!A1" display="Finland" xr:uid="{BE2E99E1-1E02-4DF1-AC16-AAC32496F481}"/>
    <hyperlink ref="A11" location="France!A1" display="France" xr:uid="{E0D3E1B2-1BC3-4BF7-909D-FD56731BF16E}"/>
    <hyperlink ref="A9" location="Estonia!A1" display="Estonia" xr:uid="{F8306E94-F1CF-4A5C-8F93-65095E47A312}"/>
    <hyperlink ref="A12" location="Germany!A1" display="Germany" xr:uid="{C60338C0-8711-466E-87D7-93A128DB4728}"/>
    <hyperlink ref="A13" location="Greece!A1" display="Greece" xr:uid="{874919AE-1607-4CA5-8C31-01F7F35F9212}"/>
    <hyperlink ref="A14" location="Hungary!A1" display="Hungary" xr:uid="{EBEFF25C-A003-4228-B31D-19FC061E2F48}"/>
    <hyperlink ref="A15" location="Ireland!A1" display="Ireland" xr:uid="{CA55E67B-D077-4273-A316-48CD29EC7774}"/>
    <hyperlink ref="A16" location="Italy!A1" display="Italy" xr:uid="{866DB80A-D03B-43C9-8955-D68A0AFEF23D}"/>
    <hyperlink ref="A17" location="Latvia!A1" display="Latvia" xr:uid="{B0F06FBD-2829-4C30-8944-E5AECEB771AE}"/>
    <hyperlink ref="A18" location="Lithuania!A1" display="Lithuania" xr:uid="{0D7CB7B5-0B6A-4328-9F1C-D588F60422BA}"/>
    <hyperlink ref="A19" location="Luxembourg!A1" display="Luxembourg" xr:uid="{E65965E8-1853-4359-A3C6-5C91EB7F3D62}"/>
    <hyperlink ref="A20" location="Malta!A1" display="Malta" xr:uid="{9154B5C3-49A2-43CD-8936-6D521C338EF2}"/>
    <hyperlink ref="A21" location="Netherlands!A1" display="Netherlands" xr:uid="{5F66C983-909C-4FC4-A835-3DA0F5E311A5}"/>
    <hyperlink ref="A22" location="Norway!A1" display="Norway" xr:uid="{63127959-ABDB-447F-8C61-1A9B80568AB9}"/>
    <hyperlink ref="A23" location="Poland!A1" display="Poland" xr:uid="{3D410C01-F79A-46E2-ACA2-6DD3E8C93196}"/>
    <hyperlink ref="A24" location="Portugal!A1" display="Portugal" xr:uid="{4F2ED942-3044-40E0-A1D2-A476E7344E08}"/>
    <hyperlink ref="A25" location="Romania!A1" display="Romania" xr:uid="{62BFB420-8020-487F-A824-30B28E2271BA}"/>
    <hyperlink ref="A26" location="Slovakia!A1" display="Slovakia" xr:uid="{4E1B9901-6FB5-4334-BB39-683D67AF0C4E}"/>
    <hyperlink ref="A27" location="Slovenia!A1" display="Slovenia" xr:uid="{6A66BF1F-62CE-4460-91F1-3DF9D92694B3}"/>
    <hyperlink ref="A28" location="Spain!A1" display="Spain" xr:uid="{2B7A59F9-D558-4761-91CF-C054A89AF5DF}"/>
    <hyperlink ref="A29" location="Sweden!A1" display="Sweden" xr:uid="{A47EE099-5FB4-43F3-8525-9F92D16728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earchArea xmlns="a800b4a7-713e-40fb-b259-074d23fe1c46">
      <Value>Green Economy</Value>
    </ResearchArea>
    <ProjectType xmlns="a800b4a7-713e-40fb-b259-074d23fe1c46">
      <Value>Dataset</Value>
    </ProjectType>
    <Authors xmlns="b17ea8e4-3fb0-4555-9c20-069a19b46cb2">
      <UserInfo>
        <DisplayName>Giovanni Sgaravatti</DisplayName>
        <AccountId>21</AccountId>
        <AccountType/>
      </UserInfo>
      <UserInfo>
        <DisplayName>Simone Tagliapietra</DisplayName>
        <AccountId>33</AccountId>
        <AccountType/>
      </UserInfo>
      <UserInfo>
        <DisplayName>Georg Zachmann</DisplayName>
        <AccountId>44</AccountId>
        <AccountType/>
      </UserInfo>
      <UserInfo>
        <DisplayName>Cecilia Trasi</DisplayName>
        <AccountId>341</AccountId>
        <AccountType/>
      </UserInfo>
    </Authors>
    <lcf76f155ced4ddcb4097134ff3c332f xmlns="a800b4a7-713e-40fb-b259-074d23fe1c46">
      <Terms xmlns="http://schemas.microsoft.com/office/infopath/2007/PartnerControls"/>
    </lcf76f155ced4ddcb4097134ff3c332f>
    <TaxCatchAll xmlns="b17ea8e4-3fb0-4555-9c20-069a19b46cb2" xsi:nil="true"/>
    <FinalTitle xmlns="a800b4a7-713e-40fb-b259-074d23fe1c46" xsi:nil="true"/>
    <LinktoPublication xmlns="a800b4a7-713e-40fb-b259-074d23fe1c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70CCE-8556-4419-B9FE-17066DF0F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883C2-7494-4023-8D95-E7768C00290E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customXml/itemProps3.xml><?xml version="1.0" encoding="utf-8"?>
<ds:datastoreItem xmlns:ds="http://schemas.openxmlformats.org/officeDocument/2006/customXml" ds:itemID="{C5976CE9-84FA-4943-866C-193322335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 chart</vt:lpstr>
      <vt:lpstr>price_suppressing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Sgaravatti</dc:creator>
  <cp:keywords/>
  <dc:description/>
  <cp:lastModifiedBy>Giovanni Sgaravatti</cp:lastModifiedBy>
  <cp:revision/>
  <dcterms:created xsi:type="dcterms:W3CDTF">2015-06-05T18:17:20Z</dcterms:created>
  <dcterms:modified xsi:type="dcterms:W3CDTF">2024-03-20T12:40:04Z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  <property fmtid="{D5CDD505-2E9C-101B-9397-08002B2CF9AE}" pid="4" name="_docset_NoMedatataSyncRequired">
    <vt:lpwstr>False</vt:lpwstr>
  </property>
</Properties>
</file>