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csv\ArchonSeatings\"/>
    </mc:Choice>
  </mc:AlternateContent>
  <bookViews>
    <workbookView xWindow="0" yWindow="0" windowWidth="20715" windowHeight="13275" activeTab="1"/>
  </bookViews>
  <sheets>
    <sheet name="Sheet1" sheetId="1" r:id="rId1"/>
    <sheet name="3R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" l="1"/>
  <c r="Q6" i="2"/>
  <c r="T6" i="2"/>
  <c r="S6" i="2"/>
  <c r="N14" i="2" l="1"/>
  <c r="A1" i="3" l="1"/>
  <c r="G3" i="3"/>
  <c r="E1" i="3"/>
  <c r="G2" i="3" s="1"/>
  <c r="D1" i="3"/>
  <c r="D3" i="3"/>
  <c r="D2" i="3"/>
  <c r="G1" i="3" l="1"/>
  <c r="I3" i="3" s="1"/>
  <c r="A2" i="3"/>
  <c r="P5" i="2"/>
  <c r="P6" i="2" l="1"/>
  <c r="M3" i="2" l="1"/>
  <c r="M4" i="2"/>
  <c r="M5" i="2"/>
  <c r="M6" i="2"/>
  <c r="J6" i="2"/>
  <c r="J5" i="2" l="1"/>
  <c r="J4" i="2"/>
  <c r="J3" i="2"/>
  <c r="AF14" i="1" l="1"/>
  <c r="AE14" i="1"/>
  <c r="AE13" i="1"/>
  <c r="AF13" i="1" s="1"/>
  <c r="AE12" i="1"/>
  <c r="AE11" i="1"/>
  <c r="AF11" i="1"/>
  <c r="AF12" i="1"/>
  <c r="AF4" i="1"/>
  <c r="AF5" i="1"/>
  <c r="AF6" i="1"/>
  <c r="AF7" i="1"/>
  <c r="AF8" i="1"/>
  <c r="AF9" i="1"/>
  <c r="AF10" i="1"/>
  <c r="AF3" i="1"/>
  <c r="AE4" i="1"/>
  <c r="AE5" i="1"/>
  <c r="AE6" i="1"/>
  <c r="AE7" i="1"/>
  <c r="AE8" i="1"/>
  <c r="AE9" i="1"/>
  <c r="AE10" i="1"/>
  <c r="AE3" i="1"/>
  <c r="T11" i="1" l="1"/>
  <c r="T13" i="1"/>
  <c r="AB13" i="1"/>
  <c r="AC13" i="1" s="1"/>
  <c r="Z13" i="1"/>
  <c r="Y13" i="1"/>
  <c r="AB11" i="1"/>
  <c r="AC11" i="1" s="1"/>
  <c r="Y11" i="1"/>
  <c r="Z11" i="1" s="1"/>
  <c r="AC3" i="1" l="1"/>
  <c r="AC4" i="1"/>
  <c r="AB3" i="1"/>
  <c r="Z4" i="1"/>
  <c r="Z5" i="1"/>
  <c r="Z6" i="1"/>
  <c r="Z7" i="1"/>
  <c r="Z8" i="1"/>
  <c r="Z9" i="1"/>
  <c r="Z10" i="1"/>
  <c r="Y4" i="1"/>
  <c r="Y5" i="1"/>
  <c r="Y6" i="1"/>
  <c r="Y7" i="1"/>
  <c r="Y8" i="1"/>
  <c r="Y9" i="1"/>
  <c r="Y10" i="1"/>
  <c r="Y3" i="1"/>
  <c r="Z3" i="1" s="1"/>
  <c r="AB5" i="1" l="1"/>
  <c r="AC5" i="1" s="1"/>
  <c r="AB6" i="1"/>
  <c r="AC6" i="1" s="1"/>
  <c r="AB7" i="1"/>
  <c r="AC7" i="1" s="1"/>
  <c r="AB8" i="1"/>
  <c r="AC8" i="1"/>
  <c r="AB9" i="1"/>
  <c r="AC9" i="1" s="1"/>
  <c r="AB10" i="1"/>
  <c r="AC10" i="1"/>
  <c r="AB4" i="1"/>
  <c r="V10" i="1" l="1"/>
  <c r="W10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3" i="1"/>
  <c r="W3" i="1" s="1"/>
  <c r="S11" i="1" l="1"/>
  <c r="S13" i="1"/>
  <c r="S4" i="1"/>
  <c r="T4" i="1" s="1"/>
  <c r="S7" i="1"/>
  <c r="T7" i="1"/>
  <c r="S8" i="1"/>
  <c r="T8" i="1" s="1"/>
  <c r="S9" i="1"/>
  <c r="T9" i="1" s="1"/>
  <c r="S10" i="1"/>
  <c r="T10" i="1" s="1"/>
  <c r="S3" i="1"/>
  <c r="T3" i="1" s="1"/>
  <c r="M2" i="1" l="1"/>
  <c r="L3" i="1"/>
  <c r="M3" i="1" s="1"/>
  <c r="L4" i="1"/>
  <c r="M4" i="1" s="1"/>
  <c r="L7" i="1"/>
  <c r="M7" i="1" s="1"/>
  <c r="L8" i="1"/>
  <c r="M8" i="1" s="1"/>
  <c r="L9" i="1"/>
  <c r="M9" i="1" s="1"/>
  <c r="L10" i="1"/>
  <c r="M10" i="1" s="1"/>
  <c r="L2" i="1"/>
  <c r="L13" i="1"/>
  <c r="I10" i="1" l="1"/>
  <c r="J10" i="1" s="1"/>
  <c r="G10" i="1"/>
  <c r="I3" i="1"/>
  <c r="J3" i="1" s="1"/>
  <c r="I4" i="1"/>
  <c r="J4" i="1" s="1"/>
  <c r="I7" i="1"/>
  <c r="J7" i="1" s="1"/>
  <c r="I8" i="1"/>
  <c r="J8" i="1" s="1"/>
  <c r="I9" i="1"/>
  <c r="J9" i="1" s="1"/>
  <c r="I2" i="1"/>
  <c r="J2" i="1" s="1"/>
  <c r="G3" i="1"/>
  <c r="G4" i="1"/>
  <c r="G7" i="1"/>
  <c r="G8" i="1"/>
  <c r="G9" i="1"/>
  <c r="G2" i="1"/>
</calcChain>
</file>

<file path=xl/sharedStrings.xml><?xml version="1.0" encoding="utf-8"?>
<sst xmlns="http://schemas.openxmlformats.org/spreadsheetml/2006/main" count="59" uniqueCount="32">
  <si>
    <t>Player</t>
  </si>
  <si>
    <t>Normal</t>
  </si>
  <si>
    <t>Optim1</t>
  </si>
  <si>
    <t>%</t>
  </si>
  <si>
    <t>Gain</t>
  </si>
  <si>
    <t>Optim1 + Rev</t>
  </si>
  <si>
    <t>Max transfers</t>
  </si>
  <si>
    <t>Time without alloc</t>
  </si>
  <si>
    <t>Time with max transfers</t>
  </si>
  <si>
    <t>Time without max transfers</t>
  </si>
  <si>
    <t>Time without Linq</t>
  </si>
  <si>
    <t>With ExpectedNumbers…</t>
  </si>
  <si>
    <t>NO RESULT</t>
  </si>
  <si>
    <t>Min transfers</t>
  </si>
  <si>
    <t>With skip tables</t>
  </si>
  <si>
    <t xml:space="preserve"> </t>
  </si>
  <si>
    <t>With brotherhood</t>
  </si>
  <si>
    <t>Fixed rule 6 validation</t>
  </si>
  <si>
    <t>4 players tables</t>
  </si>
  <si>
    <t>5 players tables</t>
  </si>
  <si>
    <t>Fixed brotherhood level 0 generation</t>
  </si>
  <si>
    <t>Time (s)</t>
  </si>
  <si>
    <t>Single threaded</t>
  </si>
  <si>
    <t>4 CPU, Max Parallel Size = 100</t>
  </si>
  <si>
    <t>Count</t>
  </si>
  <si>
    <t>Check transfers</t>
  </si>
  <si>
    <t>?</t>
  </si>
  <si>
    <t>With no more than X players with 6 transfers</t>
  </si>
  <si>
    <t>Number of players with 6 transfers</t>
  </si>
  <si>
    <t>Enforced rule 2</t>
  </si>
  <si>
    <t>sans constantes</t>
  </si>
  <si>
    <t>136313,141 (// size &gt; 4000)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</si>
</sst>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RowHeight="15" x14ac:dyDescent="0.25"/>
  <cols>
    <col min="1" max="1" width="6.5703125" bestFit="1" customWidth="1"/>
    <col min="2" max="2" width="8.85546875" customWidth="1"/>
    <col min="3" max="3" width="7.42578125" bestFit="1" customWidth="1"/>
    <col min="4" max="4" width="8.85546875" customWidth="1"/>
    <col min="5" max="5" width="11" bestFit="1" customWidth="1"/>
    <col min="6" max="6" width="10" bestFit="1" customWidth="1"/>
    <col min="7" max="7" width="8.140625" style="7" bestFit="1" customWidth="1"/>
    <col min="8" max="8" width="10.7109375" customWidth="1"/>
    <col min="9" max="10" width="8.140625" style="7" bestFit="1" customWidth="1"/>
    <col min="11" max="11" width="12.140625" bestFit="1" customWidth="1"/>
    <col min="12" max="13" width="8.140625" style="7" bestFit="1" customWidth="1"/>
    <col min="14" max="15" width="8.85546875" customWidth="1"/>
    <col min="16" max="16" width="7.7109375" customWidth="1"/>
    <col min="17" max="17" width="8.5703125" customWidth="1"/>
    <col min="18" max="18" width="11" style="5" bestFit="1" customWidth="1"/>
    <col min="19" max="20" width="8.140625" style="7" bestFit="1" customWidth="1"/>
    <col min="21" max="21" width="10.5703125" bestFit="1" customWidth="1"/>
    <col min="22" max="23" width="8.140625" style="7" bestFit="1" customWidth="1"/>
    <col min="24" max="24" width="10.42578125" customWidth="1"/>
    <col min="25" max="26" width="8.140625" bestFit="1" customWidth="1"/>
    <col min="27" max="27" width="12" bestFit="1" customWidth="1"/>
    <col min="28" max="29" width="9.140625" style="7"/>
    <col min="30" max="30" width="11" bestFit="1" customWidth="1"/>
    <col min="31" max="32" width="9.140625" style="7"/>
  </cols>
  <sheetData>
    <row r="1" spans="1:32" s="1" customFormat="1" ht="60" x14ac:dyDescent="0.25">
      <c r="A1" s="1" t="s">
        <v>0</v>
      </c>
      <c r="B1" s="1" t="s">
        <v>13</v>
      </c>
      <c r="C1" s="1" t="s">
        <v>18</v>
      </c>
      <c r="D1" s="1" t="s">
        <v>19</v>
      </c>
      <c r="E1" s="1" t="s">
        <v>1</v>
      </c>
      <c r="F1" s="1" t="s">
        <v>2</v>
      </c>
      <c r="G1" s="6" t="s">
        <v>3</v>
      </c>
      <c r="H1" s="1" t="s">
        <v>5</v>
      </c>
      <c r="I1" s="6" t="s">
        <v>3</v>
      </c>
      <c r="J1" s="6" t="s">
        <v>4</v>
      </c>
      <c r="K1" s="2" t="s">
        <v>6</v>
      </c>
      <c r="L1" s="6" t="s">
        <v>3</v>
      </c>
      <c r="M1" s="6" t="s">
        <v>4</v>
      </c>
      <c r="N1" s="2" t="s">
        <v>9</v>
      </c>
      <c r="O1" s="1" t="s">
        <v>8</v>
      </c>
      <c r="P1" s="1" t="s">
        <v>7</v>
      </c>
      <c r="Q1" s="1" t="s">
        <v>10</v>
      </c>
      <c r="R1" s="4" t="s">
        <v>11</v>
      </c>
      <c r="S1" s="6" t="s">
        <v>3</v>
      </c>
      <c r="T1" s="6" t="s">
        <v>4</v>
      </c>
      <c r="U1" s="1" t="s">
        <v>14</v>
      </c>
      <c r="V1" s="6" t="s">
        <v>3</v>
      </c>
      <c r="W1" s="6" t="s">
        <v>4</v>
      </c>
      <c r="X1" s="1" t="s">
        <v>17</v>
      </c>
      <c r="Y1" s="6" t="s">
        <v>3</v>
      </c>
      <c r="Z1" s="6" t="s">
        <v>4</v>
      </c>
      <c r="AA1" s="1" t="s">
        <v>16</v>
      </c>
      <c r="AB1" s="6" t="s">
        <v>3</v>
      </c>
      <c r="AC1" s="6" t="s">
        <v>4</v>
      </c>
      <c r="AD1" s="1" t="s">
        <v>20</v>
      </c>
      <c r="AE1" s="6"/>
      <c r="AF1" s="6"/>
    </row>
    <row r="2" spans="1:32" x14ac:dyDescent="0.25">
      <c r="A2">
        <v>9</v>
      </c>
      <c r="C2">
        <v>1</v>
      </c>
      <c r="D2">
        <v>1</v>
      </c>
      <c r="E2" s="3">
        <v>348</v>
      </c>
      <c r="F2">
        <v>124</v>
      </c>
      <c r="G2" s="7">
        <f>F2/E2</f>
        <v>0.35632183908045978</v>
      </c>
      <c r="H2">
        <v>103</v>
      </c>
      <c r="I2" s="7">
        <f>H2/E2</f>
        <v>0.29597701149425287</v>
      </c>
      <c r="J2" s="7">
        <f>1-I2</f>
        <v>0.70402298850574718</v>
      </c>
      <c r="K2">
        <v>103</v>
      </c>
      <c r="L2" s="7">
        <f>K2/E2</f>
        <v>0.29597701149425287</v>
      </c>
      <c r="M2" s="7">
        <f>1-L2</f>
        <v>0.70402298850574718</v>
      </c>
      <c r="R2" s="5" t="s">
        <v>12</v>
      </c>
      <c r="U2" t="s">
        <v>12</v>
      </c>
      <c r="Y2" s="7"/>
      <c r="Z2" s="7"/>
    </row>
    <row r="3" spans="1:32" x14ac:dyDescent="0.25">
      <c r="A3">
        <v>10</v>
      </c>
      <c r="B3">
        <v>5</v>
      </c>
      <c r="C3">
        <v>0</v>
      </c>
      <c r="D3">
        <v>2</v>
      </c>
      <c r="E3" s="3">
        <v>1181</v>
      </c>
      <c r="F3">
        <v>831</v>
      </c>
      <c r="G3" s="7">
        <f t="shared" ref="G3:G10" si="0">F3/E3</f>
        <v>0.70364098221845894</v>
      </c>
      <c r="H3">
        <v>679</v>
      </c>
      <c r="I3" s="7">
        <f t="shared" ref="I3:I10" si="1">H3/E3</f>
        <v>0.57493649449618967</v>
      </c>
      <c r="J3" s="7">
        <f t="shared" ref="J3:J10" si="2">1-I3</f>
        <v>0.42506350550381033</v>
      </c>
      <c r="K3">
        <v>641</v>
      </c>
      <c r="L3" s="7">
        <f t="shared" ref="L3:L10" si="3">K3/E3</f>
        <v>0.54276037256562237</v>
      </c>
      <c r="M3" s="7">
        <f t="shared" ref="M3:M10" si="4">1-L3</f>
        <v>0.45723962743437763</v>
      </c>
      <c r="R3" s="5">
        <v>641</v>
      </c>
      <c r="S3" s="7">
        <f>R3/E3</f>
        <v>0.54276037256562237</v>
      </c>
      <c r="T3" s="7">
        <f>1-S3</f>
        <v>0.45723962743437763</v>
      </c>
      <c r="U3">
        <v>641</v>
      </c>
      <c r="V3" s="7">
        <f>U3/E3</f>
        <v>0.54276037256562237</v>
      </c>
      <c r="W3" s="7">
        <f>1-V3</f>
        <v>0.45723962743437763</v>
      </c>
      <c r="X3" s="3">
        <v>899</v>
      </c>
      <c r="Y3" s="7">
        <f>X3/E3</f>
        <v>0.76121930567315832</v>
      </c>
      <c r="Z3" s="7">
        <f>1-Y3</f>
        <v>0.23878069432684168</v>
      </c>
      <c r="AA3">
        <v>730</v>
      </c>
      <c r="AB3" s="7">
        <f t="shared" ref="AB3:AB10" si="5">AA3/E3</f>
        <v>0.6181202370872142</v>
      </c>
      <c r="AC3" s="7">
        <f>1-AB3</f>
        <v>0.3818797629127858</v>
      </c>
      <c r="AD3">
        <v>599</v>
      </c>
      <c r="AE3" s="7">
        <f>AD3/E3</f>
        <v>0.50719729043183748</v>
      </c>
      <c r="AF3" s="7">
        <f>1-AE3</f>
        <v>0.49280270956816252</v>
      </c>
    </row>
    <row r="4" spans="1:32" x14ac:dyDescent="0.25">
      <c r="A4">
        <v>12</v>
      </c>
      <c r="B4">
        <v>4</v>
      </c>
      <c r="C4">
        <v>3</v>
      </c>
      <c r="D4">
        <v>0</v>
      </c>
      <c r="E4" s="3">
        <v>22287</v>
      </c>
      <c r="F4">
        <v>12892</v>
      </c>
      <c r="G4" s="7">
        <f t="shared" si="0"/>
        <v>0.57845380715215144</v>
      </c>
      <c r="H4">
        <v>12891</v>
      </c>
      <c r="I4" s="7">
        <f t="shared" si="1"/>
        <v>0.57840893794588777</v>
      </c>
      <c r="J4" s="7">
        <f t="shared" si="2"/>
        <v>0.42159106205411223</v>
      </c>
      <c r="K4">
        <v>12892</v>
      </c>
      <c r="L4" s="7">
        <f t="shared" si="3"/>
        <v>0.57845380715215144</v>
      </c>
      <c r="M4" s="7">
        <f t="shared" si="4"/>
        <v>0.42154619284784856</v>
      </c>
      <c r="R4" s="5">
        <v>12892</v>
      </c>
      <c r="S4" s="7">
        <f>R4/E4</f>
        <v>0.57845380715215144</v>
      </c>
      <c r="T4" s="7">
        <f>1-S4</f>
        <v>0.42154619284784856</v>
      </c>
      <c r="U4">
        <v>12892</v>
      </c>
      <c r="V4" s="7">
        <f t="shared" ref="V4:V10" si="6">U4/E4</f>
        <v>0.57845380715215144</v>
      </c>
      <c r="W4" s="7">
        <f t="shared" ref="W4:W10" si="7">1-V4</f>
        <v>0.42154619284784856</v>
      </c>
      <c r="X4">
        <v>12892</v>
      </c>
      <c r="Y4" s="7">
        <f t="shared" ref="Y4:Y10" si="8">X4/E4</f>
        <v>0.57845380715215144</v>
      </c>
      <c r="Z4" s="7">
        <f t="shared" ref="Z4:Z13" si="9">1-Y4</f>
        <v>0.42154619284784856</v>
      </c>
      <c r="AA4">
        <v>6409</v>
      </c>
      <c r="AB4" s="7">
        <f t="shared" si="5"/>
        <v>0.28756674294431733</v>
      </c>
      <c r="AC4" s="7">
        <f>1-AB4</f>
        <v>0.71243325705568261</v>
      </c>
      <c r="AD4">
        <v>3207</v>
      </c>
      <c r="AE4" s="7">
        <f t="shared" ref="AE4:AE10" si="10">AD4/E4</f>
        <v>0.14389554448781802</v>
      </c>
      <c r="AF4" s="7">
        <f t="shared" ref="AF4:AF14" si="11">1-AE4</f>
        <v>0.85610445551218195</v>
      </c>
    </row>
    <row r="5" spans="1:32" x14ac:dyDescent="0.25">
      <c r="A5">
        <v>13</v>
      </c>
      <c r="B5">
        <v>4</v>
      </c>
      <c r="C5">
        <v>2</v>
      </c>
      <c r="D5">
        <v>1</v>
      </c>
      <c r="E5" s="3">
        <v>2553610</v>
      </c>
      <c r="F5">
        <v>1842517</v>
      </c>
      <c r="H5">
        <v>1656445</v>
      </c>
      <c r="K5">
        <v>1500849</v>
      </c>
      <c r="R5" s="5">
        <v>56433</v>
      </c>
      <c r="U5">
        <v>56433</v>
      </c>
      <c r="V5" s="7">
        <f t="shared" si="6"/>
        <v>2.2099302555989363E-2</v>
      </c>
      <c r="W5" s="7">
        <f t="shared" si="7"/>
        <v>0.97790069744401065</v>
      </c>
      <c r="X5">
        <v>60489</v>
      </c>
      <c r="Y5" s="7">
        <f t="shared" si="8"/>
        <v>2.3687642200649277E-2</v>
      </c>
      <c r="Z5" s="7">
        <f t="shared" si="9"/>
        <v>0.97631235779935077</v>
      </c>
      <c r="AA5">
        <v>32035</v>
      </c>
      <c r="AB5" s="7">
        <f t="shared" si="5"/>
        <v>1.2544985334487255E-2</v>
      </c>
      <c r="AC5" s="7">
        <f t="shared" ref="AC5:AC11" si="12">1-AB5</f>
        <v>0.98745501466551278</v>
      </c>
      <c r="AD5">
        <v>22708</v>
      </c>
      <c r="AE5" s="7">
        <f t="shared" si="10"/>
        <v>8.8925090362271444E-3</v>
      </c>
      <c r="AF5" s="7">
        <f t="shared" si="11"/>
        <v>0.99110749096377282</v>
      </c>
    </row>
    <row r="6" spans="1:32" x14ac:dyDescent="0.25">
      <c r="A6">
        <v>14</v>
      </c>
      <c r="B6">
        <v>5</v>
      </c>
      <c r="C6">
        <v>1</v>
      </c>
      <c r="D6">
        <v>2</v>
      </c>
      <c r="E6" s="3">
        <v>1529365</v>
      </c>
      <c r="F6">
        <v>438371</v>
      </c>
      <c r="H6">
        <v>409969</v>
      </c>
      <c r="K6">
        <v>370305</v>
      </c>
      <c r="R6" s="5">
        <v>62442</v>
      </c>
      <c r="U6">
        <v>62442</v>
      </c>
      <c r="V6" s="7">
        <f t="shared" si="6"/>
        <v>4.0828709954785158E-2</v>
      </c>
      <c r="W6" s="7">
        <f t="shared" si="7"/>
        <v>0.95917129004521484</v>
      </c>
      <c r="X6">
        <v>62442</v>
      </c>
      <c r="Y6" s="7">
        <f t="shared" si="8"/>
        <v>4.0828709954785158E-2</v>
      </c>
      <c r="Z6" s="7">
        <f t="shared" si="9"/>
        <v>0.95917129004521484</v>
      </c>
      <c r="AA6">
        <v>42395</v>
      </c>
      <c r="AB6" s="7">
        <f t="shared" si="5"/>
        <v>2.7720655304652585E-2</v>
      </c>
      <c r="AC6" s="7">
        <f t="shared" si="12"/>
        <v>0.97227934469534738</v>
      </c>
      <c r="AD6">
        <v>29048</v>
      </c>
      <c r="AE6" s="7">
        <f t="shared" si="10"/>
        <v>1.8993503839828948E-2</v>
      </c>
      <c r="AF6" s="7">
        <f t="shared" si="11"/>
        <v>0.9810064961601711</v>
      </c>
    </row>
    <row r="7" spans="1:32" x14ac:dyDescent="0.25">
      <c r="A7">
        <v>15</v>
      </c>
      <c r="B7">
        <v>5</v>
      </c>
      <c r="C7" s="9">
        <v>0</v>
      </c>
      <c r="D7" s="9">
        <v>3</v>
      </c>
      <c r="E7" s="3">
        <v>5937228</v>
      </c>
      <c r="F7">
        <v>3522951</v>
      </c>
      <c r="G7" s="7">
        <f t="shared" si="0"/>
        <v>0.5933662982118928</v>
      </c>
      <c r="H7">
        <v>2710798</v>
      </c>
      <c r="I7" s="7">
        <f t="shared" si="1"/>
        <v>0.45657636863532947</v>
      </c>
      <c r="J7" s="7">
        <f t="shared" si="2"/>
        <v>0.54342363136467053</v>
      </c>
      <c r="K7">
        <v>2120894</v>
      </c>
      <c r="L7" s="7">
        <f t="shared" si="3"/>
        <v>0.35721956441625619</v>
      </c>
      <c r="M7" s="7">
        <f t="shared" si="4"/>
        <v>0.64278043558374387</v>
      </c>
      <c r="R7" s="5">
        <v>2120894</v>
      </c>
      <c r="S7" s="7">
        <f t="shared" ref="S7:S10" si="13">R7/E7</f>
        <v>0.35721956441625619</v>
      </c>
      <c r="T7" s="7">
        <f t="shared" ref="T7:T13" si="14">1-S7</f>
        <v>0.64278043558374387</v>
      </c>
      <c r="U7">
        <v>2120894</v>
      </c>
      <c r="V7" s="7">
        <f t="shared" si="6"/>
        <v>0.35721956441625619</v>
      </c>
      <c r="W7" s="7">
        <f t="shared" si="7"/>
        <v>0.64278043558374387</v>
      </c>
      <c r="X7" s="3">
        <v>3275580</v>
      </c>
      <c r="Y7" s="7">
        <f t="shared" si="8"/>
        <v>0.55170190533360008</v>
      </c>
      <c r="Z7" s="7">
        <f t="shared" si="9"/>
        <v>0.44829809466639992</v>
      </c>
      <c r="AA7">
        <v>1929716</v>
      </c>
      <c r="AB7" s="7">
        <f t="shared" si="5"/>
        <v>0.32501968932303088</v>
      </c>
      <c r="AC7" s="7">
        <f t="shared" si="12"/>
        <v>0.67498031067696918</v>
      </c>
      <c r="AD7">
        <v>977530</v>
      </c>
      <c r="AE7" s="7">
        <f t="shared" si="10"/>
        <v>0.16464417401521383</v>
      </c>
      <c r="AF7" s="7">
        <f t="shared" si="11"/>
        <v>0.83535582598478619</v>
      </c>
    </row>
    <row r="8" spans="1:32" x14ac:dyDescent="0.25">
      <c r="A8">
        <v>16</v>
      </c>
      <c r="B8">
        <v>5</v>
      </c>
      <c r="C8">
        <v>4</v>
      </c>
      <c r="D8">
        <v>0</v>
      </c>
      <c r="E8" s="3">
        <v>12571</v>
      </c>
      <c r="F8">
        <v>238</v>
      </c>
      <c r="G8" s="7">
        <f t="shared" si="0"/>
        <v>1.8932463606713867E-2</v>
      </c>
      <c r="H8">
        <v>238</v>
      </c>
      <c r="I8" s="7">
        <f t="shared" si="1"/>
        <v>1.8932463606713867E-2</v>
      </c>
      <c r="J8" s="7">
        <f t="shared" si="2"/>
        <v>0.98106753639328614</v>
      </c>
      <c r="K8">
        <v>238</v>
      </c>
      <c r="L8" s="7">
        <f t="shared" si="3"/>
        <v>1.8932463606713867E-2</v>
      </c>
      <c r="M8" s="7">
        <f t="shared" si="4"/>
        <v>0.98106753639328614</v>
      </c>
      <c r="R8" s="5">
        <v>238</v>
      </c>
      <c r="S8" s="7">
        <f t="shared" si="13"/>
        <v>1.8932463606713867E-2</v>
      </c>
      <c r="T8" s="7">
        <f t="shared" si="14"/>
        <v>0.98106753639328614</v>
      </c>
      <c r="U8">
        <v>238</v>
      </c>
      <c r="V8" s="7">
        <f t="shared" si="6"/>
        <v>1.8932463606713867E-2</v>
      </c>
      <c r="W8" s="7">
        <f t="shared" si="7"/>
        <v>0.98106753639328614</v>
      </c>
      <c r="X8">
        <v>238</v>
      </c>
      <c r="Y8" s="7">
        <f t="shared" si="8"/>
        <v>1.8932463606713867E-2</v>
      </c>
      <c r="Z8" s="7">
        <f t="shared" si="9"/>
        <v>0.98106753639328614</v>
      </c>
      <c r="AA8">
        <v>238</v>
      </c>
      <c r="AB8" s="7">
        <f t="shared" si="5"/>
        <v>1.8932463606713867E-2</v>
      </c>
      <c r="AC8" s="7">
        <f t="shared" si="12"/>
        <v>0.98106753639328614</v>
      </c>
      <c r="AD8">
        <v>238</v>
      </c>
      <c r="AE8" s="7">
        <f t="shared" si="10"/>
        <v>1.8932463606713867E-2</v>
      </c>
      <c r="AF8" s="7">
        <f t="shared" si="11"/>
        <v>0.98106753639328614</v>
      </c>
    </row>
    <row r="9" spans="1:32" x14ac:dyDescent="0.25">
      <c r="A9">
        <v>17</v>
      </c>
      <c r="B9">
        <v>5</v>
      </c>
      <c r="C9">
        <v>3</v>
      </c>
      <c r="D9">
        <v>1</v>
      </c>
      <c r="E9" s="3">
        <v>11155511</v>
      </c>
      <c r="F9">
        <v>457940</v>
      </c>
      <c r="G9" s="7">
        <f t="shared" si="0"/>
        <v>4.1050562363301867E-2</v>
      </c>
      <c r="H9">
        <v>344643</v>
      </c>
      <c r="I9" s="7">
        <f t="shared" si="1"/>
        <v>3.0894416221722159E-2</v>
      </c>
      <c r="J9" s="7">
        <f t="shared" si="2"/>
        <v>0.96910558377827782</v>
      </c>
      <c r="K9">
        <v>340753</v>
      </c>
      <c r="L9" s="7">
        <f t="shared" si="3"/>
        <v>3.0545709649696908E-2</v>
      </c>
      <c r="M9" s="7">
        <f t="shared" si="4"/>
        <v>0.96945429035030306</v>
      </c>
      <c r="N9">
        <v>0.13900000000000001</v>
      </c>
      <c r="O9">
        <v>0.13600000000000001</v>
      </c>
      <c r="P9">
        <v>6.2399999999999997E-2</v>
      </c>
      <c r="R9" s="5">
        <v>79789</v>
      </c>
      <c r="S9" s="7">
        <f t="shared" si="13"/>
        <v>7.152428965378637E-3</v>
      </c>
      <c r="T9" s="7">
        <f t="shared" si="14"/>
        <v>0.9928475710346214</v>
      </c>
      <c r="U9">
        <v>79789</v>
      </c>
      <c r="V9" s="7">
        <f t="shared" si="6"/>
        <v>7.152428965378637E-3</v>
      </c>
      <c r="W9" s="7">
        <f t="shared" si="7"/>
        <v>0.9928475710346214</v>
      </c>
      <c r="X9">
        <v>85085</v>
      </c>
      <c r="Y9" s="7">
        <f t="shared" si="8"/>
        <v>7.6271718973698289E-3</v>
      </c>
      <c r="Z9" s="7">
        <f t="shared" si="9"/>
        <v>0.99237282810263017</v>
      </c>
      <c r="AA9">
        <v>19112</v>
      </c>
      <c r="AB9" s="7">
        <f t="shared" si="5"/>
        <v>1.7132339343307536E-3</v>
      </c>
      <c r="AC9" s="7">
        <f t="shared" si="12"/>
        <v>0.99828676606566924</v>
      </c>
      <c r="AD9">
        <v>4239</v>
      </c>
      <c r="AE9" s="7">
        <f t="shared" si="10"/>
        <v>3.7999155753600173E-4</v>
      </c>
      <c r="AF9" s="7">
        <f t="shared" si="11"/>
        <v>0.99962000844246401</v>
      </c>
    </row>
    <row r="10" spans="1:32" x14ac:dyDescent="0.25">
      <c r="A10">
        <v>18</v>
      </c>
      <c r="B10">
        <v>5</v>
      </c>
      <c r="C10">
        <v>2</v>
      </c>
      <c r="D10">
        <v>2</v>
      </c>
      <c r="E10" s="3">
        <v>1230808493</v>
      </c>
      <c r="F10">
        <v>172185315</v>
      </c>
      <c r="G10" s="7">
        <f t="shared" si="0"/>
        <v>0.13989610567303748</v>
      </c>
      <c r="H10">
        <v>155308861</v>
      </c>
      <c r="I10" s="7">
        <f t="shared" si="1"/>
        <v>0.12618442420838902</v>
      </c>
      <c r="J10" s="7">
        <f t="shared" si="2"/>
        <v>0.87381557579161095</v>
      </c>
      <c r="K10">
        <v>143942793</v>
      </c>
      <c r="L10" s="7">
        <f t="shared" si="3"/>
        <v>0.11694978854846105</v>
      </c>
      <c r="M10" s="7">
        <f t="shared" si="4"/>
        <v>0.88305021145153895</v>
      </c>
      <c r="N10">
        <v>34.68</v>
      </c>
      <c r="O10">
        <v>31.97</v>
      </c>
      <c r="P10">
        <v>12.4</v>
      </c>
      <c r="Q10">
        <v>9.1229999999999993</v>
      </c>
      <c r="R10" s="5">
        <v>77155</v>
      </c>
      <c r="S10" s="7">
        <f t="shared" si="13"/>
        <v>6.2686437767374098E-5</v>
      </c>
      <c r="T10" s="7">
        <f t="shared" si="14"/>
        <v>0.99993731356223259</v>
      </c>
      <c r="U10">
        <v>77155</v>
      </c>
      <c r="V10" s="7">
        <f t="shared" si="6"/>
        <v>6.2686437767374098E-5</v>
      </c>
      <c r="W10" s="7">
        <f t="shared" si="7"/>
        <v>0.99993731356223259</v>
      </c>
      <c r="X10">
        <v>77155</v>
      </c>
      <c r="Y10" s="7">
        <f t="shared" si="8"/>
        <v>6.2686437767374098E-5</v>
      </c>
      <c r="Z10" s="7">
        <f t="shared" si="9"/>
        <v>0.99993731356223259</v>
      </c>
      <c r="AA10">
        <v>67975</v>
      </c>
      <c r="AB10" s="7">
        <f t="shared" si="5"/>
        <v>5.522792569810452E-5</v>
      </c>
      <c r="AC10" s="7">
        <f t="shared" si="12"/>
        <v>0.99994477207430188</v>
      </c>
      <c r="AD10">
        <v>54498</v>
      </c>
      <c r="AE10" s="7">
        <f t="shared" si="10"/>
        <v>4.4278212500114753E-5</v>
      </c>
      <c r="AF10" s="7">
        <f t="shared" si="11"/>
        <v>0.99995572178749992</v>
      </c>
    </row>
    <row r="11" spans="1:32" x14ac:dyDescent="0.25">
      <c r="A11">
        <v>19</v>
      </c>
      <c r="B11">
        <v>5</v>
      </c>
      <c r="C11">
        <v>1</v>
      </c>
      <c r="D11">
        <v>3</v>
      </c>
      <c r="E11" s="3"/>
      <c r="K11">
        <v>7253780271</v>
      </c>
      <c r="R11" s="5">
        <v>2578486811</v>
      </c>
      <c r="S11" s="7">
        <f>R11/K11</f>
        <v>0.3554680062902611</v>
      </c>
      <c r="T11" s="7">
        <f t="shared" si="14"/>
        <v>0.6445319937097389</v>
      </c>
      <c r="U11" t="s">
        <v>15</v>
      </c>
      <c r="X11">
        <v>2578486811</v>
      </c>
      <c r="Y11" s="7">
        <f>X11/K11</f>
        <v>0.3554680062902611</v>
      </c>
      <c r="Z11" s="7">
        <f t="shared" si="9"/>
        <v>0.6445319937097389</v>
      </c>
      <c r="AA11">
        <v>1178253323</v>
      </c>
      <c r="AB11" s="7">
        <f>AA11/K11</f>
        <v>0.16243300444466965</v>
      </c>
      <c r="AC11" s="7">
        <f t="shared" si="12"/>
        <v>0.83756699555533032</v>
      </c>
      <c r="AD11">
        <v>479167250</v>
      </c>
      <c r="AE11" s="7">
        <f>AD11/K11</f>
        <v>6.605759095235765E-2</v>
      </c>
      <c r="AF11" s="7">
        <f t="shared" si="11"/>
        <v>0.93394240904764236</v>
      </c>
    </row>
    <row r="12" spans="1:32" x14ac:dyDescent="0.25">
      <c r="A12">
        <v>20</v>
      </c>
      <c r="C12" s="9">
        <v>0</v>
      </c>
      <c r="D12" s="9">
        <v>4</v>
      </c>
      <c r="E12" s="3"/>
      <c r="Y12" s="7"/>
      <c r="Z12" s="7"/>
      <c r="AA12">
        <v>23449292471</v>
      </c>
      <c r="AD12">
        <v>6663330430</v>
      </c>
      <c r="AE12" s="7">
        <f>AD12/AA12</f>
        <v>0.28415912498172874</v>
      </c>
      <c r="AF12" s="7">
        <f t="shared" si="11"/>
        <v>0.71584087501827121</v>
      </c>
    </row>
    <row r="13" spans="1:32" x14ac:dyDescent="0.25">
      <c r="A13">
        <v>21</v>
      </c>
      <c r="B13">
        <v>5</v>
      </c>
      <c r="C13">
        <v>4</v>
      </c>
      <c r="D13">
        <v>1</v>
      </c>
      <c r="H13">
        <v>71803641</v>
      </c>
      <c r="K13">
        <v>65493581</v>
      </c>
      <c r="L13" s="7">
        <f>K13/H13</f>
        <v>0.91212061237953102</v>
      </c>
      <c r="R13" s="5">
        <v>22295778</v>
      </c>
      <c r="S13" s="7">
        <f>R13/H13</f>
        <v>0.3105104099108289</v>
      </c>
      <c r="T13" s="7">
        <f t="shared" si="14"/>
        <v>0.6894895900891711</v>
      </c>
      <c r="U13" s="8"/>
      <c r="X13">
        <v>23657130</v>
      </c>
      <c r="Y13" s="7">
        <f t="shared" ref="Y13" si="15">X13/K13</f>
        <v>0.36121295612160831</v>
      </c>
      <c r="Z13" s="7">
        <f t="shared" si="9"/>
        <v>0.63878704387839169</v>
      </c>
      <c r="AA13">
        <v>3043107</v>
      </c>
      <c r="AB13" s="7">
        <f t="shared" ref="AB13" si="16">AA13/K13</f>
        <v>4.6464202346791821E-2</v>
      </c>
      <c r="AC13" s="7">
        <f t="shared" ref="AC13" si="17">1-AB13</f>
        <v>0.95353579765320817</v>
      </c>
      <c r="AD13">
        <v>756202</v>
      </c>
      <c r="AE13" s="7">
        <f>AD13/K13</f>
        <v>1.1546200229912608E-2</v>
      </c>
      <c r="AF13" s="7">
        <f t="shared" si="11"/>
        <v>0.9884537997700874</v>
      </c>
    </row>
    <row r="14" spans="1:32" x14ac:dyDescent="0.25">
      <c r="A14">
        <v>22</v>
      </c>
      <c r="B14">
        <v>5</v>
      </c>
      <c r="C14">
        <v>3</v>
      </c>
      <c r="D14">
        <v>2</v>
      </c>
      <c r="AA14">
        <v>1575034</v>
      </c>
      <c r="AD14">
        <v>690401</v>
      </c>
      <c r="AE14" s="7">
        <f>AD14/AA14</f>
        <v>0.43834037868388875</v>
      </c>
      <c r="AF14" s="7">
        <f t="shared" si="11"/>
        <v>0.56165962131611125</v>
      </c>
    </row>
    <row r="15" spans="1:32" x14ac:dyDescent="0.25">
      <c r="A15">
        <v>23</v>
      </c>
      <c r="B15">
        <v>5</v>
      </c>
      <c r="C15">
        <v>2</v>
      </c>
      <c r="D15">
        <v>3</v>
      </c>
    </row>
    <row r="16" spans="1:32" x14ac:dyDescent="0.25">
      <c r="A16">
        <v>24</v>
      </c>
      <c r="C16">
        <v>1</v>
      </c>
      <c r="D16">
        <v>4</v>
      </c>
    </row>
    <row r="17" spans="1:11" x14ac:dyDescent="0.25">
      <c r="A17">
        <v>25</v>
      </c>
      <c r="C17">
        <v>0</v>
      </c>
      <c r="D17">
        <v>5</v>
      </c>
    </row>
    <row r="18" spans="1:11" x14ac:dyDescent="0.25">
      <c r="A18">
        <v>26</v>
      </c>
      <c r="C18">
        <v>4</v>
      </c>
      <c r="D18">
        <v>2</v>
      </c>
    </row>
    <row r="19" spans="1:11" x14ac:dyDescent="0.25">
      <c r="A19">
        <v>27</v>
      </c>
      <c r="C19">
        <v>3</v>
      </c>
      <c r="D19">
        <v>3</v>
      </c>
    </row>
    <row r="20" spans="1:11" x14ac:dyDescent="0.25">
      <c r="A20">
        <v>28</v>
      </c>
      <c r="C20">
        <v>2</v>
      </c>
      <c r="D20">
        <v>4</v>
      </c>
    </row>
    <row r="21" spans="1:11" x14ac:dyDescent="0.25">
      <c r="A21">
        <v>29</v>
      </c>
      <c r="C21">
        <v>1</v>
      </c>
      <c r="D21">
        <v>5</v>
      </c>
    </row>
    <row r="22" spans="1:11" x14ac:dyDescent="0.25">
      <c r="A22">
        <v>30</v>
      </c>
      <c r="C22">
        <v>0</v>
      </c>
      <c r="D22">
        <v>6</v>
      </c>
    </row>
    <row r="23" spans="1:11" x14ac:dyDescent="0.25">
      <c r="A23">
        <v>31</v>
      </c>
      <c r="C23">
        <v>4</v>
      </c>
      <c r="D23">
        <v>3</v>
      </c>
    </row>
    <row r="24" spans="1:11" x14ac:dyDescent="0.25">
      <c r="A24">
        <v>32</v>
      </c>
      <c r="C24">
        <v>3</v>
      </c>
      <c r="D24">
        <v>4</v>
      </c>
      <c r="K24" s="7"/>
    </row>
  </sheetData>
  <conditionalFormatting sqref="F1:F1048576">
    <cfRule type="cellIs" dxfId="4" priority="8" operator="lessThan">
      <formula>$E1</formula>
    </cfRule>
  </conditionalFormatting>
  <conditionalFormatting sqref="H1:H1048576">
    <cfRule type="cellIs" dxfId="3" priority="7" operator="lessThan">
      <formula>$F1</formula>
    </cfRule>
  </conditionalFormatting>
  <conditionalFormatting sqref="K1:K23 K25:K1048576">
    <cfRule type="cellIs" dxfId="2" priority="6" operator="lessThan">
      <formula>$H1</formula>
    </cfRule>
  </conditionalFormatting>
  <conditionalFormatting sqref="U1:U1048576">
    <cfRule type="cellIs" dxfId="1" priority="2" operator="lessThan">
      <formula>$R1</formula>
    </cfRule>
  </conditionalFormatting>
  <conditionalFormatting sqref="X6">
    <cfRule type="cellIs" dxfId="0" priority="1" operator="lessThan">
      <formula>$R6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T11" sqref="T11"/>
    </sheetView>
  </sheetViews>
  <sheetFormatPr defaultRowHeight="15" x14ac:dyDescent="0.25"/>
  <cols>
    <col min="6" max="6" width="12" bestFit="1" customWidth="1"/>
    <col min="7" max="7" width="11.140625" customWidth="1"/>
    <col min="8" max="8" width="10" customWidth="1"/>
    <col min="9" max="9" width="12" bestFit="1" customWidth="1"/>
    <col min="10" max="10" width="9.140625" style="7"/>
    <col min="12" max="12" width="12" bestFit="1" customWidth="1"/>
    <col min="13" max="13" width="8.140625" style="7" bestFit="1" customWidth="1"/>
    <col min="15" max="15" width="11" bestFit="1" customWidth="1"/>
    <col min="16" max="16" width="8.140625" style="7" bestFit="1" customWidth="1"/>
    <col min="17" max="17" width="11.140625" style="14" bestFit="1" customWidth="1"/>
    <col min="18" max="18" width="11" bestFit="1" customWidth="1"/>
    <col min="19" max="19" width="6.140625" style="11" bestFit="1" customWidth="1"/>
  </cols>
  <sheetData>
    <row r="1" spans="1:21" x14ac:dyDescent="0.25">
      <c r="G1" s="16" t="s">
        <v>21</v>
      </c>
      <c r="H1" s="16"/>
      <c r="K1" t="s">
        <v>21</v>
      </c>
      <c r="N1" t="s">
        <v>21</v>
      </c>
    </row>
    <row r="2" spans="1:21" ht="75" x14ac:dyDescent="0.25">
      <c r="A2" s="1" t="s">
        <v>0</v>
      </c>
      <c r="B2" s="1" t="s">
        <v>13</v>
      </c>
      <c r="C2" s="1" t="s">
        <v>28</v>
      </c>
      <c r="D2" s="1" t="s">
        <v>18</v>
      </c>
      <c r="E2" s="1" t="s">
        <v>19</v>
      </c>
      <c r="F2" s="1" t="s">
        <v>24</v>
      </c>
      <c r="G2" s="1" t="s">
        <v>22</v>
      </c>
      <c r="H2" s="1" t="s">
        <v>23</v>
      </c>
      <c r="I2" s="1" t="s">
        <v>25</v>
      </c>
      <c r="J2" s="12" t="s">
        <v>3</v>
      </c>
      <c r="K2" s="1" t="s">
        <v>23</v>
      </c>
      <c r="L2" s="1" t="s">
        <v>16</v>
      </c>
      <c r="M2" s="12" t="s">
        <v>3</v>
      </c>
      <c r="N2" s="1" t="s">
        <v>23</v>
      </c>
      <c r="O2" s="1" t="s">
        <v>27</v>
      </c>
      <c r="P2" s="12" t="s">
        <v>3</v>
      </c>
      <c r="Q2" s="15" t="s">
        <v>23</v>
      </c>
      <c r="R2" s="1" t="s">
        <v>29</v>
      </c>
      <c r="S2" s="13" t="s">
        <v>3</v>
      </c>
      <c r="T2" s="1" t="s">
        <v>23</v>
      </c>
      <c r="U2" s="1" t="s">
        <v>30</v>
      </c>
    </row>
    <row r="3" spans="1:21" x14ac:dyDescent="0.25">
      <c r="A3">
        <v>9</v>
      </c>
      <c r="B3">
        <v>7</v>
      </c>
      <c r="D3">
        <v>1</v>
      </c>
      <c r="E3">
        <v>1</v>
      </c>
      <c r="F3" s="10">
        <v>591082</v>
      </c>
      <c r="G3" s="8">
        <v>0.41</v>
      </c>
      <c r="H3" s="8">
        <v>1.02</v>
      </c>
      <c r="I3" s="10">
        <v>43994</v>
      </c>
      <c r="J3" s="7">
        <f>I3/F3</f>
        <v>7.4429605367783147E-2</v>
      </c>
      <c r="L3" s="10">
        <v>22039</v>
      </c>
      <c r="M3" s="7">
        <f t="shared" ref="M3:M5" si="0">L3/F3</f>
        <v>3.7285858814851407E-2</v>
      </c>
    </row>
    <row r="4" spans="1:21" x14ac:dyDescent="0.25">
      <c r="A4">
        <v>10</v>
      </c>
      <c r="B4">
        <v>7</v>
      </c>
      <c r="D4">
        <v>0</v>
      </c>
      <c r="E4">
        <v>2</v>
      </c>
      <c r="F4" s="10">
        <v>1318134</v>
      </c>
      <c r="G4">
        <v>0.92</v>
      </c>
      <c r="H4" s="8">
        <v>0.65</v>
      </c>
      <c r="I4" s="10">
        <v>108541</v>
      </c>
      <c r="J4" s="7">
        <f>I4/F4</f>
        <v>8.2344435391242463E-2</v>
      </c>
      <c r="L4" s="10">
        <v>106890</v>
      </c>
      <c r="M4" s="7">
        <f t="shared" si="0"/>
        <v>8.1091907196081739E-2</v>
      </c>
    </row>
    <row r="5" spans="1:21" x14ac:dyDescent="0.25">
      <c r="A5">
        <v>12</v>
      </c>
      <c r="B5">
        <v>6</v>
      </c>
      <c r="C5">
        <v>3</v>
      </c>
      <c r="D5">
        <v>3</v>
      </c>
      <c r="E5">
        <v>0</v>
      </c>
      <c r="F5" s="10">
        <v>12946878</v>
      </c>
      <c r="G5">
        <v>5.98</v>
      </c>
      <c r="H5">
        <v>4.74</v>
      </c>
      <c r="I5" s="10">
        <v>12946878</v>
      </c>
      <c r="J5" s="7">
        <f>I5/F5</f>
        <v>1</v>
      </c>
      <c r="L5" s="10">
        <v>8808760</v>
      </c>
      <c r="M5" s="7">
        <f t="shared" si="0"/>
        <v>0.68037715347282957</v>
      </c>
      <c r="O5" s="10">
        <v>3357199</v>
      </c>
      <c r="P5" s="7">
        <f t="shared" ref="P5" si="1">O5/F5</f>
        <v>0.2593056797167626</v>
      </c>
    </row>
    <row r="6" spans="1:21" x14ac:dyDescent="0.25">
      <c r="A6">
        <v>13</v>
      </c>
      <c r="B6">
        <v>6</v>
      </c>
      <c r="C6">
        <v>1</v>
      </c>
      <c r="D6">
        <v>2</v>
      </c>
      <c r="E6">
        <v>1</v>
      </c>
      <c r="F6" s="10">
        <v>38797257889</v>
      </c>
      <c r="H6">
        <v>9163.7900000000009</v>
      </c>
      <c r="I6" s="10">
        <v>20479209745</v>
      </c>
      <c r="J6" s="7">
        <f>I6/F6</f>
        <v>0.52785198901405794</v>
      </c>
      <c r="K6">
        <v>5061.0724835999999</v>
      </c>
      <c r="L6" s="10">
        <v>20151823970</v>
      </c>
      <c r="M6" s="7">
        <f>L6/F6</f>
        <v>0.51941361494296612</v>
      </c>
      <c r="N6">
        <v>4840.8443626999997</v>
      </c>
      <c r="O6" s="10">
        <v>1813309790</v>
      </c>
      <c r="P6" s="7">
        <f>O6/F6</f>
        <v>4.6738091521517533E-2</v>
      </c>
      <c r="Q6" s="14">
        <f>2*439.0024394</f>
        <v>878.00487880000003</v>
      </c>
      <c r="R6">
        <v>1053905476</v>
      </c>
      <c r="S6" s="11">
        <f>R6/F6</f>
        <v>2.7164432058967982E-2</v>
      </c>
      <c r="T6">
        <f>2* 279.6106958</f>
        <v>559.22139159999995</v>
      </c>
      <c r="U6">
        <f>2*293.5701238</f>
        <v>587.14024759999995</v>
      </c>
    </row>
    <row r="7" spans="1:21" x14ac:dyDescent="0.25">
      <c r="A7">
        <v>14</v>
      </c>
      <c r="B7">
        <v>7</v>
      </c>
      <c r="D7">
        <v>1</v>
      </c>
      <c r="E7">
        <v>2</v>
      </c>
    </row>
    <row r="8" spans="1:21" x14ac:dyDescent="0.25">
      <c r="A8">
        <v>15</v>
      </c>
      <c r="B8">
        <v>7</v>
      </c>
      <c r="D8" s="9">
        <v>0</v>
      </c>
      <c r="E8" s="9">
        <v>3</v>
      </c>
    </row>
    <row r="9" spans="1:21" x14ac:dyDescent="0.25">
      <c r="A9">
        <v>16</v>
      </c>
      <c r="B9" t="s">
        <v>26</v>
      </c>
      <c r="D9">
        <v>4</v>
      </c>
      <c r="E9">
        <v>0</v>
      </c>
    </row>
    <row r="10" spans="1:21" x14ac:dyDescent="0.25">
      <c r="A10">
        <v>17</v>
      </c>
      <c r="B10">
        <v>6</v>
      </c>
      <c r="C10">
        <v>2</v>
      </c>
      <c r="D10">
        <v>3</v>
      </c>
      <c r="E10">
        <v>1</v>
      </c>
      <c r="N10">
        <v>40000</v>
      </c>
    </row>
    <row r="11" spans="1:21" x14ac:dyDescent="0.25">
      <c r="A11">
        <v>18</v>
      </c>
      <c r="B11">
        <v>7</v>
      </c>
      <c r="D11">
        <v>2</v>
      </c>
      <c r="E11">
        <v>2</v>
      </c>
      <c r="N11">
        <v>40000</v>
      </c>
      <c r="T11" t="s">
        <v>31</v>
      </c>
    </row>
    <row r="12" spans="1:21" x14ac:dyDescent="0.25">
      <c r="A12">
        <v>19</v>
      </c>
      <c r="B12">
        <v>7</v>
      </c>
      <c r="D12">
        <v>1</v>
      </c>
      <c r="E12">
        <v>3</v>
      </c>
      <c r="N12">
        <v>688.13549680000006</v>
      </c>
    </row>
    <row r="13" spans="1:21" x14ac:dyDescent="0.25">
      <c r="A13">
        <v>20</v>
      </c>
      <c r="D13" s="9">
        <v>0</v>
      </c>
      <c r="E13" s="9">
        <v>4</v>
      </c>
    </row>
    <row r="14" spans="1:21" x14ac:dyDescent="0.25">
      <c r="A14">
        <v>21</v>
      </c>
      <c r="B14">
        <v>6</v>
      </c>
      <c r="D14">
        <v>4</v>
      </c>
      <c r="E14">
        <v>1</v>
      </c>
      <c r="N14">
        <f>62319.1392673+32571</f>
        <v>94890.139267299994</v>
      </c>
    </row>
    <row r="15" spans="1:21" x14ac:dyDescent="0.25">
      <c r="A15">
        <v>22</v>
      </c>
      <c r="D15">
        <v>3</v>
      </c>
      <c r="E15">
        <v>2</v>
      </c>
    </row>
    <row r="16" spans="1:21" x14ac:dyDescent="0.25">
      <c r="A16">
        <v>23</v>
      </c>
      <c r="D16">
        <v>2</v>
      </c>
      <c r="E16">
        <v>3</v>
      </c>
    </row>
    <row r="17" spans="1:5" x14ac:dyDescent="0.25">
      <c r="A17">
        <v>24</v>
      </c>
      <c r="D17">
        <v>1</v>
      </c>
      <c r="E17">
        <v>4</v>
      </c>
    </row>
    <row r="18" spans="1:5" x14ac:dyDescent="0.25">
      <c r="A18">
        <v>25</v>
      </c>
      <c r="D18">
        <v>0</v>
      </c>
      <c r="E18">
        <v>5</v>
      </c>
    </row>
    <row r="19" spans="1:5" x14ac:dyDescent="0.25">
      <c r="A19">
        <v>26</v>
      </c>
      <c r="D19">
        <v>4</v>
      </c>
      <c r="E19">
        <v>2</v>
      </c>
    </row>
    <row r="20" spans="1:5" x14ac:dyDescent="0.25">
      <c r="A20">
        <v>27</v>
      </c>
      <c r="D20">
        <v>3</v>
      </c>
      <c r="E20">
        <v>3</v>
      </c>
    </row>
    <row r="21" spans="1:5" x14ac:dyDescent="0.25">
      <c r="A21">
        <v>28</v>
      </c>
      <c r="D21">
        <v>2</v>
      </c>
      <c r="E21">
        <v>4</v>
      </c>
    </row>
    <row r="22" spans="1:5" x14ac:dyDescent="0.25">
      <c r="A22">
        <v>29</v>
      </c>
      <c r="D22">
        <v>1</v>
      </c>
      <c r="E22">
        <v>5</v>
      </c>
    </row>
    <row r="23" spans="1:5" x14ac:dyDescent="0.25">
      <c r="A23">
        <v>30</v>
      </c>
      <c r="D23">
        <v>0</v>
      </c>
      <c r="E23">
        <v>6</v>
      </c>
    </row>
    <row r="24" spans="1:5" x14ac:dyDescent="0.25">
      <c r="A24">
        <v>31</v>
      </c>
      <c r="D24">
        <v>4</v>
      </c>
      <c r="E24">
        <v>3</v>
      </c>
    </row>
    <row r="25" spans="1:5" x14ac:dyDescent="0.25">
      <c r="A25">
        <v>32</v>
      </c>
      <c r="D25">
        <v>3</v>
      </c>
      <c r="E25">
        <v>4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defaultRowHeight="15" x14ac:dyDescent="0.25"/>
  <sheetData>
    <row r="1" spans="1:9" x14ac:dyDescent="0.25">
      <c r="A1">
        <f>14*4*3</f>
        <v>168</v>
      </c>
      <c r="B1">
        <v>7</v>
      </c>
      <c r="C1">
        <v>1</v>
      </c>
      <c r="D1">
        <f>B1*C1</f>
        <v>7</v>
      </c>
      <c r="E1">
        <f>A1/20</f>
        <v>8.4</v>
      </c>
      <c r="G1">
        <f>ABS(B1-E1)*C1</f>
        <v>1.4000000000000004</v>
      </c>
    </row>
    <row r="2" spans="1:9" x14ac:dyDescent="0.25">
      <c r="A2">
        <f>SUM(D:D)</f>
        <v>168</v>
      </c>
      <c r="B2">
        <v>8</v>
      </c>
      <c r="C2">
        <v>10</v>
      </c>
      <c r="D2">
        <f>B2*C2</f>
        <v>80</v>
      </c>
      <c r="G2">
        <f>ABS(B2-E1)*C2</f>
        <v>4.0000000000000036</v>
      </c>
    </row>
    <row r="3" spans="1:9" x14ac:dyDescent="0.25">
      <c r="B3">
        <v>9</v>
      </c>
      <c r="C3">
        <v>9</v>
      </c>
      <c r="D3">
        <f>B3*C3</f>
        <v>81</v>
      </c>
      <c r="G3">
        <f>ABS(B3-E1)*C3</f>
        <v>5.3999999999999968</v>
      </c>
      <c r="I3">
        <f>SUM(G:G)/20</f>
        <v>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Ripoll</cp:lastModifiedBy>
  <dcterms:created xsi:type="dcterms:W3CDTF">2014-11-11T09:56:36Z</dcterms:created>
  <dcterms:modified xsi:type="dcterms:W3CDTF">2015-06-12T08:19:55Z</dcterms:modified>
</cp:coreProperties>
</file>