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D2C8EECE-38BC-44CA-AB49-5B20C0DC0942}" xr6:coauthVersionLast="47" xr6:coauthVersionMax="47" xr10:uidLastSave="{00000000-0000-0000-0000-000000000000}"/>
  <bookViews>
    <workbookView xWindow="240" yWindow="105" windowWidth="14805" windowHeight="8010" activeTab="7" xr2:uid="{00000000-000D-0000-FFFF-FFFF00000000}"/>
  </bookViews>
  <sheets>
    <sheet name="BP Ativo" sheetId="1" r:id="rId1"/>
    <sheet name="BP Passivo" sheetId="2" r:id="rId2"/>
    <sheet name="DRE" sheetId="3" r:id="rId3"/>
    <sheet name="DRA" sheetId="4" r:id="rId4"/>
    <sheet name="FC" sheetId="5" r:id="rId5"/>
    <sheet name="DMPL" sheetId="6" r:id="rId6"/>
    <sheet name="DVA" sheetId="7" r:id="rId7"/>
    <sheet name="Questões  BP 19-3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8" l="1"/>
  <c r="D21" i="8"/>
  <c r="D22" i="8"/>
  <c r="D19" i="8"/>
  <c r="D18" i="8"/>
  <c r="E16" i="8"/>
  <c r="D16" i="8"/>
  <c r="E15" i="8"/>
  <c r="E17" i="8"/>
  <c r="D17" i="8"/>
  <c r="D15" i="8"/>
  <c r="E23" i="8"/>
  <c r="E24" i="8"/>
  <c r="E25" i="8"/>
  <c r="E26" i="8"/>
  <c r="E27" i="8"/>
  <c r="E14" i="8"/>
  <c r="E13" i="8"/>
  <c r="E12" i="8"/>
  <c r="E10" i="8"/>
  <c r="D12" i="8"/>
  <c r="E11" i="8"/>
  <c r="D10" i="8"/>
  <c r="E9" i="8"/>
  <c r="D9" i="8"/>
  <c r="G2" i="1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F3" i="1"/>
  <c r="D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3" i="2"/>
  <c r="D2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" i="1"/>
  <c r="D4" i="1"/>
  <c r="D6" i="1"/>
  <c r="D7" i="1"/>
  <c r="D8" i="1"/>
  <c r="D9" i="1"/>
  <c r="D10" i="1"/>
  <c r="D11" i="1"/>
  <c r="D3" i="1"/>
  <c r="D27" i="8"/>
  <c r="D26" i="8"/>
  <c r="D25" i="8"/>
  <c r="D24" i="8"/>
  <c r="D23" i="8"/>
  <c r="D14" i="8"/>
  <c r="D13" i="8"/>
  <c r="D11" i="8"/>
</calcChain>
</file>

<file path=xl/sharedStrings.xml><?xml version="1.0" encoding="utf-8"?>
<sst xmlns="http://schemas.openxmlformats.org/spreadsheetml/2006/main" count="1781" uniqueCount="1137">
  <si>
    <t> Conta </t>
  </si>
  <si>
    <t> Descrição </t>
  </si>
  <si>
    <t> 31/12/2023 </t>
  </si>
  <si>
    <t>AV%</t>
  </si>
  <si>
    <t> 31/12/2022 </t>
  </si>
  <si>
    <t>AH%</t>
  </si>
  <si>
    <t>Legenda</t>
  </si>
  <si>
    <t> 1 </t>
  </si>
  <si>
    <t> Ativo Total </t>
  </si>
  <si>
    <t> 1.01 </t>
  </si>
  <si>
    <t> Ativo Circulante </t>
  </si>
  <si>
    <t> 3.773.385 </t>
  </si>
  <si>
    <t>Questões  BP 19-3</t>
  </si>
  <si>
    <t> 1.01.01 </t>
  </si>
  <si>
    <t> Caixa e Equivalentes de Caixa </t>
  </si>
  <si>
    <t> 647.517 </t>
  </si>
  <si>
    <t> 1.01.02 </t>
  </si>
  <si>
    <t> Aplicações Financeiras </t>
  </si>
  <si>
    <t> 0 </t>
  </si>
  <si>
    <t> 1.01.02.01 </t>
  </si>
  <si>
    <t> Aplicações Financeiras Avaliadas a Valor Justo através do Resultado </t>
  </si>
  <si>
    <t> 1.01.02.01.01 </t>
  </si>
  <si>
    <t> Títulos para Negociação </t>
  </si>
  <si>
    <t> 1.01.02.01.02 </t>
  </si>
  <si>
    <t> Títulos Designados a Valor Justo </t>
  </si>
  <si>
    <t> 1.01.02.02 </t>
  </si>
  <si>
    <t> Aplicações Financeiras Avaliadas a Valor Justo através de Outros Resultados Abrangentes </t>
  </si>
  <si>
    <t> 1.01.02.03 </t>
  </si>
  <si>
    <t> Aplicações Financeiras Avaliadas ao Custo Amortizado </t>
  </si>
  <si>
    <t> 1.01.03 </t>
  </si>
  <si>
    <t> Contas a Receber </t>
  </si>
  <si>
    <t> 1.111.694 </t>
  </si>
  <si>
    <t> 1.01.03.01 </t>
  </si>
  <si>
    <t> Clientes </t>
  </si>
  <si>
    <t> 883.735 </t>
  </si>
  <si>
    <t> 1.01.03.02 </t>
  </si>
  <si>
    <t> Outras Contas a Receber </t>
  </si>
  <si>
    <t> 1.01.04 </t>
  </si>
  <si>
    <t> Estoques </t>
  </si>
  <si>
    <t> 997.680 </t>
  </si>
  <si>
    <t> 1.381.573 </t>
  </si>
  <si>
    <t> 1.01.05 </t>
  </si>
  <si>
    <t> Ativos Biológicos </t>
  </si>
  <si>
    <t> 1.01.06 </t>
  </si>
  <si>
    <t> Tributos a Recuperar </t>
  </si>
  <si>
    <t> 227.725 </t>
  </si>
  <si>
    <t> 356.175 </t>
  </si>
  <si>
    <t> 1.01.06.01 </t>
  </si>
  <si>
    <t> Tributos Correntes a Recuperar </t>
  </si>
  <si>
    <t> 1.01.07 </t>
  </si>
  <si>
    <t> Despesas Antecipadas </t>
  </si>
  <si>
    <t> 39.515 </t>
  </si>
  <si>
    <t> 44.283 </t>
  </si>
  <si>
    <t> 1.01.07.01 </t>
  </si>
  <si>
    <t> 39.085 </t>
  </si>
  <si>
    <t> 1.01.07.02 </t>
  </si>
  <si>
    <t> Despesas Antecipadas com Propaganda </t>
  </si>
  <si>
    <t> 5.198 </t>
  </si>
  <si>
    <t> 1.01.08 </t>
  </si>
  <si>
    <t> Outros Ativos Circulantes </t>
  </si>
  <si>
    <t> 128.415 </t>
  </si>
  <si>
    <t> 232.143 </t>
  </si>
  <si>
    <t> 1.01.08.01 </t>
  </si>
  <si>
    <t> Ativos Não-Correntes a Venda </t>
  </si>
  <si>
    <t> 1.01.08.02 </t>
  </si>
  <si>
    <t> Ativos de Operações Descontinuadas </t>
  </si>
  <si>
    <t> 1.01.08.03 </t>
  </si>
  <si>
    <t> Outros </t>
  </si>
  <si>
    <t> 1.01.08.03.01 </t>
  </si>
  <si>
    <t> Adiantamento Fornecedores </t>
  </si>
  <si>
    <t> 7.393 </t>
  </si>
  <si>
    <t> 12.595 </t>
  </si>
  <si>
    <t> 1.01.08.03.02 </t>
  </si>
  <si>
    <t> Contas a Receber Funcionários </t>
  </si>
  <si>
    <t> 12.503 </t>
  </si>
  <si>
    <t> 2.691 </t>
  </si>
  <si>
    <t> 1.01.08.03.03 </t>
  </si>
  <si>
    <t> Ganhos não Realizados em Operações com Derivativos </t>
  </si>
  <si>
    <t> 1.01.08.03.04 </t>
  </si>
  <si>
    <t> Contas a Receber de Venda de Controlada </t>
  </si>
  <si>
    <t> 48.527 </t>
  </si>
  <si>
    <t> 130.751 </t>
  </si>
  <si>
    <t> 1.01.08.03.05 </t>
  </si>
  <si>
    <t> Outros Ativos </t>
  </si>
  <si>
    <t> 59.992 </t>
  </si>
  <si>
    <t> 86.106 </t>
  </si>
  <si>
    <t> 1.02 </t>
  </si>
  <si>
    <t> Ativo Não Circulante </t>
  </si>
  <si>
    <t> 3.127.794 </t>
  </si>
  <si>
    <t> 4.726.295 </t>
  </si>
  <si>
    <t> 1.02.01 </t>
  </si>
  <si>
    <t> Ativo Realizável a Longo Prazo </t>
  </si>
  <si>
    <t> 416.800 </t>
  </si>
  <si>
    <t> 427.892 </t>
  </si>
  <si>
    <t> 1.02.01.01 </t>
  </si>
  <si>
    <t> 11.898 </t>
  </si>
  <si>
    <t> 15.449 </t>
  </si>
  <si>
    <t> 1.02.01.01.01 </t>
  </si>
  <si>
    <t> 1.02.01.02 </t>
  </si>
  <si>
    <t> 1.02.01.03 </t>
  </si>
  <si>
    <t> 1.02.01.04 </t>
  </si>
  <si>
    <t> 43 </t>
  </si>
  <si>
    <t> 1.02.01.04.01 </t>
  </si>
  <si>
    <t> 1.02.01.04.02 </t>
  </si>
  <si>
    <t> 1.02.01.05 </t>
  </si>
  <si>
    <t> 1.02.01.06 </t>
  </si>
  <si>
    <t> 1.02.01.07 </t>
  </si>
  <si>
    <t> Tributos Diferidos </t>
  </si>
  <si>
    <t> 259.202 </t>
  </si>
  <si>
    <t> 53.249 </t>
  </si>
  <si>
    <t> 1.02.01.07.01 </t>
  </si>
  <si>
    <t> Imposto de Renda e Contribuição Social Diferidos </t>
  </si>
  <si>
    <t> 1.02.01.08 </t>
  </si>
  <si>
    <t> 1.02.01.09 </t>
  </si>
  <si>
    <t> Créditos com Partes Relacionadas </t>
  </si>
  <si>
    <t> 1.02.01.09.01 </t>
  </si>
  <si>
    <t> Créditos com Coligadas </t>
  </si>
  <si>
    <t> 1.02.01.09.03 </t>
  </si>
  <si>
    <t> Créditos com Controladores </t>
  </si>
  <si>
    <t> 1.02.01.09.04 </t>
  </si>
  <si>
    <t> Créditos com Outras Partes Relacionadas </t>
  </si>
  <si>
    <t> 1.02.01.10 </t>
  </si>
  <si>
    <t> Outros Ativos Não Circulantes </t>
  </si>
  <si>
    <t> 145.700 </t>
  </si>
  <si>
    <t> 359.151 </t>
  </si>
  <si>
    <t> 1.02.01.10.01 </t>
  </si>
  <si>
    <t> 1.02.01.10.02 </t>
  </si>
  <si>
    <t> 1.02.01.10.03 </t>
  </si>
  <si>
    <t> Depósitos Judiciais e Cauções </t>
  </si>
  <si>
    <t> 31.336 </t>
  </si>
  <si>
    <t> 31.556 </t>
  </si>
  <si>
    <t> 1.02.01.10.04 </t>
  </si>
  <si>
    <t> 97.561 </t>
  </si>
  <si>
    <t> 92.339 </t>
  </si>
  <si>
    <t> 1.02.01.10.05 </t>
  </si>
  <si>
    <t> 218.572 </t>
  </si>
  <si>
    <t> 1.02.01.10.06 </t>
  </si>
  <si>
    <t> 16.803 </t>
  </si>
  <si>
    <t> 16.684 </t>
  </si>
  <si>
    <t> 1.02.02 </t>
  </si>
  <si>
    <t> Investimentos </t>
  </si>
  <si>
    <t> 627.905 </t>
  </si>
  <si>
    <t> 2.283.522 </t>
  </si>
  <si>
    <t> 1.02.02.01 </t>
  </si>
  <si>
    <t> Participações Societárias </t>
  </si>
  <si>
    <t> 2.283.320 </t>
  </si>
  <si>
    <t> 1.02.02.01.01 </t>
  </si>
  <si>
    <t> Participações em Coligadas </t>
  </si>
  <si>
    <t> 1.02.02.01.04 </t>
  </si>
  <si>
    <t> Participações em Controladas em Conjunto </t>
  </si>
  <si>
    <t> 1.02.02.01.05 </t>
  </si>
  <si>
    <t> Outros Investimentos </t>
  </si>
  <si>
    <t> 1.02.02.02 </t>
  </si>
  <si>
    <t> Propriedades para Investimento </t>
  </si>
  <si>
    <t> 202 </t>
  </si>
  <si>
    <t> 1.02.02.02.01 </t>
  </si>
  <si>
    <t> Outras Participações Societárias </t>
  </si>
  <si>
    <t> 1.02.03 </t>
  </si>
  <si>
    <t> Imobilizado </t>
  </si>
  <si>
    <t> 1.585.384 </t>
  </si>
  <si>
    <t> 1.427.237 </t>
  </si>
  <si>
    <t> 1.02.03.01 </t>
  </si>
  <si>
    <t> Imobilizado em Operação </t>
  </si>
  <si>
    <t> 1.014.796 </t>
  </si>
  <si>
    <t> 699.846 </t>
  </si>
  <si>
    <t> 1.02.03.02 </t>
  </si>
  <si>
    <t> Direito de Uso em Arrendamento </t>
  </si>
  <si>
    <t> 173.190 </t>
  </si>
  <si>
    <t> 147.205 </t>
  </si>
  <si>
    <t> 1.02.03.02.01 </t>
  </si>
  <si>
    <t> Direito de Uso IFRS 16 </t>
  </si>
  <si>
    <t> 340.266 </t>
  </si>
  <si>
    <t> 281.903 </t>
  </si>
  <si>
    <t> 1.02.03.02.02 </t>
  </si>
  <si>
    <t> Depreciação Direito de Uso IFRS 16 </t>
  </si>
  <si>
    <t> -167.076 </t>
  </si>
  <si>
    <t> -134.698 </t>
  </si>
  <si>
    <t> 1.02.03.03 </t>
  </si>
  <si>
    <t> Imobilizado em Andamento </t>
  </si>
  <si>
    <t> 397.398 </t>
  </si>
  <si>
    <t> 580.186 </t>
  </si>
  <si>
    <t> 1.02.04 </t>
  </si>
  <si>
    <t> Intangível </t>
  </si>
  <si>
    <t> 497.705 </t>
  </si>
  <si>
    <t> 587.644 </t>
  </si>
  <si>
    <t> 1.02.04.01 </t>
  </si>
  <si>
    <t> Intangíveis </t>
  </si>
  <si>
    <t> 1.02.04.01.01 </t>
  </si>
  <si>
    <t> Contrato de Concessão </t>
  </si>
  <si>
    <t> 1.02.04.01.02 </t>
  </si>
  <si>
    <t> 1.02.04.02 </t>
  </si>
  <si>
    <t> Goodwill </t>
  </si>
  <si>
    <t> </t>
  </si>
  <si>
    <t> 2 </t>
  </si>
  <si>
    <t> Passivo Total </t>
  </si>
  <si>
    <t> 2.01 </t>
  </si>
  <si>
    <t> Passivo Circulante </t>
  </si>
  <si>
    <t> 985.107 </t>
  </si>
  <si>
    <t> 1494762 </t>
  </si>
  <si>
    <t> 2.01.01 </t>
  </si>
  <si>
    <t> Obrigações Sociais e Trabalhistas </t>
  </si>
  <si>
    <t> 73.901 </t>
  </si>
  <si>
    <t> 95.409 </t>
  </si>
  <si>
    <t> 2.01.01.01 </t>
  </si>
  <si>
    <t> Obrigações Sociais </t>
  </si>
  <si>
    <t> 13.011 </t>
  </si>
  <si>
    <t> 11.334 </t>
  </si>
  <si>
    <t> 2.01.01.02 </t>
  </si>
  <si>
    <t> Obrigações Trabalhistas </t>
  </si>
  <si>
    <t> 60.890 </t>
  </si>
  <si>
    <t> 84.075 </t>
  </si>
  <si>
    <t> 2.01.02 </t>
  </si>
  <si>
    <t> Fornecedores </t>
  </si>
  <si>
    <t> 395.067 </t>
  </si>
  <si>
    <t> 699.924 </t>
  </si>
  <si>
    <t> 2.01.02.01 </t>
  </si>
  <si>
    <t> Fornecedores Nacionais </t>
  </si>
  <si>
    <t> 327.885 </t>
  </si>
  <si>
    <t> 497.068 </t>
  </si>
  <si>
    <t> 2.01.02.02 </t>
  </si>
  <si>
    <t> Fornecedores Estrangeiros </t>
  </si>
  <si>
    <t> 67.182 </t>
  </si>
  <si>
    <t> 202.856 </t>
  </si>
  <si>
    <t> 2.01.03 </t>
  </si>
  <si>
    <t> Obrigações Fiscais </t>
  </si>
  <si>
    <t> 35.642 </t>
  </si>
  <si>
    <t> 43.568 </t>
  </si>
  <si>
    <t> 2.01.03.01 </t>
  </si>
  <si>
    <t> Obrigações Fiscais Federais </t>
  </si>
  <si>
    <t> 34.871 </t>
  </si>
  <si>
    <t> 42.597 </t>
  </si>
  <si>
    <t> 2.01.03.01.01 </t>
  </si>
  <si>
    <t> Imposto de Renda e Contribuição Social a Pagar </t>
  </si>
  <si>
    <t> 69 </t>
  </si>
  <si>
    <t> 8.013 </t>
  </si>
  <si>
    <t> 2.01.03.01.02 </t>
  </si>
  <si>
    <t> Outras Obrigações Fiscais </t>
  </si>
  <si>
    <t> 34.802 </t>
  </si>
  <si>
    <t> 34.584 </t>
  </si>
  <si>
    <t> 2.01.03.02 </t>
  </si>
  <si>
    <t> Obrigações Fiscais Estaduais </t>
  </si>
  <si>
    <t> 771 </t>
  </si>
  <si>
    <t> 971 </t>
  </si>
  <si>
    <t> 2.01.03.03 </t>
  </si>
  <si>
    <t> Obrigações Fiscais Municipais </t>
  </si>
  <si>
    <t> 2.01.04 </t>
  </si>
  <si>
    <t> Empréstimos e Financiamentos </t>
  </si>
  <si>
    <t> 127.437 </t>
  </si>
  <si>
    <t> 256.176 </t>
  </si>
  <si>
    <t> 2.01.04.01 </t>
  </si>
  <si>
    <t> 2.01.04.01.01 </t>
  </si>
  <si>
    <t> Em Moeda Nacional </t>
  </si>
  <si>
    <t> 15.082 </t>
  </si>
  <si>
    <t> 10.188 </t>
  </si>
  <si>
    <t> 2.01.04.01.02 </t>
  </si>
  <si>
    <t> Em Moeda Estrangeira </t>
  </si>
  <si>
    <t> 112.355 </t>
  </si>
  <si>
    <t> 245.988 </t>
  </si>
  <si>
    <t> 2.01.04.02 </t>
  </si>
  <si>
    <t> Debêntures </t>
  </si>
  <si>
    <t> 2.01.04.03 </t>
  </si>
  <si>
    <t> Financiamento por Arrendamento </t>
  </si>
  <si>
    <t> 2.01.05 </t>
  </si>
  <si>
    <t> Outras Obrigações </t>
  </si>
  <si>
    <t> 347.322 </t>
  </si>
  <si>
    <t> 393.074 </t>
  </si>
  <si>
    <t> 2.01.05.01 </t>
  </si>
  <si>
    <t> Passivos com Partes Relacionadas </t>
  </si>
  <si>
    <t> 2.01.05.01.01 </t>
  </si>
  <si>
    <t> Débitos com Coligadas </t>
  </si>
  <si>
    <t> 2.01.05.01.03 </t>
  </si>
  <si>
    <t> Débitos com Controladores </t>
  </si>
  <si>
    <t> 2.01.05.01.04 </t>
  </si>
  <si>
    <t> Débitos com Outras Partes Relacionadas </t>
  </si>
  <si>
    <t> 2.01.05.02 </t>
  </si>
  <si>
    <t> 2.01.05.02.01 </t>
  </si>
  <si>
    <t> Dividendos e JCP a Pagar </t>
  </si>
  <si>
    <t> 2.185 </t>
  </si>
  <si>
    <t> 2.472 </t>
  </si>
  <si>
    <t> 2.01.05.02.02 </t>
  </si>
  <si>
    <t> Dividendo Mínimo Obrigatório a Pagar </t>
  </si>
  <si>
    <t> 2.01.05.02.03 </t>
  </si>
  <si>
    <t> Obrigações por Pagamentos Baseados em Ações </t>
  </si>
  <si>
    <t> 2.01.05.02.04 </t>
  </si>
  <si>
    <t> Obrigações Negociadas de Controladas </t>
  </si>
  <si>
    <t> 2.01.05.02.05 </t>
  </si>
  <si>
    <t> Perdas não Realizadas em Operações com Derivativos </t>
  </si>
  <si>
    <t> 2.01.05.02.06 </t>
  </si>
  <si>
    <t> Provisões e Outras Obrigações </t>
  </si>
  <si>
    <t> 147.357 </t>
  </si>
  <si>
    <t> 137.727 </t>
  </si>
  <si>
    <t> 2.01.05.02.07 </t>
  </si>
  <si>
    <t> Passivo de Arrendamento IFRS 16 </t>
  </si>
  <si>
    <t> 34.859 </t>
  </si>
  <si>
    <t> 30.247 </t>
  </si>
  <si>
    <t> 2.01.05.02.08 </t>
  </si>
  <si>
    <t> Risco Sacado </t>
  </si>
  <si>
    <t> 159.889 </t>
  </si>
  <si>
    <t> 217.344 </t>
  </si>
  <si>
    <t> 2.01.05.02.09 </t>
  </si>
  <si>
    <t> Plano de Incentivo de Longo Prazo </t>
  </si>
  <si>
    <t> 3.032 </t>
  </si>
  <si>
    <t> 5.284 </t>
  </si>
  <si>
    <t> 2.01.05.02.10 </t>
  </si>
  <si>
    <t> Contas a Pagar pela Aquisição de Controlada </t>
  </si>
  <si>
    <t> 2.01.06 </t>
  </si>
  <si>
    <t> Provisões </t>
  </si>
  <si>
    <t> 5.738 </t>
  </si>
  <si>
    <t> 6.611 </t>
  </si>
  <si>
    <t> 2.01.06.01 </t>
  </si>
  <si>
    <t> Provisões Fiscais Previdenciárias Trabalhistas e Cíveis </t>
  </si>
  <si>
    <t> 2.01.06.01.01 </t>
  </si>
  <si>
    <t> Provisões Fiscais </t>
  </si>
  <si>
    <t> 2.01.06.01.02 </t>
  </si>
  <si>
    <t> Provisões Previdenciárias e Trabalhistas </t>
  </si>
  <si>
    <t> 2.01.06.01.03 </t>
  </si>
  <si>
    <t> Provisões para Benefícios a Empregados </t>
  </si>
  <si>
    <t> 2.01.06.01.04 </t>
  </si>
  <si>
    <t> Provisões Cíveis </t>
  </si>
  <si>
    <t> 2.01.06.02 </t>
  </si>
  <si>
    <t> Outras Provisões </t>
  </si>
  <si>
    <t> 2.01.06.02.01 </t>
  </si>
  <si>
    <t> Provisões para Garantias </t>
  </si>
  <si>
    <t> 2.01.06.02.02 </t>
  </si>
  <si>
    <t> Provisões para Reestruturação </t>
  </si>
  <si>
    <t> 2.01.06.02.03 </t>
  </si>
  <si>
    <t> Provisões para Passivos Ambientais e de Desativação </t>
  </si>
  <si>
    <t> 2.01.07 </t>
  </si>
  <si>
    <t> Passivos sobre Ativos Não-Correntes a Venda e Descontinuados </t>
  </si>
  <si>
    <t> 2.01.07.01 </t>
  </si>
  <si>
    <t> Passivos sobre Ativos Não-Correntes a Venda </t>
  </si>
  <si>
    <t> 2.01.07.02 </t>
  </si>
  <si>
    <t> Passivos sobre Ativos de Operações Descontinuadas </t>
  </si>
  <si>
    <t> 2.02 </t>
  </si>
  <si>
    <t> Passivo Não Circulante </t>
  </si>
  <si>
    <t> 1.614.815 </t>
  </si>
  <si>
    <t> 1.245.160 </t>
  </si>
  <si>
    <t> 2.02.01 </t>
  </si>
  <si>
    <t> 1.358.168 </t>
  </si>
  <si>
    <t> 1.019.075 </t>
  </si>
  <si>
    <t> 2.02.01.01 </t>
  </si>
  <si>
    <t> 2.02.01.01.01 </t>
  </si>
  <si>
    <t> 1.009.906 </t>
  </si>
  <si>
    <t> 2.02.01.01.02 </t>
  </si>
  <si>
    <t> 348.262 </t>
  </si>
  <si>
    <t> 2.02.01.02 </t>
  </si>
  <si>
    <t> 2.02.01.03 </t>
  </si>
  <si>
    <t> 2.02.02 </t>
  </si>
  <si>
    <t> 251.232 </t>
  </si>
  <si>
    <t> 217.907 </t>
  </si>
  <si>
    <t> 2.02.02.01 </t>
  </si>
  <si>
    <t> 2.02.02.01.01 </t>
  </si>
  <si>
    <t> 2.02.02.01.03 </t>
  </si>
  <si>
    <t> 2.02.02.01.04 </t>
  </si>
  <si>
    <t> 2.02.02.02 </t>
  </si>
  <si>
    <t> 2.02.02.02.01 </t>
  </si>
  <si>
    <t> 2.02.02.02.02 </t>
  </si>
  <si>
    <t> Adiantamento para Futuro Aumento de Capital </t>
  </si>
  <si>
    <t> 2.02.02.02.03 </t>
  </si>
  <si>
    <t> 2.02.02.02.04 </t>
  </si>
  <si>
    <t> Impostos a Pagar </t>
  </si>
  <si>
    <t> 1.181 </t>
  </si>
  <si>
    <t> 2.260 </t>
  </si>
  <si>
    <t> 2.02.02.02.05 </t>
  </si>
  <si>
    <t> 2.02.02.02.06 </t>
  </si>
  <si>
    <t> Parcelamento Tributário - Lei 11.941/09 </t>
  </si>
  <si>
    <t> 2.02.02.02.07 </t>
  </si>
  <si>
    <t> 14.500 </t>
  </si>
  <si>
    <t> 14.553 </t>
  </si>
  <si>
    <t> 2.02.02.02.08 </t>
  </si>
  <si>
    <t> 6.546 </t>
  </si>
  <si>
    <t> 5.293 </t>
  </si>
  <si>
    <t> 2.02.02.02.09 </t>
  </si>
  <si>
    <t> 150.126 </t>
  </si>
  <si>
    <t> 121.480 </t>
  </si>
  <si>
    <t> 2.02.02.02.10 </t>
  </si>
  <si>
    <t> 78.879 </t>
  </si>
  <si>
    <t> 74.321 </t>
  </si>
  <si>
    <t> 2.02.03 </t>
  </si>
  <si>
    <t> 206 </t>
  </si>
  <si>
    <t> 522 </t>
  </si>
  <si>
    <t> 2.02.03.01 </t>
  </si>
  <si>
    <t> 2.02.04 </t>
  </si>
  <si>
    <t> 5.209 </t>
  </si>
  <si>
    <t> 7.656 </t>
  </si>
  <si>
    <t> 2.02.04.01 </t>
  </si>
  <si>
    <t> 2.02.04.01.01 </t>
  </si>
  <si>
    <t> 25 </t>
  </si>
  <si>
    <t> 23 </t>
  </si>
  <si>
    <t> 2.02.04.01.02 </t>
  </si>
  <si>
    <t> 4.615 </t>
  </si>
  <si>
    <t> 2.02.04.01.03 </t>
  </si>
  <si>
    <t> 2.02.04.01.04 </t>
  </si>
  <si>
    <t> 569 </t>
  </si>
  <si>
    <t> 3.018 </t>
  </si>
  <si>
    <t> 2.02.04.02 </t>
  </si>
  <si>
    <t> 2.02.04.02.01 </t>
  </si>
  <si>
    <t> 2.02.04.02.02 </t>
  </si>
  <si>
    <t> 2.02.04.02.03 </t>
  </si>
  <si>
    <t> 2.02.05 </t>
  </si>
  <si>
    <t> 2.02.05.01 </t>
  </si>
  <si>
    <t> 2.02.05.02 </t>
  </si>
  <si>
    <t> 2.02.06 </t>
  </si>
  <si>
    <t> Lucros e Receitas a Apropriar </t>
  </si>
  <si>
    <t> 2.02.06.01 </t>
  </si>
  <si>
    <t> Lucros a Apropriar </t>
  </si>
  <si>
    <t> 2.02.06.02 </t>
  </si>
  <si>
    <t> Receitas a Apropriar </t>
  </si>
  <si>
    <t> 2.02.06.03 </t>
  </si>
  <si>
    <t> Subvenções de Investimento a Apropriar </t>
  </si>
  <si>
    <t> 2.03 </t>
  </si>
  <si>
    <t> Patrimônio Líquido Consolidado </t>
  </si>
  <si>
    <t> 3.727.467 </t>
  </si>
  <si>
    <t> 5.759.758 </t>
  </si>
  <si>
    <t> 2.03.01 </t>
  </si>
  <si>
    <t> Capital Social Realizado </t>
  </si>
  <si>
    <t> 3.967.128 </t>
  </si>
  <si>
    <t> 2.03.02 </t>
  </si>
  <si>
    <t> Reservas de Capital </t>
  </si>
  <si>
    <t> 153.466 </t>
  </si>
  <si>
    <t> 165.503 </t>
  </si>
  <si>
    <t> 2.03.02.01 </t>
  </si>
  <si>
    <t> Ágio na Emissão de Ações </t>
  </si>
  <si>
    <t> 2.03.02.02 </t>
  </si>
  <si>
    <t> Reserva Especial de Ágio na Incorporação </t>
  </si>
  <si>
    <t> 2.03.02.03 </t>
  </si>
  <si>
    <t> Alienação de Bônus de Subscrição </t>
  </si>
  <si>
    <t> 2.03.02.04 </t>
  </si>
  <si>
    <t> Opções Outorgadas </t>
  </si>
  <si>
    <t> 2.03.02.05 </t>
  </si>
  <si>
    <t> Ações em Tesouraria </t>
  </si>
  <si>
    <t> -55.388 </t>
  </si>
  <si>
    <t> -60.542 </t>
  </si>
  <si>
    <t> 2.03.02.06 </t>
  </si>
  <si>
    <t> 2.03.02.07 </t>
  </si>
  <si>
    <t> Outras Reservas de Capital </t>
  </si>
  <si>
    <t> 169.242 </t>
  </si>
  <si>
    <t> 169.241 </t>
  </si>
  <si>
    <t> 2.03.02.08 </t>
  </si>
  <si>
    <t> Ágio na venda de ações em tesouraria </t>
  </si>
  <si>
    <t> 18.394 </t>
  </si>
  <si>
    <t> 17.127 </t>
  </si>
  <si>
    <t> 2.03.02.09 </t>
  </si>
  <si>
    <t> Opções Outorgadas Reconhecidas </t>
  </si>
  <si>
    <t> 40.004 </t>
  </si>
  <si>
    <t> 59.969 </t>
  </si>
  <si>
    <t> 2.03.02.10 </t>
  </si>
  <si>
    <t> Gastos com Emissão de Ações de Coligadas </t>
  </si>
  <si>
    <t> -18.786 </t>
  </si>
  <si>
    <t> -20.292 </t>
  </si>
  <si>
    <t> 2.03.03 </t>
  </si>
  <si>
    <t> Reservas de Reavaliação </t>
  </si>
  <si>
    <t> 2.03.04 </t>
  </si>
  <si>
    <t> Reservas de Lucros </t>
  </si>
  <si>
    <t> 1.806.113 </t>
  </si>
  <si>
    <t> 2.03.04.01 </t>
  </si>
  <si>
    <t> Reserva Legal </t>
  </si>
  <si>
    <t> 87.188 </t>
  </si>
  <si>
    <t> 2.03.04.02 </t>
  </si>
  <si>
    <t> Reserva Estatutária </t>
  </si>
  <si>
    <t> 2.03.04.03 </t>
  </si>
  <si>
    <t> Reserva para Contingências </t>
  </si>
  <si>
    <t> 2.03.04.04 </t>
  </si>
  <si>
    <t> Reserva de Lucros a Realizar </t>
  </si>
  <si>
    <t> 2.03.04.05 </t>
  </si>
  <si>
    <t> Reserva de Retenção de Lucros </t>
  </si>
  <si>
    <t> -8.684 </t>
  </si>
  <si>
    <t> 2.03.04.06 </t>
  </si>
  <si>
    <t> Reserva Especial para Dividendos Não Distribuídos </t>
  </si>
  <si>
    <t> 2.03.04.07 </t>
  </si>
  <si>
    <t> Reserva de Incentivos Fiscais </t>
  </si>
  <si>
    <t> 1.718.925 </t>
  </si>
  <si>
    <t> 1.727.609 </t>
  </si>
  <si>
    <t> 2.03.04.08 </t>
  </si>
  <si>
    <t> Dividendo Adicional Proposto </t>
  </si>
  <si>
    <t> 2.03.04.09 </t>
  </si>
  <si>
    <t> 2.03.05 </t>
  </si>
  <si>
    <t> Lucros/Prejuízos Acumulados </t>
  </si>
  <si>
    <t> -1.866.356 </t>
  </si>
  <si>
    <t> 2.03.06 </t>
  </si>
  <si>
    <t> Ajustes de Avaliação Patrimonial </t>
  </si>
  <si>
    <t> 2.03.07 </t>
  </si>
  <si>
    <t> Ajustes Acumulados de Conversão </t>
  </si>
  <si>
    <t> -340.066 </t>
  </si>
  <si>
    <t> -186.003 </t>
  </si>
  <si>
    <t> 2.03.08 </t>
  </si>
  <si>
    <t> Outros Resultados Abrangentes </t>
  </si>
  <si>
    <t> 6.498 </t>
  </si>
  <si>
    <t> 5.362 </t>
  </si>
  <si>
    <t> 2.03.08.01 </t>
  </si>
  <si>
    <t> Resultado a Realizar em Operações de Hedge </t>
  </si>
  <si>
    <t> 2.03.08.02 </t>
  </si>
  <si>
    <t> Resultado a Realizar em Operações de Hedge-Controladas </t>
  </si>
  <si>
    <t> 2.03.08.03 </t>
  </si>
  <si>
    <t> Efeito da Aplicação da IAS 29 (Hiperinflação) </t>
  </si>
  <si>
    <t> 2.03.08.04 </t>
  </si>
  <si>
    <t> 2.03.09 </t>
  </si>
  <si>
    <t> Participação dos Acionistas Não Controladores </t>
  </si>
  <si>
    <t> 684 </t>
  </si>
  <si>
    <t> 1.655 </t>
  </si>
  <si>
    <t>Conta </t>
  </si>
  <si>
    <t>01/01/2023 
 a 
 31/12/2023 </t>
  </si>
  <si>
    <t>01/01/2022 
 a 
 31/12/2022 </t>
  </si>
  <si>
    <t> 3.01 </t>
  </si>
  <si>
    <t> Receita de Venda de Bens e/ou Serviços </t>
  </si>
  <si>
    <t> 3.734.146 </t>
  </si>
  <si>
    <t> 4.181.866 </t>
  </si>
  <si>
    <t> 3.02 </t>
  </si>
  <si>
    <t> Custo dos Bens e/ou Serviços Vendidos </t>
  </si>
  <si>
    <t> -2.237.931 </t>
  </si>
  <si>
    <t> -2.254.163 </t>
  </si>
  <si>
    <t> 3.03 </t>
  </si>
  <si>
    <t> Resultado Bruto </t>
  </si>
  <si>
    <t> 1.496.215 </t>
  </si>
  <si>
    <t> 1.927.703 </t>
  </si>
  <si>
    <t> 3.04 </t>
  </si>
  <si>
    <t> Despesas/Receitas Operacionais </t>
  </si>
  <si>
    <t> -3.485.201 </t>
  </si>
  <si>
    <t> -1.726.599 </t>
  </si>
  <si>
    <t> 3.04.01 </t>
  </si>
  <si>
    <t> Despesas com Vendas </t>
  </si>
  <si>
    <t> -1.218.873 </t>
  </si>
  <si>
    <t> -1.194.657 </t>
  </si>
  <si>
    <t> 3.04.02 </t>
  </si>
  <si>
    <t> Despesas Gerais e Administrativas </t>
  </si>
  <si>
    <t> -232.315 </t>
  </si>
  <si>
    <t> -190.386 </t>
  </si>
  <si>
    <t> 3.04.03 </t>
  </si>
  <si>
    <t> Perdas pela Não Recuperabilidade de Ativos </t>
  </si>
  <si>
    <t> 3.04.04 </t>
  </si>
  <si>
    <t> Outras Receitas Operacionais </t>
  </si>
  <si>
    <t> 21.288 </t>
  </si>
  <si>
    <t> 21.641 </t>
  </si>
  <si>
    <t> 3.04.05 </t>
  </si>
  <si>
    <t> Outras Despesas Operacionais </t>
  </si>
  <si>
    <t> -1.633.289 </t>
  </si>
  <si>
    <t> -177.324 </t>
  </si>
  <si>
    <t> 3.04.05.01 </t>
  </si>
  <si>
    <t> Amortização do Intangível </t>
  </si>
  <si>
    <t> -70.865 </t>
  </si>
  <si>
    <t> -45.950 </t>
  </si>
  <si>
    <t> 3.04.05.02 </t>
  </si>
  <si>
    <t> -1.562.424 </t>
  </si>
  <si>
    <t> -131.374 </t>
  </si>
  <si>
    <t> 3.04.06 </t>
  </si>
  <si>
    <t> Resultado de Equivalência Patrimonial </t>
  </si>
  <si>
    <t> -422.012 </t>
  </si>
  <si>
    <t> -185.873 </t>
  </si>
  <si>
    <t> 3.05 </t>
  </si>
  <si>
    <t> Resultado Antes do Resultado Financeiro e dos Tributos </t>
  </si>
  <si>
    <t> -1.988.986 </t>
  </si>
  <si>
    <t> 201.104 </t>
  </si>
  <si>
    <t> 3.06 </t>
  </si>
  <si>
    <t> Resultado Financeiro </t>
  </si>
  <si>
    <t> -95.881 </t>
  </si>
  <si>
    <t> 69.846 </t>
  </si>
  <si>
    <t> 3.06.01 </t>
  </si>
  <si>
    <t> Receitas Financeiras </t>
  </si>
  <si>
    <t> 100.138 </t>
  </si>
  <si>
    <t> 439.061 </t>
  </si>
  <si>
    <t> 3.06.01.01 </t>
  </si>
  <si>
    <t> Variação Cambial </t>
  </si>
  <si>
    <t> 2.056 </t>
  </si>
  <si>
    <t> 326.513 </t>
  </si>
  <si>
    <t> 3.06.01.02 </t>
  </si>
  <si>
    <t> Ganhos em Operações com Derivativos </t>
  </si>
  <si>
    <t> 3.06.01.03 </t>
  </si>
  <si>
    <t> Outras Receitas Financeiras </t>
  </si>
  <si>
    <t> 98.082 </t>
  </si>
  <si>
    <t> 112.548 </t>
  </si>
  <si>
    <t> 3.06.02 </t>
  </si>
  <si>
    <t> Despesas Financeiras </t>
  </si>
  <si>
    <t> -196.019 </t>
  </si>
  <si>
    <t> -369.215 </t>
  </si>
  <si>
    <t> 3.06.02.01 </t>
  </si>
  <si>
    <t> -8.469 </t>
  </si>
  <si>
    <t> -85.293 </t>
  </si>
  <si>
    <t> 3.06.02.02 </t>
  </si>
  <si>
    <t> Perdas em Operações com Derivativos </t>
  </si>
  <si>
    <t> -192.996 </t>
  </si>
  <si>
    <t> 3.06.02.03 </t>
  </si>
  <si>
    <t> Outras Despesas Financeiras </t>
  </si>
  <si>
    <t> -187.550 </t>
  </si>
  <si>
    <t> -90.926 </t>
  </si>
  <si>
    <t> 3.07 </t>
  </si>
  <si>
    <t> Resultado Antes dos Tributos sobre o Lucro </t>
  </si>
  <si>
    <t> -2.084.867 </t>
  </si>
  <si>
    <t> 270.950 </t>
  </si>
  <si>
    <t> 3.08 </t>
  </si>
  <si>
    <t> Imposto de Renda e Contribuição Social sobre o Lucro </t>
  </si>
  <si>
    <t> 217.383 </t>
  </si>
  <si>
    <t> -87.217 </t>
  </si>
  <si>
    <t> 3.08.01 </t>
  </si>
  <si>
    <t> Corrente </t>
  </si>
  <si>
    <t> 7.190 </t>
  </si>
  <si>
    <t> -17.507 </t>
  </si>
  <si>
    <t> 3.08.02 </t>
  </si>
  <si>
    <t> Diferido </t>
  </si>
  <si>
    <t> 210.193 </t>
  </si>
  <si>
    <t> -69.710 </t>
  </si>
  <si>
    <t> 3.09 </t>
  </si>
  <si>
    <t> Resultado Líquido das Operações Continuadas </t>
  </si>
  <si>
    <t> -1.867.484 </t>
  </si>
  <si>
    <t> 183.733 </t>
  </si>
  <si>
    <t> 3.10 </t>
  </si>
  <si>
    <t> Resultado Líquido de Operações Descontinuadas </t>
  </si>
  <si>
    <t> -75.202 </t>
  </si>
  <si>
    <t> 3.10.01 </t>
  </si>
  <si>
    <t> Lucro/Prejuízo Líquido das Operações Descontinuadas </t>
  </si>
  <si>
    <t> -63.216 </t>
  </si>
  <si>
    <t> 3.10.02 </t>
  </si>
  <si>
    <t> Ganhos/Perdas Líquidas sobre Ativos de Operações Descontinuadas </t>
  </si>
  <si>
    <t> -11.986 </t>
  </si>
  <si>
    <t> 3.10.02.01 </t>
  </si>
  <si>
    <t> Lucro/Prejuizo Liquido das Operações Descontinuadas Não Controladores </t>
  </si>
  <si>
    <t> 3.11 </t>
  </si>
  <si>
    <t> Lucro/Prejuízo Consolidado do Período </t>
  </si>
  <si>
    <t> 108.531 </t>
  </si>
  <si>
    <t> 3.11.01 </t>
  </si>
  <si>
    <t> Atribuído a Sócios da Empresa Controladora </t>
  </si>
  <si>
    <t> -1.866.620 </t>
  </si>
  <si>
    <t> 121.462 </t>
  </si>
  <si>
    <t> 3.11.02 </t>
  </si>
  <si>
    <t> Atribuído a Sócios Não Controladores </t>
  </si>
  <si>
    <t> -864 </t>
  </si>
  <si>
    <t> -12.931 </t>
  </si>
  <si>
    <t> 3.99 </t>
  </si>
  <si>
    <t> Lucro por Ação - (Reais / Ação) </t>
  </si>
  <si>
    <t> 3.99.01 </t>
  </si>
  <si>
    <t> Lucro Básico por Ação </t>
  </si>
  <si>
    <t> 3.99.02 </t>
  </si>
  <si>
    <t> Lucro Diluído por Ação </t>
  </si>
  <si>
    <t> 4.01 </t>
  </si>
  <si>
    <t> Lucro Líquido Consolidado do Período </t>
  </si>
  <si>
    <t> 4.02 </t>
  </si>
  <si>
    <t> -153.034 </t>
  </si>
  <si>
    <t> -299.276 </t>
  </si>
  <si>
    <t> 4.02.01 </t>
  </si>
  <si>
    <t> Ganhos/Perdas na Conversão de Demonstrações Financeiras de Controladas e Coligada do Exterior </t>
  </si>
  <si>
    <t> -154.170 </t>
  </si>
  <si>
    <t> -253.239 </t>
  </si>
  <si>
    <t> 4.02.02 </t>
  </si>
  <si>
    <t> Ganhos/Perdas na Conversão de Demonstrações Financeiras de Controladas do Exterior - Descontinuada </t>
  </si>
  <si>
    <t> 6.166 </t>
  </si>
  <si>
    <t> 4.02.03 </t>
  </si>
  <si>
    <t> Efeito da Aplicação da IAS 29 (Hiperinflação) - Descontinuada </t>
  </si>
  <si>
    <t> 4.02.04 </t>
  </si>
  <si>
    <t> Ajuste Plano Alpaprev </t>
  </si>
  <si>
    <t> 1.136 </t>
  </si>
  <si>
    <t> 2.447 </t>
  </si>
  <si>
    <t> 4.02.05 </t>
  </si>
  <si>
    <t> Baixa pela Venda de Controlada </t>
  </si>
  <si>
    <t> -54.650 </t>
  </si>
  <si>
    <t> 4.03 </t>
  </si>
  <si>
    <t> Resultado Abrangente Consolidado do Período </t>
  </si>
  <si>
    <t> -2.020.518 </t>
  </si>
  <si>
    <t> -190.745 </t>
  </si>
  <si>
    <t> 4.03.01 </t>
  </si>
  <si>
    <t> -2.019.547 </t>
  </si>
  <si>
    <t> -120.834 </t>
  </si>
  <si>
    <t> 4.03.02 </t>
  </si>
  <si>
    <t> -971 </t>
  </si>
  <si>
    <t> -69.911 </t>
  </si>
  <si>
    <t> 6.01 </t>
  </si>
  <si>
    <t> Caixa Líquido Atividades Operacionais </t>
  </si>
  <si>
    <t> 371.568 </t>
  </si>
  <si>
    <t> -638.181 </t>
  </si>
  <si>
    <t> 6.01.01 </t>
  </si>
  <si>
    <t> Caixa Gerado nas Operações </t>
  </si>
  <si>
    <t> 311.827 </t>
  </si>
  <si>
    <t> 657.890 </t>
  </si>
  <si>
    <t> 6.01.01.01 </t>
  </si>
  <si>
    <t> Lucro Líquido do Período Proveniente das Operações Continuadas </t>
  </si>
  <si>
    <t> 6.01.01.02 </t>
  </si>
  <si>
    <t> Depreciação e Amortização </t>
  </si>
  <si>
    <t> 167.918 </t>
  </si>
  <si>
    <t> 126.747 </t>
  </si>
  <si>
    <t> 6.01.01.03 </t>
  </si>
  <si>
    <t> Resultado na Venda/baixa do imobilizado </t>
  </si>
  <si>
    <t> 9.865 </t>
  </si>
  <si>
    <t> 8.010 </t>
  </si>
  <si>
    <t> 6.01.01.04 </t>
  </si>
  <si>
    <t> Juros, Variações Monetárias e Cambiais e AVJ </t>
  </si>
  <si>
    <t> 134.789 </t>
  </si>
  <si>
    <t> -240.946 </t>
  </si>
  <si>
    <t> 6.01.01.05 </t>
  </si>
  <si>
    <t> Provisão para contingências trabalhistas, cíveis e tributárias </t>
  </si>
  <si>
    <t> 23.814 </t>
  </si>
  <si>
    <t> 14.542 </t>
  </si>
  <si>
    <t> 6.01.01.06 </t>
  </si>
  <si>
    <t> Imposto de Renda e Contribuição Social Correntes e Diferidos </t>
  </si>
  <si>
    <t> -217.383 </t>
  </si>
  <si>
    <t> 87.217 </t>
  </si>
  <si>
    <t> 6.01.01.07 </t>
  </si>
  <si>
    <t> Provisão para Perda Esperada (impairment) do Contas a Receber </t>
  </si>
  <si>
    <t> 29.287 </t>
  </si>
  <si>
    <t> 13.190 </t>
  </si>
  <si>
    <t> 6.01.01.08 </t>
  </si>
  <si>
    <t> Perdas nos Estoques - Provisão e Ajuste de Inventário </t>
  </si>
  <si>
    <t> 107.428 </t>
  </si>
  <si>
    <t> 64.566 </t>
  </si>
  <si>
    <t> 6.01.01.09 </t>
  </si>
  <si>
    <t> Prov. p/ Perda no Imobilizado/Intangível (Impairment) </t>
  </si>
  <si>
    <t> 20.810 </t>
  </si>
  <si>
    <t> -6.854 </t>
  </si>
  <si>
    <t> 6.01.01.10 </t>
  </si>
  <si>
    <t> Atualização Monet de Depósitos Judiciais, Créditos Tributários </t>
  </si>
  <si>
    <t> -18.532 </t>
  </si>
  <si>
    <t> -31.030 </t>
  </si>
  <si>
    <t> 6.01.01.11 </t>
  </si>
  <si>
    <t> -677 </t>
  </si>
  <si>
    <t> -1.650 </t>
  </si>
  <si>
    <t> 6.01.01.12 </t>
  </si>
  <si>
    <t> Provisão para Perda de Contas a Receber pela Venda de Controlada </t>
  </si>
  <si>
    <t> 268.733 </t>
  </si>
  <si>
    <t> 6.01.01.13 </t>
  </si>
  <si>
    <t> Ganho / Perda com Valor Justo de Instrumentos Financeiros Derivativos </t>
  </si>
  <si>
    <t> 192.996 </t>
  </si>
  <si>
    <t> 6.01.01.14 </t>
  </si>
  <si>
    <t> Prov. p/ Impairment - Ágio </t>
  </si>
  <si>
    <t> 1.192.179 </t>
  </si>
  <si>
    <t> 6.01.01.15 </t>
  </si>
  <si>
    <t> Provisão de Juros - IFRS 16 </t>
  </si>
  <si>
    <t> 15.858 </t>
  </si>
  <si>
    <t> 9.395 </t>
  </si>
  <si>
    <t> 6.01.01.16 </t>
  </si>
  <si>
    <t> Depreciação Direito de Uso - IFRS 16 </t>
  </si>
  <si>
    <t> 43.332 </t>
  </si>
  <si>
    <t> 36.762 </t>
  </si>
  <si>
    <t> 6.01.01.17 </t>
  </si>
  <si>
    <t> Resultado na Baixa de Direito de Uso - IFRS 16 </t>
  </si>
  <si>
    <t> -437 </t>
  </si>
  <si>
    <t> -1.380 </t>
  </si>
  <si>
    <t> 6.01.01.18 </t>
  </si>
  <si>
    <t> Provisão para Plano de Incentivo de Longo Prazo </t>
  </si>
  <si>
    <t> -19.685 </t>
  </si>
  <si>
    <t> 16.719 </t>
  </si>
  <si>
    <t> 6.01.01.19 </t>
  </si>
  <si>
    <t> Resultado da Equivalência Patrimonial </t>
  </si>
  <si>
    <t> 422.012 </t>
  </si>
  <si>
    <t> 185.873 </t>
  </si>
  <si>
    <t> 6.01.02 </t>
  </si>
  <si>
    <t> Variações nos Ativos e Passivos </t>
  </si>
  <si>
    <t> 59.741 </t>
  </si>
  <si>
    <t> -1.296.071 </t>
  </si>
  <si>
    <t> 6.01.02.01 </t>
  </si>
  <si>
    <t> Contas a Receber de Clientes </t>
  </si>
  <si>
    <t> 166.164 </t>
  </si>
  <si>
    <t> -390.208 </t>
  </si>
  <si>
    <t> 6.01.02.02 </t>
  </si>
  <si>
    <t> 277.585 </t>
  </si>
  <si>
    <t> -464.519 </t>
  </si>
  <si>
    <t> 6.01.02.03 </t>
  </si>
  <si>
    <t> 3.692 </t>
  </si>
  <si>
    <t> 3.185 </t>
  </si>
  <si>
    <t> 6.01.02.04 </t>
  </si>
  <si>
    <t> Impostos a Recuperar </t>
  </si>
  <si>
    <t> 141.462 </t>
  </si>
  <si>
    <t> -4.243 </t>
  </si>
  <si>
    <t> 6.01.02.05 </t>
  </si>
  <si>
    <t> -294.782 </t>
  </si>
  <si>
    <t> 44.574 </t>
  </si>
  <si>
    <t> 6.01.02.06 </t>
  </si>
  <si>
    <t> Obrigações Tributárias </t>
  </si>
  <si>
    <t> -14.143 </t>
  </si>
  <si>
    <t> 10.457 </t>
  </si>
  <si>
    <t> 6.01.02.07 </t>
  </si>
  <si>
    <t> Obrigações Trabalhistas e Previdenciárias </t>
  </si>
  <si>
    <t> -20.725 </t>
  </si>
  <si>
    <t> -72.837 </t>
  </si>
  <si>
    <t> 6.01.02.08 </t>
  </si>
  <si>
    <t> Pagamentos de imposto de renda e contribuição social </t>
  </si>
  <si>
    <t> -11.560 </t>
  </si>
  <si>
    <t> -70.232 </t>
  </si>
  <si>
    <t> 6.01.02.09 </t>
  </si>
  <si>
    <t> Pagamento de derivativos </t>
  </si>
  <si>
    <t> 6.01.02.10 </t>
  </si>
  <si>
    <t> Pagamento de Encargos de Empréstimos e Financiamentos </t>
  </si>
  <si>
    <t> -144.264 </t>
  </si>
  <si>
    <t> -41.060 </t>
  </si>
  <si>
    <t> 6.01.02.11 </t>
  </si>
  <si>
    <t> Contingências </t>
  </si>
  <si>
    <t> -27.134 </t>
  </si>
  <si>
    <t> -22.967 </t>
  </si>
  <si>
    <t> 6.01.02.12 </t>
  </si>
  <si>
    <t> -57.455 </t>
  </si>
  <si>
    <t> -19.307 </t>
  </si>
  <si>
    <t> 6.01.02.13 </t>
  </si>
  <si>
    <t> Caixa final de Ativo mantido para Venda </t>
  </si>
  <si>
    <t> 6.01.02.14 </t>
  </si>
  <si>
    <t> Caixa líquido Gerado / (Consumido) nas Operações Descontinuadas </t>
  </si>
  <si>
    <t> -4.956 </t>
  </si>
  <si>
    <t> 6.01.02.15 </t>
  </si>
  <si>
    <t> Pagamento de Juros Arrendamento Mercantil IFRS 16 </t>
  </si>
  <si>
    <t> -15.858 </t>
  </si>
  <si>
    <t> -9.395 </t>
  </si>
  <si>
    <t> 6.01.02.16 </t>
  </si>
  <si>
    <t> Outros Créditos </t>
  </si>
  <si>
    <t> 56.759 </t>
  </si>
  <si>
    <t> -61.567 </t>
  </si>
  <si>
    <t> 6.01.03 </t>
  </si>
  <si>
    <t> 6.02 </t>
  </si>
  <si>
    <t> Caixa Líquido Atividades de Investimento </t>
  </si>
  <si>
    <t> -279.574 </t>
  </si>
  <si>
    <t> -2.796.457 </t>
  </si>
  <si>
    <t> 6.02.01 </t>
  </si>
  <si>
    <t> Aquisição de Imobilizado e Intangível </t>
  </si>
  <si>
    <t> -331.993 </t>
  </si>
  <si>
    <t> -700.976 </t>
  </si>
  <si>
    <t> 6.02.02 </t>
  </si>
  <si>
    <t> Aplicações Financeiras Líquidas </t>
  </si>
  <si>
    <t> 5.231 </t>
  </si>
  <si>
    <t> -5.718 </t>
  </si>
  <si>
    <t> 6.02.04 </t>
  </si>
  <si>
    <t> Caixa líquido Gerado / (Consumido) pelas Operações Descontinuadas </t>
  </si>
  <si>
    <t> -1.226 </t>
  </si>
  <si>
    <t> 6.02.06 </t>
  </si>
  <si>
    <t> Aumento de capital e aquisição de Investimentos </t>
  </si>
  <si>
    <t> 6.02.08 </t>
  </si>
  <si>
    <t> Pagamento pela Aquisição de Empresa (Rothy's e Ioasys) </t>
  </si>
  <si>
    <t> -2.130.133 </t>
  </si>
  <si>
    <t> 6.02.10 </t>
  </si>
  <si>
    <t> Caixa assumido na aquisição de Controlada (Ioasys) </t>
  </si>
  <si>
    <t> 6.02.11 </t>
  </si>
  <si>
    <t> Recebimento pela venda de Controlada </t>
  </si>
  <si>
    <t> 47.188 </t>
  </si>
  <si>
    <t> 41.596 </t>
  </si>
  <si>
    <t> 6.03 </t>
  </si>
  <si>
    <t> Caixa Líquido Atividades de Financiamento </t>
  </si>
  <si>
    <t> 184.654 </t>
  </si>
  <si>
    <t> 3.509.792 </t>
  </si>
  <si>
    <t> 6.03.01 </t>
  </si>
  <si>
    <t> Captações de Empréstimos e Financiamentos </t>
  </si>
  <si>
    <t> 480.967 </t>
  </si>
  <si>
    <t> 1.583.785 </t>
  </si>
  <si>
    <t> 6.03.02 </t>
  </si>
  <si>
    <t> Pagamento de Empréstimos e Financiamentos - Principal </t>
  </si>
  <si>
    <t> -260.282 </t>
  </si>
  <si>
    <t> -413.694 </t>
  </si>
  <si>
    <t> 6.03.03 </t>
  </si>
  <si>
    <t> Pagamento de Juros sobre o Capital Próprio e Dividendos </t>
  </si>
  <si>
    <t> -23 </t>
  </si>
  <si>
    <t> -89.283 </t>
  </si>
  <si>
    <t> 6.03.04 </t>
  </si>
  <si>
    <t> Pagamento de Principal Arrendamento Mercantil IFRS 16 </t>
  </si>
  <si>
    <t> -36.008 </t>
  </si>
  <si>
    <t> -31.213 </t>
  </si>
  <si>
    <t> 6.03.06 </t>
  </si>
  <si>
    <t> Oferta Restrita de Ações, Líquida dos Custos da Oferta </t>
  </si>
  <si>
    <t> 2.451.167 </t>
  </si>
  <si>
    <t> 6.03.07 </t>
  </si>
  <si>
    <t> Venda de Ações em Tesouraria </t>
  </si>
  <si>
    <t> 9.030 </t>
  </si>
  <si>
    <t> 6.04 </t>
  </si>
  <si>
    <t> Variação Cambial s/ Caixa e Equivalentes </t>
  </si>
  <si>
    <t> -1.640 </t>
  </si>
  <si>
    <t> -10.813 </t>
  </si>
  <si>
    <t> 6.05 </t>
  </si>
  <si>
    <t> Aumento (Redução) de Caixa e Equivalentes </t>
  </si>
  <si>
    <t> 275.008 </t>
  </si>
  <si>
    <t> 64.341 </t>
  </si>
  <si>
    <t> 6.05.01 </t>
  </si>
  <si>
    <t> Saldo Inicial de Caixa e Equivalentes </t>
  </si>
  <si>
    <t> 583.176 </t>
  </si>
  <si>
    <t> 6.05.02 </t>
  </si>
  <si>
    <t> Saldo Final de Caixa e Equivalentes </t>
  </si>
  <si>
    <t> 922.525 </t>
  </si>
  <si>
    <t>Capital Social
Integralizado</t>
  </si>
  <si>
    <t>Reservas de Capital,
Opções Outorgadas e
Ações em Tesouraria</t>
  </si>
  <si>
    <t>Reservas de Lucro</t>
  </si>
  <si>
    <t>Lucros ou Prejuízos
Acumulados</t>
  </si>
  <si>
    <t>Outros Resultados
Abrangentes</t>
  </si>
  <si>
    <t>Patrimônio Líquido</t>
  </si>
  <si>
    <t>Participação dos Não
Controladores</t>
  </si>
  <si>
    <t>Patrimônio Líquido
Consolidado</t>
  </si>
  <si>
    <t> 5.01 </t>
  </si>
  <si>
    <t> Saldos Iniciais </t>
  </si>
  <si>
    <t> -180.641 </t>
  </si>
  <si>
    <t> 5.758.103 </t>
  </si>
  <si>
    <t> 5.02 </t>
  </si>
  <si>
    <t> Ajustes de Exercícios Anteriores </t>
  </si>
  <si>
    <t> 5.03 </t>
  </si>
  <si>
    <t> Saldos Iniciais Ajustados </t>
  </si>
  <si>
    <t> 5.04 </t>
  </si>
  <si>
    <t> Transações de Capital com os Sócios </t>
  </si>
  <si>
    <t> -12.037 </t>
  </si>
  <si>
    <t> 264 </t>
  </si>
  <si>
    <t> -11.773 </t>
  </si>
  <si>
    <t> 5.04.01 </t>
  </si>
  <si>
    <t> Aumentos de Capital </t>
  </si>
  <si>
    <t> 5.04.02 </t>
  </si>
  <si>
    <t> Gastos com Emissão de Ações </t>
  </si>
  <si>
    <t> 5.04.03 </t>
  </si>
  <si>
    <t> -24.794 </t>
  </si>
  <si>
    <t> 5.04.04 </t>
  </si>
  <si>
    <t> Ações em Tesouraria Adquiridas </t>
  </si>
  <si>
    <t> 5.04.05 </t>
  </si>
  <si>
    <t> Ações em Tesouraria Vendidas </t>
  </si>
  <si>
    <t> 6.421 </t>
  </si>
  <si>
    <t> 5.04.06 </t>
  </si>
  <si>
    <t> Dividendos </t>
  </si>
  <si>
    <t> 271 </t>
  </si>
  <si>
    <t> 5.04.07 </t>
  </si>
  <si>
    <t> Juros sobre Capital Próprio </t>
  </si>
  <si>
    <t> -7 </t>
  </si>
  <si>
    <t> 5.04.08 </t>
  </si>
  <si>
    <t> IR Diferido sobre Gastos com Emissão de Ações </t>
  </si>
  <si>
    <t> 5.04.09 </t>
  </si>
  <si>
    <t> 1.506 </t>
  </si>
  <si>
    <t> 5.04.10 </t>
  </si>
  <si>
    <t> Stock Options de Coligadas </t>
  </si>
  <si>
    <t> 4.830 </t>
  </si>
  <si>
    <t> 5.05 </t>
  </si>
  <si>
    <t> Resultado Abrangente Total </t>
  </si>
  <si>
    <t> -152.927 </t>
  </si>
  <si>
    <t> 5.05.01 </t>
  </si>
  <si>
    <t> Lucro Líquido do Período </t>
  </si>
  <si>
    <t> 5.05.02 </t>
  </si>
  <si>
    <t> -107 </t>
  </si>
  <si>
    <t> 5.05.02.01 </t>
  </si>
  <si>
    <t> Ajustes de Instrumentos Financeiros </t>
  </si>
  <si>
    <t> 5.05.02.02 </t>
  </si>
  <si>
    <t> Tributos s/ Ajustes Instrumentos Financeiros </t>
  </si>
  <si>
    <t> 5.05.02.03 </t>
  </si>
  <si>
    <t> Equiv. Patrim. s/Result. Abrang. Coligadas </t>
  </si>
  <si>
    <t> 5.05.02.04 </t>
  </si>
  <si>
    <t> Ajustes de Conversão do Período </t>
  </si>
  <si>
    <t> -154.063 </t>
  </si>
  <si>
    <t> 5.05.02.05 </t>
  </si>
  <si>
    <t> Tributos s/ Ajustes de Conversão do Período </t>
  </si>
  <si>
    <t> 5.05.02.06 </t>
  </si>
  <si>
    <t> 5.05.02.07 </t>
  </si>
  <si>
    <t> Ajuste do Plano Alpaprev </t>
  </si>
  <si>
    <t> 5.05.03 </t>
  </si>
  <si>
    <t> Reclassificações para o Resultado </t>
  </si>
  <si>
    <t> 5.05.03.01 </t>
  </si>
  <si>
    <t> 5.06 </t>
  </si>
  <si>
    <t> Mutações Internas do Patrimônio Líquido </t>
  </si>
  <si>
    <t> 5.06.01 </t>
  </si>
  <si>
    <t> Constituição de Reservas </t>
  </si>
  <si>
    <t> 5.06.02 </t>
  </si>
  <si>
    <t> Realização da Reserva Reavaliação </t>
  </si>
  <si>
    <t> 5.06.03 </t>
  </si>
  <si>
    <t> Tributos sobre a Realização da Reserva de Reavaliação </t>
  </si>
  <si>
    <t> 5.07 </t>
  </si>
  <si>
    <t> Saldos Finais </t>
  </si>
  <si>
    <t> -333.568 </t>
  </si>
  <si>
    <t> 3.726.783 </t>
  </si>
  <si>
    <t> 7.01 </t>
  </si>
  <si>
    <t> Receitas </t>
  </si>
  <si>
    <t> 4.155.346 </t>
  </si>
  <si>
    <t> 4.717.559 </t>
  </si>
  <si>
    <t> 7.01.01 </t>
  </si>
  <si>
    <t> Vendas de Mercadorias, Produtos e Serviços </t>
  </si>
  <si>
    <t> 4.169.961 </t>
  </si>
  <si>
    <t> 4.709.840 </t>
  </si>
  <si>
    <t> 7.01.02 </t>
  </si>
  <si>
    <t> Outras Receitas </t>
  </si>
  <si>
    <t> 14.672 </t>
  </si>
  <si>
    <t> 20.909 </t>
  </si>
  <si>
    <t> 7.01.02.01 </t>
  </si>
  <si>
    <t> Receita na Venda de Controlada </t>
  </si>
  <si>
    <t> 7.01.02.02 </t>
  </si>
  <si>
    <t> 7.01.02.03 </t>
  </si>
  <si>
    <t> Receitas refs. à Construção de Ativos Próprios </t>
  </si>
  <si>
    <t> 7.01.03 </t>
  </si>
  <si>
    <t> 7.01.04 </t>
  </si>
  <si>
    <t> Provisão/Reversão de Créds. Liquidação Duvidosa </t>
  </si>
  <si>
    <t> -29.287 </t>
  </si>
  <si>
    <t> -13.190 </t>
  </si>
  <si>
    <t> 7.02 </t>
  </si>
  <si>
    <t> Insumos Adquiridos de Terceiros </t>
  </si>
  <si>
    <t> -3.873.910 </t>
  </si>
  <si>
    <t> -2.206.528 </t>
  </si>
  <si>
    <t> 7.02.01 </t>
  </si>
  <si>
    <t> Custos Prods., Mercs. e Servs. Vendidos </t>
  </si>
  <si>
    <t> -1.371.703 </t>
  </si>
  <si>
    <t> -1.385.042 </t>
  </si>
  <si>
    <t> 7.02.02 </t>
  </si>
  <si>
    <t> Materiais, Energia, Servs. de Terceiros e Outros </t>
  </si>
  <si>
    <t> -927.941 </t>
  </si>
  <si>
    <t> -750.011 </t>
  </si>
  <si>
    <t> 7.02.03 </t>
  </si>
  <si>
    <t> Perda/Recuperação de Valores Ativos </t>
  </si>
  <si>
    <t> -1.307.164 </t>
  </si>
  <si>
    <t> -74.188 </t>
  </si>
  <si>
    <t> 7.02.04 </t>
  </si>
  <si>
    <t> -267.102 </t>
  </si>
  <si>
    <t> 2.713 </t>
  </si>
  <si>
    <t> 7.02.04.01 </t>
  </si>
  <si>
    <t> -268.733 </t>
  </si>
  <si>
    <t> 7.02.04.02 </t>
  </si>
  <si>
    <t> 1.631 </t>
  </si>
  <si>
    <t> 7.03 </t>
  </si>
  <si>
    <t> Valor Adicionado Bruto </t>
  </si>
  <si>
    <t> 281.436 </t>
  </si>
  <si>
    <t> 2.511.031 </t>
  </si>
  <si>
    <t> 7.04 </t>
  </si>
  <si>
    <t> Retenções </t>
  </si>
  <si>
    <t> -211.250 </t>
  </si>
  <si>
    <t> -163.509 </t>
  </si>
  <si>
    <t> 7.04.01 </t>
  </si>
  <si>
    <t> Depreciação, Amortização e Exaustão </t>
  </si>
  <si>
    <t> 7.04.02 </t>
  </si>
  <si>
    <t> Outras </t>
  </si>
  <si>
    <t> 7.05 </t>
  </si>
  <si>
    <t> Valor Adicionado Líquido Produzido </t>
  </si>
  <si>
    <t> 70.186 </t>
  </si>
  <si>
    <t> 2.347.522 </t>
  </si>
  <si>
    <t> 7.06 </t>
  </si>
  <si>
    <t> Vlr Adicionado Recebido em Transferência </t>
  </si>
  <si>
    <t> -319.734 </t>
  </si>
  <si>
    <t> 182.907 </t>
  </si>
  <si>
    <t> 7.06.01 </t>
  </si>
  <si>
    <t> 7.06.02 </t>
  </si>
  <si>
    <t> 7.06.03 </t>
  </si>
  <si>
    <t> 2.140 </t>
  </si>
  <si>
    <t> -70.281 </t>
  </si>
  <si>
    <t> 7.06.03.01 </t>
  </si>
  <si>
    <t> 4.921 </t>
  </si>
  <si>
    <t> 7.06.03.02 </t>
  </si>
  <si>
    <t> Resultado de Operações Descontinuadas </t>
  </si>
  <si>
    <t> 7.07 </t>
  </si>
  <si>
    <t> Valor Adicionado Total a Distribuir </t>
  </si>
  <si>
    <t> -249.548 </t>
  </si>
  <si>
    <t> 2.530.429 </t>
  </si>
  <si>
    <t> 7.08 </t>
  </si>
  <si>
    <t> Distribuição do Valor Adicionado </t>
  </si>
  <si>
    <t> 7.08.01 </t>
  </si>
  <si>
    <t> Pessoal </t>
  </si>
  <si>
    <t> 874.684 </t>
  </si>
  <si>
    <t> 994.615 </t>
  </si>
  <si>
    <t> 7.08.01.01 </t>
  </si>
  <si>
    <t> Remuneração Direta </t>
  </si>
  <si>
    <t> 637.650 </t>
  </si>
  <si>
    <t> 755.127 </t>
  </si>
  <si>
    <t> 7.08.01.02 </t>
  </si>
  <si>
    <t> Benefícios </t>
  </si>
  <si>
    <t> 200.478 </t>
  </si>
  <si>
    <t> 197.879 </t>
  </si>
  <si>
    <t> 7.08.01.03 </t>
  </si>
  <si>
    <t> F.G.T.S. </t>
  </si>
  <si>
    <t> 36.556 </t>
  </si>
  <si>
    <t> 41.609 </t>
  </si>
  <si>
    <t> 7.08.01.04 </t>
  </si>
  <si>
    <t> 7.08.02 </t>
  </si>
  <si>
    <t> Impostos, Taxas e Contribuições </t>
  </si>
  <si>
    <t> 459.046 </t>
  </si>
  <si>
    <t> 980.949 </t>
  </si>
  <si>
    <t> 7.08.02.01 </t>
  </si>
  <si>
    <t> Federais </t>
  </si>
  <si>
    <t> 235.011 </t>
  </si>
  <si>
    <t> 641.345 </t>
  </si>
  <si>
    <t> 7.08.02.02 </t>
  </si>
  <si>
    <t> Estaduais </t>
  </si>
  <si>
    <t> 221.234 </t>
  </si>
  <si>
    <t> 336.399 </t>
  </si>
  <si>
    <t> 7.08.02.03 </t>
  </si>
  <si>
    <t> Municipais </t>
  </si>
  <si>
    <t> 2.801 </t>
  </si>
  <si>
    <t> 3.205 </t>
  </si>
  <si>
    <t> 7.08.03 </t>
  </si>
  <si>
    <t> Remuneração de Capitais de Terceiros </t>
  </si>
  <si>
    <t> 284.206 </t>
  </si>
  <si>
    <t> 446.334 </t>
  </si>
  <si>
    <t> 7.08.03.01 </t>
  </si>
  <si>
    <t> Juros </t>
  </si>
  <si>
    <t> 202.074 </t>
  </si>
  <si>
    <t> 363.888 </t>
  </si>
  <si>
    <t> 7.08.03.02 </t>
  </si>
  <si>
    <t> Aluguéis </t>
  </si>
  <si>
    <t> 49.211 </t>
  </si>
  <si>
    <t> 39.066 </t>
  </si>
  <si>
    <t> 7.08.03.03 </t>
  </si>
  <si>
    <t> 32.921 </t>
  </si>
  <si>
    <t> 43.380 </t>
  </si>
  <si>
    <t> 7.08.04 </t>
  </si>
  <si>
    <t> Remuneração de Capitais Próprios </t>
  </si>
  <si>
    <t> 7.08.04.01 </t>
  </si>
  <si>
    <t> Juros sobre o Capital Próprio </t>
  </si>
  <si>
    <t> 7.08.04.02 </t>
  </si>
  <si>
    <t> 7.08.04.03 </t>
  </si>
  <si>
    <t> Lucros Retidos / Prejuízo do Período </t>
  </si>
  <si>
    <t> 7.08.04.04 </t>
  </si>
  <si>
    <t> Part. Não Controladores nos Lucros Retidos </t>
  </si>
  <si>
    <t> 7.08.05 </t>
  </si>
  <si>
    <t>Objetivo: Revisão Grupos e Subgrupos BP Ativo e Passivo</t>
  </si>
  <si>
    <t>Contabilidade Gerencial</t>
  </si>
  <si>
    <t>Seu nome:</t>
  </si>
  <si>
    <t>Giovani Sant'Ana Ferreira Pedroso Vaz</t>
  </si>
  <si>
    <t>"Mapeando a situação financeira de  sua empresa"</t>
  </si>
  <si>
    <t>Sua Empresa:</t>
  </si>
  <si>
    <t>Alpargatas</t>
  </si>
  <si>
    <t>Ano mais recente:</t>
  </si>
  <si>
    <t>Responder as questões abaixo utilizando o Balanço Patrimonial Padronizado</t>
  </si>
  <si>
    <t>Ano atual</t>
  </si>
  <si>
    <t xml:space="preserve">Questões/Valores em R$ </t>
  </si>
  <si>
    <t xml:space="preserve"> Nome do grupo/subgrupo</t>
  </si>
  <si>
    <t>Valores em Reais</t>
  </si>
  <si>
    <t>AV %</t>
  </si>
  <si>
    <t>Quanto a empresa deve no curto prazo?</t>
  </si>
  <si>
    <t>2.01 PC</t>
  </si>
  <si>
    <t>Quanto a empresa deve no longo prazo?</t>
  </si>
  <si>
    <t>2.02 PÑC</t>
  </si>
  <si>
    <t>Quanto a empresa tem para receber no curto prazo?</t>
  </si>
  <si>
    <t>1.01 AC</t>
  </si>
  <si>
    <t>Quanto a empresa tem para receber no longo  prazo?</t>
  </si>
  <si>
    <t>1.02.01 ATIVO RLP</t>
  </si>
  <si>
    <t>Quanto a empresa possui de Origens de recursos?</t>
  </si>
  <si>
    <t>2.PASSIVO TOTAL</t>
  </si>
  <si>
    <t>Quanto a empresa possui de Aplicações de recursos?</t>
  </si>
  <si>
    <t>1.ATIVO TOTAL</t>
  </si>
  <si>
    <t>Quanto a empresa deve aos sócios?</t>
  </si>
  <si>
    <t>2.03 PL  consolidado   (É PL = B+D-O)</t>
  </si>
  <si>
    <t>Qual o valor do Patrimônio Bruto?</t>
  </si>
  <si>
    <t>PB = B+ D     (É o  ATIVO TOTAL)</t>
  </si>
  <si>
    <t>Qual o valor do Patrimônio Líquido?</t>
  </si>
  <si>
    <t>Qual o valor da Situação Líquida?</t>
  </si>
  <si>
    <t>SL=PL</t>
  </si>
  <si>
    <t>A empresa consegue pagar suas dívidas de curto</t>
  </si>
  <si>
    <t>AC= 3.773</t>
  </si>
  <si>
    <t>prazo com os valores que possui para receber no</t>
  </si>
  <si>
    <t>PC=1.494</t>
  </si>
  <si>
    <t>curto prazo? Qual o valor após pagar as dívidas de</t>
  </si>
  <si>
    <t>SALDO=2.278</t>
  </si>
  <si>
    <r>
      <t xml:space="preserve">curto prazo? </t>
    </r>
    <r>
      <rPr>
        <sz val="9"/>
        <color rgb="FFFF0000"/>
        <rFont val="Calibri"/>
        <family val="2"/>
      </rPr>
      <t>Ver exemplo Coluna C e aplicar na sua empresa</t>
    </r>
  </si>
  <si>
    <t>CONSEGUE</t>
  </si>
  <si>
    <t>Qual o valor do Imobilizado?</t>
  </si>
  <si>
    <t>1.02.03 AÑC IMOB</t>
  </si>
  <si>
    <t>Qual o valor dos Investimentos?</t>
  </si>
  <si>
    <t>1.02. 02 AÑC INV</t>
  </si>
  <si>
    <t>Qual o valor da conta corrente no Banco?</t>
  </si>
  <si>
    <t>1.01.01 AC BCM (CAIXA E EQUILVALENTES )</t>
  </si>
  <si>
    <t>Qual o valor do Estoque da empresa?</t>
  </si>
  <si>
    <t>1.01.04 AC ESTOQUES</t>
  </si>
  <si>
    <t>Qual o valor para receber dos seus Clientes?</t>
  </si>
  <si>
    <t>1. 01.03 AC CONTAS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</si>
</sst>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9"/>
      <color rgb="FFFFFFFF"/>
      <name val="Trebuchet MS"/>
      <family val="2"/>
      <charset val="1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1"/>
      <color rgb="FF00B050"/>
      <name val="Calibri"/>
      <family val="2"/>
    </font>
    <font>
      <sz val="14"/>
      <color rgb="FF000000"/>
      <name val="Calibri"/>
      <family val="2"/>
    </font>
    <font>
      <b/>
      <sz val="12"/>
      <color rgb="FF00B050"/>
      <name val="Calibri"/>
      <family val="2"/>
    </font>
    <font>
      <b/>
      <sz val="14"/>
      <color rgb="FF000000"/>
      <name val="Calibri"/>
      <family val="2"/>
    </font>
    <font>
      <sz val="9"/>
      <color rgb="FFFF0000"/>
      <name val="Calibri"/>
      <family val="2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FD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CCCFD1"/>
      </left>
      <right style="thin">
        <color rgb="FFCCCFD1"/>
      </right>
      <top/>
      <bottom style="thin">
        <color rgb="FFCCCFD1"/>
      </bottom>
      <diagonal/>
    </border>
    <border>
      <left/>
      <right style="thin">
        <color rgb="FFCCCFD1"/>
      </right>
      <top/>
      <bottom style="thin">
        <color rgb="FFCCCFD1"/>
      </bottom>
      <diagonal/>
    </border>
    <border>
      <left/>
      <right/>
      <top/>
      <bottom style="thin">
        <color rgb="FFFFFFFF"/>
      </bottom>
      <diagonal/>
    </border>
    <border>
      <left style="thin">
        <color rgb="FFCCCFD1"/>
      </left>
      <right/>
      <top/>
      <bottom style="thin">
        <color rgb="FFFFFFFF"/>
      </bottom>
      <diagonal/>
    </border>
    <border>
      <left/>
      <right style="thin">
        <color rgb="FFCCCFD1"/>
      </right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CCFD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2" fillId="0" borderId="0" xfId="0" applyFont="1"/>
    <xf numFmtId="0" fontId="7" fillId="0" borderId="0" xfId="0" applyFont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9" fillId="0" borderId="8" xfId="0" applyFont="1" applyBorder="1"/>
    <xf numFmtId="0" fontId="7" fillId="0" borderId="9" xfId="0" applyFont="1" applyBorder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7" fillId="0" borderId="0" xfId="0" applyFont="1" applyAlignment="1">
      <alignment wrapText="1"/>
    </xf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6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4" borderId="0" xfId="0" applyFont="1" applyFill="1"/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/>
    <xf numFmtId="3" fontId="0" fillId="0" borderId="14" xfId="0" applyNumberFormat="1" applyBorder="1"/>
    <xf numFmtId="0" fontId="0" fillId="0" borderId="14" xfId="0" applyBorder="1"/>
    <xf numFmtId="0" fontId="0" fillId="4" borderId="13" xfId="0" applyFill="1" applyBorder="1" applyAlignment="1">
      <alignment wrapText="1"/>
    </xf>
    <xf numFmtId="2" fontId="0" fillId="0" borderId="14" xfId="0" applyNumberFormat="1" applyBorder="1"/>
    <xf numFmtId="0" fontId="12" fillId="4" borderId="13" xfId="0" applyFont="1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5" borderId="0" xfId="0" applyFill="1"/>
    <xf numFmtId="0" fontId="0" fillId="4" borderId="16" xfId="0" applyFill="1" applyBorder="1" applyAlignment="1">
      <alignment wrapText="1"/>
    </xf>
    <xf numFmtId="0" fontId="0" fillId="4" borderId="17" xfId="0" applyFill="1" applyBorder="1"/>
    <xf numFmtId="0" fontId="0" fillId="4" borderId="18" xfId="0" applyFill="1" applyBorder="1"/>
    <xf numFmtId="0" fontId="12" fillId="4" borderId="0" xfId="0" applyFont="1" applyFill="1"/>
    <xf numFmtId="0" fontId="13" fillId="4" borderId="13" xfId="0" applyFont="1" applyFill="1" applyBorder="1"/>
    <xf numFmtId="2" fontId="5" fillId="0" borderId="9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workbookViewId="0">
      <selection activeCell="G3" sqref="G3"/>
    </sheetView>
  </sheetViews>
  <sheetFormatPr defaultRowHeight="15"/>
  <cols>
    <col min="1" max="1" width="13.7109375" bestFit="1" customWidth="1"/>
    <col min="2" max="2" width="36.5703125" bestFit="1" customWidth="1"/>
    <col min="3" max="3" width="11.28515625" bestFit="1" customWidth="1"/>
    <col min="4" max="4" width="11.28515625" style="33" customWidth="1"/>
    <col min="5" max="5" width="11.28515625" bestFit="1" customWidth="1"/>
    <col min="6" max="6" width="31.42578125" style="33" customWidth="1"/>
    <col min="7" max="7" width="12.28515625" style="31" customWidth="1"/>
    <col min="9" max="9" width="22.5703125" customWidth="1"/>
  </cols>
  <sheetData>
    <row r="1" spans="1:9" ht="16.5">
      <c r="A1" s="4" t="s">
        <v>0</v>
      </c>
      <c r="B1" s="5" t="s">
        <v>1</v>
      </c>
      <c r="C1" s="4" t="s">
        <v>2</v>
      </c>
      <c r="D1" s="32" t="s">
        <v>3</v>
      </c>
      <c r="E1" s="4" t="s">
        <v>4</v>
      </c>
      <c r="F1" s="39" t="s">
        <v>3</v>
      </c>
      <c r="G1" s="38" t="s">
        <v>5</v>
      </c>
      <c r="I1" t="s">
        <v>6</v>
      </c>
    </row>
    <row r="2" spans="1:9" ht="27.75" customHeight="1">
      <c r="A2" s="1" t="s">
        <v>7</v>
      </c>
      <c r="B2" s="3" t="s">
        <v>8</v>
      </c>
      <c r="C2" s="37">
        <v>6327389</v>
      </c>
      <c r="D2" s="36">
        <f>(RIGHT(LEFT(C2,LEN(C2)),LEN(C2)))/C$2*100</f>
        <v>100</v>
      </c>
      <c r="E2" s="34">
        <v>8499680</v>
      </c>
      <c r="F2" s="40">
        <f>(RIGHT(LEFT(E2,LEN(E2)),LEN(E2)))/E$2*100</f>
        <v>100</v>
      </c>
      <c r="G2" s="33">
        <f>((C2/E2)-1)*100</f>
        <v>-25.557326864070173</v>
      </c>
    </row>
    <row r="3" spans="1:9">
      <c r="A3" s="1" t="s">
        <v>9</v>
      </c>
      <c r="B3" s="3" t="s">
        <v>10</v>
      </c>
      <c r="C3" s="34">
        <v>3199595</v>
      </c>
      <c r="D3" s="36">
        <f>(RIGHT(LEFT(C3,LEN(C3)),LEN(C3)))/C$2*100</f>
        <v>50.567382533300865</v>
      </c>
      <c r="E3" s="35" t="s">
        <v>11</v>
      </c>
      <c r="F3" s="40">
        <f>(RIGHT(LEFT(E3,LEN(E3)-1),LEN(E3)-2))/E$2*100</f>
        <v>44.394436025826856</v>
      </c>
      <c r="G3" s="33">
        <f>(((RIGHT(LEFT(C3,LEN(C3)),LEN(C3))))/RIGHT(LEFT(E3,LEN(E3)-1),LEN(E3)-2)-1)*100</f>
        <v>-15.206240550593165</v>
      </c>
      <c r="I3" s="30" t="s">
        <v>12</v>
      </c>
    </row>
    <row r="4" spans="1:9">
      <c r="A4" s="1" t="s">
        <v>13</v>
      </c>
      <c r="B4" s="3" t="s">
        <v>14</v>
      </c>
      <c r="C4" s="34">
        <v>922525</v>
      </c>
      <c r="D4" s="36">
        <f t="shared" ref="D4:D18" si="0">(RIGHT(LEFT(C4,LEN(C4)),LEN(C4)))/C$2*100</f>
        <v>14.579868568219844</v>
      </c>
      <c r="E4" s="35" t="s">
        <v>15</v>
      </c>
      <c r="F4" s="40">
        <f>G2/E$2*100</f>
        <v>-3.0068575362919748E-4</v>
      </c>
      <c r="G4" s="33">
        <f t="shared" ref="G4:G67" si="1">(((RIGHT(LEFT(C4,LEN(C4)),LEN(C4))))/RIGHT(LEFT(E4,LEN(E4)-1),LEN(E4)-2)-1)*100</f>
        <v>42.471162919274704</v>
      </c>
    </row>
    <row r="5" spans="1:9">
      <c r="A5" s="1" t="s">
        <v>16</v>
      </c>
      <c r="B5" s="3" t="s">
        <v>17</v>
      </c>
      <c r="C5" s="35">
        <v>0</v>
      </c>
      <c r="D5" s="36">
        <f>(RIGHT(LEFT(C5,LEN(C5)),LEN(C5)))/C$2*100</f>
        <v>0</v>
      </c>
      <c r="E5" s="35" t="s">
        <v>18</v>
      </c>
      <c r="F5" s="40">
        <f t="shared" ref="F4:F67" si="2">(RIGHT(LEFT(E5,LEN(E5)-1),LEN(E5)-2))/E$2*100</f>
        <v>0</v>
      </c>
      <c r="G5" s="33" t="e">
        <f t="shared" si="1"/>
        <v>#DIV/0!</v>
      </c>
    </row>
    <row r="6" spans="1:9" ht="29.25">
      <c r="A6" s="1" t="s">
        <v>19</v>
      </c>
      <c r="B6" s="3" t="s">
        <v>20</v>
      </c>
      <c r="C6" s="35">
        <v>0</v>
      </c>
      <c r="D6" s="36">
        <f t="shared" si="0"/>
        <v>0</v>
      </c>
      <c r="E6" s="35" t="s">
        <v>18</v>
      </c>
      <c r="F6" s="40">
        <f t="shared" si="2"/>
        <v>0</v>
      </c>
      <c r="G6" s="33" t="e">
        <f t="shared" si="1"/>
        <v>#DIV/0!</v>
      </c>
    </row>
    <row r="7" spans="1:9">
      <c r="A7" s="1" t="s">
        <v>21</v>
      </c>
      <c r="B7" s="3" t="s">
        <v>22</v>
      </c>
      <c r="C7" s="35">
        <v>0</v>
      </c>
      <c r="D7" s="36">
        <f t="shared" si="0"/>
        <v>0</v>
      </c>
      <c r="E7" s="35" t="s">
        <v>18</v>
      </c>
      <c r="F7" s="40">
        <f t="shared" si="2"/>
        <v>0</v>
      </c>
      <c r="G7" s="33" t="e">
        <f t="shared" si="1"/>
        <v>#DIV/0!</v>
      </c>
    </row>
    <row r="8" spans="1:9">
      <c r="A8" s="1" t="s">
        <v>23</v>
      </c>
      <c r="B8" s="3" t="s">
        <v>24</v>
      </c>
      <c r="C8" s="35">
        <v>0</v>
      </c>
      <c r="D8" s="36">
        <f t="shared" si="0"/>
        <v>0</v>
      </c>
      <c r="E8" s="35" t="s">
        <v>18</v>
      </c>
      <c r="F8" s="40">
        <f t="shared" si="2"/>
        <v>0</v>
      </c>
      <c r="G8" s="33" t="e">
        <f t="shared" si="1"/>
        <v>#DIV/0!</v>
      </c>
    </row>
    <row r="9" spans="1:9" ht="43.5">
      <c r="A9" s="1" t="s">
        <v>25</v>
      </c>
      <c r="B9" s="3" t="s">
        <v>26</v>
      </c>
      <c r="C9" s="35">
        <v>0</v>
      </c>
      <c r="D9" s="36">
        <f t="shared" si="0"/>
        <v>0</v>
      </c>
      <c r="E9" s="35" t="s">
        <v>18</v>
      </c>
      <c r="F9" s="40">
        <f t="shared" si="2"/>
        <v>0</v>
      </c>
      <c r="G9" s="33" t="e">
        <f t="shared" si="1"/>
        <v>#DIV/0!</v>
      </c>
    </row>
    <row r="10" spans="1:9" ht="29.25">
      <c r="A10" s="1" t="s">
        <v>27</v>
      </c>
      <c r="B10" s="3" t="s">
        <v>28</v>
      </c>
      <c r="C10" s="35">
        <v>0</v>
      </c>
      <c r="D10" s="36">
        <f t="shared" si="0"/>
        <v>0</v>
      </c>
      <c r="E10" s="35" t="s">
        <v>18</v>
      </c>
      <c r="F10" s="40">
        <f t="shared" si="2"/>
        <v>0</v>
      </c>
      <c r="G10" s="33" t="e">
        <f t="shared" si="1"/>
        <v>#DIV/0!</v>
      </c>
    </row>
    <row r="11" spans="1:9">
      <c r="A11" s="1" t="s">
        <v>29</v>
      </c>
      <c r="B11" s="3" t="s">
        <v>30</v>
      </c>
      <c r="C11" s="34">
        <v>883735</v>
      </c>
      <c r="D11" s="36">
        <f t="shared" si="0"/>
        <v>13.966819489049906</v>
      </c>
      <c r="E11" s="35" t="s">
        <v>31</v>
      </c>
      <c r="F11" s="40">
        <f t="shared" si="2"/>
        <v>13.079245336295015</v>
      </c>
      <c r="G11" s="33">
        <f t="shared" si="1"/>
        <v>-20.505552787007929</v>
      </c>
    </row>
    <row r="12" spans="1:9">
      <c r="A12" s="1" t="s">
        <v>32</v>
      </c>
      <c r="B12" s="3" t="s">
        <v>33</v>
      </c>
      <c r="C12" s="35" t="s">
        <v>34</v>
      </c>
      <c r="D12" s="36">
        <f>(RIGHT(LEFT(C12,LEN(C12)-1),LEN(C12)-2))/C$2</f>
        <v>0.13966819489049906</v>
      </c>
      <c r="E12" s="35" t="s">
        <v>31</v>
      </c>
      <c r="F12" s="40">
        <f t="shared" si="2"/>
        <v>13.079245336295015</v>
      </c>
      <c r="G12" s="33">
        <f>(((RIGHT(LEFT(C12,LEN(C12)-1),LEN(C12)-2)))/RIGHT(LEFT(E12,LEN(E12)-1),LEN(E12)-2)-1)*100</f>
        <v>-20.505552787007929</v>
      </c>
    </row>
    <row r="13" spans="1:9">
      <c r="A13" s="1" t="s">
        <v>35</v>
      </c>
      <c r="B13" s="3" t="s">
        <v>36</v>
      </c>
      <c r="C13" s="35">
        <v>0</v>
      </c>
      <c r="D13" s="36" t="e">
        <f>(RIGHT(LEFT(C13,LEN(C13)-1),LEN(C13)-2)/C$2)</f>
        <v>#VALUE!</v>
      </c>
      <c r="E13" s="35" t="s">
        <v>18</v>
      </c>
      <c r="F13" s="40">
        <f t="shared" si="2"/>
        <v>0</v>
      </c>
      <c r="G13" s="33" t="e">
        <f t="shared" ref="G13:G71" si="3">(((RIGHT(LEFT(C13,LEN(C13)-1),LEN(C13)-2)))/RIGHT(LEFT(E13,LEN(E13)-1),LEN(E13)-2)-1)*100</f>
        <v>#VALUE!</v>
      </c>
    </row>
    <row r="14" spans="1:9">
      <c r="A14" s="1" t="s">
        <v>37</v>
      </c>
      <c r="B14" s="3" t="s">
        <v>38</v>
      </c>
      <c r="C14" s="35" t="s">
        <v>39</v>
      </c>
      <c r="D14" s="36">
        <f t="shared" ref="D13:D71" si="4">RIGHT(LEFT(C14,LEN(C14)-1),LEN(C14)-2)/C$2*100</f>
        <v>15.767641281419555</v>
      </c>
      <c r="E14" s="35" t="s">
        <v>40</v>
      </c>
      <c r="F14" s="40">
        <f t="shared" si="2"/>
        <v>16.2544119308021</v>
      </c>
      <c r="G14" s="33">
        <f t="shared" si="3"/>
        <v>-27.786660567338828</v>
      </c>
    </row>
    <row r="15" spans="1:9">
      <c r="A15" s="1" t="s">
        <v>41</v>
      </c>
      <c r="B15" s="3" t="s">
        <v>42</v>
      </c>
      <c r="C15" s="35">
        <v>0</v>
      </c>
      <c r="D15" s="36" t="e">
        <f t="shared" si="4"/>
        <v>#VALUE!</v>
      </c>
      <c r="E15" s="35" t="s">
        <v>18</v>
      </c>
      <c r="F15" s="40">
        <f t="shared" si="2"/>
        <v>0</v>
      </c>
      <c r="G15" s="33" t="e">
        <f t="shared" si="3"/>
        <v>#VALUE!</v>
      </c>
    </row>
    <row r="16" spans="1:9">
      <c r="A16" s="1" t="s">
        <v>43</v>
      </c>
      <c r="B16" s="3" t="s">
        <v>44</v>
      </c>
      <c r="C16" s="35" t="s">
        <v>45</v>
      </c>
      <c r="D16" s="36">
        <f t="shared" si="4"/>
        <v>3.5990358740390387</v>
      </c>
      <c r="E16" s="35" t="s">
        <v>46</v>
      </c>
      <c r="F16" s="40">
        <f t="shared" si="2"/>
        <v>4.1904518758353255</v>
      </c>
      <c r="G16" s="33">
        <f t="shared" si="3"/>
        <v>-36.063732715659434</v>
      </c>
    </row>
    <row r="17" spans="1:7">
      <c r="A17" s="1" t="s">
        <v>47</v>
      </c>
      <c r="B17" s="3" t="s">
        <v>48</v>
      </c>
      <c r="C17" s="35" t="s">
        <v>45</v>
      </c>
      <c r="D17" s="36">
        <f t="shared" si="4"/>
        <v>3.5990358740390387</v>
      </c>
      <c r="E17" s="35" t="s">
        <v>46</v>
      </c>
      <c r="F17" s="40">
        <f t="shared" si="2"/>
        <v>4.1904518758353255</v>
      </c>
      <c r="G17" s="33">
        <f t="shared" si="3"/>
        <v>-36.063732715659434</v>
      </c>
    </row>
    <row r="18" spans="1:7">
      <c r="A18" s="1" t="s">
        <v>49</v>
      </c>
      <c r="B18" s="3" t="s">
        <v>50</v>
      </c>
      <c r="C18" s="35" t="s">
        <v>51</v>
      </c>
      <c r="D18" s="36">
        <f t="shared" si="4"/>
        <v>0.62450720194380338</v>
      </c>
      <c r="E18" s="35" t="s">
        <v>52</v>
      </c>
      <c r="F18" s="40">
        <f t="shared" si="2"/>
        <v>0.52099608455847746</v>
      </c>
      <c r="G18" s="33">
        <f t="shared" si="3"/>
        <v>-10.767111532642327</v>
      </c>
    </row>
    <row r="19" spans="1:7">
      <c r="A19" s="1" t="s">
        <v>53</v>
      </c>
      <c r="B19" s="3" t="s">
        <v>50</v>
      </c>
      <c r="C19" s="35" t="s">
        <v>51</v>
      </c>
      <c r="D19" s="36">
        <f t="shared" si="4"/>
        <v>0.62450720194380338</v>
      </c>
      <c r="E19" s="35" t="s">
        <v>54</v>
      </c>
      <c r="F19" s="40">
        <f t="shared" si="2"/>
        <v>0.45984084106695783</v>
      </c>
      <c r="G19" s="33">
        <f t="shared" si="3"/>
        <v>1.1001663042087717</v>
      </c>
    </row>
    <row r="20" spans="1:7">
      <c r="A20" s="1" t="s">
        <v>55</v>
      </c>
      <c r="B20" s="3" t="s">
        <v>56</v>
      </c>
      <c r="C20" s="35" t="s">
        <v>18</v>
      </c>
      <c r="D20" s="36">
        <f t="shared" si="4"/>
        <v>0</v>
      </c>
      <c r="E20" s="35" t="s">
        <v>57</v>
      </c>
      <c r="F20" s="40">
        <f t="shared" si="2"/>
        <v>6.1155243491519677E-2</v>
      </c>
      <c r="G20" s="33">
        <f t="shared" si="3"/>
        <v>-100</v>
      </c>
    </row>
    <row r="21" spans="1:7">
      <c r="A21" s="1" t="s">
        <v>58</v>
      </c>
      <c r="B21" s="3" t="s">
        <v>59</v>
      </c>
      <c r="C21" s="35" t="s">
        <v>60</v>
      </c>
      <c r="D21" s="36">
        <f t="shared" si="4"/>
        <v>2.0295101186287106</v>
      </c>
      <c r="E21" s="35" t="s">
        <v>61</v>
      </c>
      <c r="F21" s="40">
        <f t="shared" si="2"/>
        <v>2.7311969391788868</v>
      </c>
      <c r="G21" s="33">
        <f t="shared" si="3"/>
        <v>-44.682803272121063</v>
      </c>
    </row>
    <row r="22" spans="1:7">
      <c r="A22" s="1" t="s">
        <v>62</v>
      </c>
      <c r="B22" s="3" t="s">
        <v>63</v>
      </c>
      <c r="C22" s="35">
        <v>0</v>
      </c>
      <c r="D22" s="36" t="e">
        <f t="shared" si="4"/>
        <v>#VALUE!</v>
      </c>
      <c r="E22" s="35" t="s">
        <v>18</v>
      </c>
      <c r="F22" s="40">
        <f t="shared" si="2"/>
        <v>0</v>
      </c>
      <c r="G22" s="33" t="e">
        <f t="shared" si="3"/>
        <v>#VALUE!</v>
      </c>
    </row>
    <row r="23" spans="1:7">
      <c r="A23" s="1" t="s">
        <v>64</v>
      </c>
      <c r="B23" s="3" t="s">
        <v>65</v>
      </c>
      <c r="C23" s="35">
        <v>0</v>
      </c>
      <c r="D23" s="36" t="e">
        <f t="shared" si="4"/>
        <v>#VALUE!</v>
      </c>
      <c r="E23" s="35" t="s">
        <v>18</v>
      </c>
      <c r="F23" s="40">
        <f t="shared" si="2"/>
        <v>0</v>
      </c>
      <c r="G23" s="33" t="e">
        <f t="shared" si="3"/>
        <v>#VALUE!</v>
      </c>
    </row>
    <row r="24" spans="1:7">
      <c r="A24" s="1" t="s">
        <v>66</v>
      </c>
      <c r="B24" s="3" t="s">
        <v>67</v>
      </c>
      <c r="C24" s="35" t="s">
        <v>60</v>
      </c>
      <c r="D24" s="36">
        <f t="shared" si="4"/>
        <v>2.0295101186287106</v>
      </c>
      <c r="E24" s="35" t="s">
        <v>61</v>
      </c>
      <c r="F24" s="40">
        <f t="shared" si="2"/>
        <v>2.7311969391788868</v>
      </c>
      <c r="G24" s="33">
        <f t="shared" si="3"/>
        <v>-44.682803272121063</v>
      </c>
    </row>
    <row r="25" spans="1:7">
      <c r="A25" s="1" t="s">
        <v>68</v>
      </c>
      <c r="B25" s="3" t="s">
        <v>69</v>
      </c>
      <c r="C25" s="35" t="s">
        <v>70</v>
      </c>
      <c r="D25" s="36">
        <f t="shared" si="4"/>
        <v>0.11684124367886976</v>
      </c>
      <c r="E25" s="35" t="s">
        <v>71</v>
      </c>
      <c r="F25" s="40">
        <f t="shared" si="2"/>
        <v>0.14818204920655836</v>
      </c>
      <c r="G25" s="33">
        <f t="shared" si="3"/>
        <v>-41.302104009527582</v>
      </c>
    </row>
    <row r="26" spans="1:7">
      <c r="A26" s="1" t="s">
        <v>72</v>
      </c>
      <c r="B26" s="3" t="s">
        <v>73</v>
      </c>
      <c r="C26" s="35" t="s">
        <v>74</v>
      </c>
      <c r="D26" s="36">
        <f t="shared" si="4"/>
        <v>0.19760125385052194</v>
      </c>
      <c r="E26" s="35" t="s">
        <v>75</v>
      </c>
      <c r="F26" s="40">
        <f t="shared" si="2"/>
        <v>3.1660015435875231E-2</v>
      </c>
      <c r="G26" s="33">
        <f t="shared" si="3"/>
        <v>364.62281679672986</v>
      </c>
    </row>
    <row r="27" spans="1:7" ht="29.25">
      <c r="A27" s="1" t="s">
        <v>76</v>
      </c>
      <c r="B27" s="3" t="s">
        <v>77</v>
      </c>
      <c r="C27" s="35">
        <v>0</v>
      </c>
      <c r="D27" s="36" t="e">
        <f t="shared" si="4"/>
        <v>#VALUE!</v>
      </c>
      <c r="E27" s="35" t="s">
        <v>18</v>
      </c>
      <c r="F27" s="40">
        <f t="shared" si="2"/>
        <v>0</v>
      </c>
      <c r="G27" s="33" t="e">
        <f t="shared" si="3"/>
        <v>#VALUE!</v>
      </c>
    </row>
    <row r="28" spans="1:7" ht="29.25">
      <c r="A28" s="1" t="s">
        <v>78</v>
      </c>
      <c r="B28" s="3" t="s">
        <v>79</v>
      </c>
      <c r="C28" s="35" t="s">
        <v>80</v>
      </c>
      <c r="D28" s="36">
        <f t="shared" si="4"/>
        <v>0.76693561909975816</v>
      </c>
      <c r="E28" s="35" t="s">
        <v>81</v>
      </c>
      <c r="F28" s="40">
        <f t="shared" si="2"/>
        <v>1.5383049714812793</v>
      </c>
      <c r="G28" s="33">
        <f t="shared" si="3"/>
        <v>-62.885943510948294</v>
      </c>
    </row>
    <row r="29" spans="1:7">
      <c r="A29" s="1" t="s">
        <v>82</v>
      </c>
      <c r="B29" s="3" t="s">
        <v>83</v>
      </c>
      <c r="C29" s="35" t="s">
        <v>84</v>
      </c>
      <c r="D29" s="36">
        <f t="shared" si="4"/>
        <v>0.94813200199956094</v>
      </c>
      <c r="E29" s="35" t="s">
        <v>85</v>
      </c>
      <c r="F29" s="40">
        <f t="shared" si="2"/>
        <v>1.0130499030551738</v>
      </c>
      <c r="G29" s="33">
        <f t="shared" si="3"/>
        <v>-30.327735581724845</v>
      </c>
    </row>
    <row r="30" spans="1:7">
      <c r="A30" s="1" t="s">
        <v>86</v>
      </c>
      <c r="B30" s="3" t="s">
        <v>87</v>
      </c>
      <c r="C30" s="35" t="s">
        <v>88</v>
      </c>
      <c r="D30" s="36">
        <f t="shared" si="4"/>
        <v>49.432617466699142</v>
      </c>
      <c r="E30" s="35" t="s">
        <v>89</v>
      </c>
      <c r="F30" s="40">
        <f t="shared" si="2"/>
        <v>55.605563974173144</v>
      </c>
      <c r="G30" s="33">
        <f t="shared" si="3"/>
        <v>-33.821439415017473</v>
      </c>
    </row>
    <row r="31" spans="1:7">
      <c r="A31" s="1" t="s">
        <v>90</v>
      </c>
      <c r="B31" s="3" t="s">
        <v>91</v>
      </c>
      <c r="C31" s="35" t="s">
        <v>92</v>
      </c>
      <c r="D31" s="36">
        <f t="shared" si="4"/>
        <v>6.5872352719265406</v>
      </c>
      <c r="E31" s="35" t="s">
        <v>93</v>
      </c>
      <c r="F31" s="40">
        <f t="shared" si="2"/>
        <v>5.0342130527266908</v>
      </c>
      <c r="G31" s="33">
        <f t="shared" si="3"/>
        <v>-2.5922429024146321</v>
      </c>
    </row>
    <row r="32" spans="1:7" ht="29.25">
      <c r="A32" s="1" t="s">
        <v>94</v>
      </c>
      <c r="B32" s="3" t="s">
        <v>20</v>
      </c>
      <c r="C32" s="35" t="s">
        <v>95</v>
      </c>
      <c r="D32" s="36">
        <f t="shared" si="4"/>
        <v>0.18803964794957287</v>
      </c>
      <c r="E32" s="35" t="s">
        <v>96</v>
      </c>
      <c r="F32" s="40">
        <f t="shared" si="2"/>
        <v>0.18175978389774675</v>
      </c>
      <c r="G32" s="33">
        <f t="shared" si="3"/>
        <v>-22.985306492329606</v>
      </c>
    </row>
    <row r="33" spans="1:7">
      <c r="A33" s="1" t="s">
        <v>97</v>
      </c>
      <c r="B33" s="3" t="s">
        <v>24</v>
      </c>
      <c r="C33" s="35" t="s">
        <v>95</v>
      </c>
      <c r="D33" s="36">
        <f t="shared" si="4"/>
        <v>0.18803964794957287</v>
      </c>
      <c r="E33" s="35" t="s">
        <v>96</v>
      </c>
      <c r="F33" s="40">
        <f t="shared" si="2"/>
        <v>0.18175978389774675</v>
      </c>
      <c r="G33" s="33">
        <f t="shared" si="3"/>
        <v>-22.985306492329606</v>
      </c>
    </row>
    <row r="34" spans="1:7" ht="43.5">
      <c r="A34" s="1" t="s">
        <v>98</v>
      </c>
      <c r="B34" s="3" t="s">
        <v>26</v>
      </c>
      <c r="C34" s="35" t="s">
        <v>18</v>
      </c>
      <c r="D34" s="36">
        <f t="shared" si="4"/>
        <v>0</v>
      </c>
      <c r="E34" s="35" t="s">
        <v>18</v>
      </c>
      <c r="F34" s="40">
        <f t="shared" si="2"/>
        <v>0</v>
      </c>
      <c r="G34" s="33" t="e">
        <f t="shared" si="3"/>
        <v>#DIV/0!</v>
      </c>
    </row>
    <row r="35" spans="1:7" ht="29.25">
      <c r="A35" s="1" t="s">
        <v>99</v>
      </c>
      <c r="B35" s="3" t="s">
        <v>28</v>
      </c>
      <c r="C35" s="35" t="s">
        <v>18</v>
      </c>
      <c r="D35" s="36">
        <f t="shared" si="4"/>
        <v>0</v>
      </c>
      <c r="E35" s="35" t="s">
        <v>18</v>
      </c>
      <c r="F35" s="40">
        <f t="shared" si="2"/>
        <v>0</v>
      </c>
      <c r="G35" s="33" t="e">
        <f t="shared" si="3"/>
        <v>#DIV/0!</v>
      </c>
    </row>
    <row r="36" spans="1:7">
      <c r="A36" s="1" t="s">
        <v>100</v>
      </c>
      <c r="B36" s="3" t="s">
        <v>30</v>
      </c>
      <c r="C36" s="35" t="s">
        <v>18</v>
      </c>
      <c r="D36" s="36">
        <f t="shared" si="4"/>
        <v>0</v>
      </c>
      <c r="E36" s="35" t="s">
        <v>101</v>
      </c>
      <c r="F36" s="40">
        <f t="shared" si="2"/>
        <v>5.0590139864088994E-4</v>
      </c>
      <c r="G36" s="33">
        <f t="shared" si="3"/>
        <v>-100</v>
      </c>
    </row>
    <row r="37" spans="1:7">
      <c r="A37" s="1" t="s">
        <v>102</v>
      </c>
      <c r="B37" s="3" t="s">
        <v>33</v>
      </c>
      <c r="C37" s="35" t="s">
        <v>18</v>
      </c>
      <c r="D37" s="36">
        <f t="shared" si="4"/>
        <v>0</v>
      </c>
      <c r="E37" s="35" t="s">
        <v>101</v>
      </c>
      <c r="F37" s="40">
        <f t="shared" si="2"/>
        <v>5.0590139864088994E-4</v>
      </c>
      <c r="G37" s="33">
        <f t="shared" si="3"/>
        <v>-100</v>
      </c>
    </row>
    <row r="38" spans="1:7">
      <c r="A38" s="1" t="s">
        <v>103</v>
      </c>
      <c r="B38" s="3" t="s">
        <v>36</v>
      </c>
      <c r="C38" s="35" t="s">
        <v>18</v>
      </c>
      <c r="D38" s="36">
        <f t="shared" si="4"/>
        <v>0</v>
      </c>
      <c r="E38" s="35" t="s">
        <v>18</v>
      </c>
      <c r="F38" s="40">
        <f t="shared" si="2"/>
        <v>0</v>
      </c>
      <c r="G38" s="33" t="e">
        <f t="shared" si="3"/>
        <v>#DIV/0!</v>
      </c>
    </row>
    <row r="39" spans="1:7">
      <c r="A39" s="1" t="s">
        <v>104</v>
      </c>
      <c r="B39" s="3" t="s">
        <v>38</v>
      </c>
      <c r="C39" s="35" t="s">
        <v>18</v>
      </c>
      <c r="D39" s="36">
        <f t="shared" si="4"/>
        <v>0</v>
      </c>
      <c r="E39" s="35" t="s">
        <v>18</v>
      </c>
      <c r="F39" s="40">
        <f t="shared" si="2"/>
        <v>0</v>
      </c>
      <c r="G39" s="33" t="e">
        <f t="shared" si="3"/>
        <v>#DIV/0!</v>
      </c>
    </row>
    <row r="40" spans="1:7">
      <c r="A40" s="1" t="s">
        <v>105</v>
      </c>
      <c r="B40" s="3" t="s">
        <v>42</v>
      </c>
      <c r="C40" s="35" t="s">
        <v>18</v>
      </c>
      <c r="D40" s="36">
        <f t="shared" si="4"/>
        <v>0</v>
      </c>
      <c r="E40" s="35" t="s">
        <v>18</v>
      </c>
      <c r="F40" s="40">
        <f t="shared" si="2"/>
        <v>0</v>
      </c>
      <c r="G40" s="33" t="e">
        <f t="shared" si="3"/>
        <v>#DIV/0!</v>
      </c>
    </row>
    <row r="41" spans="1:7">
      <c r="A41" s="1" t="s">
        <v>106</v>
      </c>
      <c r="B41" s="3" t="s">
        <v>107</v>
      </c>
      <c r="C41" s="35" t="s">
        <v>108</v>
      </c>
      <c r="D41" s="36">
        <f t="shared" si="4"/>
        <v>4.0965080541120518</v>
      </c>
      <c r="E41" s="35" t="s">
        <v>109</v>
      </c>
      <c r="F41" s="40">
        <f t="shared" si="2"/>
        <v>0.62648240874950589</v>
      </c>
      <c r="G41" s="33">
        <f t="shared" si="3"/>
        <v>386.77346053447013</v>
      </c>
    </row>
    <row r="42" spans="1:7" ht="29.25">
      <c r="A42" s="1" t="s">
        <v>110</v>
      </c>
      <c r="B42" s="3" t="s">
        <v>111</v>
      </c>
      <c r="C42" s="35" t="s">
        <v>108</v>
      </c>
      <c r="D42" s="36">
        <f t="shared" si="4"/>
        <v>4.0965080541120518</v>
      </c>
      <c r="E42" s="35" t="s">
        <v>109</v>
      </c>
      <c r="F42" s="40">
        <f t="shared" si="2"/>
        <v>0.62648240874950589</v>
      </c>
      <c r="G42" s="33">
        <f t="shared" si="3"/>
        <v>386.77346053447013</v>
      </c>
    </row>
    <row r="43" spans="1:7">
      <c r="A43" s="1" t="s">
        <v>112</v>
      </c>
      <c r="B43" s="3" t="s">
        <v>50</v>
      </c>
      <c r="C43" s="35" t="s">
        <v>18</v>
      </c>
      <c r="D43" s="36">
        <f t="shared" si="4"/>
        <v>0</v>
      </c>
      <c r="E43" s="35" t="s">
        <v>18</v>
      </c>
      <c r="F43" s="40">
        <f t="shared" si="2"/>
        <v>0</v>
      </c>
      <c r="G43" s="33" t="e">
        <f t="shared" si="3"/>
        <v>#DIV/0!</v>
      </c>
    </row>
    <row r="44" spans="1:7">
      <c r="A44" s="1" t="s">
        <v>113</v>
      </c>
      <c r="B44" s="3" t="s">
        <v>114</v>
      </c>
      <c r="C44" s="35" t="s">
        <v>18</v>
      </c>
      <c r="D44" s="36">
        <f t="shared" si="4"/>
        <v>0</v>
      </c>
      <c r="E44" s="35" t="s">
        <v>18</v>
      </c>
      <c r="F44" s="40">
        <f t="shared" si="2"/>
        <v>0</v>
      </c>
      <c r="G44" s="33" t="e">
        <f t="shared" si="3"/>
        <v>#DIV/0!</v>
      </c>
    </row>
    <row r="45" spans="1:7">
      <c r="A45" s="1" t="s">
        <v>115</v>
      </c>
      <c r="B45" s="3" t="s">
        <v>116</v>
      </c>
      <c r="C45" s="35" t="s">
        <v>18</v>
      </c>
      <c r="D45" s="36">
        <f t="shared" si="4"/>
        <v>0</v>
      </c>
      <c r="E45" s="35" t="s">
        <v>18</v>
      </c>
      <c r="F45" s="40">
        <f t="shared" si="2"/>
        <v>0</v>
      </c>
      <c r="G45" s="33" t="e">
        <f t="shared" si="3"/>
        <v>#DIV/0!</v>
      </c>
    </row>
    <row r="46" spans="1:7">
      <c r="A46" s="1" t="s">
        <v>117</v>
      </c>
      <c r="B46" s="3" t="s">
        <v>118</v>
      </c>
      <c r="C46" s="35" t="s">
        <v>18</v>
      </c>
      <c r="D46" s="36">
        <f t="shared" si="4"/>
        <v>0</v>
      </c>
      <c r="E46" s="35" t="s">
        <v>18</v>
      </c>
      <c r="F46" s="40">
        <f t="shared" si="2"/>
        <v>0</v>
      </c>
      <c r="G46" s="33" t="e">
        <f t="shared" si="3"/>
        <v>#DIV/0!</v>
      </c>
    </row>
    <row r="47" spans="1:7">
      <c r="A47" s="1" t="s">
        <v>119</v>
      </c>
      <c r="B47" s="3" t="s">
        <v>120</v>
      </c>
      <c r="C47" s="35" t="s">
        <v>18</v>
      </c>
      <c r="D47" s="36">
        <f t="shared" si="4"/>
        <v>0</v>
      </c>
      <c r="E47" s="35" t="s">
        <v>18</v>
      </c>
      <c r="F47" s="40">
        <f t="shared" si="2"/>
        <v>0</v>
      </c>
      <c r="G47" s="33" t="e">
        <f t="shared" si="3"/>
        <v>#DIV/0!</v>
      </c>
    </row>
    <row r="48" spans="1:7">
      <c r="A48" s="1" t="s">
        <v>121</v>
      </c>
      <c r="B48" s="3" t="s">
        <v>122</v>
      </c>
      <c r="C48" s="35" t="s">
        <v>123</v>
      </c>
      <c r="D48" s="36">
        <f t="shared" si="4"/>
        <v>2.3026875698649159</v>
      </c>
      <c r="E48" s="35" t="s">
        <v>124</v>
      </c>
      <c r="F48" s="40">
        <f t="shared" si="2"/>
        <v>4.2254649586807975</v>
      </c>
      <c r="G48" s="33">
        <f t="shared" si="3"/>
        <v>-59.432105159111345</v>
      </c>
    </row>
    <row r="49" spans="1:7">
      <c r="A49" s="1" t="s">
        <v>125</v>
      </c>
      <c r="B49" s="3" t="s">
        <v>63</v>
      </c>
      <c r="C49" s="35" t="s">
        <v>18</v>
      </c>
      <c r="D49" s="36">
        <f t="shared" si="4"/>
        <v>0</v>
      </c>
      <c r="E49" s="35" t="s">
        <v>18</v>
      </c>
      <c r="F49" s="40">
        <f t="shared" si="2"/>
        <v>0</v>
      </c>
      <c r="G49" s="33" t="e">
        <f t="shared" si="3"/>
        <v>#DIV/0!</v>
      </c>
    </row>
    <row r="50" spans="1:7">
      <c r="A50" s="1" t="s">
        <v>126</v>
      </c>
      <c r="B50" s="3" t="s">
        <v>65</v>
      </c>
      <c r="C50" s="35" t="s">
        <v>18</v>
      </c>
      <c r="D50" s="36">
        <f t="shared" si="4"/>
        <v>0</v>
      </c>
      <c r="E50" s="35" t="s">
        <v>18</v>
      </c>
      <c r="F50" s="40">
        <f t="shared" si="2"/>
        <v>0</v>
      </c>
      <c r="G50" s="33" t="e">
        <f t="shared" si="3"/>
        <v>#DIV/0!</v>
      </c>
    </row>
    <row r="51" spans="1:7">
      <c r="A51" s="1" t="s">
        <v>127</v>
      </c>
      <c r="B51" s="3" t="s">
        <v>128</v>
      </c>
      <c r="C51" s="35" t="s">
        <v>129</v>
      </c>
      <c r="D51" s="36">
        <f t="shared" si="4"/>
        <v>0.495243772747337</v>
      </c>
      <c r="E51" s="35" t="s">
        <v>130</v>
      </c>
      <c r="F51" s="40">
        <f t="shared" si="2"/>
        <v>0.37126103570957963</v>
      </c>
      <c r="G51" s="33">
        <f t="shared" si="3"/>
        <v>-0.6971732792495855</v>
      </c>
    </row>
    <row r="52" spans="1:7">
      <c r="A52" s="1" t="s">
        <v>131</v>
      </c>
      <c r="B52" s="3" t="s">
        <v>44</v>
      </c>
      <c r="C52" s="35" t="s">
        <v>132</v>
      </c>
      <c r="D52" s="36">
        <f t="shared" si="4"/>
        <v>1.5418840219875845</v>
      </c>
      <c r="E52" s="35" t="s">
        <v>133</v>
      </c>
      <c r="F52" s="40">
        <f t="shared" si="2"/>
        <v>1.0863820755604916</v>
      </c>
      <c r="G52" s="33">
        <f t="shared" si="3"/>
        <v>5.6552485948515807</v>
      </c>
    </row>
    <row r="53" spans="1:7" ht="29.25">
      <c r="A53" s="1" t="s">
        <v>134</v>
      </c>
      <c r="B53" s="3" t="s">
        <v>79</v>
      </c>
      <c r="C53" s="35" t="s">
        <v>18</v>
      </c>
      <c r="D53" s="36">
        <f t="shared" si="4"/>
        <v>0</v>
      </c>
      <c r="E53" s="35" t="s">
        <v>135</v>
      </c>
      <c r="F53" s="40">
        <f t="shared" si="2"/>
        <v>2.5715321047380604</v>
      </c>
      <c r="G53" s="33">
        <f t="shared" si="3"/>
        <v>-100</v>
      </c>
    </row>
    <row r="54" spans="1:7">
      <c r="A54" s="1" t="s">
        <v>136</v>
      </c>
      <c r="B54" s="3" t="s">
        <v>36</v>
      </c>
      <c r="C54" s="35" t="s">
        <v>137</v>
      </c>
      <c r="D54" s="36">
        <f t="shared" si="4"/>
        <v>0.26555977512999435</v>
      </c>
      <c r="E54" s="35" t="s">
        <v>138</v>
      </c>
      <c r="F54" s="40">
        <f t="shared" si="2"/>
        <v>0.1962897426726653</v>
      </c>
      <c r="G54" s="33">
        <f t="shared" si="3"/>
        <v>0.71325821146008828</v>
      </c>
    </row>
    <row r="55" spans="1:7">
      <c r="A55" s="1" t="s">
        <v>139</v>
      </c>
      <c r="B55" s="3" t="s">
        <v>140</v>
      </c>
      <c r="C55" s="35" t="s">
        <v>141</v>
      </c>
      <c r="D55" s="36">
        <f t="shared" si="4"/>
        <v>9.9236035590667804</v>
      </c>
      <c r="E55" s="35" t="s">
        <v>142</v>
      </c>
      <c r="F55" s="40">
        <f t="shared" si="2"/>
        <v>26.865976130866105</v>
      </c>
      <c r="G55" s="33">
        <f t="shared" si="3"/>
        <v>-72.502782981727336</v>
      </c>
    </row>
    <row r="56" spans="1:7">
      <c r="A56" s="1" t="s">
        <v>143</v>
      </c>
      <c r="B56" s="3" t="s">
        <v>144</v>
      </c>
      <c r="C56" s="35" t="s">
        <v>141</v>
      </c>
      <c r="D56" s="36">
        <f t="shared" si="4"/>
        <v>9.9236035590667804</v>
      </c>
      <c r="E56" s="35" t="s">
        <v>145</v>
      </c>
      <c r="F56" s="40">
        <f t="shared" si="2"/>
        <v>26.863599570807374</v>
      </c>
      <c r="G56" s="33">
        <f t="shared" si="3"/>
        <v>-72.500350367009432</v>
      </c>
    </row>
    <row r="57" spans="1:7">
      <c r="A57" s="1" t="s">
        <v>146</v>
      </c>
      <c r="B57" s="3" t="s">
        <v>147</v>
      </c>
      <c r="C57" s="35" t="s">
        <v>141</v>
      </c>
      <c r="D57" s="36">
        <f t="shared" si="4"/>
        <v>9.9236035590667804</v>
      </c>
      <c r="E57" s="35" t="s">
        <v>145</v>
      </c>
      <c r="F57" s="40">
        <f t="shared" si="2"/>
        <v>26.863599570807374</v>
      </c>
      <c r="G57" s="33">
        <f t="shared" si="3"/>
        <v>-72.500350367009432</v>
      </c>
    </row>
    <row r="58" spans="1:7" ht="29.25">
      <c r="A58" s="1" t="s">
        <v>148</v>
      </c>
      <c r="B58" s="3" t="s">
        <v>149</v>
      </c>
      <c r="C58" s="35" t="s">
        <v>18</v>
      </c>
      <c r="D58" s="36">
        <f t="shared" si="4"/>
        <v>0</v>
      </c>
      <c r="E58" s="35" t="s">
        <v>18</v>
      </c>
      <c r="F58" s="40">
        <f t="shared" si="2"/>
        <v>0</v>
      </c>
      <c r="G58" s="33" t="e">
        <f t="shared" si="3"/>
        <v>#DIV/0!</v>
      </c>
    </row>
    <row r="59" spans="1:7">
      <c r="A59" s="1" t="s">
        <v>150</v>
      </c>
      <c r="B59" s="3" t="s">
        <v>151</v>
      </c>
      <c r="C59" s="35" t="s">
        <v>18</v>
      </c>
      <c r="D59" s="36">
        <f t="shared" si="4"/>
        <v>0</v>
      </c>
      <c r="E59" s="35" t="s">
        <v>18</v>
      </c>
      <c r="F59" s="40">
        <f t="shared" si="2"/>
        <v>0</v>
      </c>
      <c r="G59" s="33" t="e">
        <f t="shared" si="3"/>
        <v>#DIV/0!</v>
      </c>
    </row>
    <row r="60" spans="1:7">
      <c r="A60" s="1" t="s">
        <v>152</v>
      </c>
      <c r="B60" s="3" t="s">
        <v>153</v>
      </c>
      <c r="C60" s="35" t="s">
        <v>18</v>
      </c>
      <c r="D60" s="36">
        <f t="shared" si="4"/>
        <v>0</v>
      </c>
      <c r="E60" s="35" t="s">
        <v>154</v>
      </c>
      <c r="F60" s="40">
        <f t="shared" si="2"/>
        <v>2.3765600587316226E-3</v>
      </c>
      <c r="G60" s="33">
        <f t="shared" si="3"/>
        <v>-100</v>
      </c>
    </row>
    <row r="61" spans="1:7">
      <c r="A61" s="1" t="s">
        <v>155</v>
      </c>
      <c r="B61" s="3" t="s">
        <v>156</v>
      </c>
      <c r="C61" s="35" t="s">
        <v>18</v>
      </c>
      <c r="D61" s="36">
        <f t="shared" si="4"/>
        <v>0</v>
      </c>
      <c r="E61" s="35" t="s">
        <v>154</v>
      </c>
      <c r="F61" s="40">
        <f t="shared" si="2"/>
        <v>2.3765600587316226E-3</v>
      </c>
      <c r="G61" s="33">
        <f t="shared" si="3"/>
        <v>-100</v>
      </c>
    </row>
    <row r="62" spans="1:7">
      <c r="A62" s="1" t="s">
        <v>157</v>
      </c>
      <c r="B62" s="3" t="s">
        <v>158</v>
      </c>
      <c r="C62" s="35" t="s">
        <v>159</v>
      </c>
      <c r="D62" s="36">
        <f t="shared" si="4"/>
        <v>25.055895883752367</v>
      </c>
      <c r="E62" s="35" t="s">
        <v>160</v>
      </c>
      <c r="F62" s="40">
        <f t="shared" si="2"/>
        <v>16.791655685861116</v>
      </c>
      <c r="G62" s="33">
        <f t="shared" si="3"/>
        <v>11.080640426222143</v>
      </c>
    </row>
    <row r="63" spans="1:7">
      <c r="A63" s="1" t="s">
        <v>161</v>
      </c>
      <c r="B63" s="3" t="s">
        <v>162</v>
      </c>
      <c r="C63" s="35" t="s">
        <v>163</v>
      </c>
      <c r="D63" s="36">
        <f t="shared" si="4"/>
        <v>16.038147804726403</v>
      </c>
      <c r="E63" s="35" t="s">
        <v>164</v>
      </c>
      <c r="F63" s="40">
        <f t="shared" si="2"/>
        <v>8.2337923310054038</v>
      </c>
      <c r="G63" s="33">
        <f t="shared" si="3"/>
        <v>45.002757749562036</v>
      </c>
    </row>
    <row r="64" spans="1:7">
      <c r="A64" s="1" t="s">
        <v>165</v>
      </c>
      <c r="B64" s="3" t="s">
        <v>166</v>
      </c>
      <c r="C64" s="35" t="s">
        <v>167</v>
      </c>
      <c r="D64" s="36">
        <f t="shared" si="4"/>
        <v>2.7371479768353106</v>
      </c>
      <c r="E64" s="35" t="s">
        <v>168</v>
      </c>
      <c r="F64" s="40">
        <f t="shared" si="2"/>
        <v>1.7318887299286563</v>
      </c>
      <c r="G64" s="33">
        <f t="shared" si="3"/>
        <v>17.652253659862094</v>
      </c>
    </row>
    <row r="65" spans="1:7">
      <c r="A65" s="1" t="s">
        <v>169</v>
      </c>
      <c r="B65" s="3" t="s">
        <v>170</v>
      </c>
      <c r="C65" s="35" t="s">
        <v>171</v>
      </c>
      <c r="D65" s="36">
        <f t="shared" si="4"/>
        <v>5.3776684189955768</v>
      </c>
      <c r="E65" s="35" t="s">
        <v>172</v>
      </c>
      <c r="F65" s="40">
        <f t="shared" si="2"/>
        <v>3.3166307437456464</v>
      </c>
      <c r="G65" s="33">
        <f t="shared" si="3"/>
        <v>20.703220611345042</v>
      </c>
    </row>
    <row r="66" spans="1:7">
      <c r="A66" s="1" t="s">
        <v>173</v>
      </c>
      <c r="B66" s="3" t="s">
        <v>174</v>
      </c>
      <c r="C66" s="35" t="s">
        <v>175</v>
      </c>
      <c r="D66" s="36">
        <f t="shared" si="4"/>
        <v>-2.6405204421602653</v>
      </c>
      <c r="E66" s="35" t="s">
        <v>176</v>
      </c>
      <c r="F66" s="40">
        <f t="shared" si="2"/>
        <v>-1.5847420138169908</v>
      </c>
      <c r="G66" s="33">
        <f t="shared" si="3"/>
        <v>24.037476428751738</v>
      </c>
    </row>
    <row r="67" spans="1:7">
      <c r="A67" s="1" t="s">
        <v>177</v>
      </c>
      <c r="B67" s="3" t="s">
        <v>178</v>
      </c>
      <c r="C67" s="35" t="s">
        <v>179</v>
      </c>
      <c r="D67" s="36">
        <f t="shared" si="4"/>
        <v>6.2806001021906503</v>
      </c>
      <c r="E67" s="35" t="s">
        <v>180</v>
      </c>
      <c r="F67" s="40">
        <f t="shared" si="2"/>
        <v>6.8259746249270563</v>
      </c>
      <c r="G67" s="33">
        <f t="shared" si="3"/>
        <v>-31.505069064058766</v>
      </c>
    </row>
    <row r="68" spans="1:7">
      <c r="A68" s="1" t="s">
        <v>181</v>
      </c>
      <c r="B68" s="3" t="s">
        <v>182</v>
      </c>
      <c r="C68" s="35" t="s">
        <v>183</v>
      </c>
      <c r="D68" s="36">
        <f t="shared" si="4"/>
        <v>7.8658827519534515</v>
      </c>
      <c r="E68" s="35" t="s">
        <v>184</v>
      </c>
      <c r="F68" s="40">
        <f t="shared" ref="F68:F71" si="5">(RIGHT(LEFT(E68,LEN(E68)-1),LEN(E68)-2))/E$2*100</f>
        <v>6.9137191047192363</v>
      </c>
      <c r="G68" s="33">
        <f t="shared" si="3"/>
        <v>-15.305014600676603</v>
      </c>
    </row>
    <row r="69" spans="1:7">
      <c r="A69" s="1" t="s">
        <v>185</v>
      </c>
      <c r="B69" s="3" t="s">
        <v>186</v>
      </c>
      <c r="C69" s="35" t="s">
        <v>183</v>
      </c>
      <c r="D69" s="36">
        <f t="shared" si="4"/>
        <v>7.8658827519534515</v>
      </c>
      <c r="E69" s="35" t="s">
        <v>184</v>
      </c>
      <c r="F69" s="40">
        <f t="shared" si="5"/>
        <v>6.9137191047192363</v>
      </c>
      <c r="G69" s="33">
        <f t="shared" si="3"/>
        <v>-15.305014600676603</v>
      </c>
    </row>
    <row r="70" spans="1:7">
      <c r="A70" s="1" t="s">
        <v>187</v>
      </c>
      <c r="B70" s="3" t="s">
        <v>188</v>
      </c>
      <c r="C70" s="35" t="s">
        <v>18</v>
      </c>
      <c r="D70" s="36">
        <f t="shared" si="4"/>
        <v>0</v>
      </c>
      <c r="E70" s="35" t="s">
        <v>18</v>
      </c>
      <c r="F70" s="40">
        <f t="shared" si="5"/>
        <v>0</v>
      </c>
      <c r="G70" s="33" t="e">
        <f t="shared" si="3"/>
        <v>#DIV/0!</v>
      </c>
    </row>
    <row r="71" spans="1:7">
      <c r="A71" s="1" t="s">
        <v>189</v>
      </c>
      <c r="B71" s="3" t="s">
        <v>186</v>
      </c>
      <c r="C71" s="35" t="s">
        <v>183</v>
      </c>
      <c r="D71" s="42">
        <f t="shared" si="4"/>
        <v>7.8658827519534515</v>
      </c>
      <c r="E71" s="35" t="s">
        <v>184</v>
      </c>
      <c r="F71" s="44">
        <f t="shared" si="5"/>
        <v>6.9137191047192363</v>
      </c>
      <c r="G71" s="33">
        <f t="shared" si="3"/>
        <v>-15.305014600676603</v>
      </c>
    </row>
    <row r="72" spans="1:7">
      <c r="A72" s="1" t="s">
        <v>190</v>
      </c>
      <c r="B72" s="3" t="s">
        <v>191</v>
      </c>
      <c r="C72" s="35" t="s">
        <v>192</v>
      </c>
      <c r="D72" s="41"/>
      <c r="E72" s="35"/>
      <c r="F72" s="41"/>
      <c r="G72" s="41"/>
    </row>
    <row r="73" spans="1:7">
      <c r="D73" s="41"/>
      <c r="F73" s="41"/>
      <c r="G73" s="41"/>
    </row>
    <row r="74" spans="1:7">
      <c r="D74" s="41"/>
      <c r="F74" s="41"/>
      <c r="G74" s="41"/>
    </row>
    <row r="75" spans="1:7">
      <c r="D75" s="41"/>
      <c r="F75" s="41"/>
      <c r="G75" s="41"/>
    </row>
    <row r="76" spans="1:7">
      <c r="D76" s="41"/>
      <c r="F76" s="41"/>
      <c r="G76" s="41"/>
    </row>
    <row r="77" spans="1:7">
      <c r="D77" s="41"/>
      <c r="F77" s="41"/>
      <c r="G77" s="41"/>
    </row>
    <row r="78" spans="1:7">
      <c r="D78" s="41"/>
      <c r="F78" s="41"/>
      <c r="G78" s="41"/>
    </row>
    <row r="79" spans="1:7">
      <c r="D79" s="41"/>
      <c r="F79" s="41"/>
      <c r="G79" s="41"/>
    </row>
    <row r="80" spans="1:7">
      <c r="D80" s="41"/>
      <c r="F80" s="41"/>
      <c r="G80" s="41"/>
    </row>
    <row r="81" spans="4:7">
      <c r="D81" s="41"/>
      <c r="F81" s="41"/>
      <c r="G81" s="41"/>
    </row>
    <row r="82" spans="4:7">
      <c r="D82" s="41"/>
      <c r="F82" s="41"/>
      <c r="G82" s="41"/>
    </row>
    <row r="83" spans="4:7">
      <c r="D83" s="41"/>
      <c r="F83" s="41"/>
      <c r="G83" s="41"/>
    </row>
    <row r="84" spans="4:7">
      <c r="D84" s="41"/>
      <c r="F84" s="41"/>
      <c r="G84" s="41"/>
    </row>
    <row r="85" spans="4:7">
      <c r="D85" s="41"/>
      <c r="F85" s="41"/>
      <c r="G85" s="41"/>
    </row>
    <row r="86" spans="4:7">
      <c r="D86" s="41"/>
      <c r="F86" s="41"/>
      <c r="G86" s="41"/>
    </row>
    <row r="87" spans="4:7">
      <c r="D87" s="41"/>
      <c r="F87" s="41"/>
      <c r="G87" s="41"/>
    </row>
    <row r="88" spans="4:7">
      <c r="D88" s="41"/>
      <c r="F88" s="41"/>
      <c r="G88" s="41"/>
    </row>
    <row r="89" spans="4:7">
      <c r="D89" s="41"/>
      <c r="F89" s="41"/>
      <c r="G89" s="41"/>
    </row>
    <row r="90" spans="4:7">
      <c r="D90" s="41"/>
      <c r="F90" s="41"/>
      <c r="G90" s="41"/>
    </row>
    <row r="91" spans="4:7">
      <c r="D91" s="41"/>
      <c r="F91" s="41"/>
      <c r="G91" s="41"/>
    </row>
    <row r="92" spans="4:7">
      <c r="D92" s="41"/>
      <c r="F92" s="41"/>
      <c r="G92" s="41"/>
    </row>
    <row r="93" spans="4:7">
      <c r="D93" s="41"/>
      <c r="F93" s="41"/>
      <c r="G93" s="41"/>
    </row>
    <row r="94" spans="4:7">
      <c r="D94" s="41"/>
      <c r="F94" s="41"/>
      <c r="G94" s="41"/>
    </row>
    <row r="95" spans="4:7">
      <c r="D95" s="41"/>
      <c r="F95" s="41"/>
      <c r="G95" s="41"/>
    </row>
    <row r="96" spans="4:7">
      <c r="D96" s="41"/>
      <c r="F96" s="41"/>
      <c r="G96" s="41"/>
    </row>
    <row r="97" spans="4:7">
      <c r="D97" s="41"/>
      <c r="F97" s="41"/>
      <c r="G97" s="41"/>
    </row>
    <row r="98" spans="4:7">
      <c r="D98" s="41"/>
      <c r="F98" s="41"/>
      <c r="G98" s="41"/>
    </row>
    <row r="99" spans="4:7">
      <c r="D99" s="41"/>
      <c r="F99" s="41"/>
      <c r="G99" s="41"/>
    </row>
    <row r="100" spans="4:7">
      <c r="D100" s="41"/>
      <c r="F100" s="41"/>
      <c r="G100" s="41"/>
    </row>
    <row r="101" spans="4:7">
      <c r="D101" s="41"/>
      <c r="F101" s="41"/>
      <c r="G101" s="41"/>
    </row>
    <row r="102" spans="4:7">
      <c r="D102" s="41"/>
      <c r="F102" s="41"/>
      <c r="G102" s="41"/>
    </row>
    <row r="103" spans="4:7">
      <c r="D103" s="41"/>
      <c r="F103" s="41"/>
      <c r="G103" s="41"/>
    </row>
    <row r="104" spans="4:7">
      <c r="D104" s="41"/>
      <c r="F104" s="41"/>
      <c r="G104" s="41"/>
    </row>
    <row r="105" spans="4:7">
      <c r="D105" s="41"/>
      <c r="F105" s="41"/>
      <c r="G105" s="41"/>
    </row>
    <row r="106" spans="4:7">
      <c r="D106" s="41"/>
      <c r="F106" s="41"/>
      <c r="G106" s="41"/>
    </row>
    <row r="107" spans="4:7">
      <c r="D107" s="41"/>
      <c r="F107" s="41"/>
      <c r="G107" s="41"/>
    </row>
    <row r="108" spans="4:7">
      <c r="D108" s="41"/>
      <c r="F108" s="41"/>
      <c r="G108" s="41"/>
    </row>
    <row r="109" spans="4:7">
      <c r="D109" s="41"/>
      <c r="F109" s="41"/>
      <c r="G109" s="41"/>
    </row>
    <row r="110" spans="4:7">
      <c r="D110" s="41"/>
      <c r="F110" s="41"/>
      <c r="G110" s="41"/>
    </row>
    <row r="111" spans="4:7">
      <c r="D111" s="41"/>
      <c r="F111" s="41"/>
      <c r="G111" s="41"/>
    </row>
    <row r="112" spans="4:7">
      <c r="D112" s="41"/>
      <c r="F112" s="41"/>
      <c r="G112" s="41"/>
    </row>
    <row r="113" spans="4:7">
      <c r="D113" s="41"/>
      <c r="F113" s="41"/>
      <c r="G113" s="41"/>
    </row>
    <row r="114" spans="4:7">
      <c r="D114" s="41"/>
      <c r="F114" s="41"/>
      <c r="G114" s="41"/>
    </row>
    <row r="115" spans="4:7">
      <c r="D115" s="41"/>
      <c r="F115" s="41"/>
      <c r="G115" s="41"/>
    </row>
    <row r="116" spans="4:7">
      <c r="D116" s="41"/>
      <c r="F116" s="41"/>
      <c r="G116" s="41"/>
    </row>
    <row r="117" spans="4:7">
      <c r="D117" s="41"/>
      <c r="F117" s="41"/>
      <c r="G117" s="41"/>
    </row>
    <row r="118" spans="4:7">
      <c r="D118" s="41"/>
      <c r="F118" s="41"/>
      <c r="G118" s="41"/>
    </row>
    <row r="119" spans="4:7">
      <c r="D119" s="41"/>
      <c r="F119" s="41"/>
      <c r="G119" s="41"/>
    </row>
    <row r="120" spans="4:7">
      <c r="D120" s="41"/>
      <c r="F120" s="41"/>
      <c r="G120" s="41"/>
    </row>
    <row r="121" spans="4:7">
      <c r="D121" s="41"/>
      <c r="F121" s="41"/>
      <c r="G121" s="41"/>
    </row>
    <row r="122" spans="4:7">
      <c r="D122" s="41"/>
      <c r="F122" s="41"/>
      <c r="G122" s="41"/>
    </row>
    <row r="123" spans="4:7">
      <c r="D123" s="41"/>
      <c r="F123" s="41"/>
      <c r="G123" s="41"/>
    </row>
    <row r="124" spans="4:7">
      <c r="D124" s="41"/>
      <c r="F124" s="41"/>
      <c r="G124" s="41"/>
    </row>
    <row r="125" spans="4:7">
      <c r="D125" s="41"/>
      <c r="F125" s="41"/>
      <c r="G125" s="41"/>
    </row>
    <row r="126" spans="4:7">
      <c r="D126" s="41"/>
      <c r="F126" s="41"/>
      <c r="G126" s="41"/>
    </row>
    <row r="127" spans="4:7">
      <c r="D127" s="41"/>
      <c r="F127" s="41"/>
      <c r="G127" s="41"/>
    </row>
    <row r="128" spans="4:7">
      <c r="D128" s="41"/>
      <c r="F128" s="41"/>
      <c r="G128" s="41"/>
    </row>
    <row r="129" spans="4:7">
      <c r="D129" s="41"/>
      <c r="F129" s="41"/>
      <c r="G129" s="41"/>
    </row>
    <row r="130" spans="4:7">
      <c r="D130" s="41"/>
      <c r="F130" s="41"/>
      <c r="G130" s="41"/>
    </row>
    <row r="131" spans="4:7">
      <c r="D131" s="41"/>
      <c r="F131" s="41"/>
      <c r="G131" s="41"/>
    </row>
    <row r="132" spans="4:7">
      <c r="D132" s="41"/>
      <c r="F132" s="41"/>
      <c r="G132" s="41"/>
    </row>
    <row r="133" spans="4:7">
      <c r="D133" s="41"/>
      <c r="F133" s="41"/>
      <c r="G133" s="41"/>
    </row>
    <row r="134" spans="4:7">
      <c r="D134" s="41"/>
      <c r="F134" s="41"/>
      <c r="G134" s="41"/>
    </row>
    <row r="135" spans="4:7">
      <c r="D135" s="41"/>
      <c r="F135" s="41"/>
      <c r="G135" s="41"/>
    </row>
    <row r="136" spans="4:7">
      <c r="D136" s="41"/>
      <c r="F136" s="41"/>
      <c r="G136" s="41"/>
    </row>
    <row r="137" spans="4:7">
      <c r="D137" s="41"/>
      <c r="F137" s="41"/>
      <c r="G137" s="41"/>
    </row>
    <row r="138" spans="4:7">
      <c r="D138" s="41"/>
      <c r="F138" s="41"/>
      <c r="G138" s="41"/>
    </row>
    <row r="139" spans="4:7">
      <c r="D139" s="41"/>
      <c r="F139" s="41"/>
      <c r="G139" s="41"/>
    </row>
    <row r="140" spans="4:7">
      <c r="D140" s="41"/>
      <c r="F140" s="41"/>
      <c r="G140" s="41"/>
    </row>
    <row r="141" spans="4:7">
      <c r="D141" s="41"/>
      <c r="F141" s="41"/>
      <c r="G141" s="41"/>
    </row>
    <row r="142" spans="4:7">
      <c r="D142" s="41"/>
      <c r="F142" s="41"/>
      <c r="G142" s="41"/>
    </row>
    <row r="143" spans="4:7">
      <c r="D143" s="41"/>
      <c r="F143" s="41"/>
      <c r="G143" s="41"/>
    </row>
    <row r="144" spans="4:7">
      <c r="D144" s="41"/>
      <c r="F144" s="41"/>
      <c r="G144" s="41"/>
    </row>
    <row r="145" spans="4:7">
      <c r="D145" s="41"/>
      <c r="F145" s="41"/>
      <c r="G145" s="41"/>
    </row>
    <row r="146" spans="4:7">
      <c r="D146" s="41"/>
      <c r="F146" s="41"/>
      <c r="G146" s="41"/>
    </row>
    <row r="147" spans="4:7">
      <c r="D147" s="41"/>
      <c r="F147" s="41"/>
      <c r="G147" s="41"/>
    </row>
    <row r="148" spans="4:7">
      <c r="D148" s="41"/>
      <c r="F148" s="41"/>
      <c r="G148" s="41"/>
    </row>
    <row r="149" spans="4:7">
      <c r="D149" s="41"/>
      <c r="F149" s="41"/>
      <c r="G149" s="41"/>
    </row>
    <row r="150" spans="4:7">
      <c r="D150" s="41"/>
      <c r="F150" s="41"/>
      <c r="G150" s="41"/>
    </row>
    <row r="151" spans="4:7">
      <c r="D151" s="41"/>
      <c r="F151" s="41"/>
      <c r="G151" s="41"/>
    </row>
    <row r="152" spans="4:7">
      <c r="D152" s="41"/>
      <c r="F152" s="41"/>
      <c r="G152" s="41"/>
    </row>
    <row r="153" spans="4:7">
      <c r="D153" s="41"/>
      <c r="F153" s="41"/>
      <c r="G153" s="41"/>
    </row>
    <row r="154" spans="4:7">
      <c r="D154" s="41"/>
      <c r="F154" s="41"/>
      <c r="G154" s="41"/>
    </row>
    <row r="155" spans="4:7">
      <c r="D155" s="41"/>
      <c r="F155" s="41"/>
      <c r="G155" s="41"/>
    </row>
    <row r="156" spans="4:7">
      <c r="D156" s="41"/>
      <c r="F156" s="41"/>
      <c r="G156" s="41"/>
    </row>
    <row r="157" spans="4:7">
      <c r="D157" s="41"/>
      <c r="F157" s="41"/>
      <c r="G157" s="41"/>
    </row>
    <row r="158" spans="4:7">
      <c r="D158" s="31"/>
      <c r="F158" s="41"/>
      <c r="G158" s="41"/>
    </row>
    <row r="159" spans="4:7">
      <c r="D159" s="31"/>
      <c r="F159" s="41"/>
      <c r="G159" s="41"/>
    </row>
    <row r="160" spans="4:7">
      <c r="D160" s="31"/>
      <c r="F160" s="41"/>
      <c r="G160" s="41"/>
    </row>
    <row r="161" spans="4:7">
      <c r="D161" s="31"/>
      <c r="F161" s="41"/>
      <c r="G161" s="41"/>
    </row>
    <row r="162" spans="4:7">
      <c r="D162" s="31"/>
      <c r="F162" s="41"/>
      <c r="G162" s="41"/>
    </row>
    <row r="163" spans="4:7">
      <c r="D163" s="31"/>
      <c r="F163" s="41"/>
      <c r="G163" s="41"/>
    </row>
    <row r="164" spans="4:7">
      <c r="D164" s="31"/>
      <c r="F164" s="41"/>
      <c r="G164" s="41"/>
    </row>
    <row r="165" spans="4:7">
      <c r="D165" s="31"/>
      <c r="F165" s="41"/>
      <c r="G165" s="41"/>
    </row>
    <row r="166" spans="4:7">
      <c r="D166" s="31"/>
      <c r="F166" s="41"/>
      <c r="G166" s="41"/>
    </row>
    <row r="167" spans="4:7">
      <c r="D167" s="31"/>
      <c r="F167" s="41"/>
      <c r="G167" s="41"/>
    </row>
    <row r="168" spans="4:7">
      <c r="D168" s="31"/>
      <c r="F168" s="41"/>
      <c r="G168" s="41"/>
    </row>
    <row r="169" spans="4:7">
      <c r="D169" s="43"/>
      <c r="F16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0091-B223-4DE9-82E8-D2C1E04CC28B}">
  <dimension ref="A1:G125"/>
  <sheetViews>
    <sheetView topLeftCell="A77" workbookViewId="0">
      <selection activeCell="L9" sqref="L9"/>
    </sheetView>
  </sheetViews>
  <sheetFormatPr defaultRowHeight="15"/>
  <cols>
    <col min="1" max="1" width="13.7109375" bestFit="1" customWidth="1"/>
    <col min="2" max="2" width="36.5703125" bestFit="1" customWidth="1"/>
    <col min="3" max="3" width="11.28515625" bestFit="1" customWidth="1"/>
    <col min="4" max="4" width="11.28515625" customWidth="1"/>
    <col min="5" max="5" width="11.28515625" bestFit="1" customWidth="1"/>
    <col min="6" max="6" width="19" customWidth="1"/>
  </cols>
  <sheetData>
    <row r="1" spans="1:7" ht="16.5">
      <c r="A1" s="4" t="s">
        <v>0</v>
      </c>
      <c r="B1" s="5" t="s">
        <v>1</v>
      </c>
      <c r="C1" s="4" t="s">
        <v>2</v>
      </c>
      <c r="D1" s="32" t="s">
        <v>3</v>
      </c>
      <c r="E1" s="4" t="s">
        <v>4</v>
      </c>
      <c r="F1" s="45" t="s">
        <v>3</v>
      </c>
      <c r="G1" s="46" t="s">
        <v>5</v>
      </c>
    </row>
    <row r="2" spans="1:7">
      <c r="A2" s="1" t="s">
        <v>193</v>
      </c>
      <c r="B2" s="3" t="s">
        <v>194</v>
      </c>
      <c r="C2" s="34">
        <v>6327389</v>
      </c>
      <c r="D2" s="33">
        <f>C2/C$2*100</f>
        <v>100</v>
      </c>
      <c r="E2" s="2">
        <v>8499680</v>
      </c>
      <c r="F2" s="40">
        <f>(RIGHT(LEFT(E2,LEN(E2)),LEN(E2)))/E$2*100</f>
        <v>100</v>
      </c>
      <c r="G2" s="33"/>
    </row>
    <row r="3" spans="1:7">
      <c r="A3" s="1" t="s">
        <v>195</v>
      </c>
      <c r="B3" s="3" t="s">
        <v>196</v>
      </c>
      <c r="C3" s="35" t="s">
        <v>197</v>
      </c>
      <c r="D3" s="33">
        <f>((RIGHT(LEFT(C3,LEN(C3)-1),LEN(C3)-2))/C$2)*100</f>
        <v>15.568933726059834</v>
      </c>
      <c r="E3" s="2" t="s">
        <v>198</v>
      </c>
      <c r="F3" s="40">
        <f>(RIGHT(LEFT(E3,LEN(E3)-1),LEN(E3)-2))/E$2*100</f>
        <v>17.586097358959396</v>
      </c>
      <c r="G3" s="33"/>
    </row>
    <row r="4" spans="1:7">
      <c r="A4" s="1" t="s">
        <v>199</v>
      </c>
      <c r="B4" s="3" t="s">
        <v>200</v>
      </c>
      <c r="C4" s="35" t="s">
        <v>201</v>
      </c>
      <c r="D4" s="33">
        <f t="shared" ref="D4:D67" si="0">((RIGHT(LEFT(C4,LEN(C4)-1),LEN(C4)-2))/C$2)*100</f>
        <v>1.1679541118777428</v>
      </c>
      <c r="E4" s="2" t="s">
        <v>202</v>
      </c>
      <c r="F4" s="40">
        <f>G2/E$2*100</f>
        <v>0</v>
      </c>
      <c r="G4" s="33"/>
    </row>
    <row r="5" spans="1:7">
      <c r="A5" s="1" t="s">
        <v>203</v>
      </c>
      <c r="B5" s="3" t="s">
        <v>204</v>
      </c>
      <c r="C5" s="35" t="s">
        <v>205</v>
      </c>
      <c r="D5" s="33">
        <f t="shared" si="0"/>
        <v>0.20562984194586426</v>
      </c>
      <c r="E5" s="2" t="s">
        <v>206</v>
      </c>
      <c r="F5" s="40">
        <f t="shared" ref="F5:F68" si="1">(RIGHT(LEFT(E5,LEN(E5)-1),LEN(E5)-2))/E$2*100</f>
        <v>0.13334619656269411</v>
      </c>
      <c r="G5" s="33"/>
    </row>
    <row r="6" spans="1:7">
      <c r="A6" s="1" t="s">
        <v>207</v>
      </c>
      <c r="B6" s="3" t="s">
        <v>208</v>
      </c>
      <c r="C6" s="35" t="s">
        <v>209</v>
      </c>
      <c r="D6" s="33">
        <f t="shared" si="0"/>
        <v>0.96232426993187881</v>
      </c>
      <c r="E6" s="2" t="s">
        <v>210</v>
      </c>
      <c r="F6" s="40">
        <f t="shared" si="1"/>
        <v>0.98915488583099598</v>
      </c>
      <c r="G6" s="33"/>
    </row>
    <row r="7" spans="1:7">
      <c r="A7" s="1" t="s">
        <v>211</v>
      </c>
      <c r="B7" s="3" t="s">
        <v>212</v>
      </c>
      <c r="C7" s="35" t="s">
        <v>213</v>
      </c>
      <c r="D7" s="33">
        <f t="shared" si="0"/>
        <v>6.2437602619342671</v>
      </c>
      <c r="E7" s="2" t="s">
        <v>214</v>
      </c>
      <c r="F7" s="40">
        <f t="shared" si="1"/>
        <v>8.2347100126122399</v>
      </c>
      <c r="G7" s="33"/>
    </row>
    <row r="8" spans="1:7">
      <c r="A8" s="1" t="s">
        <v>215</v>
      </c>
      <c r="B8" s="3" t="s">
        <v>216</v>
      </c>
      <c r="C8" s="35" t="s">
        <v>217</v>
      </c>
      <c r="D8" s="33">
        <f t="shared" si="0"/>
        <v>5.1819952906325186</v>
      </c>
      <c r="E8" s="2" t="s">
        <v>218</v>
      </c>
      <c r="F8" s="40">
        <f t="shared" si="1"/>
        <v>5.8480789865030216</v>
      </c>
      <c r="G8" s="33"/>
    </row>
    <row r="9" spans="1:7">
      <c r="A9" s="1" t="s">
        <v>219</v>
      </c>
      <c r="B9" s="3" t="s">
        <v>220</v>
      </c>
      <c r="C9" s="35" t="s">
        <v>221</v>
      </c>
      <c r="D9" s="33">
        <f t="shared" si="0"/>
        <v>1.0617649713017487</v>
      </c>
      <c r="E9" s="2" t="s">
        <v>222</v>
      </c>
      <c r="F9" s="40">
        <f t="shared" si="1"/>
        <v>2.3866310261092183</v>
      </c>
      <c r="G9" s="33"/>
    </row>
    <row r="10" spans="1:7">
      <c r="A10" s="1" t="s">
        <v>223</v>
      </c>
      <c r="B10" s="3" t="s">
        <v>224</v>
      </c>
      <c r="C10" s="35" t="s">
        <v>225</v>
      </c>
      <c r="D10" s="33">
        <f t="shared" si="0"/>
        <v>0.56329711987045528</v>
      </c>
      <c r="E10" s="2" t="s">
        <v>226</v>
      </c>
      <c r="F10" s="40">
        <f t="shared" si="1"/>
        <v>0.51258400316247199</v>
      </c>
      <c r="G10" s="33"/>
    </row>
    <row r="11" spans="1:7">
      <c r="A11" s="1" t="s">
        <v>227</v>
      </c>
      <c r="B11" s="3" t="s">
        <v>228</v>
      </c>
      <c r="C11" s="35" t="s">
        <v>229</v>
      </c>
      <c r="D11" s="33">
        <f t="shared" si="0"/>
        <v>0.55111199896197305</v>
      </c>
      <c r="E11" s="2" t="s">
        <v>230</v>
      </c>
      <c r="F11" s="40">
        <f t="shared" si="1"/>
        <v>0.50116004367223244</v>
      </c>
      <c r="G11" s="33"/>
    </row>
    <row r="12" spans="1:7" ht="29.25">
      <c r="A12" s="1" t="s">
        <v>231</v>
      </c>
      <c r="B12" s="3" t="s">
        <v>232</v>
      </c>
      <c r="C12" s="35" t="s">
        <v>233</v>
      </c>
      <c r="D12" s="33">
        <f t="shared" si="0"/>
        <v>1.0904972019264187E-3</v>
      </c>
      <c r="E12" s="2" t="s">
        <v>234</v>
      </c>
      <c r="F12" s="40">
        <f t="shared" si="1"/>
        <v>9.4274137379289566E-2</v>
      </c>
      <c r="G12" s="33"/>
    </row>
    <row r="13" spans="1:7">
      <c r="A13" s="1" t="s">
        <v>235</v>
      </c>
      <c r="B13" s="3" t="s">
        <v>236</v>
      </c>
      <c r="C13" s="35" t="s">
        <v>237</v>
      </c>
      <c r="D13" s="33">
        <f t="shared" si="0"/>
        <v>0.55002150176004672</v>
      </c>
      <c r="E13" s="2" t="s">
        <v>238</v>
      </c>
      <c r="F13" s="40">
        <f t="shared" si="1"/>
        <v>0.40688590629294286</v>
      </c>
      <c r="G13" s="33"/>
    </row>
    <row r="14" spans="1:7">
      <c r="A14" s="1" t="s">
        <v>239</v>
      </c>
      <c r="B14" s="3" t="s">
        <v>240</v>
      </c>
      <c r="C14" s="35" t="s">
        <v>241</v>
      </c>
      <c r="D14" s="33">
        <f t="shared" si="0"/>
        <v>1.2185120908482155E-2</v>
      </c>
      <c r="E14" s="2" t="s">
        <v>242</v>
      </c>
      <c r="F14" s="40">
        <f t="shared" si="1"/>
        <v>1.1423959490239633E-2</v>
      </c>
      <c r="G14" s="33"/>
    </row>
    <row r="15" spans="1:7">
      <c r="A15" s="1" t="s">
        <v>243</v>
      </c>
      <c r="B15" s="3" t="s">
        <v>244</v>
      </c>
      <c r="C15" s="35" t="s">
        <v>192</v>
      </c>
      <c r="D15" s="33" t="e">
        <f t="shared" si="0"/>
        <v>#VALUE!</v>
      </c>
      <c r="E15" s="2" t="s">
        <v>192</v>
      </c>
      <c r="F15" s="40" t="e">
        <f t="shared" si="1"/>
        <v>#VALUE!</v>
      </c>
      <c r="G15" s="33"/>
    </row>
    <row r="16" spans="1:7">
      <c r="A16" s="1" t="s">
        <v>245</v>
      </c>
      <c r="B16" s="3" t="s">
        <v>246</v>
      </c>
      <c r="C16" s="35" t="s">
        <v>247</v>
      </c>
      <c r="D16" s="33">
        <f t="shared" si="0"/>
        <v>2.0140535061144496</v>
      </c>
      <c r="E16" s="2" t="s">
        <v>248</v>
      </c>
      <c r="F16" s="40">
        <f t="shared" si="1"/>
        <v>3.0139487604239217</v>
      </c>
      <c r="G16" s="33"/>
    </row>
    <row r="17" spans="1:7">
      <c r="A17" s="1" t="s">
        <v>249</v>
      </c>
      <c r="B17" s="3" t="s">
        <v>246</v>
      </c>
      <c r="C17" s="35" t="s">
        <v>247</v>
      </c>
      <c r="D17" s="33">
        <f t="shared" si="0"/>
        <v>2.0140535061144496</v>
      </c>
      <c r="E17" s="2" t="s">
        <v>248</v>
      </c>
      <c r="F17" s="40">
        <f t="shared" si="1"/>
        <v>3.0139487604239217</v>
      </c>
      <c r="G17" s="33"/>
    </row>
    <row r="18" spans="1:7">
      <c r="A18" s="1" t="s">
        <v>250</v>
      </c>
      <c r="B18" s="3" t="s">
        <v>251</v>
      </c>
      <c r="C18" s="35" t="s">
        <v>252</v>
      </c>
      <c r="D18" s="33">
        <f t="shared" si="0"/>
        <v>0.23836056231093111</v>
      </c>
      <c r="E18" s="2" t="s">
        <v>253</v>
      </c>
      <c r="F18" s="40">
        <f t="shared" si="1"/>
        <v>0.11986333603147413</v>
      </c>
      <c r="G18" s="33"/>
    </row>
    <row r="19" spans="1:7">
      <c r="A19" s="1" t="s">
        <v>254</v>
      </c>
      <c r="B19" s="3" t="s">
        <v>255</v>
      </c>
      <c r="C19" s="35" t="s">
        <v>256</v>
      </c>
      <c r="D19" s="33">
        <f t="shared" si="0"/>
        <v>1.7756929438035183</v>
      </c>
      <c r="E19" s="2" t="s">
        <v>257</v>
      </c>
      <c r="F19" s="40">
        <f t="shared" si="1"/>
        <v>2.8940854243924474</v>
      </c>
      <c r="G19" s="33"/>
    </row>
    <row r="20" spans="1:7">
      <c r="A20" s="1" t="s">
        <v>258</v>
      </c>
      <c r="B20" s="3" t="s">
        <v>259</v>
      </c>
      <c r="C20" s="35" t="s">
        <v>192</v>
      </c>
      <c r="D20" s="33" t="e">
        <f t="shared" si="0"/>
        <v>#VALUE!</v>
      </c>
      <c r="E20" s="2" t="s">
        <v>192</v>
      </c>
      <c r="F20" s="40" t="e">
        <f t="shared" si="1"/>
        <v>#VALUE!</v>
      </c>
      <c r="G20" s="33"/>
    </row>
    <row r="21" spans="1:7">
      <c r="A21" s="1" t="s">
        <v>260</v>
      </c>
      <c r="B21" s="3" t="s">
        <v>261</v>
      </c>
      <c r="C21" s="35" t="s">
        <v>192</v>
      </c>
      <c r="D21" s="33" t="e">
        <f t="shared" si="0"/>
        <v>#VALUE!</v>
      </c>
      <c r="E21" s="2" t="s">
        <v>192</v>
      </c>
      <c r="F21" s="40" t="e">
        <f t="shared" si="1"/>
        <v>#VALUE!</v>
      </c>
      <c r="G21" s="33"/>
    </row>
    <row r="22" spans="1:7">
      <c r="A22" s="1" t="s">
        <v>262</v>
      </c>
      <c r="B22" s="3" t="s">
        <v>263</v>
      </c>
      <c r="C22" s="35" t="s">
        <v>264</v>
      </c>
      <c r="D22" s="33">
        <f t="shared" si="0"/>
        <v>5.4891836111230079</v>
      </c>
      <c r="E22" s="2" t="s">
        <v>265</v>
      </c>
      <c r="F22" s="40">
        <f t="shared" si="1"/>
        <v>4.6245741016132369</v>
      </c>
      <c r="G22" s="33"/>
    </row>
    <row r="23" spans="1:7">
      <c r="A23" s="1" t="s">
        <v>266</v>
      </c>
      <c r="B23" s="3" t="s">
        <v>267</v>
      </c>
      <c r="C23" s="35" t="s">
        <v>192</v>
      </c>
      <c r="D23" s="33" t="e">
        <f t="shared" si="0"/>
        <v>#VALUE!</v>
      </c>
      <c r="E23" s="2" t="s">
        <v>192</v>
      </c>
      <c r="F23" s="40" t="e">
        <f t="shared" si="1"/>
        <v>#VALUE!</v>
      </c>
      <c r="G23" s="33"/>
    </row>
    <row r="24" spans="1:7">
      <c r="A24" s="1" t="s">
        <v>268</v>
      </c>
      <c r="B24" s="3" t="s">
        <v>269</v>
      </c>
      <c r="C24" s="35" t="s">
        <v>192</v>
      </c>
      <c r="D24" s="33" t="e">
        <f t="shared" si="0"/>
        <v>#VALUE!</v>
      </c>
      <c r="E24" s="2" t="s">
        <v>192</v>
      </c>
      <c r="F24" s="40" t="e">
        <f t="shared" si="1"/>
        <v>#VALUE!</v>
      </c>
      <c r="G24" s="33"/>
    </row>
    <row r="25" spans="1:7">
      <c r="A25" s="1" t="s">
        <v>270</v>
      </c>
      <c r="B25" s="3" t="s">
        <v>271</v>
      </c>
      <c r="C25" s="35" t="s">
        <v>192</v>
      </c>
      <c r="D25" s="33" t="e">
        <f t="shared" si="0"/>
        <v>#VALUE!</v>
      </c>
      <c r="E25" s="2" t="s">
        <v>192</v>
      </c>
      <c r="F25" s="40" t="e">
        <f t="shared" si="1"/>
        <v>#VALUE!</v>
      </c>
      <c r="G25" s="33"/>
    </row>
    <row r="26" spans="1:7">
      <c r="A26" s="1" t="s">
        <v>272</v>
      </c>
      <c r="B26" s="3" t="s">
        <v>273</v>
      </c>
      <c r="C26" s="35" t="s">
        <v>192</v>
      </c>
      <c r="D26" s="33" t="e">
        <f t="shared" si="0"/>
        <v>#VALUE!</v>
      </c>
      <c r="E26" s="2" t="s">
        <v>192</v>
      </c>
      <c r="F26" s="40" t="e">
        <f t="shared" si="1"/>
        <v>#VALUE!</v>
      </c>
      <c r="G26" s="33"/>
    </row>
    <row r="27" spans="1:7">
      <c r="A27" s="1" t="s">
        <v>274</v>
      </c>
      <c r="B27" s="3" t="s">
        <v>67</v>
      </c>
      <c r="C27" s="35" t="s">
        <v>264</v>
      </c>
      <c r="D27" s="33">
        <f t="shared" si="0"/>
        <v>5.4891836111230079</v>
      </c>
      <c r="E27" s="2" t="s">
        <v>265</v>
      </c>
      <c r="F27" s="40">
        <f t="shared" si="1"/>
        <v>4.6245741016132369</v>
      </c>
      <c r="G27" s="33"/>
    </row>
    <row r="28" spans="1:7">
      <c r="A28" s="1" t="s">
        <v>275</v>
      </c>
      <c r="B28" s="3" t="s">
        <v>276</v>
      </c>
      <c r="C28" s="35" t="s">
        <v>277</v>
      </c>
      <c r="D28" s="33">
        <f t="shared" si="0"/>
        <v>3.453241139433659E-2</v>
      </c>
      <c r="E28" s="2" t="s">
        <v>278</v>
      </c>
      <c r="F28" s="40">
        <f t="shared" si="1"/>
        <v>2.9083447847448374E-2</v>
      </c>
      <c r="G28" s="33"/>
    </row>
    <row r="29" spans="1:7">
      <c r="A29" s="1" t="s">
        <v>279</v>
      </c>
      <c r="B29" s="3" t="s">
        <v>280</v>
      </c>
      <c r="C29" s="35" t="s">
        <v>192</v>
      </c>
      <c r="D29" s="33" t="e">
        <f t="shared" si="0"/>
        <v>#VALUE!</v>
      </c>
      <c r="E29" s="2" t="s">
        <v>192</v>
      </c>
      <c r="F29" s="40" t="e">
        <f t="shared" si="1"/>
        <v>#VALUE!</v>
      </c>
      <c r="G29" s="33"/>
    </row>
    <row r="30" spans="1:7" ht="29.25">
      <c r="A30" s="1" t="s">
        <v>281</v>
      </c>
      <c r="B30" s="3" t="s">
        <v>282</v>
      </c>
      <c r="C30" s="35" t="s">
        <v>192</v>
      </c>
      <c r="D30" s="33" t="e">
        <f t="shared" si="0"/>
        <v>#VALUE!</v>
      </c>
      <c r="E30" s="2" t="s">
        <v>192</v>
      </c>
      <c r="F30" s="40" t="e">
        <f t="shared" si="1"/>
        <v>#VALUE!</v>
      </c>
      <c r="G30" s="33"/>
    </row>
    <row r="31" spans="1:7">
      <c r="A31" s="1" t="s">
        <v>283</v>
      </c>
      <c r="B31" s="3" t="s">
        <v>284</v>
      </c>
      <c r="C31" s="35" t="s">
        <v>192</v>
      </c>
      <c r="D31" s="33" t="e">
        <f t="shared" si="0"/>
        <v>#VALUE!</v>
      </c>
      <c r="E31" s="2" t="s">
        <v>192</v>
      </c>
      <c r="F31" s="40" t="e">
        <f t="shared" si="1"/>
        <v>#VALUE!</v>
      </c>
      <c r="G31" s="33"/>
    </row>
    <row r="32" spans="1:7" ht="29.25">
      <c r="A32" s="1" t="s">
        <v>285</v>
      </c>
      <c r="B32" s="3" t="s">
        <v>286</v>
      </c>
      <c r="C32" s="35" t="s">
        <v>192</v>
      </c>
      <c r="D32" s="33" t="e">
        <f t="shared" si="0"/>
        <v>#VALUE!</v>
      </c>
      <c r="E32" s="2" t="s">
        <v>192</v>
      </c>
      <c r="F32" s="40" t="e">
        <f t="shared" si="1"/>
        <v>#VALUE!</v>
      </c>
      <c r="G32" s="33"/>
    </row>
    <row r="33" spans="1:7">
      <c r="A33" s="1" t="s">
        <v>287</v>
      </c>
      <c r="B33" s="3" t="s">
        <v>288</v>
      </c>
      <c r="C33" s="35" t="s">
        <v>289</v>
      </c>
      <c r="D33" s="33">
        <f t="shared" si="0"/>
        <v>2.328875307018424</v>
      </c>
      <c r="E33" s="2" t="s">
        <v>290</v>
      </c>
      <c r="F33" s="40">
        <f t="shared" si="1"/>
        <v>1.6203786495491594</v>
      </c>
      <c r="G33" s="33"/>
    </row>
    <row r="34" spans="1:7">
      <c r="A34" s="1" t="s">
        <v>291</v>
      </c>
      <c r="B34" s="3" t="s">
        <v>292</v>
      </c>
      <c r="C34" s="35" t="s">
        <v>293</v>
      </c>
      <c r="D34" s="33">
        <f t="shared" si="0"/>
        <v>0.55092234727468159</v>
      </c>
      <c r="E34" s="2" t="s">
        <v>294</v>
      </c>
      <c r="F34" s="40">
        <f t="shared" si="1"/>
        <v>0.35586045592304655</v>
      </c>
      <c r="G34" s="33"/>
    </row>
    <row r="35" spans="1:7">
      <c r="A35" s="1" t="s">
        <v>295</v>
      </c>
      <c r="B35" s="3" t="s">
        <v>296</v>
      </c>
      <c r="C35" s="35" t="s">
        <v>297</v>
      </c>
      <c r="D35" s="33">
        <f t="shared" si="0"/>
        <v>2.5269348857799008</v>
      </c>
      <c r="E35" s="2" t="s">
        <v>298</v>
      </c>
      <c r="F35" s="40">
        <f t="shared" si="1"/>
        <v>2.5570845020047814</v>
      </c>
      <c r="G35" s="33"/>
    </row>
    <row r="36" spans="1:7">
      <c r="A36" s="1" t="s">
        <v>299</v>
      </c>
      <c r="B36" s="3" t="s">
        <v>300</v>
      </c>
      <c r="C36" s="35" t="s">
        <v>301</v>
      </c>
      <c r="D36" s="33">
        <f t="shared" si="0"/>
        <v>4.791865965566524E-2</v>
      </c>
      <c r="E36" s="2" t="s">
        <v>302</v>
      </c>
      <c r="F36" s="40">
        <f t="shared" si="1"/>
        <v>6.2167046288801465E-2</v>
      </c>
      <c r="G36" s="33"/>
    </row>
    <row r="37" spans="1:7" ht="29.25">
      <c r="A37" s="1" t="s">
        <v>303</v>
      </c>
      <c r="B37" s="3" t="s">
        <v>304</v>
      </c>
      <c r="C37" s="35" t="s">
        <v>192</v>
      </c>
      <c r="D37" s="33" t="e">
        <f t="shared" si="0"/>
        <v>#VALUE!</v>
      </c>
      <c r="E37" s="2" t="s">
        <v>192</v>
      </c>
      <c r="F37" s="40" t="e">
        <f t="shared" si="1"/>
        <v>#VALUE!</v>
      </c>
      <c r="G37" s="33"/>
    </row>
    <row r="38" spans="1:7">
      <c r="A38" s="1" t="s">
        <v>305</v>
      </c>
      <c r="B38" s="3" t="s">
        <v>306</v>
      </c>
      <c r="C38" s="35" t="s">
        <v>307</v>
      </c>
      <c r="D38" s="33">
        <f t="shared" si="0"/>
        <v>9.0685115139910011E-2</v>
      </c>
      <c r="E38" s="2" t="s">
        <v>308</v>
      </c>
      <c r="F38" s="40">
        <f t="shared" si="1"/>
        <v>7.7779398753835438E-2</v>
      </c>
      <c r="G38" s="33"/>
    </row>
    <row r="39" spans="1:7" ht="29.25">
      <c r="A39" s="1" t="s">
        <v>309</v>
      </c>
      <c r="B39" s="3" t="s">
        <v>310</v>
      </c>
      <c r="C39" s="35" t="s">
        <v>307</v>
      </c>
      <c r="D39" s="33">
        <f t="shared" si="0"/>
        <v>9.0685115139910011E-2</v>
      </c>
      <c r="E39" s="2" t="s">
        <v>308</v>
      </c>
      <c r="F39" s="40">
        <f t="shared" si="1"/>
        <v>7.7779398753835438E-2</v>
      </c>
      <c r="G39" s="33"/>
    </row>
    <row r="40" spans="1:7">
      <c r="A40" s="1" t="s">
        <v>311</v>
      </c>
      <c r="B40" s="3" t="s">
        <v>312</v>
      </c>
      <c r="C40" s="35" t="s">
        <v>192</v>
      </c>
      <c r="D40" s="33" t="e">
        <f t="shared" si="0"/>
        <v>#VALUE!</v>
      </c>
      <c r="E40" s="2" t="s">
        <v>192</v>
      </c>
      <c r="F40" s="40" t="e">
        <f t="shared" si="1"/>
        <v>#VALUE!</v>
      </c>
      <c r="G40" s="33"/>
    </row>
    <row r="41" spans="1:7">
      <c r="A41" s="1" t="s">
        <v>313</v>
      </c>
      <c r="B41" s="3" t="s">
        <v>314</v>
      </c>
      <c r="C41" s="35" t="s">
        <v>307</v>
      </c>
      <c r="D41" s="33">
        <f t="shared" si="0"/>
        <v>9.0685115139910011E-2</v>
      </c>
      <c r="E41" s="2" t="s">
        <v>308</v>
      </c>
      <c r="F41" s="40">
        <f t="shared" si="1"/>
        <v>7.7779398753835438E-2</v>
      </c>
      <c r="G41" s="33"/>
    </row>
    <row r="42" spans="1:7">
      <c r="A42" s="1" t="s">
        <v>315</v>
      </c>
      <c r="B42" s="3" t="s">
        <v>316</v>
      </c>
      <c r="C42" s="35" t="s">
        <v>192</v>
      </c>
      <c r="D42" s="33" t="e">
        <f t="shared" si="0"/>
        <v>#VALUE!</v>
      </c>
      <c r="E42" s="2" t="s">
        <v>192</v>
      </c>
      <c r="F42" s="40" t="e">
        <f t="shared" si="1"/>
        <v>#VALUE!</v>
      </c>
      <c r="G42" s="33"/>
    </row>
    <row r="43" spans="1:7">
      <c r="A43" s="1" t="s">
        <v>317</v>
      </c>
      <c r="B43" s="3" t="s">
        <v>318</v>
      </c>
      <c r="C43" s="35" t="s">
        <v>192</v>
      </c>
      <c r="D43" s="33" t="e">
        <f t="shared" si="0"/>
        <v>#VALUE!</v>
      </c>
      <c r="E43" s="2" t="s">
        <v>192</v>
      </c>
      <c r="F43" s="40" t="e">
        <f t="shared" si="1"/>
        <v>#VALUE!</v>
      </c>
      <c r="G43" s="33"/>
    </row>
    <row r="44" spans="1:7">
      <c r="A44" s="1" t="s">
        <v>319</v>
      </c>
      <c r="B44" s="3" t="s">
        <v>320</v>
      </c>
      <c r="C44" s="35" t="s">
        <v>192</v>
      </c>
      <c r="D44" s="33" t="e">
        <f t="shared" si="0"/>
        <v>#VALUE!</v>
      </c>
      <c r="E44" s="2" t="s">
        <v>192</v>
      </c>
      <c r="F44" s="40" t="e">
        <f t="shared" si="1"/>
        <v>#VALUE!</v>
      </c>
      <c r="G44" s="33"/>
    </row>
    <row r="45" spans="1:7">
      <c r="A45" s="1" t="s">
        <v>321</v>
      </c>
      <c r="B45" s="3" t="s">
        <v>322</v>
      </c>
      <c r="C45" s="35" t="s">
        <v>192</v>
      </c>
      <c r="D45" s="33" t="e">
        <f t="shared" si="0"/>
        <v>#VALUE!</v>
      </c>
      <c r="E45" s="2" t="s">
        <v>192</v>
      </c>
      <c r="F45" s="40" t="e">
        <f t="shared" si="1"/>
        <v>#VALUE!</v>
      </c>
      <c r="G45" s="33"/>
    </row>
    <row r="46" spans="1:7">
      <c r="A46" s="1" t="s">
        <v>323</v>
      </c>
      <c r="B46" s="3" t="s">
        <v>324</v>
      </c>
      <c r="C46" s="35" t="s">
        <v>192</v>
      </c>
      <c r="D46" s="33" t="e">
        <f t="shared" si="0"/>
        <v>#VALUE!</v>
      </c>
      <c r="E46" s="2" t="s">
        <v>192</v>
      </c>
      <c r="F46" s="40" t="e">
        <f t="shared" si="1"/>
        <v>#VALUE!</v>
      </c>
      <c r="G46" s="33"/>
    </row>
    <row r="47" spans="1:7" ht="29.25">
      <c r="A47" s="1" t="s">
        <v>325</v>
      </c>
      <c r="B47" s="3" t="s">
        <v>326</v>
      </c>
      <c r="C47" s="35" t="s">
        <v>192</v>
      </c>
      <c r="D47" s="33" t="e">
        <f t="shared" si="0"/>
        <v>#VALUE!</v>
      </c>
      <c r="E47" s="2" t="s">
        <v>192</v>
      </c>
      <c r="F47" s="40" t="e">
        <f t="shared" si="1"/>
        <v>#VALUE!</v>
      </c>
      <c r="G47" s="33"/>
    </row>
    <row r="48" spans="1:7" ht="29.25">
      <c r="A48" s="1" t="s">
        <v>327</v>
      </c>
      <c r="B48" s="3" t="s">
        <v>328</v>
      </c>
      <c r="C48" s="35" t="s">
        <v>192</v>
      </c>
      <c r="D48" s="33" t="e">
        <f t="shared" si="0"/>
        <v>#VALUE!</v>
      </c>
      <c r="E48" s="2" t="s">
        <v>192</v>
      </c>
      <c r="F48" s="40" t="e">
        <f t="shared" si="1"/>
        <v>#VALUE!</v>
      </c>
      <c r="G48" s="33"/>
    </row>
    <row r="49" spans="1:7" ht="29.25">
      <c r="A49" s="1" t="s">
        <v>329</v>
      </c>
      <c r="B49" s="3" t="s">
        <v>330</v>
      </c>
      <c r="C49" s="35" t="s">
        <v>192</v>
      </c>
      <c r="D49" s="33" t="e">
        <f t="shared" si="0"/>
        <v>#VALUE!</v>
      </c>
      <c r="E49" s="2" t="s">
        <v>192</v>
      </c>
      <c r="F49" s="40" t="e">
        <f t="shared" si="1"/>
        <v>#VALUE!</v>
      </c>
      <c r="G49" s="33"/>
    </row>
    <row r="50" spans="1:7" ht="29.25">
      <c r="A50" s="1" t="s">
        <v>331</v>
      </c>
      <c r="B50" s="3" t="s">
        <v>332</v>
      </c>
      <c r="C50" s="35" t="s">
        <v>192</v>
      </c>
      <c r="D50" s="33" t="e">
        <f t="shared" si="0"/>
        <v>#VALUE!</v>
      </c>
      <c r="E50" s="2" t="s">
        <v>192</v>
      </c>
      <c r="F50" s="40" t="e">
        <f t="shared" si="1"/>
        <v>#VALUE!</v>
      </c>
      <c r="G50" s="33"/>
    </row>
    <row r="51" spans="1:7">
      <c r="A51" s="1" t="s">
        <v>333</v>
      </c>
      <c r="B51" s="3" t="s">
        <v>334</v>
      </c>
      <c r="C51" s="35" t="s">
        <v>335</v>
      </c>
      <c r="D51" s="33">
        <f t="shared" si="0"/>
        <v>25.521032451142169</v>
      </c>
      <c r="E51" s="2" t="s">
        <v>336</v>
      </c>
      <c r="F51" s="40">
        <f t="shared" si="1"/>
        <v>14.649492686783502</v>
      </c>
      <c r="G51" s="33"/>
    </row>
    <row r="52" spans="1:7">
      <c r="A52" s="1" t="s">
        <v>337</v>
      </c>
      <c r="B52" s="3" t="s">
        <v>246</v>
      </c>
      <c r="C52" s="35" t="s">
        <v>338</v>
      </c>
      <c r="D52" s="33">
        <f t="shared" si="0"/>
        <v>21.464904402115945</v>
      </c>
      <c r="E52" s="2" t="s">
        <v>339</v>
      </c>
      <c r="F52" s="40">
        <f t="shared" si="1"/>
        <v>11.989569019068954</v>
      </c>
      <c r="G52" s="33"/>
    </row>
    <row r="53" spans="1:7">
      <c r="A53" s="1" t="s">
        <v>340</v>
      </c>
      <c r="B53" s="3" t="s">
        <v>246</v>
      </c>
      <c r="C53" s="35" t="s">
        <v>338</v>
      </c>
      <c r="D53" s="33">
        <f t="shared" si="0"/>
        <v>21.464904402115945</v>
      </c>
      <c r="E53" s="2" t="s">
        <v>339</v>
      </c>
      <c r="F53" s="40">
        <f t="shared" si="1"/>
        <v>11.989569019068954</v>
      </c>
      <c r="G53" s="33"/>
    </row>
    <row r="54" spans="1:7">
      <c r="A54" s="1" t="s">
        <v>341</v>
      </c>
      <c r="B54" s="3" t="s">
        <v>251</v>
      </c>
      <c r="C54" s="35" t="s">
        <v>342</v>
      </c>
      <c r="D54" s="33">
        <f t="shared" si="0"/>
        <v>15.960864742155097</v>
      </c>
      <c r="E54" s="2" t="s">
        <v>339</v>
      </c>
      <c r="F54" s="40">
        <f t="shared" si="1"/>
        <v>11.989569019068954</v>
      </c>
      <c r="G54" s="33"/>
    </row>
    <row r="55" spans="1:7">
      <c r="A55" s="1" t="s">
        <v>343</v>
      </c>
      <c r="B55" s="3" t="s">
        <v>255</v>
      </c>
      <c r="C55" s="35" t="s">
        <v>344</v>
      </c>
      <c r="D55" s="33">
        <f t="shared" si="0"/>
        <v>5.5040396599608465</v>
      </c>
      <c r="E55" s="2" t="s">
        <v>18</v>
      </c>
      <c r="F55" s="40">
        <f t="shared" si="1"/>
        <v>0</v>
      </c>
      <c r="G55" s="33"/>
    </row>
    <row r="56" spans="1:7">
      <c r="A56" s="1" t="s">
        <v>345</v>
      </c>
      <c r="B56" s="3" t="s">
        <v>259</v>
      </c>
      <c r="C56" s="35" t="s">
        <v>192</v>
      </c>
      <c r="D56" s="33" t="e">
        <f t="shared" si="0"/>
        <v>#VALUE!</v>
      </c>
      <c r="E56" s="2" t="s">
        <v>192</v>
      </c>
      <c r="F56" s="40" t="e">
        <f t="shared" si="1"/>
        <v>#VALUE!</v>
      </c>
      <c r="G56" s="33"/>
    </row>
    <row r="57" spans="1:7">
      <c r="A57" s="1" t="s">
        <v>346</v>
      </c>
      <c r="B57" s="3" t="s">
        <v>261</v>
      </c>
      <c r="C57" s="35" t="s">
        <v>192</v>
      </c>
      <c r="D57" s="33" t="e">
        <f t="shared" si="0"/>
        <v>#VALUE!</v>
      </c>
      <c r="E57" s="2" t="s">
        <v>192</v>
      </c>
      <c r="F57" s="40" t="e">
        <f t="shared" si="1"/>
        <v>#VALUE!</v>
      </c>
      <c r="G57" s="33"/>
    </row>
    <row r="58" spans="1:7">
      <c r="A58" s="1" t="s">
        <v>347</v>
      </c>
      <c r="B58" s="3" t="s">
        <v>263</v>
      </c>
      <c r="C58" s="35" t="s">
        <v>348</v>
      </c>
      <c r="D58" s="33">
        <f t="shared" si="0"/>
        <v>3.9705477251359129</v>
      </c>
      <c r="E58" s="2" t="s">
        <v>349</v>
      </c>
      <c r="F58" s="40">
        <f t="shared" si="1"/>
        <v>2.5637082807823353</v>
      </c>
      <c r="G58" s="33"/>
    </row>
    <row r="59" spans="1:7">
      <c r="A59" s="1" t="s">
        <v>350</v>
      </c>
      <c r="B59" s="3" t="s">
        <v>267</v>
      </c>
      <c r="C59" s="35" t="s">
        <v>192</v>
      </c>
      <c r="D59" s="33" t="e">
        <f t="shared" si="0"/>
        <v>#VALUE!</v>
      </c>
      <c r="E59" s="2" t="s">
        <v>192</v>
      </c>
      <c r="F59" s="40" t="e">
        <f t="shared" si="1"/>
        <v>#VALUE!</v>
      </c>
      <c r="G59" s="33"/>
    </row>
    <row r="60" spans="1:7">
      <c r="A60" s="1" t="s">
        <v>351</v>
      </c>
      <c r="B60" s="3" t="s">
        <v>269</v>
      </c>
      <c r="C60" s="35" t="s">
        <v>192</v>
      </c>
      <c r="D60" s="33" t="e">
        <f t="shared" si="0"/>
        <v>#VALUE!</v>
      </c>
      <c r="E60" s="2" t="s">
        <v>192</v>
      </c>
      <c r="F60" s="40" t="e">
        <f t="shared" si="1"/>
        <v>#VALUE!</v>
      </c>
      <c r="G60" s="33"/>
    </row>
    <row r="61" spans="1:7">
      <c r="A61" s="1" t="s">
        <v>352</v>
      </c>
      <c r="B61" s="3" t="s">
        <v>271</v>
      </c>
      <c r="C61" s="35" t="s">
        <v>192</v>
      </c>
      <c r="D61" s="33" t="e">
        <f t="shared" si="0"/>
        <v>#VALUE!</v>
      </c>
      <c r="E61" s="2" t="s">
        <v>192</v>
      </c>
      <c r="F61" s="40" t="e">
        <f t="shared" si="1"/>
        <v>#VALUE!</v>
      </c>
      <c r="G61" s="33"/>
    </row>
    <row r="62" spans="1:7">
      <c r="A62" s="1" t="s">
        <v>353</v>
      </c>
      <c r="B62" s="3" t="s">
        <v>273</v>
      </c>
      <c r="C62" s="35" t="s">
        <v>192</v>
      </c>
      <c r="D62" s="33" t="e">
        <f t="shared" si="0"/>
        <v>#VALUE!</v>
      </c>
      <c r="E62" s="2" t="s">
        <v>192</v>
      </c>
      <c r="F62" s="40" t="e">
        <f t="shared" si="1"/>
        <v>#VALUE!</v>
      </c>
      <c r="G62" s="33"/>
    </row>
    <row r="63" spans="1:7">
      <c r="A63" s="1" t="s">
        <v>354</v>
      </c>
      <c r="B63" s="3" t="s">
        <v>67</v>
      </c>
      <c r="C63" s="35" t="s">
        <v>348</v>
      </c>
      <c r="D63" s="33">
        <f t="shared" si="0"/>
        <v>3.9705477251359129</v>
      </c>
      <c r="E63" s="2" t="s">
        <v>349</v>
      </c>
      <c r="F63" s="40">
        <f t="shared" si="1"/>
        <v>2.5637082807823353</v>
      </c>
      <c r="G63" s="33"/>
    </row>
    <row r="64" spans="1:7" ht="29.25">
      <c r="A64" s="1" t="s">
        <v>355</v>
      </c>
      <c r="B64" s="3" t="s">
        <v>282</v>
      </c>
      <c r="C64" s="35" t="s">
        <v>192</v>
      </c>
      <c r="D64" s="33" t="e">
        <f t="shared" si="0"/>
        <v>#VALUE!</v>
      </c>
      <c r="E64" s="2" t="s">
        <v>192</v>
      </c>
      <c r="F64" s="40" t="e">
        <f t="shared" si="1"/>
        <v>#VALUE!</v>
      </c>
      <c r="G64" s="33"/>
    </row>
    <row r="65" spans="1:7" ht="29.25">
      <c r="A65" s="1" t="s">
        <v>356</v>
      </c>
      <c r="B65" s="3" t="s">
        <v>357</v>
      </c>
      <c r="C65" s="35" t="s">
        <v>192</v>
      </c>
      <c r="D65" s="33" t="e">
        <f t="shared" si="0"/>
        <v>#VALUE!</v>
      </c>
      <c r="E65" s="2" t="s">
        <v>192</v>
      </c>
      <c r="F65" s="40" t="e">
        <f t="shared" si="1"/>
        <v>#VALUE!</v>
      </c>
      <c r="G65" s="33"/>
    </row>
    <row r="66" spans="1:7">
      <c r="A66" s="1" t="s">
        <v>358</v>
      </c>
      <c r="B66" s="3" t="s">
        <v>284</v>
      </c>
      <c r="C66" s="35" t="s">
        <v>192</v>
      </c>
      <c r="D66" s="33" t="e">
        <f t="shared" si="0"/>
        <v>#VALUE!</v>
      </c>
      <c r="E66" s="2" t="s">
        <v>192</v>
      </c>
      <c r="F66" s="40" t="e">
        <f t="shared" si="1"/>
        <v>#VALUE!</v>
      </c>
      <c r="G66" s="33"/>
    </row>
    <row r="67" spans="1:7">
      <c r="A67" s="1" t="s">
        <v>359</v>
      </c>
      <c r="B67" s="3" t="s">
        <v>360</v>
      </c>
      <c r="C67" s="35" t="s">
        <v>361</v>
      </c>
      <c r="D67" s="33">
        <f t="shared" si="0"/>
        <v>1.8664886890943484E-2</v>
      </c>
      <c r="E67" s="2" t="s">
        <v>362</v>
      </c>
      <c r="F67" s="40">
        <f t="shared" si="1"/>
        <v>2.6589236300660731E-2</v>
      </c>
      <c r="G67" s="33"/>
    </row>
    <row r="68" spans="1:7">
      <c r="A68" s="1" t="s">
        <v>363</v>
      </c>
      <c r="B68" s="3" t="s">
        <v>316</v>
      </c>
      <c r="C68" s="35" t="s">
        <v>192</v>
      </c>
      <c r="D68" s="33" t="e">
        <f t="shared" ref="D68:D125" si="2">((RIGHT(LEFT(C68,LEN(C68)-1),LEN(C68)-2))/C$2)*100</f>
        <v>#VALUE!</v>
      </c>
      <c r="E68" s="2" t="s">
        <v>192</v>
      </c>
      <c r="F68" s="40" t="e">
        <f t="shared" si="1"/>
        <v>#VALUE!</v>
      </c>
      <c r="G68" s="33"/>
    </row>
    <row r="69" spans="1:7">
      <c r="A69" s="1" t="s">
        <v>364</v>
      </c>
      <c r="B69" s="3" t="s">
        <v>365</v>
      </c>
      <c r="C69" s="35" t="s">
        <v>192</v>
      </c>
      <c r="D69" s="33" t="e">
        <f t="shared" si="2"/>
        <v>#VALUE!</v>
      </c>
      <c r="E69" s="2" t="s">
        <v>192</v>
      </c>
      <c r="F69" s="40" t="e">
        <f t="shared" ref="F69:F125" si="3">(RIGHT(LEFT(E69,LEN(E69)-1),LEN(E69)-2))/E$2*100</f>
        <v>#VALUE!</v>
      </c>
      <c r="G69" s="33"/>
    </row>
    <row r="70" spans="1:7">
      <c r="A70" s="1" t="s">
        <v>366</v>
      </c>
      <c r="B70" s="3" t="s">
        <v>263</v>
      </c>
      <c r="C70" s="35" t="s">
        <v>367</v>
      </c>
      <c r="D70" s="33">
        <f t="shared" si="2"/>
        <v>0.22916245547729086</v>
      </c>
      <c r="E70" s="2" t="s">
        <v>368</v>
      </c>
      <c r="F70" s="40">
        <f t="shared" si="3"/>
        <v>0.17121821056792727</v>
      </c>
      <c r="G70" s="33"/>
    </row>
    <row r="71" spans="1:7">
      <c r="A71" s="1" t="s">
        <v>369</v>
      </c>
      <c r="B71" s="3" t="s">
        <v>300</v>
      </c>
      <c r="C71" s="35" t="s">
        <v>370</v>
      </c>
      <c r="D71" s="33">
        <f t="shared" si="2"/>
        <v>0.10345499541754111</v>
      </c>
      <c r="E71" s="2" t="s">
        <v>371</v>
      </c>
      <c r="F71" s="44">
        <f t="shared" si="3"/>
        <v>6.2272932628051877E-2</v>
      </c>
      <c r="G71" s="33"/>
    </row>
    <row r="72" spans="1:7">
      <c r="A72" s="1" t="s">
        <v>372</v>
      </c>
      <c r="B72" s="3" t="s">
        <v>292</v>
      </c>
      <c r="C72" s="35" t="s">
        <v>373</v>
      </c>
      <c r="D72" s="33">
        <f t="shared" si="2"/>
        <v>2.3726374338609495</v>
      </c>
      <c r="E72" s="2" t="s">
        <v>374</v>
      </c>
      <c r="F72" s="44">
        <f t="shared" si="3"/>
        <v>1.4292302769045422</v>
      </c>
      <c r="G72" s="33"/>
    </row>
    <row r="73" spans="1:7" ht="29.25">
      <c r="A73" s="1" t="s">
        <v>375</v>
      </c>
      <c r="B73" s="3" t="s">
        <v>304</v>
      </c>
      <c r="C73" s="35" t="s">
        <v>376</v>
      </c>
      <c r="D73" s="33">
        <f t="shared" si="2"/>
        <v>1.2466279534891882</v>
      </c>
      <c r="E73" s="2" t="s">
        <v>377</v>
      </c>
      <c r="F73" s="44">
        <f t="shared" si="3"/>
        <v>0.8743976243811532</v>
      </c>
      <c r="G73" s="33"/>
    </row>
    <row r="74" spans="1:7">
      <c r="A74" s="1" t="s">
        <v>378</v>
      </c>
      <c r="B74" s="3" t="s">
        <v>107</v>
      </c>
      <c r="C74" s="35" t="s">
        <v>379</v>
      </c>
      <c r="D74" s="33">
        <f t="shared" si="2"/>
        <v>3.2556872985049596E-3</v>
      </c>
      <c r="E74" s="2" t="s">
        <v>380</v>
      </c>
      <c r="F74" s="44">
        <f t="shared" si="3"/>
        <v>6.141407676524293E-3</v>
      </c>
      <c r="G74" s="33"/>
    </row>
    <row r="75" spans="1:7" ht="29.25">
      <c r="A75" s="1" t="s">
        <v>381</v>
      </c>
      <c r="B75" s="3" t="s">
        <v>111</v>
      </c>
      <c r="C75" s="35" t="s">
        <v>379</v>
      </c>
      <c r="D75" s="33">
        <f t="shared" si="2"/>
        <v>3.2556872985049596E-3</v>
      </c>
      <c r="E75" s="2" t="s">
        <v>380</v>
      </c>
      <c r="F75" s="44">
        <f t="shared" si="3"/>
        <v>6.141407676524293E-3</v>
      </c>
      <c r="G75" s="33"/>
    </row>
    <row r="76" spans="1:7">
      <c r="A76" s="1" t="s">
        <v>382</v>
      </c>
      <c r="B76" s="3" t="s">
        <v>306</v>
      </c>
      <c r="C76" s="35" t="s">
        <v>383</v>
      </c>
      <c r="D76" s="33">
        <f t="shared" si="2"/>
        <v>8.2324636591807457E-2</v>
      </c>
      <c r="E76" s="2" t="s">
        <v>384</v>
      </c>
      <c r="F76" s="44">
        <f t="shared" si="3"/>
        <v>9.0073979255689621E-2</v>
      </c>
      <c r="G76" s="33"/>
    </row>
    <row r="77" spans="1:7" ht="29.25">
      <c r="A77" s="1" t="s">
        <v>385</v>
      </c>
      <c r="B77" s="3" t="s">
        <v>310</v>
      </c>
      <c r="C77" s="35" t="s">
        <v>383</v>
      </c>
      <c r="D77" s="33">
        <f t="shared" si="2"/>
        <v>8.2324636591807457E-2</v>
      </c>
      <c r="E77" s="2" t="s">
        <v>384</v>
      </c>
      <c r="F77" s="44">
        <f t="shared" si="3"/>
        <v>9.0073979255689621E-2</v>
      </c>
      <c r="G77" s="33"/>
    </row>
    <row r="78" spans="1:7">
      <c r="A78" s="1" t="s">
        <v>386</v>
      </c>
      <c r="B78" s="3" t="s">
        <v>312</v>
      </c>
      <c r="C78" s="35" t="s">
        <v>387</v>
      </c>
      <c r="D78" s="33">
        <f t="shared" si="2"/>
        <v>3.9510768185739808E-4</v>
      </c>
      <c r="E78" s="2" t="s">
        <v>388</v>
      </c>
      <c r="F78" s="44">
        <f t="shared" si="3"/>
        <v>2.7059842252884816E-4</v>
      </c>
      <c r="G78" s="33"/>
    </row>
    <row r="79" spans="1:7">
      <c r="A79" s="1" t="s">
        <v>389</v>
      </c>
      <c r="B79" s="3" t="s">
        <v>314</v>
      </c>
      <c r="C79" s="35" t="s">
        <v>390</v>
      </c>
      <c r="D79" s="33">
        <f t="shared" si="2"/>
        <v>7.2936878070875691E-2</v>
      </c>
      <c r="E79" s="2" t="s">
        <v>390</v>
      </c>
      <c r="F79" s="44">
        <f t="shared" si="3"/>
        <v>5.4296161737853663E-2</v>
      </c>
      <c r="G79" s="33"/>
    </row>
    <row r="80" spans="1:7">
      <c r="A80" s="1" t="s">
        <v>391</v>
      </c>
      <c r="B80" s="3" t="s">
        <v>316</v>
      </c>
      <c r="C80" s="35" t="s">
        <v>192</v>
      </c>
      <c r="D80" s="33" t="e">
        <f t="shared" si="2"/>
        <v>#VALUE!</v>
      </c>
      <c r="E80" s="2" t="s">
        <v>192</v>
      </c>
      <c r="F80" s="44" t="e">
        <f t="shared" si="3"/>
        <v>#VALUE!</v>
      </c>
      <c r="G80" s="33"/>
    </row>
    <row r="81" spans="1:7">
      <c r="A81" s="1" t="s">
        <v>392</v>
      </c>
      <c r="B81" s="3" t="s">
        <v>318</v>
      </c>
      <c r="C81" s="35" t="s">
        <v>393</v>
      </c>
      <c r="D81" s="33">
        <f t="shared" si="2"/>
        <v>8.9926508390743808E-3</v>
      </c>
      <c r="E81" s="2" t="s">
        <v>394</v>
      </c>
      <c r="F81" s="44">
        <f t="shared" si="3"/>
        <v>3.5507219095307116E-2</v>
      </c>
      <c r="G81" s="33"/>
    </row>
    <row r="82" spans="1:7">
      <c r="A82" s="1" t="s">
        <v>395</v>
      </c>
      <c r="B82" s="3" t="s">
        <v>320</v>
      </c>
      <c r="C82" s="35" t="s">
        <v>192</v>
      </c>
      <c r="D82" s="33" t="e">
        <f t="shared" si="2"/>
        <v>#VALUE!</v>
      </c>
      <c r="E82" s="2" t="s">
        <v>192</v>
      </c>
      <c r="F82" s="44" t="e">
        <f t="shared" si="3"/>
        <v>#VALUE!</v>
      </c>
      <c r="G82" s="33"/>
    </row>
    <row r="83" spans="1:7">
      <c r="A83" s="1" t="s">
        <v>396</v>
      </c>
      <c r="B83" s="3" t="s">
        <v>322</v>
      </c>
      <c r="C83" s="35" t="s">
        <v>192</v>
      </c>
      <c r="D83" s="33" t="e">
        <f t="shared" si="2"/>
        <v>#VALUE!</v>
      </c>
      <c r="E83" s="2" t="s">
        <v>192</v>
      </c>
      <c r="F83" s="44" t="e">
        <f t="shared" si="3"/>
        <v>#VALUE!</v>
      </c>
      <c r="G83" s="33"/>
    </row>
    <row r="84" spans="1:7">
      <c r="A84" s="1" t="s">
        <v>397</v>
      </c>
      <c r="B84" s="3" t="s">
        <v>324</v>
      </c>
      <c r="C84" s="35" t="s">
        <v>192</v>
      </c>
      <c r="D84" s="33" t="e">
        <f t="shared" si="2"/>
        <v>#VALUE!</v>
      </c>
      <c r="E84" s="2" t="s">
        <v>192</v>
      </c>
      <c r="F84" s="44" t="e">
        <f t="shared" si="3"/>
        <v>#VALUE!</v>
      </c>
      <c r="G84" s="33"/>
    </row>
    <row r="85" spans="1:7" ht="29.25">
      <c r="A85" s="1" t="s">
        <v>398</v>
      </c>
      <c r="B85" s="3" t="s">
        <v>326</v>
      </c>
      <c r="C85" s="35" t="s">
        <v>192</v>
      </c>
      <c r="D85" s="33" t="e">
        <f t="shared" si="2"/>
        <v>#VALUE!</v>
      </c>
      <c r="E85" s="2" t="s">
        <v>192</v>
      </c>
      <c r="F85" s="44" t="e">
        <f t="shared" si="3"/>
        <v>#VALUE!</v>
      </c>
      <c r="G85" s="33"/>
    </row>
    <row r="86" spans="1:7" ht="29.25">
      <c r="A86" s="1" t="s">
        <v>399</v>
      </c>
      <c r="B86" s="3" t="s">
        <v>328</v>
      </c>
      <c r="C86" s="35" t="s">
        <v>192</v>
      </c>
      <c r="D86" s="33" t="e">
        <f t="shared" si="2"/>
        <v>#VALUE!</v>
      </c>
      <c r="E86" s="2" t="s">
        <v>192</v>
      </c>
      <c r="F86" s="44" t="e">
        <f t="shared" si="3"/>
        <v>#VALUE!</v>
      </c>
      <c r="G86" s="33"/>
    </row>
    <row r="87" spans="1:7" ht="29.25">
      <c r="A87" s="1" t="s">
        <v>400</v>
      </c>
      <c r="B87" s="3" t="s">
        <v>330</v>
      </c>
      <c r="C87" s="35" t="s">
        <v>192</v>
      </c>
      <c r="D87" s="33" t="e">
        <f t="shared" si="2"/>
        <v>#VALUE!</v>
      </c>
      <c r="E87" s="2" t="s">
        <v>192</v>
      </c>
      <c r="F87" s="44" t="e">
        <f t="shared" si="3"/>
        <v>#VALUE!</v>
      </c>
      <c r="G87" s="33"/>
    </row>
    <row r="88" spans="1:7" ht="29.25">
      <c r="A88" s="1" t="s">
        <v>401</v>
      </c>
      <c r="B88" s="3" t="s">
        <v>332</v>
      </c>
      <c r="C88" s="35" t="s">
        <v>192</v>
      </c>
      <c r="D88" s="33" t="e">
        <f t="shared" si="2"/>
        <v>#VALUE!</v>
      </c>
      <c r="E88" s="2" t="s">
        <v>192</v>
      </c>
      <c r="F88" s="44" t="e">
        <f t="shared" si="3"/>
        <v>#VALUE!</v>
      </c>
      <c r="G88" s="33"/>
    </row>
    <row r="89" spans="1:7">
      <c r="A89" s="1" t="s">
        <v>402</v>
      </c>
      <c r="B89" s="3" t="s">
        <v>403</v>
      </c>
      <c r="C89" s="35" t="s">
        <v>192</v>
      </c>
      <c r="D89" s="33" t="e">
        <f t="shared" si="2"/>
        <v>#VALUE!</v>
      </c>
      <c r="E89" s="2" t="s">
        <v>192</v>
      </c>
      <c r="F89" s="44" t="e">
        <f t="shared" si="3"/>
        <v>#VALUE!</v>
      </c>
      <c r="G89" s="33"/>
    </row>
    <row r="90" spans="1:7">
      <c r="A90" s="1" t="s">
        <v>404</v>
      </c>
      <c r="B90" s="3" t="s">
        <v>405</v>
      </c>
      <c r="C90" s="35" t="s">
        <v>192</v>
      </c>
      <c r="D90" s="33" t="e">
        <f t="shared" si="2"/>
        <v>#VALUE!</v>
      </c>
      <c r="E90" s="2" t="s">
        <v>192</v>
      </c>
      <c r="F90" s="44" t="e">
        <f t="shared" si="3"/>
        <v>#VALUE!</v>
      </c>
      <c r="G90" s="33"/>
    </row>
    <row r="91" spans="1:7">
      <c r="A91" s="1" t="s">
        <v>406</v>
      </c>
      <c r="B91" s="3" t="s">
        <v>407</v>
      </c>
      <c r="C91" s="35" t="s">
        <v>192</v>
      </c>
      <c r="D91" s="33" t="e">
        <f t="shared" si="2"/>
        <v>#VALUE!</v>
      </c>
      <c r="E91" s="2" t="s">
        <v>192</v>
      </c>
      <c r="F91" s="44" t="e">
        <f t="shared" si="3"/>
        <v>#VALUE!</v>
      </c>
      <c r="G91" s="33"/>
    </row>
    <row r="92" spans="1:7">
      <c r="A92" s="1" t="s">
        <v>408</v>
      </c>
      <c r="B92" s="3" t="s">
        <v>409</v>
      </c>
      <c r="C92" s="35" t="s">
        <v>192</v>
      </c>
      <c r="D92" s="33" t="e">
        <f t="shared" si="2"/>
        <v>#VALUE!</v>
      </c>
      <c r="E92" s="2" t="s">
        <v>192</v>
      </c>
      <c r="F92" s="44" t="e">
        <f t="shared" si="3"/>
        <v>#VALUE!</v>
      </c>
      <c r="G92" s="33"/>
    </row>
    <row r="93" spans="1:7">
      <c r="A93" s="1" t="s">
        <v>410</v>
      </c>
      <c r="B93" s="3" t="s">
        <v>411</v>
      </c>
      <c r="C93" s="35" t="s">
        <v>412</v>
      </c>
      <c r="D93" s="33">
        <f t="shared" si="2"/>
        <v>58.910033822797999</v>
      </c>
      <c r="E93" s="2" t="s">
        <v>413</v>
      </c>
      <c r="F93" s="44">
        <f t="shared" si="3"/>
        <v>67.764409954257104</v>
      </c>
      <c r="G93" s="33"/>
    </row>
    <row r="94" spans="1:7">
      <c r="A94" s="1" t="s">
        <v>414</v>
      </c>
      <c r="B94" s="3" t="s">
        <v>415</v>
      </c>
      <c r="C94" s="35" t="s">
        <v>416</v>
      </c>
      <c r="D94" s="33">
        <f t="shared" si="2"/>
        <v>62.697709908463025</v>
      </c>
      <c r="E94" s="2" t="s">
        <v>416</v>
      </c>
      <c r="F94" s="44">
        <f t="shared" si="3"/>
        <v>46.673851250870619</v>
      </c>
      <c r="G94" s="33"/>
    </row>
    <row r="95" spans="1:7">
      <c r="A95" s="1" t="s">
        <v>417</v>
      </c>
      <c r="B95" s="3" t="s">
        <v>418</v>
      </c>
      <c r="C95" s="35" t="s">
        <v>419</v>
      </c>
      <c r="D95" s="33">
        <f t="shared" si="2"/>
        <v>2.4254238201570981</v>
      </c>
      <c r="E95" s="2" t="s">
        <v>420</v>
      </c>
      <c r="F95" s="44">
        <f t="shared" si="3"/>
        <v>1.9471674227735634</v>
      </c>
      <c r="G95" s="33"/>
    </row>
    <row r="96" spans="1:7">
      <c r="A96" s="1" t="s">
        <v>421</v>
      </c>
      <c r="B96" s="3" t="s">
        <v>422</v>
      </c>
      <c r="C96" s="35" t="s">
        <v>192</v>
      </c>
      <c r="D96" s="33" t="e">
        <f t="shared" si="2"/>
        <v>#VALUE!</v>
      </c>
      <c r="E96" s="2" t="s">
        <v>192</v>
      </c>
      <c r="F96" s="44" t="e">
        <f t="shared" si="3"/>
        <v>#VALUE!</v>
      </c>
      <c r="G96" s="33"/>
    </row>
    <row r="97" spans="1:7">
      <c r="A97" s="1" t="s">
        <v>423</v>
      </c>
      <c r="B97" s="3" t="s">
        <v>424</v>
      </c>
      <c r="C97" s="35" t="s">
        <v>192</v>
      </c>
      <c r="D97" s="33" t="e">
        <f t="shared" si="2"/>
        <v>#VALUE!</v>
      </c>
      <c r="E97" s="2" t="s">
        <v>192</v>
      </c>
      <c r="F97" s="44" t="e">
        <f t="shared" si="3"/>
        <v>#VALUE!</v>
      </c>
      <c r="G97" s="33"/>
    </row>
    <row r="98" spans="1:7">
      <c r="A98" s="1" t="s">
        <v>425</v>
      </c>
      <c r="B98" s="3" t="s">
        <v>426</v>
      </c>
      <c r="C98" s="35" t="s">
        <v>192</v>
      </c>
      <c r="D98" s="33" t="e">
        <f t="shared" si="2"/>
        <v>#VALUE!</v>
      </c>
      <c r="E98" s="2" t="s">
        <v>192</v>
      </c>
      <c r="F98" s="44" t="e">
        <f t="shared" si="3"/>
        <v>#VALUE!</v>
      </c>
      <c r="G98" s="33"/>
    </row>
    <row r="99" spans="1:7">
      <c r="A99" s="1" t="s">
        <v>427</v>
      </c>
      <c r="B99" s="3" t="s">
        <v>428</v>
      </c>
      <c r="C99" s="35" t="s">
        <v>192</v>
      </c>
      <c r="D99" s="33" t="e">
        <f t="shared" si="2"/>
        <v>#VALUE!</v>
      </c>
      <c r="E99" s="2" t="s">
        <v>192</v>
      </c>
      <c r="F99" s="44" t="e">
        <f t="shared" si="3"/>
        <v>#VALUE!</v>
      </c>
      <c r="G99" s="33"/>
    </row>
    <row r="100" spans="1:7">
      <c r="A100" s="1" t="s">
        <v>429</v>
      </c>
      <c r="B100" s="3" t="s">
        <v>430</v>
      </c>
      <c r="C100" s="35" t="s">
        <v>431</v>
      </c>
      <c r="D100" s="33">
        <f t="shared" si="2"/>
        <v>-0.8753689713087025</v>
      </c>
      <c r="E100" s="2" t="s">
        <v>432</v>
      </c>
      <c r="F100" s="44">
        <f t="shared" si="3"/>
        <v>-0.71228563898876196</v>
      </c>
      <c r="G100" s="33"/>
    </row>
    <row r="101" spans="1:7" ht="29.25">
      <c r="A101" s="1" t="s">
        <v>433</v>
      </c>
      <c r="B101" s="3" t="s">
        <v>357</v>
      </c>
      <c r="C101" s="35" t="s">
        <v>192</v>
      </c>
      <c r="D101" s="33" t="e">
        <f t="shared" si="2"/>
        <v>#VALUE!</v>
      </c>
      <c r="E101" s="2" t="s">
        <v>192</v>
      </c>
      <c r="F101" s="44" t="e">
        <f t="shared" si="3"/>
        <v>#VALUE!</v>
      </c>
      <c r="G101" s="33"/>
    </row>
    <row r="102" spans="1:7">
      <c r="A102" s="1" t="s">
        <v>434</v>
      </c>
      <c r="B102" s="3" t="s">
        <v>435</v>
      </c>
      <c r="C102" s="35" t="s">
        <v>436</v>
      </c>
      <c r="D102" s="33">
        <f t="shared" si="2"/>
        <v>2.6747525717163905</v>
      </c>
      <c r="E102" s="2" t="s">
        <v>437</v>
      </c>
      <c r="F102" s="44">
        <f t="shared" si="3"/>
        <v>1.9911455490089041</v>
      </c>
      <c r="G102" s="33"/>
    </row>
    <row r="103" spans="1:7">
      <c r="A103" s="1" t="s">
        <v>438</v>
      </c>
      <c r="B103" s="3" t="s">
        <v>439</v>
      </c>
      <c r="C103" s="35" t="s">
        <v>440</v>
      </c>
      <c r="D103" s="33">
        <f t="shared" si="2"/>
        <v>0.29070442800339918</v>
      </c>
      <c r="E103" s="2" t="s">
        <v>441</v>
      </c>
      <c r="F103" s="44">
        <f t="shared" si="3"/>
        <v>0.20150170359354702</v>
      </c>
      <c r="G103" s="33"/>
    </row>
    <row r="104" spans="1:7">
      <c r="A104" s="1" t="s">
        <v>442</v>
      </c>
      <c r="B104" s="3" t="s">
        <v>443</v>
      </c>
      <c r="C104" s="35" t="s">
        <v>444</v>
      </c>
      <c r="D104" s="33">
        <f t="shared" si="2"/>
        <v>0.63223550820093399</v>
      </c>
      <c r="E104" s="2" t="s">
        <v>445</v>
      </c>
      <c r="F104" s="44">
        <f t="shared" si="3"/>
        <v>0.70554420872315193</v>
      </c>
      <c r="G104" s="33"/>
    </row>
    <row r="105" spans="1:7" ht="29.25">
      <c r="A105" s="1" t="s">
        <v>446</v>
      </c>
      <c r="B105" s="3" t="s">
        <v>447</v>
      </c>
      <c r="C105" s="35" t="s">
        <v>448</v>
      </c>
      <c r="D105" s="33">
        <f t="shared" si="2"/>
        <v>-0.29689971645492319</v>
      </c>
      <c r="E105" s="2" t="s">
        <v>449</v>
      </c>
      <c r="F105" s="44">
        <f t="shared" si="3"/>
        <v>-0.23873839956327766</v>
      </c>
      <c r="G105" s="33"/>
    </row>
    <row r="106" spans="1:7">
      <c r="A106" s="1" t="s">
        <v>450</v>
      </c>
      <c r="B106" s="3" t="s">
        <v>451</v>
      </c>
      <c r="C106" s="35" t="s">
        <v>192</v>
      </c>
      <c r="D106" s="33" t="e">
        <f t="shared" si="2"/>
        <v>#VALUE!</v>
      </c>
      <c r="E106" s="2" t="s">
        <v>192</v>
      </c>
      <c r="F106" s="44" t="e">
        <f t="shared" si="3"/>
        <v>#VALUE!</v>
      </c>
      <c r="G106" s="33"/>
    </row>
    <row r="107" spans="1:7">
      <c r="A107" s="1" t="s">
        <v>452</v>
      </c>
      <c r="B107" s="3" t="s">
        <v>453</v>
      </c>
      <c r="C107" s="35" t="s">
        <v>454</v>
      </c>
      <c r="D107" s="33">
        <f t="shared" si="2"/>
        <v>28.544364824100434</v>
      </c>
      <c r="E107" s="2" t="s">
        <v>454</v>
      </c>
      <c r="F107" s="44">
        <f t="shared" si="3"/>
        <v>21.249188204732413</v>
      </c>
      <c r="G107" s="33"/>
    </row>
    <row r="108" spans="1:7">
      <c r="A108" s="1" t="s">
        <v>455</v>
      </c>
      <c r="B108" s="3" t="s">
        <v>456</v>
      </c>
      <c r="C108" s="35" t="s">
        <v>457</v>
      </c>
      <c r="D108" s="33">
        <f t="shared" si="2"/>
        <v>1.3779459426313128</v>
      </c>
      <c r="E108" s="2" t="s">
        <v>457</v>
      </c>
      <c r="F108" s="44">
        <f t="shared" si="3"/>
        <v>1.0257797940628355</v>
      </c>
      <c r="G108" s="33"/>
    </row>
    <row r="109" spans="1:7">
      <c r="A109" s="1" t="s">
        <v>458</v>
      </c>
      <c r="B109" s="3" t="s">
        <v>459</v>
      </c>
      <c r="C109" s="35" t="s">
        <v>192</v>
      </c>
      <c r="D109" s="33" t="e">
        <f t="shared" si="2"/>
        <v>#VALUE!</v>
      </c>
      <c r="E109" s="2" t="s">
        <v>192</v>
      </c>
      <c r="F109" s="44" t="e">
        <f t="shared" si="3"/>
        <v>#VALUE!</v>
      </c>
      <c r="G109" s="33"/>
    </row>
    <row r="110" spans="1:7">
      <c r="A110" s="1" t="s">
        <v>460</v>
      </c>
      <c r="B110" s="3" t="s">
        <v>461</v>
      </c>
      <c r="C110" s="35" t="s">
        <v>192</v>
      </c>
      <c r="D110" s="33" t="e">
        <f t="shared" si="2"/>
        <v>#VALUE!</v>
      </c>
      <c r="E110" s="2" t="s">
        <v>192</v>
      </c>
      <c r="F110" s="44" t="e">
        <f t="shared" si="3"/>
        <v>#VALUE!</v>
      </c>
      <c r="G110" s="33"/>
    </row>
    <row r="111" spans="1:7">
      <c r="A111" s="1" t="s">
        <v>462</v>
      </c>
      <c r="B111" s="3" t="s">
        <v>463</v>
      </c>
      <c r="C111" s="35" t="s">
        <v>192</v>
      </c>
      <c r="D111" s="33" t="e">
        <f t="shared" si="2"/>
        <v>#VALUE!</v>
      </c>
      <c r="E111" s="2" t="s">
        <v>192</v>
      </c>
      <c r="F111" s="44" t="e">
        <f t="shared" si="3"/>
        <v>#VALUE!</v>
      </c>
      <c r="G111" s="33"/>
    </row>
    <row r="112" spans="1:7">
      <c r="A112" s="1" t="s">
        <v>464</v>
      </c>
      <c r="B112" s="3" t="s">
        <v>465</v>
      </c>
      <c r="C112" s="35" t="s">
        <v>18</v>
      </c>
      <c r="D112" s="33">
        <f t="shared" si="2"/>
        <v>0</v>
      </c>
      <c r="E112" s="2" t="s">
        <v>466</v>
      </c>
      <c r="F112" s="44">
        <f t="shared" si="3"/>
        <v>-0.10216855222784857</v>
      </c>
      <c r="G112" s="33"/>
    </row>
    <row r="113" spans="1:7" ht="29.25">
      <c r="A113" s="1" t="s">
        <v>467</v>
      </c>
      <c r="B113" s="3" t="s">
        <v>468</v>
      </c>
      <c r="C113" s="35" t="s">
        <v>192</v>
      </c>
      <c r="D113" s="33" t="e">
        <f t="shared" si="2"/>
        <v>#VALUE!</v>
      </c>
      <c r="E113" s="2" t="s">
        <v>192</v>
      </c>
      <c r="F113" s="44" t="e">
        <f t="shared" si="3"/>
        <v>#VALUE!</v>
      </c>
      <c r="G113" s="33"/>
    </row>
    <row r="114" spans="1:7">
      <c r="A114" s="1" t="s">
        <v>469</v>
      </c>
      <c r="B114" s="3" t="s">
        <v>470</v>
      </c>
      <c r="C114" s="35" t="s">
        <v>471</v>
      </c>
      <c r="D114" s="33">
        <f t="shared" si="2"/>
        <v>27.166418881469117</v>
      </c>
      <c r="E114" s="2" t="s">
        <v>472</v>
      </c>
      <c r="F114" s="44">
        <f t="shared" si="3"/>
        <v>20.325576962897426</v>
      </c>
      <c r="G114" s="33"/>
    </row>
    <row r="115" spans="1:7">
      <c r="A115" s="1" t="s">
        <v>473</v>
      </c>
      <c r="B115" s="3" t="s">
        <v>474</v>
      </c>
      <c r="C115" s="35" t="s">
        <v>192</v>
      </c>
      <c r="D115" s="33" t="e">
        <f t="shared" si="2"/>
        <v>#VALUE!</v>
      </c>
      <c r="E115" s="2" t="s">
        <v>192</v>
      </c>
      <c r="F115" s="44" t="e">
        <f t="shared" si="3"/>
        <v>#VALUE!</v>
      </c>
      <c r="G115" s="33"/>
    </row>
    <row r="116" spans="1:7">
      <c r="A116" s="1" t="s">
        <v>475</v>
      </c>
      <c r="B116" s="3" t="s">
        <v>430</v>
      </c>
      <c r="C116" s="35" t="s">
        <v>192</v>
      </c>
      <c r="D116" s="33" t="e">
        <f t="shared" si="2"/>
        <v>#VALUE!</v>
      </c>
      <c r="E116" s="2" t="s">
        <v>192</v>
      </c>
      <c r="F116" s="44" t="e">
        <f t="shared" si="3"/>
        <v>#VALUE!</v>
      </c>
      <c r="G116" s="33"/>
    </row>
    <row r="117" spans="1:7">
      <c r="A117" s="1" t="s">
        <v>476</v>
      </c>
      <c r="B117" s="3" t="s">
        <v>477</v>
      </c>
      <c r="C117" s="35" t="s">
        <v>478</v>
      </c>
      <c r="D117" s="33">
        <f t="shared" si="2"/>
        <v>-29.496463707225839</v>
      </c>
      <c r="E117" s="2" t="s">
        <v>18</v>
      </c>
      <c r="F117" s="44">
        <f t="shared" si="3"/>
        <v>0</v>
      </c>
      <c r="G117" s="33"/>
    </row>
    <row r="118" spans="1:7">
      <c r="A118" s="1" t="s">
        <v>479</v>
      </c>
      <c r="B118" s="3" t="s">
        <v>480</v>
      </c>
      <c r="C118" s="35" t="s">
        <v>192</v>
      </c>
      <c r="D118" s="33" t="e">
        <f t="shared" si="2"/>
        <v>#VALUE!</v>
      </c>
      <c r="E118" s="2" t="s">
        <v>192</v>
      </c>
      <c r="F118" s="44" t="e">
        <f t="shared" si="3"/>
        <v>#VALUE!</v>
      </c>
      <c r="G118" s="33"/>
    </row>
    <row r="119" spans="1:7">
      <c r="A119" s="1" t="s">
        <v>481</v>
      </c>
      <c r="B119" s="3" t="s">
        <v>482</v>
      </c>
      <c r="C119" s="35" t="s">
        <v>483</v>
      </c>
      <c r="D119" s="33">
        <f t="shared" si="2"/>
        <v>-5.3745075575407171</v>
      </c>
      <c r="E119" s="2" t="s">
        <v>484</v>
      </c>
      <c r="F119" s="44">
        <f t="shared" si="3"/>
        <v>-2.1883529732884059</v>
      </c>
      <c r="G119" s="33"/>
    </row>
    <row r="120" spans="1:7">
      <c r="A120" s="1" t="s">
        <v>485</v>
      </c>
      <c r="B120" s="3" t="s">
        <v>486</v>
      </c>
      <c r="C120" s="35" t="s">
        <v>487</v>
      </c>
      <c r="D120" s="33">
        <f t="shared" si="2"/>
        <v>0.10269638866837491</v>
      </c>
      <c r="E120" s="2" t="s">
        <v>488</v>
      </c>
      <c r="F120" s="44">
        <f t="shared" si="3"/>
        <v>6.3084727895638432E-2</v>
      </c>
      <c r="G120" s="33"/>
    </row>
    <row r="121" spans="1:7" ht="29.25">
      <c r="A121" s="1" t="s">
        <v>489</v>
      </c>
      <c r="B121" s="3" t="s">
        <v>490</v>
      </c>
      <c r="C121" s="35" t="s">
        <v>192</v>
      </c>
      <c r="D121" s="33" t="e">
        <f t="shared" si="2"/>
        <v>#VALUE!</v>
      </c>
      <c r="E121" s="2" t="s">
        <v>192</v>
      </c>
      <c r="F121" s="44" t="e">
        <f t="shared" si="3"/>
        <v>#VALUE!</v>
      </c>
      <c r="G121" s="33"/>
    </row>
    <row r="122" spans="1:7" ht="29.25">
      <c r="A122" s="1" t="s">
        <v>491</v>
      </c>
      <c r="B122" s="3" t="s">
        <v>492</v>
      </c>
      <c r="C122" s="35" t="s">
        <v>192</v>
      </c>
      <c r="D122" s="33" t="e">
        <f t="shared" si="2"/>
        <v>#VALUE!</v>
      </c>
      <c r="E122" s="2" t="s">
        <v>192</v>
      </c>
      <c r="F122" s="44" t="e">
        <f t="shared" si="3"/>
        <v>#VALUE!</v>
      </c>
      <c r="G122" s="33"/>
    </row>
    <row r="123" spans="1:7" ht="29.25">
      <c r="A123" s="1" t="s">
        <v>493</v>
      </c>
      <c r="B123" s="3" t="s">
        <v>494</v>
      </c>
      <c r="C123" s="35" t="s">
        <v>192</v>
      </c>
      <c r="D123" s="33" t="e">
        <f t="shared" si="2"/>
        <v>#VALUE!</v>
      </c>
      <c r="E123" s="2" t="s">
        <v>192</v>
      </c>
      <c r="F123" s="44" t="e">
        <f t="shared" si="3"/>
        <v>#VALUE!</v>
      </c>
      <c r="G123" s="33"/>
    </row>
    <row r="124" spans="1:7">
      <c r="A124" s="1" t="s">
        <v>495</v>
      </c>
      <c r="B124" s="3" t="s">
        <v>486</v>
      </c>
      <c r="C124" s="35" t="s">
        <v>487</v>
      </c>
      <c r="D124" s="33">
        <f t="shared" si="2"/>
        <v>0.10269638866837491</v>
      </c>
      <c r="E124" s="2" t="s">
        <v>488</v>
      </c>
      <c r="F124" s="44">
        <f t="shared" si="3"/>
        <v>6.3084727895638432E-2</v>
      </c>
      <c r="G124" s="33"/>
    </row>
    <row r="125" spans="1:7" ht="29.25">
      <c r="A125" s="1" t="s">
        <v>496</v>
      </c>
      <c r="B125" s="3" t="s">
        <v>497</v>
      </c>
      <c r="C125" s="35" t="s">
        <v>498</v>
      </c>
      <c r="D125" s="33">
        <f t="shared" si="2"/>
        <v>1.0810146175618412E-2</v>
      </c>
      <c r="E125" s="2" t="s">
        <v>499</v>
      </c>
      <c r="F125" s="44">
        <f t="shared" si="3"/>
        <v>1.9471321273271464E-2</v>
      </c>
      <c r="G125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14A-60C2-4980-AF6C-A3194B79E8FC}">
  <dimension ref="A1:D38"/>
  <sheetViews>
    <sheetView workbookViewId="0">
      <selection activeCell="F4" sqref="F4"/>
    </sheetView>
  </sheetViews>
  <sheetFormatPr defaultRowHeight="15"/>
  <cols>
    <col min="1" max="1" width="11" bestFit="1" customWidth="1"/>
    <col min="2" max="2" width="36.5703125" bestFit="1" customWidth="1"/>
    <col min="3" max="3" width="21.28515625" customWidth="1"/>
    <col min="4" max="4" width="11" bestFit="1" customWidth="1"/>
  </cols>
  <sheetData>
    <row r="1" spans="1:4" ht="58.5">
      <c r="A1" s="4" t="s">
        <v>500</v>
      </c>
      <c r="B1" s="5" t="s">
        <v>1</v>
      </c>
      <c r="C1" s="5" t="s">
        <v>501</v>
      </c>
      <c r="D1" s="5" t="s">
        <v>502</v>
      </c>
    </row>
    <row r="2" spans="1:4">
      <c r="A2" s="1" t="s">
        <v>503</v>
      </c>
      <c r="B2" s="3" t="s">
        <v>504</v>
      </c>
      <c r="C2" s="2" t="s">
        <v>505</v>
      </c>
      <c r="D2" s="2" t="s">
        <v>506</v>
      </c>
    </row>
    <row r="3" spans="1:4">
      <c r="A3" s="1" t="s">
        <v>507</v>
      </c>
      <c r="B3" s="3" t="s">
        <v>508</v>
      </c>
      <c r="C3" s="2" t="s">
        <v>509</v>
      </c>
      <c r="D3" s="2" t="s">
        <v>510</v>
      </c>
    </row>
    <row r="4" spans="1:4">
      <c r="A4" s="1" t="s">
        <v>511</v>
      </c>
      <c r="B4" s="3" t="s">
        <v>512</v>
      </c>
      <c r="C4" s="2" t="s">
        <v>513</v>
      </c>
      <c r="D4" s="2" t="s">
        <v>514</v>
      </c>
    </row>
    <row r="5" spans="1:4">
      <c r="A5" s="1" t="s">
        <v>515</v>
      </c>
      <c r="B5" s="3" t="s">
        <v>516</v>
      </c>
      <c r="C5" s="2" t="s">
        <v>517</v>
      </c>
      <c r="D5" s="2" t="s">
        <v>518</v>
      </c>
    </row>
    <row r="6" spans="1:4">
      <c r="A6" s="1" t="s">
        <v>519</v>
      </c>
      <c r="B6" s="3" t="s">
        <v>520</v>
      </c>
      <c r="C6" s="2" t="s">
        <v>521</v>
      </c>
      <c r="D6" s="2" t="s">
        <v>522</v>
      </c>
    </row>
    <row r="7" spans="1:4">
      <c r="A7" s="1" t="s">
        <v>523</v>
      </c>
      <c r="B7" s="3" t="s">
        <v>524</v>
      </c>
      <c r="C7" s="2" t="s">
        <v>525</v>
      </c>
      <c r="D7" s="2" t="s">
        <v>526</v>
      </c>
    </row>
    <row r="8" spans="1:4" ht="29.25">
      <c r="A8" s="1" t="s">
        <v>527</v>
      </c>
      <c r="B8" s="3" t="s">
        <v>528</v>
      </c>
      <c r="C8" s="2" t="s">
        <v>192</v>
      </c>
      <c r="D8" s="2" t="s">
        <v>192</v>
      </c>
    </row>
    <row r="9" spans="1:4">
      <c r="A9" s="1" t="s">
        <v>529</v>
      </c>
      <c r="B9" s="3" t="s">
        <v>530</v>
      </c>
      <c r="C9" s="2" t="s">
        <v>531</v>
      </c>
      <c r="D9" s="2" t="s">
        <v>532</v>
      </c>
    </row>
    <row r="10" spans="1:4">
      <c r="A10" s="1" t="s">
        <v>533</v>
      </c>
      <c r="B10" s="3" t="s">
        <v>534</v>
      </c>
      <c r="C10" s="2" t="s">
        <v>535</v>
      </c>
      <c r="D10" s="2" t="s">
        <v>536</v>
      </c>
    </row>
    <row r="11" spans="1:4">
      <c r="A11" s="1" t="s">
        <v>537</v>
      </c>
      <c r="B11" s="3" t="s">
        <v>538</v>
      </c>
      <c r="C11" s="2" t="s">
        <v>539</v>
      </c>
      <c r="D11" s="2" t="s">
        <v>540</v>
      </c>
    </row>
    <row r="12" spans="1:4">
      <c r="A12" s="1" t="s">
        <v>541</v>
      </c>
      <c r="B12" s="3" t="s">
        <v>534</v>
      </c>
      <c r="C12" s="2" t="s">
        <v>542</v>
      </c>
      <c r="D12" s="2" t="s">
        <v>543</v>
      </c>
    </row>
    <row r="13" spans="1:4">
      <c r="A13" s="1" t="s">
        <v>544</v>
      </c>
      <c r="B13" s="3" t="s">
        <v>545</v>
      </c>
      <c r="C13" s="2" t="s">
        <v>546</v>
      </c>
      <c r="D13" s="2" t="s">
        <v>547</v>
      </c>
    </row>
    <row r="14" spans="1:4" ht="29.25">
      <c r="A14" s="1" t="s">
        <v>548</v>
      </c>
      <c r="B14" s="3" t="s">
        <v>549</v>
      </c>
      <c r="C14" s="2" t="s">
        <v>550</v>
      </c>
      <c r="D14" s="2" t="s">
        <v>551</v>
      </c>
    </row>
    <row r="15" spans="1:4">
      <c r="A15" s="1" t="s">
        <v>552</v>
      </c>
      <c r="B15" s="3" t="s">
        <v>553</v>
      </c>
      <c r="C15" s="2" t="s">
        <v>554</v>
      </c>
      <c r="D15" s="2" t="s">
        <v>555</v>
      </c>
    </row>
    <row r="16" spans="1:4">
      <c r="A16" s="1" t="s">
        <v>556</v>
      </c>
      <c r="B16" s="3" t="s">
        <v>557</v>
      </c>
      <c r="C16" s="2" t="s">
        <v>558</v>
      </c>
      <c r="D16" s="2" t="s">
        <v>559</v>
      </c>
    </row>
    <row r="17" spans="1:4">
      <c r="A17" s="1" t="s">
        <v>560</v>
      </c>
      <c r="B17" s="3" t="s">
        <v>561</v>
      </c>
      <c r="C17" s="2" t="s">
        <v>562</v>
      </c>
      <c r="D17" s="2" t="s">
        <v>563</v>
      </c>
    </row>
    <row r="18" spans="1:4">
      <c r="A18" s="1" t="s">
        <v>564</v>
      </c>
      <c r="B18" s="3" t="s">
        <v>565</v>
      </c>
      <c r="C18" s="2" t="s">
        <v>192</v>
      </c>
      <c r="D18" s="2" t="s">
        <v>192</v>
      </c>
    </row>
    <row r="19" spans="1:4">
      <c r="A19" s="1" t="s">
        <v>566</v>
      </c>
      <c r="B19" s="3" t="s">
        <v>567</v>
      </c>
      <c r="C19" s="2" t="s">
        <v>568</v>
      </c>
      <c r="D19" s="2" t="s">
        <v>569</v>
      </c>
    </row>
    <row r="20" spans="1:4">
      <c r="A20" s="1" t="s">
        <v>570</v>
      </c>
      <c r="B20" s="3" t="s">
        <v>571</v>
      </c>
      <c r="C20" s="2" t="s">
        <v>572</v>
      </c>
      <c r="D20" s="2" t="s">
        <v>573</v>
      </c>
    </row>
    <row r="21" spans="1:4">
      <c r="A21" s="1" t="s">
        <v>574</v>
      </c>
      <c r="B21" s="3" t="s">
        <v>561</v>
      </c>
      <c r="C21" s="2" t="s">
        <v>575</v>
      </c>
      <c r="D21" s="2" t="s">
        <v>576</v>
      </c>
    </row>
    <row r="22" spans="1:4">
      <c r="A22" s="1" t="s">
        <v>577</v>
      </c>
      <c r="B22" s="3" t="s">
        <v>578</v>
      </c>
      <c r="C22" s="2" t="s">
        <v>18</v>
      </c>
      <c r="D22" s="2" t="s">
        <v>579</v>
      </c>
    </row>
    <row r="23" spans="1:4">
      <c r="A23" s="1" t="s">
        <v>580</v>
      </c>
      <c r="B23" s="3" t="s">
        <v>581</v>
      </c>
      <c r="C23" s="2" t="s">
        <v>582</v>
      </c>
      <c r="D23" s="2" t="s">
        <v>583</v>
      </c>
    </row>
    <row r="24" spans="1:4" ht="29.25">
      <c r="A24" s="1" t="s">
        <v>584</v>
      </c>
      <c r="B24" s="3" t="s">
        <v>585</v>
      </c>
      <c r="C24" s="2" t="s">
        <v>586</v>
      </c>
      <c r="D24" s="2" t="s">
        <v>587</v>
      </c>
    </row>
    <row r="25" spans="1:4" ht="29.25">
      <c r="A25" s="1" t="s">
        <v>588</v>
      </c>
      <c r="B25" s="3" t="s">
        <v>589</v>
      </c>
      <c r="C25" s="2" t="s">
        <v>590</v>
      </c>
      <c r="D25" s="2" t="s">
        <v>591</v>
      </c>
    </row>
    <row r="26" spans="1:4">
      <c r="A26" s="1" t="s">
        <v>592</v>
      </c>
      <c r="B26" s="3" t="s">
        <v>593</v>
      </c>
      <c r="C26" s="2" t="s">
        <v>594</v>
      </c>
      <c r="D26" s="2" t="s">
        <v>595</v>
      </c>
    </row>
    <row r="27" spans="1:4">
      <c r="A27" s="1" t="s">
        <v>596</v>
      </c>
      <c r="B27" s="3" t="s">
        <v>597</v>
      </c>
      <c r="C27" s="2" t="s">
        <v>598</v>
      </c>
      <c r="D27" s="2" t="s">
        <v>599</v>
      </c>
    </row>
    <row r="28" spans="1:4" ht="29.25">
      <c r="A28" s="1" t="s">
        <v>600</v>
      </c>
      <c r="B28" s="3" t="s">
        <v>601</v>
      </c>
      <c r="C28" s="2" t="s">
        <v>602</v>
      </c>
      <c r="D28" s="2" t="s">
        <v>603</v>
      </c>
    </row>
    <row r="29" spans="1:4" ht="29.25">
      <c r="A29" s="1" t="s">
        <v>604</v>
      </c>
      <c r="B29" s="3" t="s">
        <v>605</v>
      </c>
      <c r="C29" s="2" t="s">
        <v>18</v>
      </c>
      <c r="D29" s="2" t="s">
        <v>606</v>
      </c>
    </row>
    <row r="30" spans="1:4" ht="29.25">
      <c r="A30" s="1" t="s">
        <v>607</v>
      </c>
      <c r="B30" s="3" t="s">
        <v>608</v>
      </c>
      <c r="C30" s="2" t="s">
        <v>18</v>
      </c>
      <c r="D30" s="2" t="s">
        <v>609</v>
      </c>
    </row>
    <row r="31" spans="1:4" ht="29.25">
      <c r="A31" s="1" t="s">
        <v>610</v>
      </c>
      <c r="B31" s="3" t="s">
        <v>611</v>
      </c>
      <c r="C31" s="2" t="s">
        <v>18</v>
      </c>
      <c r="D31" s="2" t="s">
        <v>612</v>
      </c>
    </row>
    <row r="32" spans="1:4" ht="29.25">
      <c r="A32" s="1" t="s">
        <v>613</v>
      </c>
      <c r="B32" s="3" t="s">
        <v>614</v>
      </c>
      <c r="C32" s="2" t="s">
        <v>18</v>
      </c>
      <c r="D32" s="2" t="s">
        <v>612</v>
      </c>
    </row>
    <row r="33" spans="1:4">
      <c r="A33" s="1" t="s">
        <v>615</v>
      </c>
      <c r="B33" s="3" t="s">
        <v>616</v>
      </c>
      <c r="C33" s="2" t="s">
        <v>602</v>
      </c>
      <c r="D33" s="2" t="s">
        <v>617</v>
      </c>
    </row>
    <row r="34" spans="1:4" ht="29.25">
      <c r="A34" s="1" t="s">
        <v>618</v>
      </c>
      <c r="B34" s="3" t="s">
        <v>619</v>
      </c>
      <c r="C34" s="2" t="s">
        <v>620</v>
      </c>
      <c r="D34" s="2" t="s">
        <v>621</v>
      </c>
    </row>
    <row r="35" spans="1:4">
      <c r="A35" s="1" t="s">
        <v>622</v>
      </c>
      <c r="B35" s="3" t="s">
        <v>623</v>
      </c>
      <c r="C35" s="2" t="s">
        <v>624</v>
      </c>
      <c r="D35" s="2" t="s">
        <v>625</v>
      </c>
    </row>
    <row r="36" spans="1:4">
      <c r="A36" s="1" t="s">
        <v>626</v>
      </c>
      <c r="B36" s="3" t="s">
        <v>627</v>
      </c>
      <c r="C36" s="2" t="s">
        <v>192</v>
      </c>
      <c r="D36" s="2" t="s">
        <v>192</v>
      </c>
    </row>
    <row r="37" spans="1:4">
      <c r="A37" s="1" t="s">
        <v>628</v>
      </c>
      <c r="B37" s="3" t="s">
        <v>629</v>
      </c>
      <c r="C37" s="2" t="s">
        <v>192</v>
      </c>
      <c r="D37" s="2" t="s">
        <v>192</v>
      </c>
    </row>
    <row r="38" spans="1:4">
      <c r="A38" s="1" t="s">
        <v>630</v>
      </c>
      <c r="B38" s="3" t="s">
        <v>631</v>
      </c>
      <c r="C38" s="2" t="s">
        <v>192</v>
      </c>
      <c r="D38" s="2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EFB1-3568-468F-96EE-EBBF587A11AA}">
  <dimension ref="A1:D11"/>
  <sheetViews>
    <sheetView workbookViewId="0">
      <selection activeCell="E5" sqref="E5"/>
    </sheetView>
  </sheetViews>
  <sheetFormatPr defaultRowHeight="15"/>
  <cols>
    <col min="2" max="2" width="36.5703125" bestFit="1" customWidth="1"/>
    <col min="3" max="3" width="11" bestFit="1" customWidth="1"/>
    <col min="4" max="4" width="9.42578125" bestFit="1" customWidth="1"/>
  </cols>
  <sheetData>
    <row r="1" spans="1:4" ht="58.5">
      <c r="A1" s="4" t="s">
        <v>0</v>
      </c>
      <c r="B1" s="5" t="s">
        <v>1</v>
      </c>
      <c r="C1" s="5" t="s">
        <v>501</v>
      </c>
      <c r="D1" s="5" t="s">
        <v>502</v>
      </c>
    </row>
    <row r="2" spans="1:4">
      <c r="A2" s="1" t="s">
        <v>632</v>
      </c>
      <c r="B2" s="3" t="s">
        <v>633</v>
      </c>
      <c r="C2" s="2" t="s">
        <v>602</v>
      </c>
      <c r="D2" s="2" t="s">
        <v>617</v>
      </c>
    </row>
    <row r="3" spans="1:4">
      <c r="A3" s="1" t="s">
        <v>634</v>
      </c>
      <c r="B3" s="3" t="s">
        <v>486</v>
      </c>
      <c r="C3" s="2" t="s">
        <v>635</v>
      </c>
      <c r="D3" s="2" t="s">
        <v>636</v>
      </c>
    </row>
    <row r="4" spans="1:4" ht="43.5">
      <c r="A4" s="1" t="s">
        <v>637</v>
      </c>
      <c r="B4" s="3" t="s">
        <v>638</v>
      </c>
      <c r="C4" s="2" t="s">
        <v>639</v>
      </c>
      <c r="D4" s="2" t="s">
        <v>640</v>
      </c>
    </row>
    <row r="5" spans="1:4" ht="43.5">
      <c r="A5" s="1" t="s">
        <v>641</v>
      </c>
      <c r="B5" s="3" t="s">
        <v>642</v>
      </c>
      <c r="C5" s="2" t="s">
        <v>18</v>
      </c>
      <c r="D5" s="2" t="s">
        <v>643</v>
      </c>
    </row>
    <row r="6" spans="1:4" ht="29.25">
      <c r="A6" s="1" t="s">
        <v>644</v>
      </c>
      <c r="B6" s="3" t="s">
        <v>645</v>
      </c>
      <c r="C6" s="2" t="s">
        <v>192</v>
      </c>
      <c r="D6" s="2" t="s">
        <v>192</v>
      </c>
    </row>
    <row r="7" spans="1:4">
      <c r="A7" s="1" t="s">
        <v>646</v>
      </c>
      <c r="B7" s="3" t="s">
        <v>647</v>
      </c>
      <c r="C7" s="2" t="s">
        <v>648</v>
      </c>
      <c r="D7" s="2" t="s">
        <v>649</v>
      </c>
    </row>
    <row r="8" spans="1:4">
      <c r="A8" s="1" t="s">
        <v>650</v>
      </c>
      <c r="B8" s="3" t="s">
        <v>651</v>
      </c>
      <c r="C8" s="2" t="s">
        <v>18</v>
      </c>
      <c r="D8" s="2" t="s">
        <v>652</v>
      </c>
    </row>
    <row r="9" spans="1:4" ht="29.25">
      <c r="A9" s="1" t="s">
        <v>653</v>
      </c>
      <c r="B9" s="3" t="s">
        <v>654</v>
      </c>
      <c r="C9" s="2" t="s">
        <v>655</v>
      </c>
      <c r="D9" s="2" t="s">
        <v>656</v>
      </c>
    </row>
    <row r="10" spans="1:4" ht="29.25">
      <c r="A10" s="1" t="s">
        <v>657</v>
      </c>
      <c r="B10" s="3" t="s">
        <v>619</v>
      </c>
      <c r="C10" s="2" t="s">
        <v>658</v>
      </c>
      <c r="D10" s="2" t="s">
        <v>659</v>
      </c>
    </row>
    <row r="11" spans="1:4">
      <c r="A11" s="1" t="s">
        <v>660</v>
      </c>
      <c r="B11" s="3" t="s">
        <v>623</v>
      </c>
      <c r="C11" s="2" t="s">
        <v>661</v>
      </c>
      <c r="D11" s="2" t="s">
        <v>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0501-1F4D-4252-A4A5-304559708914}">
  <dimension ref="A1:D59"/>
  <sheetViews>
    <sheetView workbookViewId="0">
      <selection activeCell="F6" sqref="F6"/>
    </sheetView>
  </sheetViews>
  <sheetFormatPr defaultRowHeight="15"/>
  <cols>
    <col min="1" max="1" width="11" bestFit="1" customWidth="1"/>
    <col min="2" max="2" width="36.5703125" bestFit="1" customWidth="1"/>
    <col min="3" max="3" width="10.85546875" bestFit="1" customWidth="1"/>
    <col min="4" max="4" width="11" bestFit="1" customWidth="1"/>
  </cols>
  <sheetData>
    <row r="1" spans="1:4" ht="58.5">
      <c r="A1" s="4" t="s">
        <v>0</v>
      </c>
      <c r="B1" s="5" t="s">
        <v>1</v>
      </c>
      <c r="C1" s="5" t="s">
        <v>501</v>
      </c>
      <c r="D1" s="5" t="s">
        <v>502</v>
      </c>
    </row>
    <row r="2" spans="1:4">
      <c r="A2" s="1" t="s">
        <v>663</v>
      </c>
      <c r="B2" s="3" t="s">
        <v>664</v>
      </c>
      <c r="C2" s="2" t="s">
        <v>665</v>
      </c>
      <c r="D2" s="2" t="s">
        <v>666</v>
      </c>
    </row>
    <row r="3" spans="1:4">
      <c r="A3" s="1" t="s">
        <v>667</v>
      </c>
      <c r="B3" s="3" t="s">
        <v>668</v>
      </c>
      <c r="C3" s="2" t="s">
        <v>669</v>
      </c>
      <c r="D3" s="2" t="s">
        <v>670</v>
      </c>
    </row>
    <row r="4" spans="1:4" ht="29.25">
      <c r="A4" s="1" t="s">
        <v>671</v>
      </c>
      <c r="B4" s="3" t="s">
        <v>672</v>
      </c>
      <c r="C4" s="2" t="s">
        <v>602</v>
      </c>
      <c r="D4" s="2" t="s">
        <v>603</v>
      </c>
    </row>
    <row r="5" spans="1:4">
      <c r="A5" s="1" t="s">
        <v>673</v>
      </c>
      <c r="B5" s="3" t="s">
        <v>674</v>
      </c>
      <c r="C5" s="2" t="s">
        <v>675</v>
      </c>
      <c r="D5" s="2" t="s">
        <v>676</v>
      </c>
    </row>
    <row r="6" spans="1:4">
      <c r="A6" s="1" t="s">
        <v>677</v>
      </c>
      <c r="B6" s="3" t="s">
        <v>678</v>
      </c>
      <c r="C6" s="2" t="s">
        <v>679</v>
      </c>
      <c r="D6" s="2" t="s">
        <v>680</v>
      </c>
    </row>
    <row r="7" spans="1:4" ht="29.25">
      <c r="A7" s="1" t="s">
        <v>681</v>
      </c>
      <c r="B7" s="3" t="s">
        <v>682</v>
      </c>
      <c r="C7" s="2" t="s">
        <v>683</v>
      </c>
      <c r="D7" s="2" t="s">
        <v>684</v>
      </c>
    </row>
    <row r="8" spans="1:4" ht="29.25">
      <c r="A8" s="1" t="s">
        <v>685</v>
      </c>
      <c r="B8" s="3" t="s">
        <v>686</v>
      </c>
      <c r="C8" s="2" t="s">
        <v>687</v>
      </c>
      <c r="D8" s="2" t="s">
        <v>688</v>
      </c>
    </row>
    <row r="9" spans="1:4" ht="29.25">
      <c r="A9" s="1" t="s">
        <v>689</v>
      </c>
      <c r="B9" s="3" t="s">
        <v>690</v>
      </c>
      <c r="C9" s="2" t="s">
        <v>691</v>
      </c>
      <c r="D9" s="2" t="s">
        <v>692</v>
      </c>
    </row>
    <row r="10" spans="1:4" ht="29.25">
      <c r="A10" s="1" t="s">
        <v>693</v>
      </c>
      <c r="B10" s="3" t="s">
        <v>694</v>
      </c>
      <c r="C10" s="2" t="s">
        <v>695</v>
      </c>
      <c r="D10" s="2" t="s">
        <v>696</v>
      </c>
    </row>
    <row r="11" spans="1:4" ht="29.25">
      <c r="A11" s="1" t="s">
        <v>697</v>
      </c>
      <c r="B11" s="3" t="s">
        <v>698</v>
      </c>
      <c r="C11" s="2" t="s">
        <v>699</v>
      </c>
      <c r="D11" s="2" t="s">
        <v>700</v>
      </c>
    </row>
    <row r="12" spans="1:4" ht="29.25">
      <c r="A12" s="1" t="s">
        <v>701</v>
      </c>
      <c r="B12" s="3" t="s">
        <v>702</v>
      </c>
      <c r="C12" s="2" t="s">
        <v>703</v>
      </c>
      <c r="D12" s="2" t="s">
        <v>704</v>
      </c>
    </row>
    <row r="13" spans="1:4" ht="29.25">
      <c r="A13" s="1" t="s">
        <v>705</v>
      </c>
      <c r="B13" s="3" t="s">
        <v>706</v>
      </c>
      <c r="C13" s="2" t="s">
        <v>707</v>
      </c>
      <c r="D13" s="2" t="s">
        <v>708</v>
      </c>
    </row>
    <row r="14" spans="1:4">
      <c r="A14" s="1" t="s">
        <v>709</v>
      </c>
      <c r="B14" s="3" t="s">
        <v>320</v>
      </c>
      <c r="C14" s="2" t="s">
        <v>710</v>
      </c>
      <c r="D14" s="2" t="s">
        <v>711</v>
      </c>
    </row>
    <row r="15" spans="1:4" ht="29.25">
      <c r="A15" s="1" t="s">
        <v>712</v>
      </c>
      <c r="B15" s="3" t="s">
        <v>713</v>
      </c>
      <c r="C15" s="2" t="s">
        <v>714</v>
      </c>
      <c r="D15" s="2" t="s">
        <v>18</v>
      </c>
    </row>
    <row r="16" spans="1:4" ht="29.25">
      <c r="A16" s="1" t="s">
        <v>715</v>
      </c>
      <c r="B16" s="3" t="s">
        <v>716</v>
      </c>
      <c r="C16" s="2" t="s">
        <v>18</v>
      </c>
      <c r="D16" s="2" t="s">
        <v>717</v>
      </c>
    </row>
    <row r="17" spans="1:4">
      <c r="A17" s="1" t="s">
        <v>718</v>
      </c>
      <c r="B17" s="3" t="s">
        <v>719</v>
      </c>
      <c r="C17" s="2" t="s">
        <v>720</v>
      </c>
      <c r="D17" s="2" t="s">
        <v>18</v>
      </c>
    </row>
    <row r="18" spans="1:4">
      <c r="A18" s="1" t="s">
        <v>721</v>
      </c>
      <c r="B18" s="3" t="s">
        <v>722</v>
      </c>
      <c r="C18" s="2" t="s">
        <v>723</v>
      </c>
      <c r="D18" s="2" t="s">
        <v>724</v>
      </c>
    </row>
    <row r="19" spans="1:4">
      <c r="A19" s="1" t="s">
        <v>725</v>
      </c>
      <c r="B19" s="3" t="s">
        <v>726</v>
      </c>
      <c r="C19" s="2" t="s">
        <v>727</v>
      </c>
      <c r="D19" s="2" t="s">
        <v>728</v>
      </c>
    </row>
    <row r="20" spans="1:4" ht="29.25">
      <c r="A20" s="1" t="s">
        <v>729</v>
      </c>
      <c r="B20" s="3" t="s">
        <v>730</v>
      </c>
      <c r="C20" s="2" t="s">
        <v>731</v>
      </c>
      <c r="D20" s="2" t="s">
        <v>732</v>
      </c>
    </row>
    <row r="21" spans="1:4" ht="29.25">
      <c r="A21" s="1" t="s">
        <v>733</v>
      </c>
      <c r="B21" s="3" t="s">
        <v>734</v>
      </c>
      <c r="C21" s="2" t="s">
        <v>735</v>
      </c>
      <c r="D21" s="2" t="s">
        <v>736</v>
      </c>
    </row>
    <row r="22" spans="1:4">
      <c r="A22" s="1" t="s">
        <v>737</v>
      </c>
      <c r="B22" s="3" t="s">
        <v>738</v>
      </c>
      <c r="C22" s="2" t="s">
        <v>739</v>
      </c>
      <c r="D22" s="2" t="s">
        <v>740</v>
      </c>
    </row>
    <row r="23" spans="1:4">
      <c r="A23" s="1" t="s">
        <v>741</v>
      </c>
      <c r="B23" s="3" t="s">
        <v>742</v>
      </c>
      <c r="C23" s="2" t="s">
        <v>743</v>
      </c>
      <c r="D23" s="2" t="s">
        <v>744</v>
      </c>
    </row>
    <row r="24" spans="1:4">
      <c r="A24" s="1" t="s">
        <v>745</v>
      </c>
      <c r="B24" s="3" t="s">
        <v>746</v>
      </c>
      <c r="C24" s="2" t="s">
        <v>747</v>
      </c>
      <c r="D24" s="2" t="s">
        <v>748</v>
      </c>
    </row>
    <row r="25" spans="1:4">
      <c r="A25" s="1" t="s">
        <v>749</v>
      </c>
      <c r="B25" s="3" t="s">
        <v>38</v>
      </c>
      <c r="C25" s="2" t="s">
        <v>750</v>
      </c>
      <c r="D25" s="2" t="s">
        <v>751</v>
      </c>
    </row>
    <row r="26" spans="1:4">
      <c r="A26" s="1" t="s">
        <v>752</v>
      </c>
      <c r="B26" s="3" t="s">
        <v>50</v>
      </c>
      <c r="C26" s="2" t="s">
        <v>753</v>
      </c>
      <c r="D26" s="2" t="s">
        <v>754</v>
      </c>
    </row>
    <row r="27" spans="1:4">
      <c r="A27" s="1" t="s">
        <v>755</v>
      </c>
      <c r="B27" s="3" t="s">
        <v>756</v>
      </c>
      <c r="C27" s="2" t="s">
        <v>757</v>
      </c>
      <c r="D27" s="2" t="s">
        <v>758</v>
      </c>
    </row>
    <row r="28" spans="1:4">
      <c r="A28" s="1" t="s">
        <v>759</v>
      </c>
      <c r="B28" s="3" t="s">
        <v>212</v>
      </c>
      <c r="C28" s="2" t="s">
        <v>760</v>
      </c>
      <c r="D28" s="2" t="s">
        <v>761</v>
      </c>
    </row>
    <row r="29" spans="1:4">
      <c r="A29" s="1" t="s">
        <v>762</v>
      </c>
      <c r="B29" s="3" t="s">
        <v>763</v>
      </c>
      <c r="C29" s="2" t="s">
        <v>764</v>
      </c>
      <c r="D29" s="2" t="s">
        <v>765</v>
      </c>
    </row>
    <row r="30" spans="1:4">
      <c r="A30" s="1" t="s">
        <v>766</v>
      </c>
      <c r="B30" s="3" t="s">
        <v>767</v>
      </c>
      <c r="C30" s="2" t="s">
        <v>768</v>
      </c>
      <c r="D30" s="2" t="s">
        <v>769</v>
      </c>
    </row>
    <row r="31" spans="1:4" ht="29.25">
      <c r="A31" s="1" t="s">
        <v>770</v>
      </c>
      <c r="B31" s="3" t="s">
        <v>771</v>
      </c>
      <c r="C31" s="2" t="s">
        <v>772</v>
      </c>
      <c r="D31" s="2" t="s">
        <v>773</v>
      </c>
    </row>
    <row r="32" spans="1:4">
      <c r="A32" s="1" t="s">
        <v>774</v>
      </c>
      <c r="B32" s="3" t="s">
        <v>775</v>
      </c>
      <c r="C32" s="2" t="s">
        <v>18</v>
      </c>
      <c r="D32" s="2" t="s">
        <v>579</v>
      </c>
    </row>
    <row r="33" spans="1:4" ht="29.25">
      <c r="A33" s="1" t="s">
        <v>776</v>
      </c>
      <c r="B33" s="3" t="s">
        <v>777</v>
      </c>
      <c r="C33" s="2" t="s">
        <v>778</v>
      </c>
      <c r="D33" s="2" t="s">
        <v>779</v>
      </c>
    </row>
    <row r="34" spans="1:4">
      <c r="A34" s="1" t="s">
        <v>780</v>
      </c>
      <c r="B34" s="3" t="s">
        <v>781</v>
      </c>
      <c r="C34" s="2" t="s">
        <v>782</v>
      </c>
      <c r="D34" s="2" t="s">
        <v>783</v>
      </c>
    </row>
    <row r="35" spans="1:4">
      <c r="A35" s="1" t="s">
        <v>784</v>
      </c>
      <c r="B35" s="3" t="s">
        <v>296</v>
      </c>
      <c r="C35" s="2" t="s">
        <v>785</v>
      </c>
      <c r="D35" s="2" t="s">
        <v>786</v>
      </c>
    </row>
    <row r="36" spans="1:4">
      <c r="A36" s="1" t="s">
        <v>787</v>
      </c>
      <c r="B36" s="3" t="s">
        <v>788</v>
      </c>
      <c r="C36" s="2" t="s">
        <v>192</v>
      </c>
      <c r="D36" s="2" t="s">
        <v>192</v>
      </c>
    </row>
    <row r="37" spans="1:4" ht="29.25">
      <c r="A37" s="1" t="s">
        <v>789</v>
      </c>
      <c r="B37" s="3" t="s">
        <v>790</v>
      </c>
      <c r="C37" s="2" t="s">
        <v>18</v>
      </c>
      <c r="D37" s="2" t="s">
        <v>791</v>
      </c>
    </row>
    <row r="38" spans="1:4" ht="29.25">
      <c r="A38" s="1" t="s">
        <v>792</v>
      </c>
      <c r="B38" s="3" t="s">
        <v>793</v>
      </c>
      <c r="C38" s="2" t="s">
        <v>794</v>
      </c>
      <c r="D38" s="2" t="s">
        <v>795</v>
      </c>
    </row>
    <row r="39" spans="1:4">
      <c r="A39" s="1" t="s">
        <v>796</v>
      </c>
      <c r="B39" s="3" t="s">
        <v>797</v>
      </c>
      <c r="C39" s="2" t="s">
        <v>798</v>
      </c>
      <c r="D39" s="2" t="s">
        <v>799</v>
      </c>
    </row>
    <row r="40" spans="1:4">
      <c r="A40" s="1" t="s">
        <v>800</v>
      </c>
      <c r="B40" s="3" t="s">
        <v>67</v>
      </c>
      <c r="C40" s="2" t="s">
        <v>192</v>
      </c>
      <c r="D40" s="2" t="s">
        <v>192</v>
      </c>
    </row>
    <row r="41" spans="1:4">
      <c r="A41" s="1" t="s">
        <v>801</v>
      </c>
      <c r="B41" s="3" t="s">
        <v>802</v>
      </c>
      <c r="C41" s="2" t="s">
        <v>803</v>
      </c>
      <c r="D41" s="2" t="s">
        <v>804</v>
      </c>
    </row>
    <row r="42" spans="1:4">
      <c r="A42" s="1" t="s">
        <v>805</v>
      </c>
      <c r="B42" s="3" t="s">
        <v>806</v>
      </c>
      <c r="C42" s="2" t="s">
        <v>807</v>
      </c>
      <c r="D42" s="2" t="s">
        <v>808</v>
      </c>
    </row>
    <row r="43" spans="1:4">
      <c r="A43" s="1" t="s">
        <v>809</v>
      </c>
      <c r="B43" s="3" t="s">
        <v>810</v>
      </c>
      <c r="C43" s="2" t="s">
        <v>811</v>
      </c>
      <c r="D43" s="2" t="s">
        <v>812</v>
      </c>
    </row>
    <row r="44" spans="1:4" ht="29.25">
      <c r="A44" s="1" t="s">
        <v>813</v>
      </c>
      <c r="B44" s="3" t="s">
        <v>814</v>
      </c>
      <c r="C44" s="2" t="s">
        <v>18</v>
      </c>
      <c r="D44" s="2" t="s">
        <v>815</v>
      </c>
    </row>
    <row r="45" spans="1:4" ht="29.25">
      <c r="A45" s="1" t="s">
        <v>816</v>
      </c>
      <c r="B45" s="3" t="s">
        <v>817</v>
      </c>
      <c r="C45" s="2" t="s">
        <v>192</v>
      </c>
      <c r="D45" s="2" t="s">
        <v>192</v>
      </c>
    </row>
    <row r="46" spans="1:4" ht="29.25">
      <c r="A46" s="1" t="s">
        <v>818</v>
      </c>
      <c r="B46" s="3" t="s">
        <v>819</v>
      </c>
      <c r="C46" s="2" t="s">
        <v>18</v>
      </c>
      <c r="D46" s="2" t="s">
        <v>820</v>
      </c>
    </row>
    <row r="47" spans="1:4" ht="29.25">
      <c r="A47" s="1" t="s">
        <v>821</v>
      </c>
      <c r="B47" s="3" t="s">
        <v>822</v>
      </c>
      <c r="C47" s="2" t="s">
        <v>192</v>
      </c>
      <c r="D47" s="2" t="s">
        <v>192</v>
      </c>
    </row>
    <row r="48" spans="1:4">
      <c r="A48" s="1" t="s">
        <v>823</v>
      </c>
      <c r="B48" s="3" t="s">
        <v>824</v>
      </c>
      <c r="C48" s="2" t="s">
        <v>825</v>
      </c>
      <c r="D48" s="2" t="s">
        <v>826</v>
      </c>
    </row>
    <row r="49" spans="1:4" ht="29.25">
      <c r="A49" s="1" t="s">
        <v>827</v>
      </c>
      <c r="B49" s="3" t="s">
        <v>828</v>
      </c>
      <c r="C49" s="2" t="s">
        <v>829</v>
      </c>
      <c r="D49" s="2" t="s">
        <v>830</v>
      </c>
    </row>
    <row r="50" spans="1:4" ht="29.25">
      <c r="A50" s="1" t="s">
        <v>831</v>
      </c>
      <c r="B50" s="3" t="s">
        <v>832</v>
      </c>
      <c r="C50" s="2" t="s">
        <v>833</v>
      </c>
      <c r="D50" s="2" t="s">
        <v>834</v>
      </c>
    </row>
    <row r="51" spans="1:4" ht="29.25">
      <c r="A51" s="1" t="s">
        <v>835</v>
      </c>
      <c r="B51" s="3" t="s">
        <v>836</v>
      </c>
      <c r="C51" s="2" t="s">
        <v>837</v>
      </c>
      <c r="D51" s="2" t="s">
        <v>838</v>
      </c>
    </row>
    <row r="52" spans="1:4" ht="29.25">
      <c r="A52" s="1" t="s">
        <v>839</v>
      </c>
      <c r="B52" s="3" t="s">
        <v>840</v>
      </c>
      <c r="C52" s="2" t="s">
        <v>841</v>
      </c>
      <c r="D52" s="2" t="s">
        <v>842</v>
      </c>
    </row>
    <row r="53" spans="1:4" ht="29.25">
      <c r="A53" s="1" t="s">
        <v>843</v>
      </c>
      <c r="B53" s="3" t="s">
        <v>844</v>
      </c>
      <c r="C53" s="2" t="s">
        <v>845</v>
      </c>
      <c r="D53" s="2" t="s">
        <v>846</v>
      </c>
    </row>
    <row r="54" spans="1:4" ht="29.25">
      <c r="A54" s="1" t="s">
        <v>847</v>
      </c>
      <c r="B54" s="3" t="s">
        <v>848</v>
      </c>
      <c r="C54" s="2" t="s">
        <v>18</v>
      </c>
      <c r="D54" s="2" t="s">
        <v>849</v>
      </c>
    </row>
    <row r="55" spans="1:4">
      <c r="A55" s="1" t="s">
        <v>850</v>
      </c>
      <c r="B55" s="3" t="s">
        <v>851</v>
      </c>
      <c r="C55" s="2" t="s">
        <v>18</v>
      </c>
      <c r="D55" s="2" t="s">
        <v>852</v>
      </c>
    </row>
    <row r="56" spans="1:4">
      <c r="A56" s="1" t="s">
        <v>853</v>
      </c>
      <c r="B56" s="3" t="s">
        <v>854</v>
      </c>
      <c r="C56" s="2" t="s">
        <v>855</v>
      </c>
      <c r="D56" s="2" t="s">
        <v>856</v>
      </c>
    </row>
    <row r="57" spans="1:4" ht="29.25">
      <c r="A57" s="1" t="s">
        <v>857</v>
      </c>
      <c r="B57" s="3" t="s">
        <v>858</v>
      </c>
      <c r="C57" s="2" t="s">
        <v>859</v>
      </c>
      <c r="D57" s="2" t="s">
        <v>860</v>
      </c>
    </row>
    <row r="58" spans="1:4">
      <c r="A58" s="1" t="s">
        <v>861</v>
      </c>
      <c r="B58" s="3" t="s">
        <v>862</v>
      </c>
      <c r="C58" s="2" t="s">
        <v>15</v>
      </c>
      <c r="D58" s="2" t="s">
        <v>863</v>
      </c>
    </row>
    <row r="59" spans="1:4">
      <c r="A59" s="1" t="s">
        <v>864</v>
      </c>
      <c r="B59" s="3" t="s">
        <v>865</v>
      </c>
      <c r="C59" s="2" t="s">
        <v>866</v>
      </c>
      <c r="D59" s="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B7AA-1EF4-47C9-A610-E742ABD6A81B}">
  <dimension ref="A1:J32"/>
  <sheetViews>
    <sheetView workbookViewId="0">
      <selection activeCell="L7" sqref="L7:L8"/>
    </sheetView>
  </sheetViews>
  <sheetFormatPr defaultRowHeight="15"/>
  <cols>
    <col min="1" max="1" width="11" bestFit="1" customWidth="1"/>
    <col min="2" max="2" width="36.5703125" bestFit="1" customWidth="1"/>
    <col min="3" max="3" width="10.42578125" bestFit="1" customWidth="1"/>
    <col min="5" max="5" width="15.42578125" bestFit="1" customWidth="1"/>
    <col min="6" max="6" width="10.85546875" bestFit="1" customWidth="1"/>
    <col min="7" max="7" width="9.42578125" bestFit="1" customWidth="1"/>
    <col min="8" max="8" width="16" bestFit="1" customWidth="1"/>
    <col min="10" max="10" width="11" bestFit="1" customWidth="1"/>
  </cols>
  <sheetData>
    <row r="1" spans="1:10" ht="92.25">
      <c r="A1" s="6" t="s">
        <v>0</v>
      </c>
      <c r="B1" s="5" t="s">
        <v>1</v>
      </c>
      <c r="C1" s="5" t="s">
        <v>867</v>
      </c>
      <c r="D1" s="5" t="s">
        <v>868</v>
      </c>
      <c r="E1" s="4" t="s">
        <v>869</v>
      </c>
      <c r="F1" s="5" t="s">
        <v>870</v>
      </c>
      <c r="G1" s="5" t="s">
        <v>871</v>
      </c>
      <c r="H1" s="4" t="s">
        <v>872</v>
      </c>
      <c r="I1" s="5" t="s">
        <v>873</v>
      </c>
      <c r="J1" s="7" t="s">
        <v>874</v>
      </c>
    </row>
    <row r="2" spans="1:10">
      <c r="A2" s="1" t="s">
        <v>875</v>
      </c>
      <c r="B2" s="3" t="s">
        <v>876</v>
      </c>
      <c r="C2" s="2" t="s">
        <v>416</v>
      </c>
      <c r="D2" s="2" t="s">
        <v>420</v>
      </c>
      <c r="E2" s="2" t="s">
        <v>454</v>
      </c>
      <c r="F2" s="2" t="s">
        <v>18</v>
      </c>
      <c r="G2" s="2" t="s">
        <v>877</v>
      </c>
      <c r="H2" s="2" t="s">
        <v>878</v>
      </c>
      <c r="I2" s="2" t="s">
        <v>499</v>
      </c>
      <c r="J2" s="2" t="s">
        <v>413</v>
      </c>
    </row>
    <row r="3" spans="1:10">
      <c r="A3" s="1" t="s">
        <v>879</v>
      </c>
      <c r="B3" s="3" t="s">
        <v>880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</row>
    <row r="4" spans="1:10">
      <c r="A4" s="1" t="s">
        <v>881</v>
      </c>
      <c r="B4" s="3" t="s">
        <v>882</v>
      </c>
      <c r="C4" s="2" t="s">
        <v>416</v>
      </c>
      <c r="D4" s="2" t="s">
        <v>420</v>
      </c>
      <c r="E4" s="2" t="s">
        <v>454</v>
      </c>
      <c r="F4" s="2" t="s">
        <v>18</v>
      </c>
      <c r="G4" s="2" t="s">
        <v>877</v>
      </c>
      <c r="H4" s="2" t="s">
        <v>878</v>
      </c>
      <c r="I4" s="2" t="s">
        <v>499</v>
      </c>
      <c r="J4" s="2" t="s">
        <v>413</v>
      </c>
    </row>
    <row r="5" spans="1:10">
      <c r="A5" s="1" t="s">
        <v>883</v>
      </c>
      <c r="B5" s="3" t="s">
        <v>884</v>
      </c>
      <c r="C5" s="2" t="s">
        <v>18</v>
      </c>
      <c r="D5" s="2" t="s">
        <v>885</v>
      </c>
      <c r="E5" s="2" t="s">
        <v>18</v>
      </c>
      <c r="F5" s="2" t="s">
        <v>886</v>
      </c>
      <c r="G5" s="2" t="s">
        <v>18</v>
      </c>
      <c r="H5" s="2" t="s">
        <v>887</v>
      </c>
      <c r="I5" s="2" t="s">
        <v>18</v>
      </c>
      <c r="J5" s="2" t="s">
        <v>887</v>
      </c>
    </row>
    <row r="6" spans="1:10">
      <c r="A6" s="1" t="s">
        <v>888</v>
      </c>
      <c r="B6" s="3" t="s">
        <v>889</v>
      </c>
      <c r="C6" s="2" t="s">
        <v>192</v>
      </c>
      <c r="D6" s="2" t="s">
        <v>192</v>
      </c>
      <c r="E6" s="2" t="s">
        <v>192</v>
      </c>
      <c r="F6" s="2" t="s">
        <v>192</v>
      </c>
      <c r="G6" s="2" t="s">
        <v>192</v>
      </c>
      <c r="H6" s="2" t="s">
        <v>192</v>
      </c>
      <c r="I6" s="2" t="s">
        <v>192</v>
      </c>
      <c r="J6" s="2" t="s">
        <v>192</v>
      </c>
    </row>
    <row r="7" spans="1:10">
      <c r="A7" s="1" t="s">
        <v>890</v>
      </c>
      <c r="B7" s="3" t="s">
        <v>891</v>
      </c>
      <c r="C7" s="2" t="s">
        <v>192</v>
      </c>
      <c r="D7" s="2" t="s">
        <v>192</v>
      </c>
      <c r="E7" s="2" t="s">
        <v>192</v>
      </c>
      <c r="F7" s="2" t="s">
        <v>192</v>
      </c>
      <c r="G7" s="2" t="s">
        <v>192</v>
      </c>
      <c r="H7" s="2" t="s">
        <v>192</v>
      </c>
      <c r="I7" s="2" t="s">
        <v>192</v>
      </c>
      <c r="J7" s="2" t="s">
        <v>192</v>
      </c>
    </row>
    <row r="8" spans="1:10">
      <c r="A8" s="1" t="s">
        <v>892</v>
      </c>
      <c r="B8" s="3" t="s">
        <v>443</v>
      </c>
      <c r="C8" s="2" t="s">
        <v>18</v>
      </c>
      <c r="D8" s="2" t="s">
        <v>893</v>
      </c>
      <c r="E8" s="2" t="s">
        <v>18</v>
      </c>
      <c r="F8" s="2" t="s">
        <v>18</v>
      </c>
      <c r="G8" s="2" t="s">
        <v>18</v>
      </c>
      <c r="H8" s="2" t="s">
        <v>893</v>
      </c>
      <c r="I8" s="2" t="s">
        <v>18</v>
      </c>
      <c r="J8" s="2" t="s">
        <v>893</v>
      </c>
    </row>
    <row r="9" spans="1:10">
      <c r="A9" s="1" t="s">
        <v>894</v>
      </c>
      <c r="B9" s="3" t="s">
        <v>895</v>
      </c>
      <c r="C9" s="2" t="s">
        <v>192</v>
      </c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</row>
    <row r="10" spans="1:10">
      <c r="A10" s="1" t="s">
        <v>896</v>
      </c>
      <c r="B10" s="3" t="s">
        <v>897</v>
      </c>
      <c r="C10" s="2" t="s">
        <v>18</v>
      </c>
      <c r="D10" s="2" t="s">
        <v>898</v>
      </c>
      <c r="E10" s="2" t="s">
        <v>18</v>
      </c>
      <c r="F10" s="2" t="s">
        <v>18</v>
      </c>
      <c r="G10" s="2" t="s">
        <v>18</v>
      </c>
      <c r="H10" s="2" t="s">
        <v>898</v>
      </c>
      <c r="I10" s="2" t="s">
        <v>18</v>
      </c>
      <c r="J10" s="2" t="s">
        <v>898</v>
      </c>
    </row>
    <row r="11" spans="1:10">
      <c r="A11" s="1" t="s">
        <v>899</v>
      </c>
      <c r="B11" s="3" t="s">
        <v>900</v>
      </c>
      <c r="C11" s="2" t="s">
        <v>18</v>
      </c>
      <c r="D11" s="2" t="s">
        <v>18</v>
      </c>
      <c r="E11" s="2" t="s">
        <v>18</v>
      </c>
      <c r="F11" s="2" t="s">
        <v>901</v>
      </c>
      <c r="G11" s="2" t="s">
        <v>18</v>
      </c>
      <c r="H11" s="2" t="s">
        <v>901</v>
      </c>
      <c r="I11" s="2" t="s">
        <v>18</v>
      </c>
      <c r="J11" s="2" t="s">
        <v>901</v>
      </c>
    </row>
    <row r="12" spans="1:10">
      <c r="A12" s="1" t="s">
        <v>902</v>
      </c>
      <c r="B12" s="3" t="s">
        <v>903</v>
      </c>
      <c r="C12" s="2" t="s">
        <v>18</v>
      </c>
      <c r="D12" s="2" t="s">
        <v>18</v>
      </c>
      <c r="E12" s="2" t="s">
        <v>18</v>
      </c>
      <c r="F12" s="2" t="s">
        <v>904</v>
      </c>
      <c r="G12" s="2" t="s">
        <v>18</v>
      </c>
      <c r="H12" s="2" t="s">
        <v>904</v>
      </c>
      <c r="I12" s="2" t="s">
        <v>18</v>
      </c>
      <c r="J12" s="2" t="s">
        <v>904</v>
      </c>
    </row>
    <row r="13" spans="1:10" ht="29.25">
      <c r="A13" s="1" t="s">
        <v>905</v>
      </c>
      <c r="B13" s="3" t="s">
        <v>906</v>
      </c>
      <c r="C13" s="2" t="s">
        <v>192</v>
      </c>
      <c r="D13" s="2" t="s">
        <v>192</v>
      </c>
      <c r="E13" s="2" t="s">
        <v>192</v>
      </c>
      <c r="F13" s="2" t="s">
        <v>192</v>
      </c>
      <c r="G13" s="2" t="s">
        <v>192</v>
      </c>
      <c r="H13" s="2" t="s">
        <v>192</v>
      </c>
      <c r="I13" s="2" t="s">
        <v>192</v>
      </c>
      <c r="J13" s="2" t="s">
        <v>192</v>
      </c>
    </row>
    <row r="14" spans="1:10" ht="29.25">
      <c r="A14" s="1" t="s">
        <v>907</v>
      </c>
      <c r="B14" s="3" t="s">
        <v>447</v>
      </c>
      <c r="C14" s="2" t="s">
        <v>18</v>
      </c>
      <c r="D14" s="2" t="s">
        <v>908</v>
      </c>
      <c r="E14" s="2" t="s">
        <v>18</v>
      </c>
      <c r="F14" s="2" t="s">
        <v>18</v>
      </c>
      <c r="G14" s="2" t="s">
        <v>18</v>
      </c>
      <c r="H14" s="2" t="s">
        <v>908</v>
      </c>
      <c r="I14" s="2" t="s">
        <v>18</v>
      </c>
      <c r="J14" s="2" t="s">
        <v>908</v>
      </c>
    </row>
    <row r="15" spans="1:10">
      <c r="A15" s="1" t="s">
        <v>909</v>
      </c>
      <c r="B15" s="3" t="s">
        <v>910</v>
      </c>
      <c r="C15" s="2" t="s">
        <v>18</v>
      </c>
      <c r="D15" s="2" t="s">
        <v>911</v>
      </c>
      <c r="E15" s="2" t="s">
        <v>18</v>
      </c>
      <c r="F15" s="2" t="s">
        <v>18</v>
      </c>
      <c r="G15" s="2" t="s">
        <v>18</v>
      </c>
      <c r="H15" s="2" t="s">
        <v>911</v>
      </c>
      <c r="I15" s="2" t="s">
        <v>18</v>
      </c>
      <c r="J15" s="2" t="s">
        <v>911</v>
      </c>
    </row>
    <row r="16" spans="1:10">
      <c r="A16" s="1" t="s">
        <v>912</v>
      </c>
      <c r="B16" s="3" t="s">
        <v>913</v>
      </c>
      <c r="C16" s="2" t="s">
        <v>18</v>
      </c>
      <c r="D16" s="2" t="s">
        <v>18</v>
      </c>
      <c r="E16" s="2" t="s">
        <v>18</v>
      </c>
      <c r="F16" s="2" t="s">
        <v>620</v>
      </c>
      <c r="G16" s="2" t="s">
        <v>914</v>
      </c>
      <c r="H16" s="2" t="s">
        <v>658</v>
      </c>
      <c r="I16" s="2" t="s">
        <v>661</v>
      </c>
      <c r="J16" s="2" t="s">
        <v>655</v>
      </c>
    </row>
    <row r="17" spans="1:10">
      <c r="A17" s="1" t="s">
        <v>915</v>
      </c>
      <c r="B17" s="3" t="s">
        <v>916</v>
      </c>
      <c r="C17" s="2" t="s">
        <v>18</v>
      </c>
      <c r="D17" s="2" t="s">
        <v>18</v>
      </c>
      <c r="E17" s="2" t="s">
        <v>18</v>
      </c>
      <c r="F17" s="2" t="s">
        <v>620</v>
      </c>
      <c r="G17" s="2" t="s">
        <v>18</v>
      </c>
      <c r="H17" s="2" t="s">
        <v>620</v>
      </c>
      <c r="I17" s="2" t="s">
        <v>624</v>
      </c>
      <c r="J17" s="2" t="s">
        <v>602</v>
      </c>
    </row>
    <row r="18" spans="1:10">
      <c r="A18" s="1" t="s">
        <v>917</v>
      </c>
      <c r="B18" s="3" t="s">
        <v>486</v>
      </c>
      <c r="C18" s="2" t="s">
        <v>18</v>
      </c>
      <c r="D18" s="2" t="s">
        <v>18</v>
      </c>
      <c r="E18" s="2" t="s">
        <v>18</v>
      </c>
      <c r="F18" s="2" t="s">
        <v>18</v>
      </c>
      <c r="G18" s="2" t="s">
        <v>914</v>
      </c>
      <c r="H18" s="2" t="s">
        <v>914</v>
      </c>
      <c r="I18" s="2" t="s">
        <v>918</v>
      </c>
      <c r="J18" s="2" t="s">
        <v>635</v>
      </c>
    </row>
    <row r="19" spans="1:10">
      <c r="A19" s="1" t="s">
        <v>919</v>
      </c>
      <c r="B19" s="3" t="s">
        <v>920</v>
      </c>
      <c r="C19" s="2" t="s">
        <v>192</v>
      </c>
      <c r="D19" s="2" t="s">
        <v>192</v>
      </c>
      <c r="E19" s="2" t="s">
        <v>192</v>
      </c>
      <c r="F19" s="2" t="s">
        <v>192</v>
      </c>
      <c r="G19" s="2" t="s">
        <v>192</v>
      </c>
      <c r="H19" s="2" t="s">
        <v>192</v>
      </c>
      <c r="I19" s="2" t="s">
        <v>192</v>
      </c>
      <c r="J19" s="2" t="s">
        <v>192</v>
      </c>
    </row>
    <row r="20" spans="1:10" ht="29.25">
      <c r="A20" s="1" t="s">
        <v>921</v>
      </c>
      <c r="B20" s="3" t="s">
        <v>922</v>
      </c>
      <c r="C20" s="2" t="s">
        <v>192</v>
      </c>
      <c r="D20" s="2" t="s">
        <v>192</v>
      </c>
      <c r="E20" s="2" t="s">
        <v>192</v>
      </c>
      <c r="F20" s="2" t="s">
        <v>192</v>
      </c>
      <c r="G20" s="2" t="s">
        <v>192</v>
      </c>
      <c r="H20" s="2" t="s">
        <v>192</v>
      </c>
      <c r="I20" s="2" t="s">
        <v>192</v>
      </c>
      <c r="J20" s="2" t="s">
        <v>192</v>
      </c>
    </row>
    <row r="21" spans="1:10">
      <c r="A21" s="1" t="s">
        <v>923</v>
      </c>
      <c r="B21" s="3" t="s">
        <v>924</v>
      </c>
      <c r="C21" s="2" t="s">
        <v>192</v>
      </c>
      <c r="D21" s="2" t="s">
        <v>192</v>
      </c>
      <c r="E21" s="2" t="s">
        <v>192</v>
      </c>
      <c r="F21" s="2" t="s">
        <v>192</v>
      </c>
      <c r="G21" s="2" t="s">
        <v>192</v>
      </c>
      <c r="H21" s="2" t="s">
        <v>192</v>
      </c>
      <c r="I21" s="2" t="s">
        <v>192</v>
      </c>
      <c r="J21" s="2" t="s">
        <v>192</v>
      </c>
    </row>
    <row r="22" spans="1:10">
      <c r="A22" s="1" t="s">
        <v>925</v>
      </c>
      <c r="B22" s="3" t="s">
        <v>926</v>
      </c>
      <c r="C22" s="2" t="s">
        <v>18</v>
      </c>
      <c r="D22" s="2" t="s">
        <v>18</v>
      </c>
      <c r="E22" s="2" t="s">
        <v>18</v>
      </c>
      <c r="F22" s="2" t="s">
        <v>18</v>
      </c>
      <c r="G22" s="2" t="s">
        <v>927</v>
      </c>
      <c r="H22" s="2" t="s">
        <v>927</v>
      </c>
      <c r="I22" s="2" t="s">
        <v>918</v>
      </c>
      <c r="J22" s="2" t="s">
        <v>639</v>
      </c>
    </row>
    <row r="23" spans="1:10" ht="29.25">
      <c r="A23" s="1" t="s">
        <v>928</v>
      </c>
      <c r="B23" s="3" t="s">
        <v>929</v>
      </c>
      <c r="C23" s="2" t="s">
        <v>192</v>
      </c>
      <c r="D23" s="2" t="s">
        <v>192</v>
      </c>
      <c r="E23" s="2" t="s">
        <v>192</v>
      </c>
      <c r="F23" s="2" t="s">
        <v>192</v>
      </c>
      <c r="G23" s="2" t="s">
        <v>192</v>
      </c>
      <c r="H23" s="2" t="s">
        <v>192</v>
      </c>
      <c r="I23" s="2" t="s">
        <v>192</v>
      </c>
      <c r="J23" s="2" t="s">
        <v>192</v>
      </c>
    </row>
    <row r="24" spans="1:10">
      <c r="A24" s="1" t="s">
        <v>930</v>
      </c>
      <c r="B24" s="3" t="s">
        <v>651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192</v>
      </c>
      <c r="I24" s="2" t="s">
        <v>192</v>
      </c>
      <c r="J24" s="2" t="s">
        <v>192</v>
      </c>
    </row>
    <row r="25" spans="1:10">
      <c r="A25" s="1" t="s">
        <v>931</v>
      </c>
      <c r="B25" s="3" t="s">
        <v>932</v>
      </c>
      <c r="C25" s="2" t="s">
        <v>18</v>
      </c>
      <c r="D25" s="2" t="s">
        <v>18</v>
      </c>
      <c r="E25" s="2" t="s">
        <v>18</v>
      </c>
      <c r="F25" s="2" t="s">
        <v>18</v>
      </c>
      <c r="G25" s="2" t="s">
        <v>648</v>
      </c>
      <c r="H25" s="2" t="s">
        <v>648</v>
      </c>
      <c r="I25" s="2" t="s">
        <v>18</v>
      </c>
      <c r="J25" s="2" t="s">
        <v>648</v>
      </c>
    </row>
    <row r="26" spans="1:10">
      <c r="A26" s="1" t="s">
        <v>933</v>
      </c>
      <c r="B26" s="3" t="s">
        <v>934</v>
      </c>
      <c r="C26" s="2" t="s">
        <v>192</v>
      </c>
      <c r="D26" s="2" t="s">
        <v>192</v>
      </c>
      <c r="E26" s="2" t="s">
        <v>192</v>
      </c>
      <c r="F26" s="2" t="s">
        <v>192</v>
      </c>
      <c r="G26" s="2" t="s">
        <v>192</v>
      </c>
      <c r="H26" s="2" t="s">
        <v>192</v>
      </c>
      <c r="I26" s="2" t="s">
        <v>192</v>
      </c>
      <c r="J26" s="2" t="s">
        <v>192</v>
      </c>
    </row>
    <row r="27" spans="1:10">
      <c r="A27" s="1" t="s">
        <v>935</v>
      </c>
      <c r="B27" s="3" t="s">
        <v>920</v>
      </c>
      <c r="C27" s="2" t="s">
        <v>192</v>
      </c>
      <c r="D27" s="2" t="s">
        <v>192</v>
      </c>
      <c r="E27" s="2" t="s">
        <v>192</v>
      </c>
      <c r="F27" s="2" t="s">
        <v>192</v>
      </c>
      <c r="G27" s="2" t="s">
        <v>192</v>
      </c>
      <c r="H27" s="2" t="s">
        <v>192</v>
      </c>
      <c r="I27" s="2" t="s">
        <v>192</v>
      </c>
      <c r="J27" s="2" t="s">
        <v>192</v>
      </c>
    </row>
    <row r="28" spans="1:10">
      <c r="A28" s="1" t="s">
        <v>936</v>
      </c>
      <c r="B28" s="3" t="s">
        <v>937</v>
      </c>
      <c r="C28" s="2" t="s">
        <v>18</v>
      </c>
      <c r="D28" s="2" t="s">
        <v>18</v>
      </c>
      <c r="E28" s="2" t="s">
        <v>18</v>
      </c>
      <c r="F28" s="2" t="s">
        <v>18</v>
      </c>
      <c r="G28" s="2" t="s">
        <v>18</v>
      </c>
      <c r="H28" s="2" t="s">
        <v>18</v>
      </c>
      <c r="I28" s="2" t="s">
        <v>18</v>
      </c>
      <c r="J28" s="2" t="s">
        <v>18</v>
      </c>
    </row>
    <row r="29" spans="1:10">
      <c r="A29" s="1" t="s">
        <v>938</v>
      </c>
      <c r="B29" s="3" t="s">
        <v>939</v>
      </c>
      <c r="C29" s="2" t="s">
        <v>192</v>
      </c>
      <c r="D29" s="2" t="s">
        <v>192</v>
      </c>
      <c r="E29" s="2" t="s">
        <v>192</v>
      </c>
      <c r="F29" s="2" t="s">
        <v>192</v>
      </c>
      <c r="G29" s="2" t="s">
        <v>192</v>
      </c>
      <c r="H29" s="2" t="s">
        <v>192</v>
      </c>
      <c r="I29" s="2" t="s">
        <v>192</v>
      </c>
      <c r="J29" s="2" t="s">
        <v>192</v>
      </c>
    </row>
    <row r="30" spans="1:10">
      <c r="A30" s="1" t="s">
        <v>940</v>
      </c>
      <c r="B30" s="3" t="s">
        <v>941</v>
      </c>
      <c r="C30" s="2" t="s">
        <v>192</v>
      </c>
      <c r="D30" s="2" t="s">
        <v>192</v>
      </c>
      <c r="E30" s="2" t="s">
        <v>192</v>
      </c>
      <c r="F30" s="2" t="s">
        <v>192</v>
      </c>
      <c r="G30" s="2" t="s">
        <v>192</v>
      </c>
      <c r="H30" s="2" t="s">
        <v>192</v>
      </c>
      <c r="I30" s="2" t="s">
        <v>192</v>
      </c>
      <c r="J30" s="2" t="s">
        <v>192</v>
      </c>
    </row>
    <row r="31" spans="1:10" ht="29.25">
      <c r="A31" s="1" t="s">
        <v>942</v>
      </c>
      <c r="B31" s="3" t="s">
        <v>943</v>
      </c>
      <c r="C31" s="2" t="s">
        <v>192</v>
      </c>
      <c r="D31" s="2" t="s">
        <v>192</v>
      </c>
      <c r="E31" s="2" t="s">
        <v>192</v>
      </c>
      <c r="F31" s="2" t="s">
        <v>192</v>
      </c>
      <c r="G31" s="2" t="s">
        <v>192</v>
      </c>
      <c r="H31" s="2" t="s">
        <v>192</v>
      </c>
      <c r="I31" s="2" t="s">
        <v>192</v>
      </c>
      <c r="J31" s="2" t="s">
        <v>192</v>
      </c>
    </row>
    <row r="32" spans="1:10">
      <c r="A32" s="1" t="s">
        <v>944</v>
      </c>
      <c r="B32" s="3" t="s">
        <v>945</v>
      </c>
      <c r="C32" s="2" t="s">
        <v>416</v>
      </c>
      <c r="D32" s="2" t="s">
        <v>419</v>
      </c>
      <c r="E32" s="2" t="s">
        <v>454</v>
      </c>
      <c r="F32" s="2" t="s">
        <v>478</v>
      </c>
      <c r="G32" s="2" t="s">
        <v>946</v>
      </c>
      <c r="H32" s="2" t="s">
        <v>947</v>
      </c>
      <c r="I32" s="2" t="s">
        <v>498</v>
      </c>
      <c r="J32" s="2" t="s">
        <v>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9175-4947-488C-A3D8-381EDC032058}">
  <dimension ref="A1:D48"/>
  <sheetViews>
    <sheetView workbookViewId="0">
      <selection activeCell="I9" sqref="I9"/>
    </sheetView>
  </sheetViews>
  <sheetFormatPr defaultRowHeight="15"/>
  <cols>
    <col min="1" max="1" width="11" bestFit="1" customWidth="1"/>
    <col min="2" max="2" width="36.5703125" bestFit="1" customWidth="1"/>
    <col min="3" max="4" width="11" bestFit="1" customWidth="1"/>
  </cols>
  <sheetData>
    <row r="1" spans="1:4" ht="58.5">
      <c r="A1" s="4" t="s">
        <v>0</v>
      </c>
      <c r="B1" s="5" t="s">
        <v>1</v>
      </c>
      <c r="C1" s="5" t="s">
        <v>501</v>
      </c>
      <c r="D1" s="5" t="s">
        <v>502</v>
      </c>
    </row>
    <row r="2" spans="1:4">
      <c r="A2" s="1" t="s">
        <v>948</v>
      </c>
      <c r="B2" s="3" t="s">
        <v>949</v>
      </c>
      <c r="C2" s="2" t="s">
        <v>950</v>
      </c>
      <c r="D2" s="2" t="s">
        <v>951</v>
      </c>
    </row>
    <row r="3" spans="1:4" ht="29.25">
      <c r="A3" s="1" t="s">
        <v>952</v>
      </c>
      <c r="B3" s="3" t="s">
        <v>953</v>
      </c>
      <c r="C3" s="2" t="s">
        <v>954</v>
      </c>
      <c r="D3" s="2" t="s">
        <v>955</v>
      </c>
    </row>
    <row r="4" spans="1:4">
      <c r="A4" s="1" t="s">
        <v>956</v>
      </c>
      <c r="B4" s="3" t="s">
        <v>957</v>
      </c>
      <c r="C4" s="2" t="s">
        <v>958</v>
      </c>
      <c r="D4" s="2" t="s">
        <v>959</v>
      </c>
    </row>
    <row r="5" spans="1:4">
      <c r="A5" s="1" t="s">
        <v>960</v>
      </c>
      <c r="B5" s="3" t="s">
        <v>961</v>
      </c>
      <c r="C5" s="2" t="s">
        <v>192</v>
      </c>
      <c r="D5" s="2" t="s">
        <v>192</v>
      </c>
    </row>
    <row r="6" spans="1:4">
      <c r="A6" s="1" t="s">
        <v>962</v>
      </c>
      <c r="B6" s="3" t="s">
        <v>957</v>
      </c>
      <c r="C6" s="2" t="s">
        <v>958</v>
      </c>
      <c r="D6" s="2" t="s">
        <v>959</v>
      </c>
    </row>
    <row r="7" spans="1:4" ht="29.25">
      <c r="A7" s="1" t="s">
        <v>963</v>
      </c>
      <c r="B7" s="3" t="s">
        <v>964</v>
      </c>
      <c r="C7" s="2" t="s">
        <v>192</v>
      </c>
      <c r="D7" s="2" t="s">
        <v>192</v>
      </c>
    </row>
    <row r="8" spans="1:4" ht="29.25">
      <c r="A8" s="1" t="s">
        <v>965</v>
      </c>
      <c r="B8" s="3" t="s">
        <v>964</v>
      </c>
      <c r="C8" s="2" t="s">
        <v>192</v>
      </c>
      <c r="D8" s="2" t="s">
        <v>192</v>
      </c>
    </row>
    <row r="9" spans="1:4" ht="29.25">
      <c r="A9" s="1" t="s">
        <v>966</v>
      </c>
      <c r="B9" s="3" t="s">
        <v>967</v>
      </c>
      <c r="C9" s="2" t="s">
        <v>968</v>
      </c>
      <c r="D9" s="2" t="s">
        <v>969</v>
      </c>
    </row>
    <row r="10" spans="1:4">
      <c r="A10" s="1" t="s">
        <v>970</v>
      </c>
      <c r="B10" s="3" t="s">
        <v>971</v>
      </c>
      <c r="C10" s="2" t="s">
        <v>972</v>
      </c>
      <c r="D10" s="2" t="s">
        <v>973</v>
      </c>
    </row>
    <row r="11" spans="1:4">
      <c r="A11" s="1" t="s">
        <v>974</v>
      </c>
      <c r="B11" s="3" t="s">
        <v>975</v>
      </c>
      <c r="C11" s="2" t="s">
        <v>976</v>
      </c>
      <c r="D11" s="2" t="s">
        <v>977</v>
      </c>
    </row>
    <row r="12" spans="1:4" ht="29.25">
      <c r="A12" s="1" t="s">
        <v>978</v>
      </c>
      <c r="B12" s="3" t="s">
        <v>979</v>
      </c>
      <c r="C12" s="2" t="s">
        <v>980</v>
      </c>
      <c r="D12" s="2" t="s">
        <v>981</v>
      </c>
    </row>
    <row r="13" spans="1:4">
      <c r="A13" s="1" t="s">
        <v>982</v>
      </c>
      <c r="B13" s="3" t="s">
        <v>983</v>
      </c>
      <c r="C13" s="2" t="s">
        <v>984</v>
      </c>
      <c r="D13" s="2" t="s">
        <v>985</v>
      </c>
    </row>
    <row r="14" spans="1:4">
      <c r="A14" s="1" t="s">
        <v>986</v>
      </c>
      <c r="B14" s="3" t="s">
        <v>67</v>
      </c>
      <c r="C14" s="2" t="s">
        <v>987</v>
      </c>
      <c r="D14" s="2" t="s">
        <v>988</v>
      </c>
    </row>
    <row r="15" spans="1:4" ht="29.25">
      <c r="A15" s="1" t="s">
        <v>989</v>
      </c>
      <c r="B15" s="3" t="s">
        <v>713</v>
      </c>
      <c r="C15" s="2" t="s">
        <v>990</v>
      </c>
      <c r="D15" s="2" t="s">
        <v>18</v>
      </c>
    </row>
    <row r="16" spans="1:4">
      <c r="A16" s="1" t="s">
        <v>991</v>
      </c>
      <c r="B16" s="3" t="s">
        <v>67</v>
      </c>
      <c r="C16" s="2" t="s">
        <v>992</v>
      </c>
      <c r="D16" s="2" t="s">
        <v>988</v>
      </c>
    </row>
    <row r="17" spans="1:4">
      <c r="A17" s="1" t="s">
        <v>993</v>
      </c>
      <c r="B17" s="3" t="s">
        <v>994</v>
      </c>
      <c r="C17" s="2" t="s">
        <v>995</v>
      </c>
      <c r="D17" s="2" t="s">
        <v>996</v>
      </c>
    </row>
    <row r="18" spans="1:4">
      <c r="A18" s="1" t="s">
        <v>997</v>
      </c>
      <c r="B18" s="3" t="s">
        <v>998</v>
      </c>
      <c r="C18" s="2" t="s">
        <v>999</v>
      </c>
      <c r="D18" s="2" t="s">
        <v>1000</v>
      </c>
    </row>
    <row r="19" spans="1:4">
      <c r="A19" s="1" t="s">
        <v>1001</v>
      </c>
      <c r="B19" s="3" t="s">
        <v>1002</v>
      </c>
      <c r="C19" s="2" t="s">
        <v>999</v>
      </c>
      <c r="D19" s="2" t="s">
        <v>1000</v>
      </c>
    </row>
    <row r="20" spans="1:4">
      <c r="A20" s="1" t="s">
        <v>1003</v>
      </c>
      <c r="B20" s="3" t="s">
        <v>1004</v>
      </c>
      <c r="C20" s="2" t="s">
        <v>192</v>
      </c>
      <c r="D20" s="2" t="s">
        <v>192</v>
      </c>
    </row>
    <row r="21" spans="1:4">
      <c r="A21" s="1" t="s">
        <v>1005</v>
      </c>
      <c r="B21" s="3" t="s">
        <v>1006</v>
      </c>
      <c r="C21" s="2" t="s">
        <v>1007</v>
      </c>
      <c r="D21" s="2" t="s">
        <v>1008</v>
      </c>
    </row>
    <row r="22" spans="1:4" ht="29.25">
      <c r="A22" s="1" t="s">
        <v>1009</v>
      </c>
      <c r="B22" s="3" t="s">
        <v>1010</v>
      </c>
      <c r="C22" s="2" t="s">
        <v>1011</v>
      </c>
      <c r="D22" s="2" t="s">
        <v>1012</v>
      </c>
    </row>
    <row r="23" spans="1:4">
      <c r="A23" s="1" t="s">
        <v>1013</v>
      </c>
      <c r="B23" s="3" t="s">
        <v>545</v>
      </c>
      <c r="C23" s="2" t="s">
        <v>546</v>
      </c>
      <c r="D23" s="2" t="s">
        <v>547</v>
      </c>
    </row>
    <row r="24" spans="1:4">
      <c r="A24" s="1" t="s">
        <v>1014</v>
      </c>
      <c r="B24" s="3" t="s">
        <v>557</v>
      </c>
      <c r="C24" s="2" t="s">
        <v>558</v>
      </c>
      <c r="D24" s="2" t="s">
        <v>559</v>
      </c>
    </row>
    <row r="25" spans="1:4">
      <c r="A25" s="1" t="s">
        <v>1015</v>
      </c>
      <c r="B25" s="3" t="s">
        <v>67</v>
      </c>
      <c r="C25" s="2" t="s">
        <v>1016</v>
      </c>
      <c r="D25" s="2" t="s">
        <v>1017</v>
      </c>
    </row>
    <row r="26" spans="1:4">
      <c r="A26" s="1" t="s">
        <v>1018</v>
      </c>
      <c r="B26" s="3" t="s">
        <v>67</v>
      </c>
      <c r="C26" s="2" t="s">
        <v>1016</v>
      </c>
      <c r="D26" s="2" t="s">
        <v>1019</v>
      </c>
    </row>
    <row r="27" spans="1:4">
      <c r="A27" s="1" t="s">
        <v>1020</v>
      </c>
      <c r="B27" s="3" t="s">
        <v>1021</v>
      </c>
      <c r="C27" s="2" t="s">
        <v>18</v>
      </c>
      <c r="D27" s="2" t="s">
        <v>606</v>
      </c>
    </row>
    <row r="28" spans="1:4">
      <c r="A28" s="1" t="s">
        <v>1022</v>
      </c>
      <c r="B28" s="3" t="s">
        <v>1023</v>
      </c>
      <c r="C28" s="2" t="s">
        <v>1024</v>
      </c>
      <c r="D28" s="2" t="s">
        <v>1025</v>
      </c>
    </row>
    <row r="29" spans="1:4">
      <c r="A29" s="1" t="s">
        <v>1026</v>
      </c>
      <c r="B29" s="3" t="s">
        <v>1027</v>
      </c>
      <c r="C29" s="2" t="s">
        <v>1024</v>
      </c>
      <c r="D29" s="2" t="s">
        <v>1025</v>
      </c>
    </row>
    <row r="30" spans="1:4">
      <c r="A30" s="1" t="s">
        <v>1028</v>
      </c>
      <c r="B30" s="3" t="s">
        <v>1029</v>
      </c>
      <c r="C30" s="2" t="s">
        <v>1030</v>
      </c>
      <c r="D30" s="2" t="s">
        <v>1031</v>
      </c>
    </row>
    <row r="31" spans="1:4">
      <c r="A31" s="1" t="s">
        <v>1032</v>
      </c>
      <c r="B31" s="3" t="s">
        <v>1033</v>
      </c>
      <c r="C31" s="2" t="s">
        <v>1034</v>
      </c>
      <c r="D31" s="2" t="s">
        <v>1035</v>
      </c>
    </row>
    <row r="32" spans="1:4">
      <c r="A32" s="1" t="s">
        <v>1036</v>
      </c>
      <c r="B32" s="3" t="s">
        <v>1037</v>
      </c>
      <c r="C32" s="2" t="s">
        <v>1038</v>
      </c>
      <c r="D32" s="2" t="s">
        <v>1039</v>
      </c>
    </row>
    <row r="33" spans="1:4">
      <c r="A33" s="1" t="s">
        <v>1040</v>
      </c>
      <c r="B33" s="3" t="s">
        <v>1041</v>
      </c>
      <c r="C33" s="2" t="s">
        <v>1042</v>
      </c>
      <c r="D33" s="2" t="s">
        <v>1043</v>
      </c>
    </row>
    <row r="34" spans="1:4">
      <c r="A34" s="1" t="s">
        <v>1044</v>
      </c>
      <c r="B34" s="3" t="s">
        <v>67</v>
      </c>
      <c r="C34" s="2" t="s">
        <v>192</v>
      </c>
      <c r="D34" s="2" t="s">
        <v>192</v>
      </c>
    </row>
    <row r="35" spans="1:4">
      <c r="A35" s="1" t="s">
        <v>1045</v>
      </c>
      <c r="B35" s="3" t="s">
        <v>1046</v>
      </c>
      <c r="C35" s="2" t="s">
        <v>1047</v>
      </c>
      <c r="D35" s="2" t="s">
        <v>1048</v>
      </c>
    </row>
    <row r="36" spans="1:4">
      <c r="A36" s="1" t="s">
        <v>1049</v>
      </c>
      <c r="B36" s="3" t="s">
        <v>1050</v>
      </c>
      <c r="C36" s="2" t="s">
        <v>1051</v>
      </c>
      <c r="D36" s="2" t="s">
        <v>1052</v>
      </c>
    </row>
    <row r="37" spans="1:4">
      <c r="A37" s="1" t="s">
        <v>1053</v>
      </c>
      <c r="B37" s="3" t="s">
        <v>1054</v>
      </c>
      <c r="C37" s="2" t="s">
        <v>1055</v>
      </c>
      <c r="D37" s="2" t="s">
        <v>1056</v>
      </c>
    </row>
    <row r="38" spans="1:4">
      <c r="A38" s="1" t="s">
        <v>1057</v>
      </c>
      <c r="B38" s="3" t="s">
        <v>1058</v>
      </c>
      <c r="C38" s="2" t="s">
        <v>1059</v>
      </c>
      <c r="D38" s="2" t="s">
        <v>1060</v>
      </c>
    </row>
    <row r="39" spans="1:4">
      <c r="A39" s="1" t="s">
        <v>1061</v>
      </c>
      <c r="B39" s="3" t="s">
        <v>1062</v>
      </c>
      <c r="C39" s="2" t="s">
        <v>1063</v>
      </c>
      <c r="D39" s="2" t="s">
        <v>1064</v>
      </c>
    </row>
    <row r="40" spans="1:4">
      <c r="A40" s="1" t="s">
        <v>1065</v>
      </c>
      <c r="B40" s="3" t="s">
        <v>1066</v>
      </c>
      <c r="C40" s="2" t="s">
        <v>1067</v>
      </c>
      <c r="D40" s="2" t="s">
        <v>1068</v>
      </c>
    </row>
    <row r="41" spans="1:4">
      <c r="A41" s="1" t="s">
        <v>1069</v>
      </c>
      <c r="B41" s="3" t="s">
        <v>1070</v>
      </c>
      <c r="C41" s="2" t="s">
        <v>1071</v>
      </c>
      <c r="D41" s="2" t="s">
        <v>1072</v>
      </c>
    </row>
    <row r="42" spans="1:4">
      <c r="A42" s="1" t="s">
        <v>1073</v>
      </c>
      <c r="B42" s="3" t="s">
        <v>1004</v>
      </c>
      <c r="C42" s="2" t="s">
        <v>1074</v>
      </c>
      <c r="D42" s="2" t="s">
        <v>1075</v>
      </c>
    </row>
    <row r="43" spans="1:4">
      <c r="A43" s="1" t="s">
        <v>1076</v>
      </c>
      <c r="B43" s="3" t="s">
        <v>1077</v>
      </c>
      <c r="C43" s="2" t="s">
        <v>602</v>
      </c>
      <c r="D43" s="2" t="s">
        <v>617</v>
      </c>
    </row>
    <row r="44" spans="1:4">
      <c r="A44" s="1" t="s">
        <v>1078</v>
      </c>
      <c r="B44" s="3" t="s">
        <v>1079</v>
      </c>
      <c r="C44" s="2" t="s">
        <v>192</v>
      </c>
      <c r="D44" s="2" t="s">
        <v>192</v>
      </c>
    </row>
    <row r="45" spans="1:4">
      <c r="A45" s="1" t="s">
        <v>1080</v>
      </c>
      <c r="B45" s="3" t="s">
        <v>900</v>
      </c>
      <c r="C45" s="2" t="s">
        <v>192</v>
      </c>
      <c r="D45" s="2" t="s">
        <v>192</v>
      </c>
    </row>
    <row r="46" spans="1:4">
      <c r="A46" s="1" t="s">
        <v>1081</v>
      </c>
      <c r="B46" s="3" t="s">
        <v>1082</v>
      </c>
      <c r="C46" s="2" t="s">
        <v>620</v>
      </c>
      <c r="D46" s="2" t="s">
        <v>621</v>
      </c>
    </row>
    <row r="47" spans="1:4" ht="29.25">
      <c r="A47" s="1" t="s">
        <v>1083</v>
      </c>
      <c r="B47" s="3" t="s">
        <v>1084</v>
      </c>
      <c r="C47" s="2" t="s">
        <v>624</v>
      </c>
      <c r="D47" s="2" t="s">
        <v>625</v>
      </c>
    </row>
    <row r="48" spans="1:4">
      <c r="A48" s="1" t="s">
        <v>1085</v>
      </c>
      <c r="B48" s="3" t="s">
        <v>67</v>
      </c>
      <c r="C48" s="2" t="s">
        <v>192</v>
      </c>
      <c r="D4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4C03-FF58-4279-B9E1-4AB4973E4EA6}">
  <dimension ref="A1:E27"/>
  <sheetViews>
    <sheetView tabSelected="1" topLeftCell="A6" workbookViewId="0">
      <selection activeCell="D21" sqref="D21"/>
    </sheetView>
  </sheetViews>
  <sheetFormatPr defaultRowHeight="15"/>
  <cols>
    <col min="1" max="4" width="36.5703125" bestFit="1" customWidth="1"/>
  </cols>
  <sheetData>
    <row r="1" spans="1:5" ht="30.75">
      <c r="A1" s="14"/>
      <c r="B1" s="14"/>
      <c r="C1" s="26" t="s">
        <v>1086</v>
      </c>
      <c r="D1" s="14"/>
      <c r="E1" s="8"/>
    </row>
    <row r="2" spans="1:5" ht="16.5">
      <c r="A2" s="15" t="s">
        <v>1087</v>
      </c>
      <c r="B2" s="15"/>
      <c r="C2" s="14"/>
      <c r="D2" s="14"/>
      <c r="E2" s="8"/>
    </row>
    <row r="3" spans="1:5" ht="37.5">
      <c r="A3" s="16"/>
      <c r="B3" s="16"/>
      <c r="C3" s="27" t="s">
        <v>1088</v>
      </c>
      <c r="D3" s="23" t="s">
        <v>1089</v>
      </c>
      <c r="E3" s="8"/>
    </row>
    <row r="4" spans="1:5" ht="32.25">
      <c r="A4" s="17" t="s">
        <v>1090</v>
      </c>
      <c r="B4" s="17"/>
      <c r="C4" s="27" t="s">
        <v>1091</v>
      </c>
      <c r="D4" s="9" t="s">
        <v>1092</v>
      </c>
      <c r="E4" s="8"/>
    </row>
    <row r="5" spans="1:5">
      <c r="A5" s="14"/>
      <c r="B5" s="14"/>
      <c r="C5" s="27" t="s">
        <v>1093</v>
      </c>
      <c r="D5" s="14">
        <v>2023</v>
      </c>
      <c r="E5" s="8"/>
    </row>
    <row r="6" spans="1:5" ht="48.75">
      <c r="A6" s="16" t="s">
        <v>1094</v>
      </c>
      <c r="B6" s="16"/>
      <c r="C6" s="16"/>
      <c r="D6" s="23"/>
      <c r="E6" s="9"/>
    </row>
    <row r="7" spans="1:5" ht="18.75">
      <c r="A7" s="18"/>
      <c r="B7" s="23"/>
      <c r="C7" s="23"/>
      <c r="D7" s="28" t="s">
        <v>1095</v>
      </c>
      <c r="E7" s="9"/>
    </row>
    <row r="8" spans="1:5" ht="18.75">
      <c r="A8" s="19" t="s">
        <v>192</v>
      </c>
      <c r="B8" s="10" t="s">
        <v>1096</v>
      </c>
      <c r="C8" s="10" t="s">
        <v>1097</v>
      </c>
      <c r="D8" s="11" t="s">
        <v>1098</v>
      </c>
      <c r="E8" s="12" t="s">
        <v>1099</v>
      </c>
    </row>
    <row r="9" spans="1:5" ht="32.25">
      <c r="A9" s="20">
        <v>1</v>
      </c>
      <c r="B9" s="24" t="s">
        <v>1100</v>
      </c>
      <c r="C9" s="24" t="s">
        <v>1101</v>
      </c>
      <c r="D9" s="24" t="str">
        <f>'BP Passivo'!C3</f>
        <v> 985.107 </v>
      </c>
      <c r="E9" s="13">
        <f>'BP Passivo'!D3</f>
        <v>15.568933726059834</v>
      </c>
    </row>
    <row r="10" spans="1:5" ht="32.25">
      <c r="A10" s="20">
        <v>2</v>
      </c>
      <c r="B10" s="24" t="s">
        <v>1102</v>
      </c>
      <c r="C10" s="24" t="s">
        <v>1103</v>
      </c>
      <c r="D10" s="24" t="str">
        <f>'BP Passivo'!C51</f>
        <v> 1.614.815 </v>
      </c>
      <c r="E10" s="24">
        <f>'BP Passivo'!D51</f>
        <v>25.521032451142169</v>
      </c>
    </row>
    <row r="11" spans="1:5" ht="32.25">
      <c r="A11" s="20">
        <v>3</v>
      </c>
      <c r="B11" s="24" t="s">
        <v>1104</v>
      </c>
      <c r="C11" s="24" t="s">
        <v>1105</v>
      </c>
      <c r="D11" s="24">
        <f>'BP Ativo'!C3</f>
        <v>3199595</v>
      </c>
      <c r="E11" s="24">
        <f>'BP Ativo'!D3</f>
        <v>50.567382533300865</v>
      </c>
    </row>
    <row r="12" spans="1:5" ht="32.25">
      <c r="A12" s="20">
        <v>4</v>
      </c>
      <c r="B12" s="24" t="s">
        <v>1106</v>
      </c>
      <c r="C12" s="24" t="s">
        <v>1107</v>
      </c>
      <c r="D12" s="24" t="str">
        <f>'BP Ativo'!C31</f>
        <v> 416.800 </v>
      </c>
      <c r="E12" s="24">
        <f>'BP Ativo'!D31</f>
        <v>6.5872352719265406</v>
      </c>
    </row>
    <row r="13" spans="1:5" ht="32.25">
      <c r="A13" s="20">
        <v>5</v>
      </c>
      <c r="B13" s="24" t="s">
        <v>1108</v>
      </c>
      <c r="C13" s="24" t="s">
        <v>1109</v>
      </c>
      <c r="D13" s="24">
        <f>'BP Passivo'!C2</f>
        <v>6327389</v>
      </c>
      <c r="E13" s="24">
        <f>'BP Passivo'!D2</f>
        <v>100</v>
      </c>
    </row>
    <row r="14" spans="1:5" ht="32.25">
      <c r="A14" s="20">
        <v>6</v>
      </c>
      <c r="B14" s="24" t="s">
        <v>1110</v>
      </c>
      <c r="C14" s="24" t="s">
        <v>1111</v>
      </c>
      <c r="D14" s="24">
        <f>'BP Ativo'!C2</f>
        <v>6327389</v>
      </c>
      <c r="E14" s="24">
        <f>'BP Ativo'!D2</f>
        <v>100</v>
      </c>
    </row>
    <row r="15" spans="1:5" ht="32.25">
      <c r="A15" s="20">
        <v>7</v>
      </c>
      <c r="B15" s="24" t="s">
        <v>1112</v>
      </c>
      <c r="C15" s="24" t="s">
        <v>1113</v>
      </c>
      <c r="D15" s="24" t="str">
        <f>'BP Passivo'!C93</f>
        <v> 3.727.467 </v>
      </c>
      <c r="E15" s="24">
        <f>'BP Passivo'!D93</f>
        <v>58.910033822797999</v>
      </c>
    </row>
    <row r="16" spans="1:5" ht="16.5">
      <c r="A16" s="20">
        <v>8</v>
      </c>
      <c r="B16" s="24" t="s">
        <v>1114</v>
      </c>
      <c r="C16" s="24" t="s">
        <v>1115</v>
      </c>
      <c r="D16" s="47">
        <f>'BP Ativo'!C2</f>
        <v>6327389</v>
      </c>
      <c r="E16" s="47">
        <f>'BP Ativo'!D2</f>
        <v>100</v>
      </c>
    </row>
    <row r="17" spans="1:5" ht="32.25">
      <c r="A17" s="20">
        <v>9</v>
      </c>
      <c r="B17" s="24" t="s">
        <v>1116</v>
      </c>
      <c r="C17" s="24" t="s">
        <v>1113</v>
      </c>
      <c r="D17" s="24" t="str">
        <f>'BP Passivo'!C93</f>
        <v> 3.727.467 </v>
      </c>
      <c r="E17" s="24">
        <f>'BP Passivo'!D93</f>
        <v>58.910033822797999</v>
      </c>
    </row>
    <row r="18" spans="1:5" ht="18.75">
      <c r="A18" s="20">
        <v>10</v>
      </c>
      <c r="B18" s="24" t="s">
        <v>1117</v>
      </c>
      <c r="C18" s="24" t="s">
        <v>1118</v>
      </c>
      <c r="D18" s="24" t="str">
        <f>'BP Passivo'!C93</f>
        <v> 3.727.467 </v>
      </c>
      <c r="E18" s="13" t="s">
        <v>192</v>
      </c>
    </row>
    <row r="19" spans="1:5" ht="32.25">
      <c r="A19" s="21">
        <v>11</v>
      </c>
      <c r="B19" s="25" t="s">
        <v>1119</v>
      </c>
      <c r="C19" s="25" t="s">
        <v>1120</v>
      </c>
      <c r="D19" s="25">
        <f>D11</f>
        <v>3199595</v>
      </c>
      <c r="E19" s="13" t="s">
        <v>192</v>
      </c>
    </row>
    <row r="20" spans="1:5" ht="32.25">
      <c r="A20" s="21" t="s">
        <v>192</v>
      </c>
      <c r="B20" s="25" t="s">
        <v>1121</v>
      </c>
      <c r="C20" s="25" t="s">
        <v>1122</v>
      </c>
      <c r="D20" s="25" t="str">
        <f>LEFT((RIGHT(D9, LEN(D9)-1)),LEN(D9)-2)</f>
        <v>985.107</v>
      </c>
      <c r="E20" s="13" t="s">
        <v>192</v>
      </c>
    </row>
    <row r="21" spans="1:5" ht="32.25">
      <c r="A21" s="21" t="s">
        <v>192</v>
      </c>
      <c r="B21" s="25" t="s">
        <v>1123</v>
      </c>
      <c r="C21" s="25" t="s">
        <v>1124</v>
      </c>
      <c r="D21" s="25">
        <f>D19-(D20)</f>
        <v>2214488</v>
      </c>
      <c r="E21" s="13" t="s">
        <v>192</v>
      </c>
    </row>
    <row r="22" spans="1:5" ht="32.25">
      <c r="A22" s="20" t="s">
        <v>192</v>
      </c>
      <c r="B22" s="24" t="s">
        <v>1125</v>
      </c>
      <c r="C22" s="24" t="s">
        <v>1126</v>
      </c>
      <c r="D22" s="24" t="str">
        <f>IF(D21&gt;=0,"CONSEGUE","NÃO CONSEGUE")</f>
        <v>CONSEGUE</v>
      </c>
      <c r="E22" s="13" t="s">
        <v>192</v>
      </c>
    </row>
    <row r="23" spans="1:5" ht="32.25">
      <c r="A23" s="20">
        <v>12</v>
      </c>
      <c r="B23" s="24" t="s">
        <v>1127</v>
      </c>
      <c r="C23" s="24" t="s">
        <v>1128</v>
      </c>
      <c r="D23" s="24" t="str">
        <f>'BP Ativo'!C62</f>
        <v> 1.585.384 </v>
      </c>
      <c r="E23" s="24">
        <f>'BP Ativo'!D62</f>
        <v>25.055895883752367</v>
      </c>
    </row>
    <row r="24" spans="1:5" ht="16.5">
      <c r="A24" s="20">
        <v>13</v>
      </c>
      <c r="B24" s="24" t="s">
        <v>1129</v>
      </c>
      <c r="C24" s="24" t="s">
        <v>1130</v>
      </c>
      <c r="D24" s="24" t="str">
        <f>'BP Ativo'!C55</f>
        <v> 627.905 </v>
      </c>
      <c r="E24" s="24">
        <f>'BP Ativo'!D55</f>
        <v>9.9236035590667804</v>
      </c>
    </row>
    <row r="25" spans="1:5" ht="32.25">
      <c r="A25" s="20">
        <v>14</v>
      </c>
      <c r="B25" s="24" t="s">
        <v>1131</v>
      </c>
      <c r="C25" s="24" t="s">
        <v>1132</v>
      </c>
      <c r="D25" s="24">
        <f>'BP Ativo'!C4</f>
        <v>922525</v>
      </c>
      <c r="E25" s="24">
        <f>'BP Ativo'!D4</f>
        <v>14.579868568219844</v>
      </c>
    </row>
    <row r="26" spans="1:5" ht="16.5">
      <c r="A26" s="20">
        <v>15</v>
      </c>
      <c r="B26" s="24" t="s">
        <v>1133</v>
      </c>
      <c r="C26" s="24" t="s">
        <v>1134</v>
      </c>
      <c r="D26" s="24">
        <f>'BP Ativo'!C4</f>
        <v>922525</v>
      </c>
      <c r="E26" s="24">
        <f>'BP Ativo'!D4</f>
        <v>14.579868568219844</v>
      </c>
    </row>
    <row r="27" spans="1:5" ht="32.25">
      <c r="A27" s="22">
        <v>16</v>
      </c>
      <c r="B27" s="24" t="s">
        <v>1135</v>
      </c>
      <c r="C27" s="24" t="s">
        <v>1136</v>
      </c>
      <c r="D27" s="29">
        <f>'BP Ativo'!C11</f>
        <v>883735</v>
      </c>
      <c r="E27" s="29">
        <f>'BP Ativo'!D11</f>
        <v>13.966819489049906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2025-02-23T22:45:38Z</dcterms:created>
  <dcterms:modified xsi:type="dcterms:W3CDTF">2025-03-23T21:56:55Z</dcterms:modified>
  <cp:category/>
  <cp:contentStatus/>
</cp:coreProperties>
</file>