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2F35E4C9-40A3-473C-B514-0384FAA99946}" xr6:coauthVersionLast="47" xr6:coauthVersionMax="47" xr10:uidLastSave="{00000000-0000-0000-0000-000000000000}"/>
  <bookViews>
    <workbookView xWindow="28680" yWindow="2475" windowWidth="20640" windowHeight="11760" tabRatio="500" activeTab="1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1" i="6" l="1"/>
  <c r="D14" i="5"/>
  <c r="D17" i="5"/>
  <c r="H29" i="1"/>
  <c r="I29" i="1" s="1"/>
  <c r="Q29" i="1" s="1"/>
  <c r="R29" i="1"/>
  <c r="R16" i="1"/>
  <c r="R24" i="1"/>
  <c r="R17" i="1"/>
  <c r="R14" i="1"/>
  <c r="R13" i="1"/>
  <c r="R11" i="1"/>
  <c r="R8" i="1"/>
  <c r="R5" i="1"/>
  <c r="R6" i="1"/>
  <c r="R7" i="1"/>
  <c r="R4" i="1"/>
  <c r="L9" i="1"/>
  <c r="L8" i="1"/>
  <c r="L6" i="1"/>
  <c r="L7" i="1"/>
  <c r="H28" i="1"/>
  <c r="H24" i="1"/>
  <c r="H25" i="1"/>
  <c r="H26" i="1"/>
  <c r="H27" i="1"/>
  <c r="H22" i="1"/>
  <c r="H23" i="1"/>
  <c r="H17" i="1"/>
  <c r="H18" i="1"/>
  <c r="H19" i="1"/>
  <c r="H20" i="1"/>
  <c r="H21" i="1"/>
  <c r="L15" i="1"/>
  <c r="O16" i="1"/>
  <c r="P16" i="1" s="1"/>
  <c r="Q16" i="1" s="1"/>
  <c r="L14" i="1"/>
  <c r="L13" i="1"/>
  <c r="P13" i="1" s="1"/>
  <c r="Q13" i="1" s="1"/>
  <c r="L12" i="1"/>
  <c r="L11" i="1"/>
  <c r="L10" i="1"/>
  <c r="O5" i="1"/>
  <c r="O6" i="1"/>
  <c r="O4" i="1"/>
  <c r="L5" i="1"/>
  <c r="L4" i="1"/>
  <c r="E4" i="1"/>
  <c r="D4" i="1"/>
  <c r="P4" i="1" l="1"/>
  <c r="U29" i="1"/>
  <c r="P14" i="1"/>
  <c r="P5" i="1"/>
  <c r="D18" i="5"/>
  <c r="U16" i="1"/>
  <c r="Q14" i="1"/>
  <c r="U14" i="1" s="1"/>
  <c r="U13" i="1"/>
  <c r="I24" i="1"/>
  <c r="Q24" i="1" s="1"/>
  <c r="U24" i="1" s="1"/>
  <c r="I17" i="1"/>
  <c r="Q17" i="1" s="1"/>
  <c r="U17" i="1" s="1"/>
  <c r="P11" i="1"/>
  <c r="Q11" i="1" s="1"/>
  <c r="U11" i="1" s="1"/>
  <c r="Q5" i="1"/>
  <c r="U5" i="1" s="1"/>
  <c r="P8" i="1"/>
  <c r="Q8" i="1" s="1"/>
  <c r="U8" i="1" s="1"/>
  <c r="P7" i="1"/>
  <c r="Q7" i="1" s="1"/>
  <c r="U7" i="1" s="1"/>
  <c r="P6" i="1"/>
  <c r="Q6" i="1" s="1"/>
  <c r="U6" i="1" s="1"/>
  <c r="B2" i="5" l="1"/>
  <c r="D2" i="5" s="1"/>
  <c r="B3" i="5"/>
  <c r="D3" i="5" s="1"/>
  <c r="B5" i="5"/>
  <c r="D5" i="5" s="1"/>
  <c r="Q4" i="1"/>
  <c r="P31" i="1"/>
  <c r="U4" i="1" l="1"/>
  <c r="Q31" i="1"/>
  <c r="B4" i="5" l="1"/>
  <c r="D4" i="5" s="1"/>
  <c r="D8" i="5" s="1"/>
  <c r="D9" i="5" s="1"/>
  <c r="U31" i="1"/>
  <c r="U32" i="1" s="1"/>
</calcChain>
</file>

<file path=xl/sharedStrings.xml><?xml version="1.0" encoding="utf-8"?>
<sst xmlns="http://schemas.openxmlformats.org/spreadsheetml/2006/main" count="101" uniqueCount="83">
  <si>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</si>
  <si>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</si>
  <si>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</si>
  <si>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</si>
  <si>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</si>
  <si>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</si>
  <si>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</si>
  <si>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</si>
  <si>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</si>
  <si>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</si>
  <si>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</si>
  <si>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</si>
  <si>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</si>
  <si>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</si>
  <si>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</si>
  <si>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</si>
  <si>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</si>
  <si>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</si>
  <si>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</si>
  <si>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Chuveiro 1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</si>
  <si>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</si>
  <si>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</si>
  <si>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</si>
  <si>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</si>
  <si>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Banheiro 1</t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</si>
  <si>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</si>
  <si>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</si>
  <si>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</si>
  <si>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</si>
  <si>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</si>
  <si>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</si>
  <si>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</si>
  <si>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</si>
  <si>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</si>
  <si>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</si>
  <si>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Potência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</si>
  <si>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</si>
  <si>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</si>
  <si>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</si>
  <si>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</si>
  <si>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</si>
  <si>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</si>
  <si>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</si>
  <si>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</si>
  <si>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</si>
  <si>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</si>
  <si>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</si>
  <si>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</si>
  <si>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</si>
  <si>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</si>
  <si>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</si>
  <si>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</si>
  <si>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</si>
  <si>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</si>
  <si>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</si>
  <si>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</si>
  <si>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</si>
  <si>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</si>
  <si>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</si>
  <si>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</si>
  <si>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</si>
  <si>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</si>
  <si>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>Single-phase AC 200 to 230V +/-20V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</si>
  <si>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</si>
  <si>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</si>
  <si>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</si>
  <si>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</si>
  <si>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</si>
  <si>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</si>
  <si>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</si>
  <si>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</si>
  <si>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</si>
  <si>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</si>
  <si>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</si>
  <si>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</si>
  <si>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</si>
  <si>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</si>
  <si>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</si>
  <si>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</si>
  <si>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</si>
  <si>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Misc</t>
  </si>
  <si>
    <t>Iluminação</t>
  </si>
  <si>
    <t>220V - 1980W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</si>
</sst>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4" borderId="4" xfId="0" applyFill="1" applyBorder="1" applyAlignment="1">
      <alignment vertical="center" wrapText="1"/>
    </xf>
    <xf numFmtId="2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/>
    <xf numFmtId="0" fontId="1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7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7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3" fillId="6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2" fontId="0" fillId="4" borderId="5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 wrapText="1"/>
    </xf>
    <xf numFmtId="2" fontId="0" fillId="5" borderId="9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9</xdr:col>
      <xdr:colOff>72733</xdr:colOff>
      <xdr:row>23</xdr:row>
      <xdr:rowOff>61465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5</xdr:col>
      <xdr:colOff>38680</xdr:colOff>
      <xdr:row>22</xdr:row>
      <xdr:rowOff>162527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8"/>
  <sheetViews>
    <sheetView topLeftCell="B5" zoomScale="70" zoomScaleNormal="70" workbookViewId="0">
      <selection activeCell="T24" sqref="S8:T28"/>
    </sheetView>
  </sheetViews>
  <sheetFormatPr defaultColWidth="11.5546875" defaultRowHeight="13.2" x14ac:dyDescent="0.25"/>
  <cols>
    <col min="1" max="1" width="8.33203125" style="26" customWidth="1"/>
    <col min="2" max="2" width="18.6640625" style="4" customWidth="1"/>
    <col min="3" max="3" width="17.88671875" style="3" customWidth="1"/>
    <col min="4" max="4" width="8.6640625" style="3" customWidth="1"/>
    <col min="5" max="5" width="11.5546875" style="3"/>
    <col min="6" max="6" width="8.6640625" style="3" customWidth="1"/>
    <col min="7" max="7" width="12.44140625" style="3" customWidth="1"/>
    <col min="8" max="9" width="11.5546875" style="3"/>
    <col min="10" max="10" width="8" style="3" customWidth="1"/>
    <col min="11" max="11" width="11.5546875" style="3"/>
    <col min="12" max="12" width="11.21875" style="3" customWidth="1"/>
    <col min="13" max="13" width="5.77734375" style="3" bestFit="1" customWidth="1"/>
    <col min="14" max="14" width="11.5546875" style="3"/>
    <col min="15" max="15" width="10.5546875" style="3" customWidth="1"/>
    <col min="16" max="16" width="12" style="3" customWidth="1"/>
    <col min="17" max="19" width="10.21875" style="3" customWidth="1"/>
    <col min="20" max="20" width="13.21875" style="3" customWidth="1"/>
    <col min="21" max="21" width="10.6640625" style="3" customWidth="1"/>
    <col min="22" max="22" width="11" style="3" customWidth="1"/>
    <col min="23" max="23" width="10.109375" style="3" customWidth="1"/>
    <col min="24" max="24" width="8.6640625" style="3" customWidth="1"/>
  </cols>
  <sheetData>
    <row r="1" spans="1:24" ht="35.4" customHeight="1" x14ac:dyDescent="0.25">
      <c r="A1" s="24"/>
      <c r="B1" s="5"/>
      <c r="C1" s="5"/>
      <c r="D1" s="5"/>
      <c r="E1" s="6"/>
      <c r="F1" s="52" t="s">
        <v>0</v>
      </c>
      <c r="G1" s="52"/>
      <c r="H1" s="52"/>
      <c r="I1" s="52"/>
      <c r="J1" s="62" t="s">
        <v>25</v>
      </c>
      <c r="K1" s="62"/>
      <c r="L1" s="62"/>
      <c r="M1" s="62"/>
      <c r="N1" s="62"/>
      <c r="O1" s="62"/>
      <c r="P1" s="62"/>
      <c r="Q1" s="7"/>
      <c r="R1" s="7"/>
      <c r="S1" s="7"/>
      <c r="T1" s="7"/>
      <c r="U1" s="7"/>
      <c r="V1" s="7"/>
      <c r="W1" s="7"/>
      <c r="X1" s="7"/>
    </row>
    <row r="2" spans="1:24" ht="30" customHeight="1" x14ac:dyDescent="0.25">
      <c r="A2" s="10"/>
      <c r="B2" s="8"/>
      <c r="C2" s="8"/>
      <c r="D2" s="8"/>
      <c r="E2" s="9"/>
      <c r="F2" s="52"/>
      <c r="G2" s="52"/>
      <c r="H2" s="52"/>
      <c r="I2" s="52"/>
      <c r="J2" s="62" t="s">
        <v>1</v>
      </c>
      <c r="K2" s="62"/>
      <c r="L2" s="62"/>
      <c r="M2" s="62" t="s">
        <v>2</v>
      </c>
      <c r="N2" s="62"/>
      <c r="O2" s="62"/>
      <c r="P2" s="62" t="s">
        <v>3</v>
      </c>
      <c r="Q2" s="51" t="s">
        <v>4</v>
      </c>
      <c r="R2" s="51" t="s">
        <v>16</v>
      </c>
      <c r="S2" s="51" t="s">
        <v>17</v>
      </c>
      <c r="T2" s="51" t="s">
        <v>18</v>
      </c>
      <c r="U2" s="51" t="s">
        <v>5</v>
      </c>
      <c r="V2" s="51" t="s">
        <v>6</v>
      </c>
      <c r="W2" s="51" t="s">
        <v>7</v>
      </c>
      <c r="X2" s="51" t="s">
        <v>8</v>
      </c>
    </row>
    <row r="3" spans="1:24" s="11" customFormat="1" ht="39.6" x14ac:dyDescent="0.3">
      <c r="A3" s="12" t="s">
        <v>9</v>
      </c>
      <c r="B3" s="12" t="s">
        <v>21</v>
      </c>
      <c r="C3" s="12" t="s">
        <v>20</v>
      </c>
      <c r="D3" s="12" t="s">
        <v>23</v>
      </c>
      <c r="E3" s="12" t="s">
        <v>22</v>
      </c>
      <c r="F3" s="38" t="s">
        <v>10</v>
      </c>
      <c r="G3" s="38" t="s">
        <v>11</v>
      </c>
      <c r="H3" s="38" t="s">
        <v>12</v>
      </c>
      <c r="I3" s="38" t="s">
        <v>13</v>
      </c>
      <c r="J3" s="13" t="s">
        <v>10</v>
      </c>
      <c r="K3" s="13" t="s">
        <v>11</v>
      </c>
      <c r="L3" s="13" t="s">
        <v>14</v>
      </c>
      <c r="M3" s="13" t="s">
        <v>10</v>
      </c>
      <c r="N3" s="13" t="s">
        <v>11</v>
      </c>
      <c r="O3" s="13" t="s">
        <v>14</v>
      </c>
      <c r="P3" s="62"/>
      <c r="Q3" s="52"/>
      <c r="R3" s="52"/>
      <c r="S3" s="52"/>
      <c r="T3" s="52"/>
      <c r="U3" s="52"/>
      <c r="V3" s="52"/>
      <c r="W3" s="52"/>
      <c r="X3" s="52"/>
    </row>
    <row r="4" spans="1:24" ht="32.4" customHeight="1" x14ac:dyDescent="0.25">
      <c r="A4" s="2">
        <v>1</v>
      </c>
      <c r="B4" s="1" t="s">
        <v>19</v>
      </c>
      <c r="C4" s="1" t="s">
        <v>24</v>
      </c>
      <c r="D4" s="19">
        <f>Cômodos!B2</f>
        <v>0</v>
      </c>
      <c r="E4" s="19">
        <f>Cômodos!C2</f>
        <v>0</v>
      </c>
      <c r="F4" s="1"/>
      <c r="G4" s="1"/>
      <c r="H4" s="1"/>
      <c r="I4" s="14"/>
      <c r="J4" s="1"/>
      <c r="K4" s="1"/>
      <c r="L4" s="1">
        <f>K4*J4</f>
        <v>0</v>
      </c>
      <c r="M4" s="1">
        <v>1</v>
      </c>
      <c r="N4" s="1"/>
      <c r="O4" s="1">
        <f>N4*M4</f>
        <v>0</v>
      </c>
      <c r="P4" s="14">
        <f>O4+L4</f>
        <v>0</v>
      </c>
      <c r="Q4" s="19">
        <f>P4/Parâmetros!$B$1</f>
        <v>0</v>
      </c>
      <c r="R4" s="1">
        <f>Parâmetros!$B$2</f>
        <v>1.06</v>
      </c>
      <c r="S4" s="1">
        <v>1</v>
      </c>
      <c r="T4" s="1"/>
      <c r="U4" s="19">
        <f>Q4/(R4*S4)</f>
        <v>0</v>
      </c>
      <c r="V4" s="1">
        <v>6</v>
      </c>
      <c r="W4" s="1">
        <v>32</v>
      </c>
      <c r="X4" s="1" t="s">
        <v>32</v>
      </c>
    </row>
    <row r="5" spans="1:24" s="30" customFormat="1" ht="32.4" customHeight="1" x14ac:dyDescent="0.25">
      <c r="A5" s="31">
        <v>2</v>
      </c>
      <c r="B5" s="29"/>
      <c r="C5" s="29"/>
      <c r="D5" s="28"/>
      <c r="E5" s="28"/>
      <c r="F5" s="29"/>
      <c r="G5" s="29"/>
      <c r="H5" s="29"/>
      <c r="I5" s="27"/>
      <c r="J5" s="29"/>
      <c r="K5" s="29"/>
      <c r="L5" s="29">
        <f t="shared" ref="L5:L15" si="0">K5*J5</f>
        <v>0</v>
      </c>
      <c r="M5" s="29">
        <v>1</v>
      </c>
      <c r="N5" s="29"/>
      <c r="O5" s="29">
        <f t="shared" ref="O5:O6" si="1">N5*M5</f>
        <v>0</v>
      </c>
      <c r="P5" s="27">
        <f t="shared" ref="P5:P7" si="2">O5+L5</f>
        <v>0</v>
      </c>
      <c r="Q5" s="28">
        <f>P5/Parâmetros!$B$1</f>
        <v>0</v>
      </c>
      <c r="R5" s="29">
        <f>Parâmetros!$B$2</f>
        <v>1.06</v>
      </c>
      <c r="S5" s="29">
        <v>1</v>
      </c>
      <c r="T5" s="29"/>
      <c r="U5" s="28">
        <f t="shared" ref="U5:U7" si="3">Q5/(R5*S5)</f>
        <v>0</v>
      </c>
      <c r="V5" s="29">
        <v>6</v>
      </c>
      <c r="W5" s="29">
        <v>32</v>
      </c>
      <c r="X5" s="29" t="s">
        <v>33</v>
      </c>
    </row>
    <row r="6" spans="1:24" ht="32.4" customHeight="1" x14ac:dyDescent="0.25">
      <c r="A6" s="2">
        <v>3</v>
      </c>
      <c r="B6" s="1"/>
      <c r="C6" s="1"/>
      <c r="D6" s="19"/>
      <c r="E6" s="19"/>
      <c r="F6" s="1"/>
      <c r="G6" s="1"/>
      <c r="H6" s="1"/>
      <c r="I6" s="14"/>
      <c r="J6" s="1"/>
      <c r="K6" s="1"/>
      <c r="L6" s="1">
        <f>4*100+6*600</f>
        <v>4000</v>
      </c>
      <c r="M6" s="1">
        <v>2</v>
      </c>
      <c r="N6" s="1"/>
      <c r="O6" s="1">
        <f t="shared" si="1"/>
        <v>0</v>
      </c>
      <c r="P6" s="14">
        <f t="shared" si="2"/>
        <v>4000</v>
      </c>
      <c r="Q6" s="19">
        <f>P6/Parâmetros!$B$1</f>
        <v>18.181818181818183</v>
      </c>
      <c r="R6" s="1">
        <f>Parâmetros!$B$2</f>
        <v>1.06</v>
      </c>
      <c r="S6" s="1">
        <v>1</v>
      </c>
      <c r="T6" s="1"/>
      <c r="U6" s="19">
        <f t="shared" si="3"/>
        <v>17.152658662092627</v>
      </c>
      <c r="V6" s="1">
        <v>6</v>
      </c>
      <c r="W6" s="1">
        <v>32</v>
      </c>
      <c r="X6" s="1" t="s">
        <v>34</v>
      </c>
    </row>
    <row r="7" spans="1:24" s="30" customFormat="1" ht="32.4" customHeight="1" x14ac:dyDescent="0.25">
      <c r="A7" s="31">
        <v>4</v>
      </c>
      <c r="B7" s="29"/>
      <c r="C7" s="29"/>
      <c r="D7" s="28"/>
      <c r="E7" s="28"/>
      <c r="F7" s="29"/>
      <c r="G7" s="29"/>
      <c r="H7" s="29"/>
      <c r="I7" s="27"/>
      <c r="J7" s="29"/>
      <c r="K7" s="29"/>
      <c r="L7" s="29">
        <f>100+2*600</f>
        <v>1300</v>
      </c>
      <c r="M7" s="29"/>
      <c r="N7" s="29"/>
      <c r="O7" s="29"/>
      <c r="P7" s="27">
        <f t="shared" si="2"/>
        <v>1300</v>
      </c>
      <c r="Q7" s="28">
        <f>P7/Parâmetros!$B$1</f>
        <v>5.9090909090909092</v>
      </c>
      <c r="R7" s="29">
        <f>Parâmetros!$B$2</f>
        <v>1.06</v>
      </c>
      <c r="S7" s="29">
        <v>0.7</v>
      </c>
      <c r="T7" s="29"/>
      <c r="U7" s="28">
        <f t="shared" si="3"/>
        <v>7.9637343788287183</v>
      </c>
      <c r="V7" s="29">
        <v>2.5</v>
      </c>
      <c r="W7" s="29">
        <v>16</v>
      </c>
      <c r="X7" s="29" t="s">
        <v>32</v>
      </c>
    </row>
    <row r="8" spans="1:24" ht="32.4" customHeight="1" x14ac:dyDescent="0.25">
      <c r="A8" s="56">
        <v>5</v>
      </c>
      <c r="B8" s="53"/>
      <c r="C8" s="1"/>
      <c r="D8" s="19"/>
      <c r="E8" s="19"/>
      <c r="F8" s="1"/>
      <c r="G8" s="1"/>
      <c r="H8" s="1"/>
      <c r="I8" s="14"/>
      <c r="J8" s="1"/>
      <c r="K8" s="1"/>
      <c r="L8" s="1">
        <f>1*100+2*600</f>
        <v>1300</v>
      </c>
      <c r="M8" s="1"/>
      <c r="N8" s="1"/>
      <c r="O8" s="1"/>
      <c r="P8" s="53">
        <f>O8+O9+L8+L9+O10+L10</f>
        <v>2600</v>
      </c>
      <c r="Q8" s="59">
        <f>P8/Parâmetros!$B$1</f>
        <v>11.818181818181818</v>
      </c>
      <c r="R8" s="53">
        <f>Parâmetros!$B$2</f>
        <v>1.06</v>
      </c>
      <c r="S8" s="53">
        <v>0.7</v>
      </c>
      <c r="T8" s="53"/>
      <c r="U8" s="59">
        <f>Q8/(R8*S8)</f>
        <v>15.927468757657437</v>
      </c>
      <c r="V8" s="53">
        <v>2.5</v>
      </c>
      <c r="W8" s="53">
        <v>16</v>
      </c>
      <c r="X8" s="53" t="s">
        <v>33</v>
      </c>
    </row>
    <row r="9" spans="1:24" ht="32.4" customHeight="1" x14ac:dyDescent="0.25">
      <c r="A9" s="57"/>
      <c r="B9" s="54"/>
      <c r="C9" s="1"/>
      <c r="D9" s="19"/>
      <c r="E9" s="19"/>
      <c r="F9" s="1"/>
      <c r="G9" s="1"/>
      <c r="H9" s="1"/>
      <c r="I9" s="14"/>
      <c r="J9" s="1"/>
      <c r="K9" s="1"/>
      <c r="L9" s="1">
        <f>1*100+2*600</f>
        <v>1300</v>
      </c>
      <c r="M9" s="1"/>
      <c r="N9" s="1"/>
      <c r="O9" s="1"/>
      <c r="P9" s="54"/>
      <c r="Q9" s="60"/>
      <c r="R9" s="54"/>
      <c r="S9" s="54"/>
      <c r="T9" s="54"/>
      <c r="U9" s="60"/>
      <c r="V9" s="54"/>
      <c r="W9" s="54"/>
      <c r="X9" s="54"/>
    </row>
    <row r="10" spans="1:24" ht="32.4" customHeight="1" x14ac:dyDescent="0.25">
      <c r="A10" s="58"/>
      <c r="B10" s="55"/>
      <c r="C10" s="1"/>
      <c r="D10" s="19"/>
      <c r="E10" s="19"/>
      <c r="F10" s="1"/>
      <c r="G10" s="1"/>
      <c r="H10" s="1"/>
      <c r="I10" s="14"/>
      <c r="J10" s="1"/>
      <c r="K10" s="1"/>
      <c r="L10" s="1">
        <f t="shared" si="0"/>
        <v>0</v>
      </c>
      <c r="M10" s="1"/>
      <c r="N10" s="1"/>
      <c r="O10" s="1"/>
      <c r="P10" s="55"/>
      <c r="Q10" s="61"/>
      <c r="R10" s="55"/>
      <c r="S10" s="55"/>
      <c r="T10" s="55"/>
      <c r="U10" s="61"/>
      <c r="V10" s="55"/>
      <c r="W10" s="55"/>
      <c r="X10" s="55"/>
    </row>
    <row r="11" spans="1:24" s="30" customFormat="1" ht="32.4" customHeight="1" x14ac:dyDescent="0.25">
      <c r="A11" s="65">
        <v>6</v>
      </c>
      <c r="B11" s="63"/>
      <c r="C11" s="29"/>
      <c r="D11" s="28"/>
      <c r="E11" s="28"/>
      <c r="F11" s="29"/>
      <c r="G11" s="29"/>
      <c r="H11" s="29"/>
      <c r="I11" s="29"/>
      <c r="J11" s="29"/>
      <c r="K11" s="29"/>
      <c r="L11" s="29">
        <f t="shared" si="0"/>
        <v>0</v>
      </c>
      <c r="M11" s="29"/>
      <c r="N11" s="29"/>
      <c r="O11" s="29"/>
      <c r="P11" s="63">
        <f>O11+O12+L12+L11</f>
        <v>0</v>
      </c>
      <c r="Q11" s="67">
        <f>P11/Parâmetros!$B$1</f>
        <v>0</v>
      </c>
      <c r="R11" s="63">
        <f>Parâmetros!$B$2</f>
        <v>1.06</v>
      </c>
      <c r="S11" s="63">
        <v>0.7</v>
      </c>
      <c r="T11" s="63"/>
      <c r="U11" s="67">
        <f>Q11/(R11*S11)</f>
        <v>0</v>
      </c>
      <c r="V11" s="63">
        <v>2.5</v>
      </c>
      <c r="W11" s="63">
        <v>16</v>
      </c>
      <c r="X11" s="63" t="s">
        <v>34</v>
      </c>
    </row>
    <row r="12" spans="1:24" s="30" customFormat="1" ht="32.4" customHeight="1" x14ac:dyDescent="0.25">
      <c r="A12" s="66"/>
      <c r="B12" s="64"/>
      <c r="C12" s="29"/>
      <c r="D12" s="28"/>
      <c r="E12" s="28"/>
      <c r="F12" s="29"/>
      <c r="G12" s="29"/>
      <c r="H12" s="29"/>
      <c r="I12" s="29"/>
      <c r="J12" s="29"/>
      <c r="K12" s="29"/>
      <c r="L12" s="29">
        <f t="shared" si="0"/>
        <v>0</v>
      </c>
      <c r="M12" s="29"/>
      <c r="N12" s="29"/>
      <c r="O12" s="29"/>
      <c r="P12" s="64"/>
      <c r="Q12" s="68"/>
      <c r="R12" s="64"/>
      <c r="S12" s="64"/>
      <c r="T12" s="64"/>
      <c r="U12" s="68"/>
      <c r="V12" s="64"/>
      <c r="W12" s="64"/>
      <c r="X12" s="64"/>
    </row>
    <row r="13" spans="1:24" ht="32.4" customHeight="1" x14ac:dyDescent="0.25">
      <c r="A13" s="2">
        <v>7</v>
      </c>
      <c r="B13" s="1"/>
      <c r="C13" s="1"/>
      <c r="D13" s="19"/>
      <c r="E13" s="19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/>
      <c r="O13" s="1"/>
      <c r="P13" s="14">
        <f>O13+L13</f>
        <v>0</v>
      </c>
      <c r="Q13" s="19">
        <f>P13/Parâmetros!$B$1</f>
        <v>0</v>
      </c>
      <c r="R13" s="1">
        <f>Parâmetros!$B$2</f>
        <v>1.06</v>
      </c>
      <c r="S13" s="1">
        <v>0.7</v>
      </c>
      <c r="T13" s="1"/>
      <c r="U13" s="19">
        <f>Q13/(R13*S13)</f>
        <v>0</v>
      </c>
      <c r="V13" s="1">
        <v>2.5</v>
      </c>
      <c r="W13" s="1">
        <v>16</v>
      </c>
      <c r="X13" s="1" t="s">
        <v>32</v>
      </c>
    </row>
    <row r="14" spans="1:24" s="30" customFormat="1" ht="32.4" customHeight="1" x14ac:dyDescent="0.25">
      <c r="A14" s="76">
        <v>8</v>
      </c>
      <c r="B14" s="69"/>
      <c r="C14" s="36"/>
      <c r="D14" s="37"/>
      <c r="E14" s="37"/>
      <c r="F14" s="36"/>
      <c r="G14" s="36"/>
      <c r="H14" s="36"/>
      <c r="I14" s="36"/>
      <c r="J14" s="36"/>
      <c r="K14" s="36"/>
      <c r="L14" s="36">
        <f t="shared" si="0"/>
        <v>0</v>
      </c>
      <c r="M14" s="36"/>
      <c r="N14" s="36"/>
      <c r="O14" s="36"/>
      <c r="P14" s="69">
        <f>L15+L14</f>
        <v>0</v>
      </c>
      <c r="Q14" s="71">
        <f>P14/Parâmetros!$B$1</f>
        <v>0</v>
      </c>
      <c r="R14" s="69">
        <f>Parâmetros!$B$2</f>
        <v>1.06</v>
      </c>
      <c r="S14" s="69">
        <v>0.7</v>
      </c>
      <c r="T14" s="69"/>
      <c r="U14" s="71">
        <f t="shared" ref="U14" si="4">Q14/(R14*S14)</f>
        <v>0</v>
      </c>
      <c r="V14" s="69">
        <v>2.5</v>
      </c>
      <c r="W14" s="69">
        <v>16</v>
      </c>
      <c r="X14" s="69" t="s">
        <v>33</v>
      </c>
    </row>
    <row r="15" spans="1:24" ht="32.4" customHeight="1" x14ac:dyDescent="0.25">
      <c r="A15" s="77"/>
      <c r="B15" s="70"/>
      <c r="C15" s="36"/>
      <c r="D15" s="37"/>
      <c r="E15" s="37"/>
      <c r="F15" s="36"/>
      <c r="G15" s="36"/>
      <c r="H15" s="36"/>
      <c r="I15" s="36"/>
      <c r="J15" s="36"/>
      <c r="K15" s="36"/>
      <c r="L15" s="36">
        <f t="shared" si="0"/>
        <v>0</v>
      </c>
      <c r="M15" s="36"/>
      <c r="N15" s="36"/>
      <c r="O15" s="36"/>
      <c r="P15" s="70"/>
      <c r="Q15" s="72"/>
      <c r="R15" s="70"/>
      <c r="S15" s="70"/>
      <c r="T15" s="70"/>
      <c r="U15" s="72"/>
      <c r="V15" s="70"/>
      <c r="W15" s="70"/>
      <c r="X15" s="70"/>
    </row>
    <row r="16" spans="1:24" ht="32.4" customHeight="1" x14ac:dyDescent="0.25">
      <c r="A16" s="2">
        <v>9</v>
      </c>
      <c r="B16" s="1"/>
      <c r="C16" s="1"/>
      <c r="D16" s="19"/>
      <c r="E16" s="19"/>
      <c r="F16" s="1"/>
      <c r="G16" s="1"/>
      <c r="H16" s="1"/>
      <c r="I16" s="7"/>
      <c r="J16" s="1"/>
      <c r="K16" s="1"/>
      <c r="L16" s="1"/>
      <c r="M16" s="1">
        <v>1</v>
      </c>
      <c r="N16" s="1"/>
      <c r="O16" s="1">
        <f>N16*M16</f>
        <v>0</v>
      </c>
      <c r="P16" s="35">
        <f>O16+L16</f>
        <v>0</v>
      </c>
      <c r="Q16" s="34">
        <f>P16/Parâmetros!B1</f>
        <v>0</v>
      </c>
      <c r="R16" s="7">
        <f>Parâmetros!$B$2</f>
        <v>1.06</v>
      </c>
      <c r="S16" s="7">
        <v>1</v>
      </c>
      <c r="T16" s="7"/>
      <c r="U16" s="34">
        <f>Q16/(R16*S16)</f>
        <v>0</v>
      </c>
      <c r="V16" s="7">
        <v>10</v>
      </c>
      <c r="W16" s="7">
        <v>40</v>
      </c>
      <c r="X16" s="7" t="s">
        <v>34</v>
      </c>
    </row>
    <row r="17" spans="1:24" s="30" customFormat="1" ht="32.4" customHeight="1" x14ac:dyDescent="0.25">
      <c r="A17" s="65">
        <v>10</v>
      </c>
      <c r="B17" s="63"/>
      <c r="C17" s="29"/>
      <c r="D17" s="28"/>
      <c r="E17" s="28"/>
      <c r="F17" s="29"/>
      <c r="G17" s="28"/>
      <c r="H17" s="29">
        <f>G17*F17</f>
        <v>0</v>
      </c>
      <c r="I17" s="63">
        <f>SUM(H17:H23)</f>
        <v>0</v>
      </c>
      <c r="J17" s="29"/>
      <c r="K17" s="29"/>
      <c r="L17" s="29"/>
      <c r="M17" s="29"/>
      <c r="N17" s="29"/>
      <c r="O17" s="29"/>
      <c r="P17" s="63"/>
      <c r="Q17" s="67">
        <f>I17/Parâmetros!$B$1</f>
        <v>0</v>
      </c>
      <c r="R17" s="63">
        <f>Parâmetros!$B$2</f>
        <v>1.06</v>
      </c>
      <c r="S17" s="63">
        <v>0.7</v>
      </c>
      <c r="T17" s="63"/>
      <c r="U17" s="67">
        <f>Q17/(R17*S17)</f>
        <v>0</v>
      </c>
      <c r="V17" s="63">
        <v>1.5</v>
      </c>
      <c r="W17" s="63">
        <v>10</v>
      </c>
      <c r="X17" s="63" t="s">
        <v>32</v>
      </c>
    </row>
    <row r="18" spans="1:24" s="30" customFormat="1" ht="32.4" customHeight="1" x14ac:dyDescent="0.25">
      <c r="A18" s="74"/>
      <c r="B18" s="73"/>
      <c r="C18" s="29"/>
      <c r="D18" s="28"/>
      <c r="E18" s="28"/>
      <c r="F18" s="29"/>
      <c r="G18" s="28"/>
      <c r="H18" s="29">
        <f t="shared" ref="H18:H28" si="5">G18*F18</f>
        <v>0</v>
      </c>
      <c r="I18" s="73"/>
      <c r="J18" s="29"/>
      <c r="K18" s="29"/>
      <c r="L18" s="29"/>
      <c r="M18" s="29"/>
      <c r="N18" s="29"/>
      <c r="O18" s="29"/>
      <c r="P18" s="73"/>
      <c r="Q18" s="75"/>
      <c r="R18" s="73"/>
      <c r="S18" s="73"/>
      <c r="T18" s="73"/>
      <c r="U18" s="75"/>
      <c r="V18" s="73"/>
      <c r="W18" s="73"/>
      <c r="X18" s="73"/>
    </row>
    <row r="19" spans="1:24" s="30" customFormat="1" ht="32.4" customHeight="1" x14ac:dyDescent="0.25">
      <c r="A19" s="74"/>
      <c r="B19" s="73"/>
      <c r="C19" s="29"/>
      <c r="D19" s="28"/>
      <c r="E19" s="28"/>
      <c r="F19" s="29"/>
      <c r="G19" s="28"/>
      <c r="H19" s="29">
        <f t="shared" si="5"/>
        <v>0</v>
      </c>
      <c r="I19" s="73"/>
      <c r="J19" s="29"/>
      <c r="K19" s="29"/>
      <c r="L19" s="29"/>
      <c r="M19" s="29"/>
      <c r="N19" s="29"/>
      <c r="O19" s="29"/>
      <c r="P19" s="73"/>
      <c r="Q19" s="75"/>
      <c r="R19" s="73"/>
      <c r="S19" s="73"/>
      <c r="T19" s="73"/>
      <c r="U19" s="75"/>
      <c r="V19" s="73"/>
      <c r="W19" s="73"/>
      <c r="X19" s="73"/>
    </row>
    <row r="20" spans="1:24" s="30" customFormat="1" ht="32.4" customHeight="1" x14ac:dyDescent="0.25">
      <c r="A20" s="74"/>
      <c r="B20" s="73"/>
      <c r="C20" s="29"/>
      <c r="D20" s="28"/>
      <c r="E20" s="28"/>
      <c r="F20" s="29"/>
      <c r="G20" s="28"/>
      <c r="H20" s="29">
        <f t="shared" si="5"/>
        <v>0</v>
      </c>
      <c r="I20" s="73"/>
      <c r="J20" s="29"/>
      <c r="K20" s="29"/>
      <c r="L20" s="29"/>
      <c r="M20" s="29"/>
      <c r="N20" s="29"/>
      <c r="O20" s="29"/>
      <c r="P20" s="73"/>
      <c r="Q20" s="75"/>
      <c r="R20" s="73"/>
      <c r="S20" s="73"/>
      <c r="T20" s="73"/>
      <c r="U20" s="75"/>
      <c r="V20" s="73"/>
      <c r="W20" s="73"/>
      <c r="X20" s="73"/>
    </row>
    <row r="21" spans="1:24" s="30" customFormat="1" ht="32.4" customHeight="1" x14ac:dyDescent="0.25">
      <c r="A21" s="74"/>
      <c r="B21" s="73"/>
      <c r="C21" s="29"/>
      <c r="D21" s="28"/>
      <c r="E21" s="28"/>
      <c r="F21" s="29"/>
      <c r="G21" s="28"/>
      <c r="H21" s="29">
        <f t="shared" si="5"/>
        <v>0</v>
      </c>
      <c r="I21" s="73"/>
      <c r="J21" s="29"/>
      <c r="K21" s="29"/>
      <c r="L21" s="29"/>
      <c r="M21" s="29"/>
      <c r="N21" s="29"/>
      <c r="O21" s="29"/>
      <c r="P21" s="73"/>
      <c r="Q21" s="75"/>
      <c r="R21" s="73"/>
      <c r="S21" s="73"/>
      <c r="T21" s="73"/>
      <c r="U21" s="75"/>
      <c r="V21" s="73"/>
      <c r="W21" s="73"/>
      <c r="X21" s="73"/>
    </row>
    <row r="22" spans="1:24" s="30" customFormat="1" ht="32.4" customHeight="1" x14ac:dyDescent="0.25">
      <c r="A22" s="74"/>
      <c r="B22" s="73"/>
      <c r="C22" s="29"/>
      <c r="D22" s="28"/>
      <c r="E22" s="28"/>
      <c r="F22" s="29"/>
      <c r="G22" s="28"/>
      <c r="H22" s="29">
        <f t="shared" si="5"/>
        <v>0</v>
      </c>
      <c r="I22" s="73"/>
      <c r="J22" s="29"/>
      <c r="K22" s="29"/>
      <c r="L22" s="29"/>
      <c r="M22" s="29"/>
      <c r="N22" s="29"/>
      <c r="O22" s="29"/>
      <c r="P22" s="73"/>
      <c r="Q22" s="75"/>
      <c r="R22" s="73"/>
      <c r="S22" s="73"/>
      <c r="T22" s="73"/>
      <c r="U22" s="75"/>
      <c r="V22" s="73"/>
      <c r="W22" s="73"/>
      <c r="X22" s="73"/>
    </row>
    <row r="23" spans="1:24" s="30" customFormat="1" ht="32.4" customHeight="1" x14ac:dyDescent="0.25">
      <c r="A23" s="66"/>
      <c r="B23" s="64"/>
      <c r="C23" s="29"/>
      <c r="D23" s="28"/>
      <c r="E23" s="28"/>
      <c r="F23" s="29"/>
      <c r="G23" s="28"/>
      <c r="H23" s="29">
        <f t="shared" si="5"/>
        <v>0</v>
      </c>
      <c r="I23" s="64"/>
      <c r="J23" s="29"/>
      <c r="K23" s="29"/>
      <c r="L23" s="29"/>
      <c r="M23" s="29"/>
      <c r="N23" s="29"/>
      <c r="O23" s="29"/>
      <c r="P23" s="64"/>
      <c r="Q23" s="68"/>
      <c r="R23" s="64"/>
      <c r="S23" s="64"/>
      <c r="T23" s="64"/>
      <c r="U23" s="68"/>
      <c r="V23" s="64"/>
      <c r="W23" s="64"/>
      <c r="X23" s="64"/>
    </row>
    <row r="24" spans="1:24" ht="32.4" customHeight="1" x14ac:dyDescent="0.25">
      <c r="A24" s="56">
        <v>11</v>
      </c>
      <c r="B24" s="53"/>
      <c r="C24" s="1"/>
      <c r="D24" s="1"/>
      <c r="E24" s="1"/>
      <c r="F24" s="1"/>
      <c r="G24" s="1"/>
      <c r="H24" s="1">
        <f t="shared" si="5"/>
        <v>0</v>
      </c>
      <c r="I24" s="53">
        <f>SUM(H24:H28)</f>
        <v>0</v>
      </c>
      <c r="J24" s="1"/>
      <c r="K24" s="1"/>
      <c r="L24" s="1"/>
      <c r="M24" s="1"/>
      <c r="N24" s="1"/>
      <c r="O24" s="1"/>
      <c r="P24" s="53"/>
      <c r="Q24" s="59">
        <f>I24/Parâmetros!$B$1</f>
        <v>0</v>
      </c>
      <c r="R24" s="53">
        <f>Parâmetros!$B$2</f>
        <v>1.06</v>
      </c>
      <c r="S24" s="53">
        <v>0.7</v>
      </c>
      <c r="T24" s="53"/>
      <c r="U24" s="59">
        <f>Q24/(R24*S24)</f>
        <v>0</v>
      </c>
      <c r="V24" s="53">
        <v>1.5</v>
      </c>
      <c r="W24" s="53">
        <v>10</v>
      </c>
      <c r="X24" s="53" t="s">
        <v>33</v>
      </c>
    </row>
    <row r="25" spans="1:24" s="30" customFormat="1" ht="32.4" customHeight="1" x14ac:dyDescent="0.25">
      <c r="A25" s="57"/>
      <c r="B25" s="54"/>
      <c r="C25" s="19"/>
      <c r="D25" s="19"/>
      <c r="E25" s="19"/>
      <c r="F25" s="1"/>
      <c r="G25" s="19"/>
      <c r="H25" s="1">
        <f t="shared" si="5"/>
        <v>0</v>
      </c>
      <c r="I25" s="54"/>
      <c r="J25" s="1"/>
      <c r="K25" s="1"/>
      <c r="L25" s="1"/>
      <c r="M25" s="1"/>
      <c r="N25" s="1"/>
      <c r="O25" s="1"/>
      <c r="P25" s="54"/>
      <c r="Q25" s="60"/>
      <c r="R25" s="54"/>
      <c r="S25" s="54"/>
      <c r="T25" s="54"/>
      <c r="U25" s="60"/>
      <c r="V25" s="54"/>
      <c r="W25" s="54"/>
      <c r="X25" s="54"/>
    </row>
    <row r="26" spans="1:24" ht="32.4" customHeight="1" x14ac:dyDescent="0.25">
      <c r="A26" s="57"/>
      <c r="B26" s="54"/>
      <c r="C26" s="1"/>
      <c r="D26" s="1"/>
      <c r="E26" s="1"/>
      <c r="F26" s="1"/>
      <c r="G26" s="1"/>
      <c r="H26" s="1">
        <f t="shared" si="5"/>
        <v>0</v>
      </c>
      <c r="I26" s="54"/>
      <c r="J26" s="1"/>
      <c r="K26" s="1"/>
      <c r="L26" s="1"/>
      <c r="M26" s="1"/>
      <c r="N26" s="1"/>
      <c r="O26" s="1"/>
      <c r="P26" s="54"/>
      <c r="Q26" s="60"/>
      <c r="R26" s="54"/>
      <c r="S26" s="54"/>
      <c r="T26" s="54"/>
      <c r="U26" s="60"/>
      <c r="V26" s="54"/>
      <c r="W26" s="54"/>
      <c r="X26" s="54"/>
    </row>
    <row r="27" spans="1:24" s="30" customFormat="1" ht="32.4" customHeight="1" x14ac:dyDescent="0.25">
      <c r="A27" s="57"/>
      <c r="B27" s="54"/>
      <c r="C27" s="1"/>
      <c r="D27" s="1"/>
      <c r="E27" s="1"/>
      <c r="F27" s="1"/>
      <c r="G27" s="1"/>
      <c r="H27" s="1">
        <f t="shared" si="5"/>
        <v>0</v>
      </c>
      <c r="I27" s="54"/>
      <c r="J27" s="1"/>
      <c r="K27" s="1"/>
      <c r="L27" s="1"/>
      <c r="M27" s="1"/>
      <c r="N27" s="1"/>
      <c r="O27" s="1"/>
      <c r="P27" s="54"/>
      <c r="Q27" s="60"/>
      <c r="R27" s="54"/>
      <c r="S27" s="54"/>
      <c r="T27" s="54"/>
      <c r="U27" s="60"/>
      <c r="V27" s="54"/>
      <c r="W27" s="54"/>
      <c r="X27" s="54"/>
    </row>
    <row r="28" spans="1:24" ht="32.4" customHeight="1" x14ac:dyDescent="0.25">
      <c r="A28" s="58"/>
      <c r="B28" s="55"/>
      <c r="C28" s="1"/>
      <c r="D28" s="1"/>
      <c r="E28" s="1"/>
      <c r="F28" s="1"/>
      <c r="G28" s="1"/>
      <c r="H28" s="1">
        <f t="shared" si="5"/>
        <v>0</v>
      </c>
      <c r="I28" s="55"/>
      <c r="J28" s="1"/>
      <c r="K28" s="1"/>
      <c r="L28" s="1"/>
      <c r="M28" s="1"/>
      <c r="N28" s="1"/>
      <c r="O28" s="1"/>
      <c r="P28" s="55"/>
      <c r="Q28" s="61"/>
      <c r="R28" s="55"/>
      <c r="S28" s="55"/>
      <c r="T28" s="55"/>
      <c r="U28" s="61"/>
      <c r="V28" s="55"/>
      <c r="W28" s="55"/>
      <c r="X28" s="55"/>
    </row>
    <row r="29" spans="1:24" ht="32.4" customHeight="1" x14ac:dyDescent="0.25">
      <c r="A29" s="39">
        <v>12</v>
      </c>
      <c r="B29" s="7"/>
      <c r="C29" s="1"/>
      <c r="D29" s="1"/>
      <c r="E29" s="1"/>
      <c r="F29" s="1"/>
      <c r="G29" s="1"/>
      <c r="H29" s="1">
        <f t="shared" ref="H29" si="6">G29*F29</f>
        <v>0</v>
      </c>
      <c r="I29" s="7">
        <f>SUM(H29:H29)</f>
        <v>0</v>
      </c>
      <c r="J29" s="1"/>
      <c r="K29" s="1"/>
      <c r="L29" s="1"/>
      <c r="M29" s="1"/>
      <c r="N29" s="1"/>
      <c r="O29" s="1"/>
      <c r="P29" s="7"/>
      <c r="Q29" s="34">
        <f>I29/Parâmetros!$B$1</f>
        <v>0</v>
      </c>
      <c r="R29" s="7">
        <f>Parâmetros!$B$2</f>
        <v>1.06</v>
      </c>
      <c r="S29" s="7">
        <v>1</v>
      </c>
      <c r="T29" s="7"/>
      <c r="U29" s="34">
        <f>Q29/(R29*S29)</f>
        <v>0</v>
      </c>
      <c r="V29" s="7">
        <v>1.5</v>
      </c>
      <c r="W29" s="7">
        <v>10</v>
      </c>
      <c r="X29" s="7" t="s">
        <v>33</v>
      </c>
    </row>
    <row r="30" spans="1:24" x14ac:dyDescent="0.25">
      <c r="A30" s="2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33"/>
      <c r="V30" s="4"/>
      <c r="W30" s="4"/>
      <c r="X30" s="4"/>
    </row>
    <row r="31" spans="1:24" ht="15" customHeight="1" x14ac:dyDescent="0.25">
      <c r="A31" s="2"/>
      <c r="B31" s="1"/>
      <c r="C31" s="32" t="s">
        <v>15</v>
      </c>
      <c r="D31" s="1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f t="shared" ref="P31" si="7">SUM(P4:P28)</f>
        <v>7900</v>
      </c>
      <c r="Q31" s="19">
        <f>SUM(Q4:Q29)</f>
        <v>35.909090909090914</v>
      </c>
      <c r="R31" s="19"/>
      <c r="S31" s="40"/>
      <c r="T31" s="19"/>
      <c r="U31" s="19">
        <f>SUM(U4:U29)</f>
        <v>41.043861798578781</v>
      </c>
      <c r="V31" s="41"/>
      <c r="W31" s="1"/>
      <c r="X31" s="1"/>
    </row>
    <row r="32" spans="1:24" ht="15.6" x14ac:dyDescent="0.25">
      <c r="A32" s="2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2" t="s">
        <v>35</v>
      </c>
      <c r="U32" s="1">
        <f>U31*Parâmetros!B1</f>
        <v>9029.6495956873314</v>
      </c>
      <c r="V32" s="4"/>
      <c r="W32" s="4"/>
      <c r="X32" s="4"/>
    </row>
    <row r="33" spans="1:24" x14ac:dyDescent="0.25">
      <c r="A33" s="2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5">
      <c r="A34" s="2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5">
      <c r="A35" s="2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5">
      <c r="A36" s="2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5">
      <c r="A37" s="2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5">
      <c r="A38" s="2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</sheetData>
  <mergeCells count="70">
    <mergeCell ref="V14:V15"/>
    <mergeCell ref="W14:W15"/>
    <mergeCell ref="U17:U23"/>
    <mergeCell ref="X14:X15"/>
    <mergeCell ref="W24:W28"/>
    <mergeCell ref="X24:X28"/>
    <mergeCell ref="V17:V23"/>
    <mergeCell ref="W17:W23"/>
    <mergeCell ref="X17:X23"/>
    <mergeCell ref="R24:R28"/>
    <mergeCell ref="S24:S28"/>
    <mergeCell ref="T24:T28"/>
    <mergeCell ref="U24:U28"/>
    <mergeCell ref="V24:V28"/>
    <mergeCell ref="B24:B28"/>
    <mergeCell ref="A24:A28"/>
    <mergeCell ref="I24:I28"/>
    <mergeCell ref="P24:P28"/>
    <mergeCell ref="Q24:Q28"/>
    <mergeCell ref="S14:S15"/>
    <mergeCell ref="T14:T15"/>
    <mergeCell ref="U14:U15"/>
    <mergeCell ref="T17:T23"/>
    <mergeCell ref="A17:A23"/>
    <mergeCell ref="I17:I23"/>
    <mergeCell ref="B17:B23"/>
    <mergeCell ref="Q17:Q23"/>
    <mergeCell ref="P17:P23"/>
    <mergeCell ref="R17:R23"/>
    <mergeCell ref="B14:B15"/>
    <mergeCell ref="A14:A15"/>
    <mergeCell ref="P14:P15"/>
    <mergeCell ref="Q14:Q15"/>
    <mergeCell ref="R14:R15"/>
    <mergeCell ref="S17:S23"/>
    <mergeCell ref="V11:V12"/>
    <mergeCell ref="W11:W12"/>
    <mergeCell ref="X11:X12"/>
    <mergeCell ref="A11:A12"/>
    <mergeCell ref="B11:B12"/>
    <mergeCell ref="P11:P12"/>
    <mergeCell ref="Q11:Q12"/>
    <mergeCell ref="R11:R12"/>
    <mergeCell ref="U11:U12"/>
    <mergeCell ref="S11:S12"/>
    <mergeCell ref="T11:T12"/>
    <mergeCell ref="W8:W10"/>
    <mergeCell ref="X8:X10"/>
    <mergeCell ref="R2:R3"/>
    <mergeCell ref="S2:S3"/>
    <mergeCell ref="T2:T3"/>
    <mergeCell ref="U2:U3"/>
    <mergeCell ref="W2:W3"/>
    <mergeCell ref="X2:X3"/>
    <mergeCell ref="Q2:Q3"/>
    <mergeCell ref="V2:V3"/>
    <mergeCell ref="S8:S10"/>
    <mergeCell ref="T8:T10"/>
    <mergeCell ref="A8:A10"/>
    <mergeCell ref="B8:B10"/>
    <mergeCell ref="P8:P10"/>
    <mergeCell ref="Q8:Q10"/>
    <mergeCell ref="U8:U10"/>
    <mergeCell ref="R8:R10"/>
    <mergeCell ref="V8:V10"/>
    <mergeCell ref="F1:I2"/>
    <mergeCell ref="J1:P1"/>
    <mergeCell ref="J2:L2"/>
    <mergeCell ref="M2:O2"/>
    <mergeCell ref="P2:P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E21"/>
  <sheetViews>
    <sheetView tabSelected="1" zoomScale="85" zoomScaleNormal="85" workbookViewId="0">
      <selection activeCell="C9" sqref="A1:C9"/>
    </sheetView>
  </sheetViews>
  <sheetFormatPr defaultRowHeight="13.2" x14ac:dyDescent="0.25"/>
  <cols>
    <col min="1" max="1" width="24.88671875" customWidth="1"/>
    <col min="2" max="2" width="29.33203125" customWidth="1"/>
    <col min="3" max="3" width="30.21875" customWidth="1"/>
    <col min="6" max="7" width="21.5546875" customWidth="1"/>
  </cols>
  <sheetData>
    <row r="1" spans="1:5" ht="15.6" x14ac:dyDescent="0.25">
      <c r="A1" s="81" t="s">
        <v>54</v>
      </c>
      <c r="B1" s="81" t="s">
        <v>56</v>
      </c>
      <c r="C1" s="81" t="s">
        <v>57</v>
      </c>
      <c r="D1" s="78"/>
      <c r="E1" s="78"/>
    </row>
    <row r="2" spans="1:5" ht="39.6" x14ac:dyDescent="0.25">
      <c r="A2" s="79" t="s">
        <v>55</v>
      </c>
      <c r="B2" s="79" t="s">
        <v>62</v>
      </c>
      <c r="C2" s="80" t="s">
        <v>58</v>
      </c>
      <c r="D2" s="78"/>
      <c r="E2" s="78"/>
    </row>
    <row r="3" spans="1:5" ht="26.4" x14ac:dyDescent="0.25">
      <c r="A3" s="79" t="s">
        <v>59</v>
      </c>
      <c r="B3" s="79" t="s">
        <v>61</v>
      </c>
      <c r="C3" s="80" t="s">
        <v>60</v>
      </c>
      <c r="D3" s="78"/>
      <c r="E3" s="78"/>
    </row>
    <row r="4" spans="1:5" ht="79.2" x14ac:dyDescent="0.25">
      <c r="A4" s="79" t="s">
        <v>63</v>
      </c>
      <c r="B4" s="79" t="s">
        <v>64</v>
      </c>
      <c r="C4" s="82" t="s">
        <v>65</v>
      </c>
      <c r="D4" s="78"/>
      <c r="E4" s="78"/>
    </row>
    <row r="5" spans="1:5" ht="39.6" x14ac:dyDescent="0.25">
      <c r="A5" s="79" t="s">
        <v>68</v>
      </c>
      <c r="B5" s="79" t="s">
        <v>66</v>
      </c>
      <c r="C5" s="82" t="s">
        <v>67</v>
      </c>
      <c r="D5" s="78"/>
      <c r="E5" s="78"/>
    </row>
    <row r="6" spans="1:5" ht="39.6" x14ac:dyDescent="0.25">
      <c r="A6" s="79" t="s">
        <v>69</v>
      </c>
      <c r="B6" s="79" t="s">
        <v>70</v>
      </c>
      <c r="C6" s="82" t="s">
        <v>71</v>
      </c>
      <c r="D6" s="78"/>
      <c r="E6" s="78"/>
    </row>
    <row r="7" spans="1:5" ht="52.8" x14ac:dyDescent="0.25">
      <c r="A7" s="79" t="s">
        <v>72</v>
      </c>
      <c r="B7" s="79" t="s">
        <v>74</v>
      </c>
      <c r="C7" s="82" t="s">
        <v>73</v>
      </c>
      <c r="D7" s="78"/>
      <c r="E7" s="78"/>
    </row>
    <row r="8" spans="1:5" x14ac:dyDescent="0.25">
      <c r="A8" s="79" t="s">
        <v>75</v>
      </c>
      <c r="B8" s="79" t="s">
        <v>82</v>
      </c>
      <c r="C8" s="80"/>
      <c r="D8" s="78"/>
      <c r="E8" s="78"/>
    </row>
    <row r="9" spans="1:5" ht="24.6" customHeight="1" x14ac:dyDescent="0.25">
      <c r="A9" s="79"/>
      <c r="B9" s="83"/>
      <c r="C9" s="80"/>
      <c r="D9" s="78"/>
      <c r="E9" s="78"/>
    </row>
    <row r="10" spans="1:5" ht="24.6" customHeight="1" x14ac:dyDescent="0.25">
      <c r="A10" s="78"/>
      <c r="B10" s="78"/>
      <c r="C10" s="78"/>
      <c r="D10" s="78"/>
      <c r="E10" s="78"/>
    </row>
    <row r="11" spans="1:5" x14ac:dyDescent="0.25">
      <c r="A11" s="78"/>
      <c r="B11" s="78"/>
      <c r="C11" s="78"/>
      <c r="D11" s="78"/>
      <c r="E11" s="78"/>
    </row>
    <row r="12" spans="1:5" x14ac:dyDescent="0.25">
      <c r="A12" s="78"/>
      <c r="B12" s="78"/>
      <c r="C12" s="78"/>
      <c r="D12" s="78"/>
      <c r="E12" s="78"/>
    </row>
    <row r="13" spans="1:5" x14ac:dyDescent="0.25">
      <c r="A13" s="78"/>
      <c r="B13" s="78"/>
      <c r="C13" s="78"/>
      <c r="D13" s="78"/>
      <c r="E13" s="78"/>
    </row>
    <row r="14" spans="1:5" ht="15.6" x14ac:dyDescent="0.25">
      <c r="A14" s="81" t="s">
        <v>76</v>
      </c>
      <c r="B14" s="81" t="s">
        <v>37</v>
      </c>
      <c r="C14" s="78"/>
      <c r="D14" s="78"/>
      <c r="E14" s="78"/>
    </row>
    <row r="15" spans="1:5" x14ac:dyDescent="0.25">
      <c r="A15" s="79" t="s">
        <v>77</v>
      </c>
      <c r="B15" s="80">
        <v>300</v>
      </c>
    </row>
    <row r="16" spans="1:5" x14ac:dyDescent="0.25">
      <c r="A16" s="79" t="s">
        <v>78</v>
      </c>
      <c r="B16" s="80">
        <v>1000</v>
      </c>
    </row>
    <row r="17" spans="1:2" x14ac:dyDescent="0.25">
      <c r="A17" s="79" t="s">
        <v>79</v>
      </c>
      <c r="B17" s="80">
        <v>80</v>
      </c>
    </row>
    <row r="18" spans="1:2" x14ac:dyDescent="0.25">
      <c r="A18" s="79" t="s">
        <v>80</v>
      </c>
      <c r="B18" s="80">
        <v>500</v>
      </c>
    </row>
    <row r="19" spans="1:2" x14ac:dyDescent="0.25">
      <c r="A19" s="79" t="s">
        <v>81</v>
      </c>
      <c r="B19" s="80">
        <v>100</v>
      </c>
    </row>
    <row r="21" spans="1:2" x14ac:dyDescent="0.25">
      <c r="A21" s="79" t="s">
        <v>42</v>
      </c>
      <c r="B21" s="80">
        <f>SUM(B15:B19)</f>
        <v>1980</v>
      </c>
    </row>
  </sheetData>
  <hyperlinks>
    <hyperlink ref="C4" r:id="rId1" xr:uid="{F46712CA-43A2-46FD-A796-763BEF2C7A93}"/>
    <hyperlink ref="C5" r:id="rId2" xr:uid="{6C62D24E-D37B-4A7E-BE62-AC15AF946261}"/>
    <hyperlink ref="C6" r:id="rId3" xr:uid="{F4988C85-937B-4CE5-8C95-53BA00A5E86A}"/>
    <hyperlink ref="C7" r:id="rId4" xr:uid="{790F3034-2945-4553-ACD2-8CB7BB3BA80E}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45" t="s">
        <v>37</v>
      </c>
      <c r="C1" s="45" t="s">
        <v>38</v>
      </c>
      <c r="D1" s="45" t="s">
        <v>39</v>
      </c>
    </row>
    <row r="2" spans="1:4" x14ac:dyDescent="0.25">
      <c r="A2" s="45" t="s">
        <v>36</v>
      </c>
      <c r="B2" s="46">
        <f>SUM('Quadro de cargas'!U17:U29)*Parâmetros!B1</f>
        <v>0</v>
      </c>
      <c r="C2" s="47">
        <v>0.59</v>
      </c>
      <c r="D2" s="46">
        <f>C2*B2</f>
        <v>0</v>
      </c>
    </row>
    <row r="3" spans="1:4" x14ac:dyDescent="0.25">
      <c r="A3" s="45" t="s">
        <v>40</v>
      </c>
      <c r="B3" s="46">
        <f>(SUM('Quadro de cargas'!U6:U16)-'Quadro de cargas'!U16)*Parâmetros!B1</f>
        <v>9029.6495956873314</v>
      </c>
      <c r="C3" s="47">
        <v>0.24</v>
      </c>
      <c r="D3" s="46">
        <f t="shared" ref="D3" si="0">C3*B3</f>
        <v>2167.1159029649593</v>
      </c>
    </row>
    <row r="4" spans="1:4" x14ac:dyDescent="0.25">
      <c r="A4" s="45" t="s">
        <v>41</v>
      </c>
      <c r="B4" s="46">
        <f>SUM('Quadro de cargas'!U4:U5)*Parâmetros!B1</f>
        <v>0</v>
      </c>
      <c r="C4" s="47">
        <v>1</v>
      </c>
      <c r="D4" s="46">
        <f>C4*B4</f>
        <v>0</v>
      </c>
    </row>
    <row r="5" spans="1:4" x14ac:dyDescent="0.25">
      <c r="A5" s="45" t="s">
        <v>44</v>
      </c>
      <c r="B5" s="46">
        <f>'Quadro de cargas'!U16*Parâmetros!B1</f>
        <v>0</v>
      </c>
      <c r="C5" s="47">
        <v>1</v>
      </c>
      <c r="D5" s="46">
        <f>C5*B5</f>
        <v>0</v>
      </c>
    </row>
    <row r="6" spans="1:4" x14ac:dyDescent="0.25">
      <c r="B6" s="43"/>
      <c r="C6" s="42"/>
      <c r="D6" s="43"/>
    </row>
    <row r="7" spans="1:4" x14ac:dyDescent="0.25">
      <c r="B7" s="43"/>
      <c r="C7" s="42"/>
      <c r="D7" s="43"/>
    </row>
    <row r="8" spans="1:4" x14ac:dyDescent="0.25">
      <c r="B8" s="43"/>
      <c r="C8" s="48" t="s">
        <v>42</v>
      </c>
      <c r="D8" s="46">
        <f>SUM(D2:D6)</f>
        <v>2167.1159029649593</v>
      </c>
    </row>
    <row r="9" spans="1:4" x14ac:dyDescent="0.25">
      <c r="C9" s="45" t="s">
        <v>43</v>
      </c>
      <c r="D9" s="49">
        <f>D8/(Parâmetros!B3*SQRT(3))</f>
        <v>3.2925919735314166</v>
      </c>
    </row>
    <row r="10" spans="1:4" x14ac:dyDescent="0.25">
      <c r="C10" s="45" t="s">
        <v>45</v>
      </c>
      <c r="D10" s="49" t="s">
        <v>53</v>
      </c>
    </row>
    <row r="12" spans="1:4" x14ac:dyDescent="0.25">
      <c r="C12" s="45" t="s">
        <v>46</v>
      </c>
      <c r="D12" s="49">
        <v>5.0999999999999996</v>
      </c>
    </row>
    <row r="13" spans="1:4" x14ac:dyDescent="0.25">
      <c r="C13" s="45" t="s">
        <v>47</v>
      </c>
      <c r="D13" s="49">
        <v>4</v>
      </c>
    </row>
    <row r="14" spans="1:4" x14ac:dyDescent="0.25">
      <c r="C14" s="45" t="s">
        <v>48</v>
      </c>
      <c r="D14" s="49">
        <f>3.1415*(D12/2)^2*D13</f>
        <v>81.710414999999998</v>
      </c>
    </row>
    <row r="16" spans="1:4" x14ac:dyDescent="0.25">
      <c r="C16" s="45" t="s">
        <v>49</v>
      </c>
      <c r="D16" s="49">
        <v>1</v>
      </c>
    </row>
    <row r="17" spans="2:4" x14ac:dyDescent="0.25">
      <c r="C17" s="45" t="s">
        <v>50</v>
      </c>
      <c r="D17" s="49">
        <f>3.1415*((D16*25.4)/2)^2</f>
        <v>506.69253500000002</v>
      </c>
    </row>
    <row r="18" spans="2:4" x14ac:dyDescent="0.25">
      <c r="C18" s="45" t="s">
        <v>51</v>
      </c>
      <c r="D18" s="50">
        <f>D14/D17</f>
        <v>0.16126232252464504</v>
      </c>
    </row>
    <row r="23" spans="2:4" x14ac:dyDescent="0.25">
      <c r="B23" s="4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8" customWidth="1"/>
    <col min="4" max="4" width="15" customWidth="1"/>
    <col min="5" max="5" width="28.33203125" customWidth="1"/>
  </cols>
  <sheetData>
    <row r="1" spans="1:8" ht="24.6" customHeight="1" x14ac:dyDescent="0.25">
      <c r="A1" s="17" t="s">
        <v>20</v>
      </c>
      <c r="B1" s="17" t="s">
        <v>26</v>
      </c>
      <c r="C1" s="17" t="s">
        <v>27</v>
      </c>
      <c r="D1" s="16" t="s">
        <v>30</v>
      </c>
      <c r="E1" s="17" t="s">
        <v>28</v>
      </c>
      <c r="F1" s="17"/>
      <c r="G1" s="20"/>
    </row>
    <row r="2" spans="1:8" ht="18" customHeight="1" x14ac:dyDescent="0.25">
      <c r="A2" s="14"/>
      <c r="B2" s="19"/>
      <c r="C2" s="19"/>
      <c r="D2" s="19"/>
      <c r="E2" s="19"/>
      <c r="F2" s="19"/>
      <c r="G2" s="20"/>
    </row>
    <row r="3" spans="1:8" ht="18" customHeight="1" x14ac:dyDescent="0.25">
      <c r="A3" s="14"/>
      <c r="B3" s="19"/>
      <c r="C3" s="19"/>
      <c r="D3" s="19"/>
      <c r="E3" s="19"/>
      <c r="F3" s="19"/>
      <c r="G3" s="20"/>
    </row>
    <row r="4" spans="1:8" ht="18" customHeight="1" x14ac:dyDescent="0.25">
      <c r="A4" s="14"/>
      <c r="B4" s="19"/>
      <c r="C4" s="19"/>
      <c r="D4" s="19"/>
      <c r="E4" s="19"/>
      <c r="F4" s="19"/>
      <c r="G4" s="20"/>
    </row>
    <row r="5" spans="1:8" ht="18" customHeight="1" x14ac:dyDescent="0.25">
      <c r="A5" s="14"/>
      <c r="B5" s="19"/>
      <c r="C5" s="19"/>
      <c r="D5" s="19"/>
      <c r="E5" s="19"/>
      <c r="F5" s="19"/>
      <c r="G5" s="20"/>
    </row>
    <row r="6" spans="1:8" ht="18" customHeight="1" x14ac:dyDescent="0.25">
      <c r="A6" s="14"/>
      <c r="B6" s="19"/>
      <c r="C6" s="19"/>
      <c r="D6" s="19"/>
      <c r="E6" s="19"/>
      <c r="F6" s="19"/>
      <c r="G6" s="20"/>
    </row>
    <row r="7" spans="1:8" ht="18" customHeight="1" x14ac:dyDescent="0.25">
      <c r="A7" s="14"/>
      <c r="B7" s="19"/>
      <c r="C7" s="19"/>
      <c r="D7" s="19"/>
      <c r="E7" s="19"/>
      <c r="F7" s="19"/>
      <c r="G7" s="20"/>
    </row>
    <row r="8" spans="1:8" ht="18" customHeight="1" x14ac:dyDescent="0.25">
      <c r="A8" s="14"/>
      <c r="B8" s="21"/>
      <c r="C8" s="19"/>
      <c r="D8" s="19"/>
      <c r="E8" s="19"/>
      <c r="F8" s="19"/>
      <c r="G8" s="20"/>
    </row>
    <row r="9" spans="1:8" ht="18" customHeight="1" x14ac:dyDescent="0.25">
      <c r="A9" s="22"/>
      <c r="B9" s="21"/>
      <c r="C9" s="21"/>
      <c r="D9" s="21"/>
      <c r="E9" s="19"/>
      <c r="F9" s="21"/>
      <c r="G9" s="20"/>
    </row>
    <row r="10" spans="1:8" ht="18" customHeight="1" x14ac:dyDescent="0.25">
      <c r="A10" s="22"/>
      <c r="B10" s="21"/>
      <c r="C10" s="21"/>
      <c r="D10" s="21"/>
      <c r="E10" s="19"/>
      <c r="F10" s="21"/>
      <c r="G10" s="20"/>
    </row>
    <row r="11" spans="1:8" ht="18" customHeight="1" x14ac:dyDescent="0.25">
      <c r="A11" s="22"/>
      <c r="B11" s="21"/>
      <c r="C11" s="21"/>
      <c r="D11" s="21"/>
      <c r="E11" s="21"/>
      <c r="F11" s="21"/>
      <c r="G11" s="20"/>
    </row>
    <row r="12" spans="1:8" ht="18" customHeight="1" x14ac:dyDescent="0.25">
      <c r="A12" s="22"/>
      <c r="B12" s="21"/>
      <c r="C12" s="21"/>
      <c r="D12" s="21"/>
      <c r="E12" s="21"/>
      <c r="F12" s="21"/>
      <c r="G12" s="20"/>
    </row>
    <row r="13" spans="1:8" x14ac:dyDescent="0.25">
      <c r="A13" s="22"/>
      <c r="B13" s="21"/>
      <c r="C13" s="21"/>
      <c r="D13" s="21"/>
      <c r="E13" s="21"/>
      <c r="F13" s="21"/>
      <c r="G13" s="23"/>
      <c r="H13" s="23"/>
    </row>
    <row r="14" spans="1:8" x14ac:dyDescent="0.25">
      <c r="A14" s="20"/>
      <c r="B14" s="23"/>
      <c r="C14" s="23"/>
      <c r="D14" s="20"/>
      <c r="E14" s="20"/>
      <c r="F14" s="20"/>
      <c r="G14" s="20"/>
    </row>
    <row r="15" spans="1:8" x14ac:dyDescent="0.25">
      <c r="A15" s="20"/>
      <c r="B15" s="23"/>
      <c r="C15" s="23"/>
      <c r="D15" s="20"/>
      <c r="E15" s="20"/>
      <c r="F15" s="20"/>
      <c r="G15" s="20"/>
    </row>
    <row r="16" spans="1:8" x14ac:dyDescent="0.25">
      <c r="A16" s="20"/>
      <c r="B16" s="23"/>
      <c r="C16" s="23"/>
      <c r="D16" s="20"/>
      <c r="E16" s="20"/>
      <c r="F16" s="20"/>
      <c r="G16" s="20"/>
    </row>
    <row r="17" spans="1:7" x14ac:dyDescent="0.25">
      <c r="A17" s="20"/>
      <c r="B17" s="23"/>
      <c r="C17" s="23"/>
      <c r="D17" s="20"/>
      <c r="E17" s="20"/>
      <c r="F17" s="20"/>
      <c r="G17" s="20"/>
    </row>
    <row r="18" spans="1:7" x14ac:dyDescent="0.25">
      <c r="A18" s="20"/>
      <c r="B18" s="23"/>
      <c r="C18" s="23"/>
      <c r="D18" s="20"/>
      <c r="E18" s="20"/>
      <c r="F18" s="20"/>
      <c r="G18" s="20"/>
    </row>
    <row r="19" spans="1:7" x14ac:dyDescent="0.25">
      <c r="A19" s="20"/>
      <c r="B19" s="23"/>
      <c r="C19" s="23"/>
      <c r="D19" s="20"/>
      <c r="E19" s="20"/>
      <c r="F19" s="20"/>
      <c r="G19" s="20"/>
    </row>
    <row r="20" spans="1:7" x14ac:dyDescent="0.25">
      <c r="A20" s="20"/>
      <c r="B20" s="23"/>
      <c r="C20" s="23"/>
      <c r="D20" s="20"/>
      <c r="E20" s="20"/>
      <c r="F20" s="20"/>
      <c r="G20" s="20"/>
    </row>
    <row r="21" spans="1:7" x14ac:dyDescent="0.25">
      <c r="A21" s="20"/>
      <c r="B21" s="23"/>
      <c r="C21" s="23"/>
      <c r="D21" s="20"/>
      <c r="E21" s="20"/>
      <c r="F21" s="20"/>
      <c r="G21" s="20"/>
    </row>
    <row r="22" spans="1:7" x14ac:dyDescent="0.25">
      <c r="A22" s="20"/>
      <c r="B22" s="23"/>
      <c r="C22" s="23"/>
      <c r="D22" s="20"/>
      <c r="E22" s="20"/>
      <c r="F22" s="20"/>
      <c r="G22" s="20"/>
    </row>
    <row r="23" spans="1:7" x14ac:dyDescent="0.25">
      <c r="A23" s="20"/>
      <c r="B23" s="23"/>
      <c r="C23" s="23"/>
      <c r="D23" s="20"/>
      <c r="E23" s="20"/>
      <c r="F23" s="20"/>
      <c r="G23" s="20"/>
    </row>
    <row r="24" spans="1:7" x14ac:dyDescent="0.25">
      <c r="A24" s="20"/>
      <c r="B24" s="23"/>
      <c r="C24" s="23"/>
      <c r="D24" s="20"/>
      <c r="E24" s="20"/>
      <c r="F24" s="20"/>
      <c r="G24" s="20"/>
    </row>
    <row r="25" spans="1:7" x14ac:dyDescent="0.25">
      <c r="A25" s="20"/>
      <c r="B25" s="23"/>
      <c r="C25" s="23"/>
      <c r="D25" s="20"/>
      <c r="E25" s="20"/>
      <c r="F25" s="20"/>
      <c r="G25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7" t="s">
        <v>29</v>
      </c>
      <c r="B1">
        <v>220</v>
      </c>
    </row>
    <row r="2" spans="1:2" x14ac:dyDescent="0.25">
      <c r="A2" s="17" t="s">
        <v>16</v>
      </c>
      <c r="B2">
        <v>1.06</v>
      </c>
    </row>
    <row r="3" spans="1:2" x14ac:dyDescent="0.25">
      <c r="A3" s="17" t="s">
        <v>52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G25"/>
  <sheetViews>
    <sheetView workbookViewId="0">
      <selection activeCell="G25" sqref="G25"/>
    </sheetView>
  </sheetViews>
  <sheetFormatPr defaultRowHeight="13.2" x14ac:dyDescent="0.25"/>
  <sheetData>
    <row r="25" spans="7:7" x14ac:dyDescent="0.25">
      <c r="G25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2023-11-04T17:43:54Z</cp:lastPrinted>
  <dcterms:created xsi:type="dcterms:W3CDTF">2020-09-02T09:03:07Z</dcterms:created>
  <dcterms:modified xsi:type="dcterms:W3CDTF">2023-11-04T17:48:05Z</dcterms:modified>
  <dc:language>pt-BR</dc:language>
</cp:coreProperties>
</file>