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nna Brizola\Downloads\"/>
    </mc:Choice>
  </mc:AlternateContent>
  <xr:revisionPtr revIDLastSave="0" documentId="13_ncr:1_{AE36D925-6FE6-4BC3-AE05-3F7F5F7AE409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exerc 1" sheetId="7" r:id="rId1"/>
    <sheet name="exerc 2" sheetId="8" r:id="rId2"/>
    <sheet name="exerc 3" sheetId="9" r:id="rId3"/>
    <sheet name="exerc 4" sheetId="10" r:id="rId4"/>
    <sheet name="exerc 5" sheetId="11" r:id="rId5"/>
    <sheet name="exerc 6" sheetId="12" r:id="rId6"/>
    <sheet name="exerc 7" sheetId="13" r:id="rId7"/>
  </sheets>
  <calcPr calcId="191029"/>
</workbook>
</file>

<file path=xl/calcChain.xml><?xml version="1.0" encoding="utf-8"?>
<calcChain xmlns="http://schemas.openxmlformats.org/spreadsheetml/2006/main">
  <c r="D5" i="12" l="1"/>
  <c r="D6" i="12"/>
  <c r="D7" i="12"/>
  <c r="D8" i="12"/>
  <c r="D4" i="12"/>
  <c r="E8" i="11" l="1"/>
  <c r="E6" i="11"/>
  <c r="E5" i="11"/>
  <c r="E4" i="11"/>
  <c r="E12" i="10"/>
  <c r="E11" i="10"/>
  <c r="E9" i="10"/>
  <c r="E10" i="10"/>
  <c r="E7" i="10"/>
  <c r="E6" i="10"/>
  <c r="E5" i="10"/>
  <c r="E4" i="10"/>
  <c r="E7" i="9" l="1"/>
  <c r="E8" i="9"/>
  <c r="E9" i="9"/>
  <c r="E10" i="9"/>
  <c r="E11" i="9"/>
  <c r="E12" i="9"/>
  <c r="E6" i="9"/>
  <c r="D7" i="9"/>
  <c r="D8" i="9"/>
  <c r="D9" i="9"/>
  <c r="D10" i="9"/>
  <c r="D11" i="9"/>
  <c r="D12" i="9"/>
  <c r="D6" i="9"/>
  <c r="H5" i="8"/>
  <c r="G9" i="8"/>
  <c r="G7" i="8"/>
  <c r="G12" i="8"/>
  <c r="G6" i="8"/>
  <c r="G8" i="8"/>
  <c r="G10" i="8"/>
  <c r="G11" i="8"/>
  <c r="G5" i="8"/>
  <c r="F6" i="8"/>
  <c r="H6" i="8" s="1"/>
  <c r="F7" i="8"/>
  <c r="H7" i="8" s="1"/>
  <c r="F8" i="8"/>
  <c r="H8" i="8" s="1"/>
  <c r="F9" i="8"/>
  <c r="H9" i="8" s="1"/>
  <c r="F10" i="8"/>
  <c r="H10" i="8" s="1"/>
  <c r="F11" i="8"/>
  <c r="H11" i="8" s="1"/>
  <c r="F12" i="8"/>
  <c r="H12" i="8" s="1"/>
  <c r="F5" i="8"/>
  <c r="G17" i="7"/>
  <c r="F17" i="7"/>
  <c r="E17" i="7"/>
  <c r="D17" i="7"/>
  <c r="C17" i="7"/>
  <c r="B17" i="7"/>
  <c r="C15" i="7"/>
  <c r="G15" i="7"/>
  <c r="F15" i="7"/>
  <c r="E15" i="7"/>
  <c r="D15" i="7"/>
  <c r="B15" i="7"/>
</calcChain>
</file>

<file path=xl/sharedStrings.xml><?xml version="1.0" encoding="utf-8"?>
<sst xmlns="http://schemas.openxmlformats.org/spreadsheetml/2006/main" count="132" uniqueCount="102">
  <si>
    <t>CONTAS A PAGAR</t>
  </si>
  <si>
    <t>SALÁRIO</t>
  </si>
  <si>
    <t>JANEIRO</t>
  </si>
  <si>
    <t>FEVEREIRO</t>
  </si>
  <si>
    <t>MARÇO</t>
  </si>
  <si>
    <t>ABRIL</t>
  </si>
  <si>
    <t>MAIO</t>
  </si>
  <si>
    <t>JUNHO</t>
  </si>
  <si>
    <t>CONTAS</t>
  </si>
  <si>
    <t>ÁGUA</t>
  </si>
  <si>
    <t>LUZ</t>
  </si>
  <si>
    <t>ESCOLA</t>
  </si>
  <si>
    <t>IPTU</t>
  </si>
  <si>
    <t>IPVA</t>
  </si>
  <si>
    <t>SHOPPING</t>
  </si>
  <si>
    <t>ACADEMIA</t>
  </si>
  <si>
    <t>Nº</t>
  </si>
  <si>
    <t>NOME</t>
  </si>
  <si>
    <t>SALÁRIO BRUTO</t>
  </si>
  <si>
    <t>INSS</t>
  </si>
  <si>
    <t>GRATIFICAÇÃO</t>
  </si>
  <si>
    <t>INSS R$</t>
  </si>
  <si>
    <t>SALÁRIO LÍQUIDO</t>
  </si>
  <si>
    <t>GRATIFICAÇÃO R$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</si>
  <si>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</si>
  <si>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</si>
  <si>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</si>
  <si>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</si>
  <si>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</si>
  <si>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</si>
  <si>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</si>
  <si>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</si>
  <si>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Valor do Dólar</t>
  </si>
  <si>
    <t>Produtos</t>
  </si>
  <si>
    <t>Quantidade</t>
  </si>
  <si>
    <t>Preço Unit.</t>
  </si>
  <si>
    <t>Total R$</t>
  </si>
  <si>
    <t>Total US$</t>
  </si>
  <si>
    <t>Canela Azul</t>
  </si>
  <si>
    <t>Caneta Vermenlha</t>
  </si>
  <si>
    <t>Caderno</t>
  </si>
  <si>
    <t>Régua</t>
  </si>
  <si>
    <t>Lápis</t>
  </si>
  <si>
    <t>Papel Sulfite</t>
  </si>
  <si>
    <t>Tinta Nanquim</t>
  </si>
  <si>
    <t>Papelaria Papel Branco</t>
  </si>
  <si>
    <t>Controle de Despesas</t>
  </si>
  <si>
    <t>Despesa</t>
  </si>
  <si>
    <t>Valor</t>
  </si>
  <si>
    <t>Água</t>
  </si>
  <si>
    <t>Luz</t>
  </si>
  <si>
    <t>Telefone</t>
  </si>
  <si>
    <t>Aluguel</t>
  </si>
  <si>
    <t>Descrição</t>
  </si>
  <si>
    <t>Valor dos Itens</t>
  </si>
  <si>
    <t>Maior Despesa</t>
  </si>
  <si>
    <t>Menor Despesa</t>
  </si>
  <si>
    <t>Média das Despesas</t>
  </si>
  <si>
    <t>Soma das Despesas</t>
  </si>
  <si>
    <t>TOTAL DE CONTAS</t>
  </si>
  <si>
    <t>SALDO</t>
  </si>
  <si>
    <t>Funcionário</t>
  </si>
  <si>
    <t>Ana</t>
  </si>
  <si>
    <t>Guilherme</t>
  </si>
  <si>
    <t>Jorge</t>
  </si>
  <si>
    <t>Total Geral</t>
  </si>
  <si>
    <t xml:space="preserve">Total </t>
  </si>
  <si>
    <t>CONTROLE DE NOTAS E PRESENÇA</t>
  </si>
  <si>
    <t>Matéria</t>
  </si>
  <si>
    <t>Nota</t>
  </si>
  <si>
    <t>Presença</t>
  </si>
  <si>
    <t>Resultado</t>
  </si>
  <si>
    <t>Portugues</t>
  </si>
  <si>
    <t>Matemática</t>
  </si>
  <si>
    <t>História</t>
  </si>
  <si>
    <t>Geografia</t>
  </si>
  <si>
    <t>Inglês</t>
  </si>
  <si>
    <t>Total geral: use a função SOMASE</t>
  </si>
  <si>
    <t>Valor dos itens: função SOMASE</t>
  </si>
  <si>
    <t>Maior despesa: função MÁXIMO</t>
  </si>
  <si>
    <t>Menor despesa: função MÍNIMO</t>
  </si>
  <si>
    <t>Médias das despesas: função MÉDIA</t>
  </si>
  <si>
    <t>Soma das despesas: função SOMA</t>
  </si>
  <si>
    <t>Calcule:</t>
  </si>
  <si>
    <t>A coluna "TOTAL R$" calcule a quantidade de produtos vezes o preço unitário;</t>
  </si>
  <si>
    <t>Obs.: se necessário use o valor "$" para congelar o nome da célula.</t>
  </si>
  <si>
    <t>2) Calcule:</t>
  </si>
  <si>
    <t>COMBUSTÍVEL</t>
  </si>
  <si>
    <t>2) Na coluna "INSS R$", multiplicar salário bruto pelo INSS;</t>
  </si>
  <si>
    <t>3) O "Salário Líquido" é obtido pelo salário bruto mais gratificação R$ menos INSS R$;</t>
  </si>
  <si>
    <t>Controle de Adiantamentos</t>
  </si>
  <si>
    <t>Adiantamento</t>
  </si>
  <si>
    <t>Se a NOTA for MAIOR OU IGUAL A 7;  e a PRESENÇA for MAIOR OU IGUAL A 60%; 
o aluno está "Aprovado" caso contrário, o aluno está "Reprovado"</t>
  </si>
  <si>
    <t>2.1 Na linha "total de contas" realizar a soma das contas de cada mês;</t>
  </si>
  <si>
    <t>1) Formate a planilha a seu critério;</t>
  </si>
  <si>
    <t>SENAI Informática - Hardware e Software</t>
  </si>
  <si>
    <t>Rua Gaspar Ricardo Junior, 402 - Sorocaba/SP</t>
  </si>
  <si>
    <t>2.2 Na linha saldo calcular o salário menos o total de contas, respectivamente</t>
  </si>
  <si>
    <t>1) Formate a tabela com grades (bordas), mesclar e centralizar o título; e as contas e o 
salário em formato de monetário.</t>
  </si>
  <si>
    <t>O "TOTAL US$" é a multiplicação do preço unitário pelo valor do dólar (pesquise o atual valor);</t>
  </si>
  <si>
    <t>iplicação do Total R$ pelo valor do dólar;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</si>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</sst>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EAB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339966"/>
      <name val="Calibri"/>
      <family val="2"/>
      <scheme val="minor"/>
    </font>
    <font>
      <b/>
      <sz val="11"/>
      <name val="Calibri"/>
      <family val="2"/>
    </font>
    <font>
      <u val="singleAccounting"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DADA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B5D3B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Border="1"/>
    <xf numFmtId="44" fontId="5" fillId="0" borderId="0" xfId="1" applyFont="1" applyBorder="1"/>
    <xf numFmtId="0" fontId="4" fillId="2" borderId="1" xfId="0" applyFont="1" applyFill="1" applyBorder="1" applyAlignment="1">
      <alignment horizontal="center" vertical="center"/>
    </xf>
    <xf numFmtId="0" fontId="6" fillId="2" borderId="0" xfId="0" applyFont="1" applyFill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Border="1" applyAlignment="1">
      <alignment horizontal="left"/>
    </xf>
    <xf numFmtId="0" fontId="4" fillId="2" borderId="0" xfId="0" applyFont="1" applyFill="1"/>
    <xf numFmtId="0" fontId="0" fillId="0" borderId="0" xfId="0" applyAlignment="1">
      <alignment horizontal="center"/>
    </xf>
    <xf numFmtId="0" fontId="7" fillId="0" borderId="0" xfId="0" applyFont="1"/>
    <xf numFmtId="0" fontId="4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0" fillId="3" borderId="0" xfId="0" applyFill="1" applyBorder="1" applyAlignment="1">
      <alignment horizontal="left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44" fontId="0" fillId="4" borderId="10" xfId="1" applyFont="1" applyFill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6" fillId="2" borderId="0" xfId="1" applyFont="1" applyFill="1"/>
    <xf numFmtId="44" fontId="0" fillId="0" borderId="0" xfId="1" applyFont="1"/>
    <xf numFmtId="44" fontId="0" fillId="2" borderId="0" xfId="1" applyFont="1" applyFill="1"/>
    <xf numFmtId="0" fontId="8" fillId="5" borderId="10" xfId="0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7" borderId="10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44" fontId="0" fillId="3" borderId="0" xfId="1" applyFont="1" applyFill="1"/>
    <xf numFmtId="0" fontId="0" fillId="9" borderId="10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/>
    <xf numFmtId="44" fontId="0" fillId="11" borderId="10" xfId="1" applyFont="1" applyFill="1" applyBorder="1" applyAlignment="1">
      <alignment horizontal="center"/>
    </xf>
    <xf numFmtId="44" fontId="0" fillId="11" borderId="10" xfId="1" applyFont="1" applyFill="1" applyBorder="1"/>
    <xf numFmtId="44" fontId="0" fillId="11" borderId="10" xfId="1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/>
    </xf>
    <xf numFmtId="0" fontId="0" fillId="12" borderId="10" xfId="0" applyFill="1" applyBorder="1"/>
    <xf numFmtId="44" fontId="0" fillId="12" borderId="10" xfId="1" applyFont="1" applyFill="1" applyBorder="1" applyAlignment="1">
      <alignment horizontal="center"/>
    </xf>
    <xf numFmtId="10" fontId="0" fillId="12" borderId="10" xfId="0" applyNumberFormat="1" applyFill="1" applyBorder="1" applyAlignment="1">
      <alignment horizontal="center"/>
    </xf>
    <xf numFmtId="44" fontId="0" fillId="12" borderId="10" xfId="1" applyFont="1" applyFill="1" applyBorder="1"/>
    <xf numFmtId="10" fontId="0" fillId="11" borderId="10" xfId="0" applyNumberFormat="1" applyFill="1" applyBorder="1" applyAlignment="1">
      <alignment horizontal="center"/>
    </xf>
    <xf numFmtId="0" fontId="0" fillId="13" borderId="2" xfId="0" applyFill="1" applyBorder="1"/>
    <xf numFmtId="44" fontId="1" fillId="13" borderId="3" xfId="1" applyFont="1" applyFill="1" applyBorder="1"/>
    <xf numFmtId="0" fontId="4" fillId="0" borderId="10" xfId="0" applyFont="1" applyBorder="1"/>
    <xf numFmtId="0" fontId="4" fillId="12" borderId="4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44" fontId="5" fillId="0" borderId="10" xfId="1" applyFon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10" xfId="0" applyFont="1" applyFill="1" applyBorder="1"/>
    <xf numFmtId="0" fontId="0" fillId="16" borderId="10" xfId="0" applyFill="1" applyBorder="1" applyAlignment="1">
      <alignment horizontal="left"/>
    </xf>
    <xf numFmtId="0" fontId="4" fillId="17" borderId="10" xfId="0" applyFont="1" applyFill="1" applyBorder="1"/>
    <xf numFmtId="44" fontId="5" fillId="9" borderId="10" xfId="1" applyFont="1" applyFill="1" applyBorder="1"/>
    <xf numFmtId="0" fontId="0" fillId="20" borderId="10" xfId="0" applyFill="1" applyBorder="1" applyAlignment="1">
      <alignment horizontal="left"/>
    </xf>
    <xf numFmtId="0" fontId="0" fillId="12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44" fontId="5" fillId="19" borderId="10" xfId="1" applyFont="1" applyFill="1" applyBorder="1"/>
    <xf numFmtId="44" fontId="5" fillId="20" borderId="10" xfId="1" applyFont="1" applyFill="1" applyBorder="1"/>
    <xf numFmtId="44" fontId="5" fillId="12" borderId="10" xfId="1" applyFont="1" applyFill="1" applyBorder="1"/>
    <xf numFmtId="0" fontId="0" fillId="18" borderId="10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11" fillId="0" borderId="0" xfId="0" applyFont="1"/>
    <xf numFmtId="0" fontId="4" fillId="21" borderId="1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9" fillId="22" borderId="0" xfId="0" applyFont="1" applyFill="1" applyAlignment="1">
      <alignment horizontal="center"/>
    </xf>
    <xf numFmtId="0" fontId="13" fillId="23" borderId="1" xfId="0" applyFont="1" applyFill="1" applyBorder="1"/>
    <xf numFmtId="0" fontId="0" fillId="24" borderId="1" xfId="0" applyFill="1" applyBorder="1"/>
    <xf numFmtId="0" fontId="12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13" fillId="23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9" fontId="0" fillId="2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21" borderId="1" xfId="0" applyFill="1" applyBorder="1" applyAlignment="1">
      <alignment horizontal="center"/>
    </xf>
    <xf numFmtId="44" fontId="14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B5D3B9"/>
      <color rgb="FF339966"/>
      <color rgb="FF99FF99"/>
      <color rgb="FFFF9999"/>
      <color rgb="FFEC5A5A"/>
      <color rgb="FF2DADA4"/>
      <color rgb="FF5EAB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Total</a:t>
            </a:r>
            <a:r>
              <a:rPr lang="pt-BR" b="1" baseline="0"/>
              <a:t> de contas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075232953959355"/>
          <c:y val="0.19713269536960054"/>
          <c:w val="0.79446019247594046"/>
          <c:h val="0.52215113735783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 1'!$A$3</c:f>
              <c:strCache>
                <c:ptCount val="1"/>
                <c:pt idx="0">
                  <c:v>SALÁRIO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1'!$B$3:$H$3</c:f>
              <c:numCache>
                <c:formatCode>_("R$"* #,##0.00_);_("R$"* \(#,##0.00\);_("R$"* "-"??_);_(@_)</c:formatCode>
                <c:ptCount val="7"/>
                <c:pt idx="0">
                  <c:v>1000</c:v>
                </c:pt>
                <c:pt idx="1">
                  <c:v>1250</c:v>
                </c:pt>
                <c:pt idx="2">
                  <c:v>1300</c:v>
                </c:pt>
                <c:pt idx="3">
                  <c:v>1300</c:v>
                </c:pt>
                <c:pt idx="4">
                  <c:v>1250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F-4441-939F-DFDB18179C5F}"/>
            </c:ext>
          </c:extLst>
        </c:ser>
        <c:ser>
          <c:idx val="2"/>
          <c:order val="2"/>
          <c:tx>
            <c:strRef>
              <c:f>'exerc 1'!$A$5</c:f>
              <c:strCache>
                <c:ptCount val="1"/>
                <c:pt idx="0">
                  <c:v>CONTAS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1'!$B$5:$H$5</c:f>
              <c:numCache>
                <c:formatCode>_("R$"* #,##0.00_);_("R$"* \(#,##0.00\);_("R$"* "-"??_);_(@_)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64F-4441-939F-DFDB18179C5F}"/>
            </c:ext>
          </c:extLst>
        </c:ser>
        <c:ser>
          <c:idx val="3"/>
          <c:order val="3"/>
          <c:tx>
            <c:strRef>
              <c:f>'exerc 1'!$A$6</c:f>
              <c:strCache>
                <c:ptCount val="1"/>
                <c:pt idx="0">
                  <c:v>ÁGUA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1'!$B$6:$H$6</c:f>
              <c:numCache>
                <c:formatCode>_("R$"* #,##0.00_);_("R$"* \(#,##0.00\);_("R$"* "-"??_);_(@_)</c:formatCode>
                <c:ptCount val="7"/>
                <c:pt idx="0">
                  <c:v>30</c:v>
                </c:pt>
                <c:pt idx="1">
                  <c:v>35</c:v>
                </c:pt>
                <c:pt idx="2">
                  <c:v>35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F-4441-939F-DFDB18179C5F}"/>
            </c:ext>
          </c:extLst>
        </c:ser>
        <c:ser>
          <c:idx val="4"/>
          <c:order val="4"/>
          <c:tx>
            <c:strRef>
              <c:f>'exerc 1'!$A$7</c:f>
              <c:strCache>
                <c:ptCount val="1"/>
                <c:pt idx="0">
                  <c:v>LUZ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1'!$B$7:$H$7</c:f>
              <c:numCache>
                <c:formatCode>_("R$"* #,##0.00_);_("R$"* \(#,##0.00\);_("R$"* "-"??_);_(@_)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54</c:v>
                </c:pt>
                <c:pt idx="3">
                  <c:v>55</c:v>
                </c:pt>
                <c:pt idx="4">
                  <c:v>54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F-4441-939F-DFDB18179C5F}"/>
            </c:ext>
          </c:extLst>
        </c:ser>
        <c:ser>
          <c:idx val="5"/>
          <c:order val="5"/>
          <c:tx>
            <c:strRef>
              <c:f>'exerc 1'!$A$8</c:f>
              <c:strCache>
                <c:ptCount val="1"/>
                <c:pt idx="0">
                  <c:v>ESCOLA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1'!$B$8:$H$8</c:f>
              <c:numCache>
                <c:formatCode>_("R$"* #,##0.00_);_("R$"* \(#,##0.00\);_("R$"* "-"??_);_(@_)</c:formatCode>
                <c:ptCount val="7"/>
                <c:pt idx="0">
                  <c:v>450</c:v>
                </c:pt>
                <c:pt idx="1">
                  <c:v>500</c:v>
                </c:pt>
                <c:pt idx="2">
                  <c:v>500</c:v>
                </c:pt>
                <c:pt idx="3">
                  <c:v>450</c:v>
                </c:pt>
                <c:pt idx="4">
                  <c:v>550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F-4441-939F-DFDB18179C5F}"/>
            </c:ext>
          </c:extLst>
        </c:ser>
        <c:ser>
          <c:idx val="6"/>
          <c:order val="6"/>
          <c:tx>
            <c:strRef>
              <c:f>'exerc 1'!$A$9</c:f>
              <c:strCache>
                <c:ptCount val="1"/>
                <c:pt idx="0">
                  <c:v>IPTU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1'!$B$9:$H$9</c:f>
              <c:numCache>
                <c:formatCode>_("R$"* #,##0.00_);_("R$"* \(#,##0.00\);_("R$"* "-"??_);_(@_)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F-4441-939F-DFDB18179C5F}"/>
            </c:ext>
          </c:extLst>
        </c:ser>
        <c:ser>
          <c:idx val="7"/>
          <c:order val="7"/>
          <c:tx>
            <c:strRef>
              <c:f>'exerc 1'!$A$10</c:f>
              <c:strCache>
                <c:ptCount val="1"/>
                <c:pt idx="0">
                  <c:v>IPVA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1'!$B$10:$H$10</c:f>
              <c:numCache>
                <c:formatCode>_("R$"* #,##0.00_);_("R$"* \(#,##0.00\);_("R$"* "-"??_);_(@_)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20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4F-4441-939F-DFDB18179C5F}"/>
            </c:ext>
          </c:extLst>
        </c:ser>
        <c:ser>
          <c:idx val="8"/>
          <c:order val="8"/>
          <c:tx>
            <c:strRef>
              <c:f>'exerc 1'!$A$11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1'!$B$11:$H$11</c:f>
              <c:numCache>
                <c:formatCode>_("R$"* #,##0.00_);_("R$"* \(#,##0.00\);_("R$"* "-"??_);_(@_)</c:formatCode>
                <c:ptCount val="7"/>
                <c:pt idx="0">
                  <c:v>120</c:v>
                </c:pt>
                <c:pt idx="1">
                  <c:v>150</c:v>
                </c:pt>
                <c:pt idx="2">
                  <c:v>130</c:v>
                </c:pt>
                <c:pt idx="3">
                  <c:v>200</c:v>
                </c:pt>
                <c:pt idx="4">
                  <c:v>150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4F-4441-939F-DFDB18179C5F}"/>
            </c:ext>
          </c:extLst>
        </c:ser>
        <c:ser>
          <c:idx val="9"/>
          <c:order val="9"/>
          <c:tx>
            <c:strRef>
              <c:f>'exerc 1'!$A$12</c:f>
              <c:strCache>
                <c:ptCount val="1"/>
                <c:pt idx="0">
                  <c:v>COMBUSTÍVEL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1'!$B$12:$H$12</c:f>
              <c:numCache>
                <c:formatCode>_("R$"* #,##0.00_);_("R$"* \(#,##0.00\);_("R$"* "-"??_);_(@_)</c:formatCode>
                <c:ptCount val="7"/>
                <c:pt idx="0">
                  <c:v>100</c:v>
                </c:pt>
                <c:pt idx="1">
                  <c:v>110</c:v>
                </c:pt>
                <c:pt idx="2">
                  <c:v>115</c:v>
                </c:pt>
                <c:pt idx="3">
                  <c:v>110</c:v>
                </c:pt>
                <c:pt idx="4">
                  <c:v>110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4F-4441-939F-DFDB18179C5F}"/>
            </c:ext>
          </c:extLst>
        </c:ser>
        <c:ser>
          <c:idx val="10"/>
          <c:order val="10"/>
          <c:tx>
            <c:strRef>
              <c:f>'exerc 1'!$A$13</c:f>
              <c:strCache>
                <c:ptCount val="1"/>
                <c:pt idx="0">
                  <c:v>ACADEMIA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1'!$B$13:$H$13</c:f>
              <c:numCache>
                <c:formatCode>_("R$"* #,##0.00_);_("R$"* \(#,##0.00\);_("R$"* "-"??_);_(@_)</c:formatCode>
                <c:ptCount val="7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100</c:v>
                </c:pt>
                <c:pt idx="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4F-4441-939F-DFDB18179C5F}"/>
            </c:ext>
          </c:extLst>
        </c:ser>
        <c:ser>
          <c:idx val="12"/>
          <c:order val="12"/>
          <c:tx>
            <c:strRef>
              <c:f>'exerc 1'!$A$15</c:f>
              <c:strCache>
                <c:ptCount val="1"/>
                <c:pt idx="0">
                  <c:v>TOTAL DE CONTAS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1'!$B$15:$H$15</c:f>
              <c:numCache>
                <c:formatCode>_("R$"* #,##0.00_);_("R$"* \(#,##0.00\);_("R$"* "-"??_);_(@_)</c:formatCode>
                <c:ptCount val="7"/>
                <c:pt idx="0">
                  <c:v>945</c:v>
                </c:pt>
                <c:pt idx="1">
                  <c:v>1055</c:v>
                </c:pt>
                <c:pt idx="2">
                  <c:v>1033</c:v>
                </c:pt>
                <c:pt idx="3">
                  <c:v>1045</c:v>
                </c:pt>
                <c:pt idx="4">
                  <c:v>1054</c:v>
                </c:pt>
                <c:pt idx="5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4F-4441-939F-DFDB18179C5F}"/>
            </c:ext>
          </c:extLst>
        </c:ser>
        <c:ser>
          <c:idx val="14"/>
          <c:order val="14"/>
          <c:tx>
            <c:strRef>
              <c:f>'exerc 1'!$A$17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 1'!$B$1:$H$2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'exerc 1'!$B$17:$H$17</c:f>
              <c:numCache>
                <c:formatCode>_("R$"* #,##0.00_);_("R$"* \(#,##0.00\);_("R$"* "-"??_);_(@_)</c:formatCode>
                <c:ptCount val="7"/>
                <c:pt idx="0">
                  <c:v>55</c:v>
                </c:pt>
                <c:pt idx="1">
                  <c:v>195</c:v>
                </c:pt>
                <c:pt idx="2">
                  <c:v>267</c:v>
                </c:pt>
                <c:pt idx="3">
                  <c:v>255</c:v>
                </c:pt>
                <c:pt idx="4">
                  <c:v>196</c:v>
                </c:pt>
                <c:pt idx="5">
                  <c:v>-522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4F-4441-939F-DFDB1817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352847"/>
        <c:axId val="15603213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'exerc 1'!$A$4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'exerc 1'!$B$1:$H$2</c15:sqref>
                        </c15:formulaRef>
                      </c:ext>
                    </c:extLst>
                    <c:strCache>
                      <c:ptCount val="6"/>
                      <c:pt idx="0">
                        <c:v> JANEIRO </c:v>
                      </c:pt>
                      <c:pt idx="1">
                        <c:v> FEVEREIRO </c:v>
                      </c:pt>
                      <c:pt idx="2">
                        <c:v> MARÇO </c:v>
                      </c:pt>
                      <c:pt idx="3">
                        <c:v> ABRIL </c:v>
                      </c:pt>
                      <c:pt idx="4">
                        <c:v> MAIO </c:v>
                      </c:pt>
                      <c:pt idx="5">
                        <c:v> JUNHO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'exerc 1'!$B$4:$H$4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264F-4441-939F-DFDB18179C5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 1'!$A$14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 1'!$B$1:$H$2</c15:sqref>
                        </c15:formulaRef>
                      </c:ext>
                    </c:extLst>
                    <c:strCache>
                      <c:ptCount val="6"/>
                      <c:pt idx="0">
                        <c:v> JANEIRO </c:v>
                      </c:pt>
                      <c:pt idx="1">
                        <c:v> FEVEREIRO </c:v>
                      </c:pt>
                      <c:pt idx="2">
                        <c:v> MARÇO </c:v>
                      </c:pt>
                      <c:pt idx="3">
                        <c:v> ABRIL </c:v>
                      </c:pt>
                      <c:pt idx="4">
                        <c:v> MAIO </c:v>
                      </c:pt>
                      <c:pt idx="5">
                        <c:v> JUNHO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 1'!$B$14:$H$14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264F-4441-939F-DFDB18179C5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 1'!$A$16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 1'!$B$1:$H$2</c15:sqref>
                        </c15:formulaRef>
                      </c:ext>
                    </c:extLst>
                    <c:strCache>
                      <c:ptCount val="6"/>
                      <c:pt idx="0">
                        <c:v> JANEIRO </c:v>
                      </c:pt>
                      <c:pt idx="1">
                        <c:v> FEVEREIRO </c:v>
                      </c:pt>
                      <c:pt idx="2">
                        <c:v> MARÇO </c:v>
                      </c:pt>
                      <c:pt idx="3">
                        <c:v> ABRIL </c:v>
                      </c:pt>
                      <c:pt idx="4">
                        <c:v> MAIO </c:v>
                      </c:pt>
                      <c:pt idx="5">
                        <c:v> JUNHO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 1'!$B$16:$H$16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64F-4441-939F-DFDB18179C5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 1'!$A$18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 1'!$B$1:$H$2</c15:sqref>
                        </c15:formulaRef>
                      </c:ext>
                    </c:extLst>
                    <c:strCache>
                      <c:ptCount val="6"/>
                      <c:pt idx="0">
                        <c:v> JANEIRO </c:v>
                      </c:pt>
                      <c:pt idx="1">
                        <c:v> FEVEREIRO </c:v>
                      </c:pt>
                      <c:pt idx="2">
                        <c:v> MARÇO </c:v>
                      </c:pt>
                      <c:pt idx="3">
                        <c:v> ABRIL </c:v>
                      </c:pt>
                      <c:pt idx="4">
                        <c:v> MAIO </c:v>
                      </c:pt>
                      <c:pt idx="5">
                        <c:v> JUNHO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 1'!$B$18:$H$18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264F-4441-939F-DFDB18179C5F}"/>
                  </c:ext>
                </c:extLst>
              </c15:ser>
            </c15:filteredBarSeries>
          </c:ext>
        </c:extLst>
      </c:barChart>
      <c:catAx>
        <c:axId val="12113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321343"/>
        <c:crosses val="autoZero"/>
        <c:auto val="1"/>
        <c:lblAlgn val="ctr"/>
        <c:lblOffset val="100"/>
        <c:noMultiLvlLbl val="0"/>
      </c:catAx>
      <c:valAx>
        <c:axId val="15603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3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Salário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 2'!$C$4</c:f>
              <c:strCache>
                <c:ptCount val="1"/>
                <c:pt idx="0">
                  <c:v> SALÁRIO BRUTO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'exerc 2'!$A$5:$B$12</c:f>
              <c:multiLvlStrCache>
                <c:ptCount val="8"/>
                <c:lvl>
                  <c:pt idx="0">
                    <c:v>Eduardo</c:v>
                  </c:pt>
                  <c:pt idx="1">
                    <c:v>Maria</c:v>
                  </c:pt>
                  <c:pt idx="2">
                    <c:v>Helena</c:v>
                  </c:pt>
                  <c:pt idx="3">
                    <c:v>Gabriela</c:v>
                  </c:pt>
                  <c:pt idx="4">
                    <c:v>Edson</c:v>
                  </c:pt>
                  <c:pt idx="5">
                    <c:v>Elisangela</c:v>
                  </c:pt>
                  <c:pt idx="6">
                    <c:v>Regina</c:v>
                  </c:pt>
                  <c:pt idx="7">
                    <c:v>Paulo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'exerc 2'!$C$5:$C$12</c:f>
              <c:numCache>
                <c:formatCode>_("R$"* #,##0.00_);_("R$"* \(#,##0.00\);_("R$"* "-"??_);_(@_)</c:formatCode>
                <c:ptCount val="8"/>
                <c:pt idx="0">
                  <c:v>853</c:v>
                </c:pt>
                <c:pt idx="1">
                  <c:v>951</c:v>
                </c:pt>
                <c:pt idx="2">
                  <c:v>456</c:v>
                </c:pt>
                <c:pt idx="3">
                  <c:v>500</c:v>
                </c:pt>
                <c:pt idx="4">
                  <c:v>850</c:v>
                </c:pt>
                <c:pt idx="5">
                  <c:v>459</c:v>
                </c:pt>
                <c:pt idx="6">
                  <c:v>478</c:v>
                </c:pt>
                <c:pt idx="7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4-4E2E-935D-EB069E8E137A}"/>
            </c:ext>
          </c:extLst>
        </c:ser>
        <c:ser>
          <c:idx val="1"/>
          <c:order val="1"/>
          <c:tx>
            <c:strRef>
              <c:f>'exerc 2'!$D$4</c:f>
              <c:strCache>
                <c:ptCount val="1"/>
                <c:pt idx="0">
                  <c:v>INSS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'exerc 2'!$A$5:$B$12</c:f>
              <c:multiLvlStrCache>
                <c:ptCount val="8"/>
                <c:lvl>
                  <c:pt idx="0">
                    <c:v>Eduardo</c:v>
                  </c:pt>
                  <c:pt idx="1">
                    <c:v>Maria</c:v>
                  </c:pt>
                  <c:pt idx="2">
                    <c:v>Helena</c:v>
                  </c:pt>
                  <c:pt idx="3">
                    <c:v>Gabriela</c:v>
                  </c:pt>
                  <c:pt idx="4">
                    <c:v>Edson</c:v>
                  </c:pt>
                  <c:pt idx="5">
                    <c:v>Elisangela</c:v>
                  </c:pt>
                  <c:pt idx="6">
                    <c:v>Regina</c:v>
                  </c:pt>
                  <c:pt idx="7">
                    <c:v>Paulo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'exerc 2'!$D$5:$D$12</c:f>
              <c:numCache>
                <c:formatCode>0.00%</c:formatCode>
                <c:ptCount val="8"/>
                <c:pt idx="0">
                  <c:v>0.1</c:v>
                </c:pt>
                <c:pt idx="1">
                  <c:v>9.9900000000000003E-2</c:v>
                </c:pt>
                <c:pt idx="2">
                  <c:v>8.6400000000000005E-2</c:v>
                </c:pt>
                <c:pt idx="3">
                  <c:v>8.5000000000000006E-2</c:v>
                </c:pt>
                <c:pt idx="4">
                  <c:v>8.9899999999999994E-2</c:v>
                </c:pt>
                <c:pt idx="5">
                  <c:v>6.25E-2</c:v>
                </c:pt>
                <c:pt idx="6">
                  <c:v>7.1199999999999999E-2</c:v>
                </c:pt>
                <c:pt idx="7">
                  <c:v>5.9900000000000002E-2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4-4E2E-935D-EB069E8E137A}"/>
            </c:ext>
          </c:extLst>
        </c:ser>
        <c:ser>
          <c:idx val="2"/>
          <c:order val="2"/>
          <c:tx>
            <c:strRef>
              <c:f>'exerc 2'!$E$4</c:f>
              <c:strCache>
                <c:ptCount val="1"/>
                <c:pt idx="0">
                  <c:v>GRATIFICAÇÃO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'exerc 2'!$A$5:$B$12</c:f>
              <c:multiLvlStrCache>
                <c:ptCount val="8"/>
                <c:lvl>
                  <c:pt idx="0">
                    <c:v>Eduardo</c:v>
                  </c:pt>
                  <c:pt idx="1">
                    <c:v>Maria</c:v>
                  </c:pt>
                  <c:pt idx="2">
                    <c:v>Helena</c:v>
                  </c:pt>
                  <c:pt idx="3">
                    <c:v>Gabriela</c:v>
                  </c:pt>
                  <c:pt idx="4">
                    <c:v>Edson</c:v>
                  </c:pt>
                  <c:pt idx="5">
                    <c:v>Elisangela</c:v>
                  </c:pt>
                  <c:pt idx="6">
                    <c:v>Regina</c:v>
                  </c:pt>
                  <c:pt idx="7">
                    <c:v>Paulo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'exerc 2'!$E$5:$E$12</c:f>
              <c:numCache>
                <c:formatCode>0.00%</c:formatCode>
                <c:ptCount val="8"/>
                <c:pt idx="0">
                  <c:v>0.09</c:v>
                </c:pt>
                <c:pt idx="1">
                  <c:v>0.08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4-4E2E-935D-EB069E8E137A}"/>
            </c:ext>
          </c:extLst>
        </c:ser>
        <c:ser>
          <c:idx val="3"/>
          <c:order val="3"/>
          <c:tx>
            <c:strRef>
              <c:f>'exerc 2'!$F$4</c:f>
              <c:strCache>
                <c:ptCount val="1"/>
                <c:pt idx="0">
                  <c:v> INSS R$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'exerc 2'!$A$5:$B$12</c:f>
              <c:multiLvlStrCache>
                <c:ptCount val="8"/>
                <c:lvl>
                  <c:pt idx="0">
                    <c:v>Eduardo</c:v>
                  </c:pt>
                  <c:pt idx="1">
                    <c:v>Maria</c:v>
                  </c:pt>
                  <c:pt idx="2">
                    <c:v>Helena</c:v>
                  </c:pt>
                  <c:pt idx="3">
                    <c:v>Gabriela</c:v>
                  </c:pt>
                  <c:pt idx="4">
                    <c:v>Edson</c:v>
                  </c:pt>
                  <c:pt idx="5">
                    <c:v>Elisangela</c:v>
                  </c:pt>
                  <c:pt idx="6">
                    <c:v>Regina</c:v>
                  </c:pt>
                  <c:pt idx="7">
                    <c:v>Paulo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'exerc 2'!$F$5:$F$12</c:f>
              <c:numCache>
                <c:formatCode>_("R$"* #,##0.00_);_("R$"* \(#,##0.00\);_("R$"* "-"??_);_(@_)</c:formatCode>
                <c:ptCount val="8"/>
                <c:pt idx="0">
                  <c:v>85.300000000000011</c:v>
                </c:pt>
                <c:pt idx="1">
                  <c:v>95.004900000000006</c:v>
                </c:pt>
                <c:pt idx="2">
                  <c:v>39.398400000000002</c:v>
                </c:pt>
                <c:pt idx="3">
                  <c:v>42.5</c:v>
                </c:pt>
                <c:pt idx="4">
                  <c:v>76.414999999999992</c:v>
                </c:pt>
                <c:pt idx="5">
                  <c:v>28.6875</c:v>
                </c:pt>
                <c:pt idx="6">
                  <c:v>34.0336</c:v>
                </c:pt>
                <c:pt idx="7">
                  <c:v>39.414200000000001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4-4E2E-935D-EB069E8E137A}"/>
            </c:ext>
          </c:extLst>
        </c:ser>
        <c:ser>
          <c:idx val="4"/>
          <c:order val="4"/>
          <c:tx>
            <c:strRef>
              <c:f>'exerc 2'!$G$4</c:f>
              <c:strCache>
                <c:ptCount val="1"/>
                <c:pt idx="0">
                  <c:v> GRATIFICAÇÃO R$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'exerc 2'!$A$5:$B$12</c:f>
              <c:multiLvlStrCache>
                <c:ptCount val="8"/>
                <c:lvl>
                  <c:pt idx="0">
                    <c:v>Eduardo</c:v>
                  </c:pt>
                  <c:pt idx="1">
                    <c:v>Maria</c:v>
                  </c:pt>
                  <c:pt idx="2">
                    <c:v>Helena</c:v>
                  </c:pt>
                  <c:pt idx="3">
                    <c:v>Gabriela</c:v>
                  </c:pt>
                  <c:pt idx="4">
                    <c:v>Edson</c:v>
                  </c:pt>
                  <c:pt idx="5">
                    <c:v>Elisangela</c:v>
                  </c:pt>
                  <c:pt idx="6">
                    <c:v>Regina</c:v>
                  </c:pt>
                  <c:pt idx="7">
                    <c:v>Paulo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'exerc 2'!$G$5:$G$12</c:f>
              <c:numCache>
                <c:formatCode>_("R$"* #,##0.00_);_("R$"* \(#,##0.00\);_("R$"* "-"??_);_(@_)</c:formatCode>
                <c:ptCount val="8"/>
                <c:pt idx="0">
                  <c:v>76.77</c:v>
                </c:pt>
                <c:pt idx="1">
                  <c:v>76.08</c:v>
                </c:pt>
                <c:pt idx="2">
                  <c:v>27.36</c:v>
                </c:pt>
                <c:pt idx="3">
                  <c:v>30</c:v>
                </c:pt>
                <c:pt idx="4">
                  <c:v>59.500000000000007</c:v>
                </c:pt>
                <c:pt idx="5">
                  <c:v>22.950000000000003</c:v>
                </c:pt>
                <c:pt idx="6">
                  <c:v>23.900000000000002</c:v>
                </c:pt>
                <c:pt idx="7">
                  <c:v>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4-4E2E-935D-EB069E8E137A}"/>
            </c:ext>
          </c:extLst>
        </c:ser>
        <c:ser>
          <c:idx val="5"/>
          <c:order val="5"/>
          <c:tx>
            <c:strRef>
              <c:f>'exerc 2'!$H$4</c:f>
              <c:strCache>
                <c:ptCount val="1"/>
                <c:pt idx="0">
                  <c:v>SALÁRIO LÍQUIDO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'exerc 2'!$A$5:$B$12</c:f>
              <c:multiLvlStrCache>
                <c:ptCount val="8"/>
                <c:lvl>
                  <c:pt idx="0">
                    <c:v>Eduardo</c:v>
                  </c:pt>
                  <c:pt idx="1">
                    <c:v>Maria</c:v>
                  </c:pt>
                  <c:pt idx="2">
                    <c:v>Helena</c:v>
                  </c:pt>
                  <c:pt idx="3">
                    <c:v>Gabriela</c:v>
                  </c:pt>
                  <c:pt idx="4">
                    <c:v>Edson</c:v>
                  </c:pt>
                  <c:pt idx="5">
                    <c:v>Elisangela</c:v>
                  </c:pt>
                  <c:pt idx="6">
                    <c:v>Regina</c:v>
                  </c:pt>
                  <c:pt idx="7">
                    <c:v>Paulo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'exerc 2'!$H$5:$H$12</c:f>
              <c:numCache>
                <c:formatCode>General</c:formatCode>
                <c:ptCount val="8"/>
                <c:pt idx="0">
                  <c:v>767.79</c:v>
                </c:pt>
                <c:pt idx="1">
                  <c:v>856.07510000000002</c:v>
                </c:pt>
                <c:pt idx="2">
                  <c:v>416.66160000000002</c:v>
                </c:pt>
                <c:pt idx="3">
                  <c:v>457.56</c:v>
                </c:pt>
                <c:pt idx="4">
                  <c:v>773.65500000000009</c:v>
                </c:pt>
                <c:pt idx="5">
                  <c:v>430.36250000000001</c:v>
                </c:pt>
                <c:pt idx="6">
                  <c:v>444.01640000000003</c:v>
                </c:pt>
                <c:pt idx="7">
                  <c:v>618.62579999999991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E4-4E2E-935D-EB069E8E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174239"/>
        <c:axId val="1563753119"/>
      </c:barChart>
      <c:catAx>
        <c:axId val="16571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3753119"/>
        <c:crosses val="autoZero"/>
        <c:auto val="1"/>
        <c:lblAlgn val="ctr"/>
        <c:lblOffset val="100"/>
        <c:noMultiLvlLbl val="0"/>
      </c:catAx>
      <c:valAx>
        <c:axId val="15637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1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Papelaria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96084864391951"/>
          <c:y val="0.12078703703703704"/>
          <c:w val="0.86486351706036746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 3'!$B$5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'exerc 3'!$A$6:$A$12</c:f>
              <c:strCache>
                <c:ptCount val="7"/>
                <c:pt idx="0">
                  <c:v>Canela Azul</c:v>
                </c:pt>
                <c:pt idx="1">
                  <c:v>Caneta Vermenlha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Sulfite</c:v>
                </c:pt>
                <c:pt idx="6">
                  <c:v>Tinta Nanquim</c:v>
                </c:pt>
              </c:strCache>
            </c:strRef>
          </c:cat>
          <c:val>
            <c:numRef>
              <c:f>'exerc 3'!$B$6:$B$12</c:f>
              <c:numCache>
                <c:formatCode>General</c:formatCode>
                <c:ptCount val="7"/>
                <c:pt idx="0">
                  <c:v>500</c:v>
                </c:pt>
                <c:pt idx="1">
                  <c:v>750</c:v>
                </c:pt>
                <c:pt idx="2">
                  <c:v>250</c:v>
                </c:pt>
                <c:pt idx="3">
                  <c:v>310</c:v>
                </c:pt>
                <c:pt idx="4">
                  <c:v>500</c:v>
                </c:pt>
                <c:pt idx="5">
                  <c:v>1500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0-4E81-BBD1-EA00C8A055ED}"/>
            </c:ext>
          </c:extLst>
        </c:ser>
        <c:ser>
          <c:idx val="1"/>
          <c:order val="1"/>
          <c:tx>
            <c:strRef>
              <c:f>'exerc 3'!$C$5</c:f>
              <c:strCache>
                <c:ptCount val="1"/>
                <c:pt idx="0">
                  <c:v>Preço Unit.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'exerc 3'!$A$6:$A$12</c:f>
              <c:strCache>
                <c:ptCount val="7"/>
                <c:pt idx="0">
                  <c:v>Canela Azul</c:v>
                </c:pt>
                <c:pt idx="1">
                  <c:v>Caneta Vermenlha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Sulfite</c:v>
                </c:pt>
                <c:pt idx="6">
                  <c:v>Tinta Nanquim</c:v>
                </c:pt>
              </c:strCache>
            </c:strRef>
          </c:cat>
          <c:val>
            <c:numRef>
              <c:f>'exerc 3'!$C$6:$C$12</c:f>
              <c:numCache>
                <c:formatCode>_("R$"* #,##0.00_);_("R$"* \(#,##0.00\);_("R$"* "-"??_);_(@_)</c:formatCode>
                <c:ptCount val="7"/>
                <c:pt idx="0">
                  <c:v>0.15</c:v>
                </c:pt>
                <c:pt idx="1">
                  <c:v>0.15</c:v>
                </c:pt>
                <c:pt idx="2">
                  <c:v>10</c:v>
                </c:pt>
                <c:pt idx="3">
                  <c:v>0.5</c:v>
                </c:pt>
                <c:pt idx="4">
                  <c:v>0.1</c:v>
                </c:pt>
                <c:pt idx="5">
                  <c:v>2.5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0-4E81-BBD1-EA00C8A055ED}"/>
            </c:ext>
          </c:extLst>
        </c:ser>
        <c:ser>
          <c:idx val="2"/>
          <c:order val="2"/>
          <c:tx>
            <c:strRef>
              <c:f>'exerc 3'!$D$5</c:f>
              <c:strCache>
                <c:ptCount val="1"/>
                <c:pt idx="0">
                  <c:v>Total R$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'exerc 3'!$A$6:$A$12</c:f>
              <c:strCache>
                <c:ptCount val="7"/>
                <c:pt idx="0">
                  <c:v>Canela Azul</c:v>
                </c:pt>
                <c:pt idx="1">
                  <c:v>Caneta Vermenlha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Sulfite</c:v>
                </c:pt>
                <c:pt idx="6">
                  <c:v>Tinta Nanquim</c:v>
                </c:pt>
              </c:strCache>
            </c:strRef>
          </c:cat>
          <c:val>
            <c:numRef>
              <c:f>'exerc 3'!$D$6:$D$12</c:f>
              <c:numCache>
                <c:formatCode>_("R$"* #,##0.00_);_("R$"* \(#,##0.00\);_("R$"* "-"??_);_(@_)</c:formatCode>
                <c:ptCount val="7"/>
                <c:pt idx="0">
                  <c:v>75</c:v>
                </c:pt>
                <c:pt idx="1">
                  <c:v>112.5</c:v>
                </c:pt>
                <c:pt idx="2">
                  <c:v>2500</c:v>
                </c:pt>
                <c:pt idx="3">
                  <c:v>155</c:v>
                </c:pt>
                <c:pt idx="4">
                  <c:v>50</c:v>
                </c:pt>
                <c:pt idx="5">
                  <c:v>3750</c:v>
                </c:pt>
                <c:pt idx="6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0-4E81-BBD1-EA00C8A055ED}"/>
            </c:ext>
          </c:extLst>
        </c:ser>
        <c:ser>
          <c:idx val="3"/>
          <c:order val="3"/>
          <c:tx>
            <c:strRef>
              <c:f>'exerc 3'!$E$5</c:f>
              <c:strCache>
                <c:ptCount val="1"/>
                <c:pt idx="0">
                  <c:v>Total US$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'exerc 3'!$A$6:$A$12</c:f>
              <c:strCache>
                <c:ptCount val="7"/>
                <c:pt idx="0">
                  <c:v>Canela Azul</c:v>
                </c:pt>
                <c:pt idx="1">
                  <c:v>Caneta Vermenlha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Sulfite</c:v>
                </c:pt>
                <c:pt idx="6">
                  <c:v>Tinta Nanquim</c:v>
                </c:pt>
              </c:strCache>
            </c:strRef>
          </c:cat>
          <c:val>
            <c:numRef>
              <c:f>'exerc 3'!$E$6:$E$12</c:f>
              <c:numCache>
                <c:formatCode>_("R$"* #,##0.00_);_("R$"* \(#,##0.00\);_("R$"* "-"??_);_(@_)</c:formatCode>
                <c:ptCount val="7"/>
                <c:pt idx="0">
                  <c:v>371.25</c:v>
                </c:pt>
                <c:pt idx="1">
                  <c:v>556.875</c:v>
                </c:pt>
                <c:pt idx="2">
                  <c:v>12375</c:v>
                </c:pt>
                <c:pt idx="3">
                  <c:v>767.25</c:v>
                </c:pt>
                <c:pt idx="4">
                  <c:v>247.5</c:v>
                </c:pt>
                <c:pt idx="5">
                  <c:v>18562.5</c:v>
                </c:pt>
                <c:pt idx="6">
                  <c:v>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E0-4E81-BBD1-EA00C8A055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60307567"/>
        <c:axId val="1664450063"/>
      </c:barChart>
      <c:catAx>
        <c:axId val="15603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450063"/>
        <c:crosses val="autoZero"/>
        <c:auto val="1"/>
        <c:lblAlgn val="ctr"/>
        <c:lblOffset val="100"/>
        <c:noMultiLvlLbl val="0"/>
      </c:catAx>
      <c:valAx>
        <c:axId val="1664450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03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Controle de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22726851851851851"/>
          <c:w val="0.82895363079615048"/>
          <c:h val="0.61917432195975508"/>
        </c:manualLayout>
      </c:layout>
      <c:areaChart>
        <c:grouping val="standard"/>
        <c:varyColors val="0"/>
        <c:ser>
          <c:idx val="0"/>
          <c:order val="0"/>
          <c:tx>
            <c:strRef>
              <c:f>'exerc 4'!$E$3</c:f>
              <c:strCache>
                <c:ptCount val="1"/>
                <c:pt idx="0">
                  <c:v>Valor dos Itens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'exerc 4'!$D$4:$D$12</c:f>
              <c:strCache>
                <c:ptCount val="9"/>
                <c:pt idx="0">
                  <c:v>Água</c:v>
                </c:pt>
                <c:pt idx="1">
                  <c:v>Luz</c:v>
                </c:pt>
                <c:pt idx="2">
                  <c:v>Telefone</c:v>
                </c:pt>
                <c:pt idx="3">
                  <c:v>Aluguel</c:v>
                </c:pt>
                <c:pt idx="5">
                  <c:v>Maior Despesa</c:v>
                </c:pt>
                <c:pt idx="6">
                  <c:v>Menor Despesa</c:v>
                </c:pt>
                <c:pt idx="7">
                  <c:v>Média das Despesas</c:v>
                </c:pt>
                <c:pt idx="8">
                  <c:v>Soma das Despesas</c:v>
                </c:pt>
              </c:strCache>
            </c:strRef>
          </c:cat>
          <c:val>
            <c:numRef>
              <c:f>'exerc 4'!$E$4:$E$12</c:f>
              <c:numCache>
                <c:formatCode>General</c:formatCode>
                <c:ptCount val="9"/>
                <c:pt idx="0">
                  <c:v>168</c:v>
                </c:pt>
                <c:pt idx="1">
                  <c:v>227</c:v>
                </c:pt>
                <c:pt idx="2">
                  <c:v>193</c:v>
                </c:pt>
                <c:pt idx="3">
                  <c:v>380</c:v>
                </c:pt>
                <c:pt idx="5" formatCode="_(&quot;R$&quot;* #,##0.00_);_(&quot;R$&quot;* \(#,##0.00\);_(&quot;R$&quot;* &quot;-&quot;??_);_(@_)">
                  <c:v>95</c:v>
                </c:pt>
                <c:pt idx="6" formatCode="_(&quot;R$&quot;* #,##0.00_);_(&quot;R$&quot;* \(#,##0.00\);_(&quot;R$&quot;* &quot;-&quot;??_);_(@_)">
                  <c:v>35</c:v>
                </c:pt>
                <c:pt idx="7" formatCode="_(&quot;R$&quot;* #,##0.00_);_(&quot;R$&quot;* \(#,##0.00\);_(&quot;R$&quot;* &quot;-&quot;??_);_(@_)">
                  <c:v>60.5</c:v>
                </c:pt>
                <c:pt idx="8" formatCode="_(&quot;R$&quot;* #,##0.00_);_(&quot;R$&quot;* \(#,##0.00\);_(&quot;R$&quot;* &quot;-&quot;??_);_(@_)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3-4930-80B1-3E439C05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711311"/>
        <c:axId val="1659997839"/>
      </c:areaChart>
      <c:catAx>
        <c:axId val="172271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9997839"/>
        <c:crosses val="autoZero"/>
        <c:auto val="1"/>
        <c:lblAlgn val="ctr"/>
        <c:lblOffset val="100"/>
        <c:noMultiLvlLbl val="0"/>
      </c:catAx>
      <c:valAx>
        <c:axId val="16599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7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controle</a:t>
            </a:r>
            <a:r>
              <a:rPr lang="en-US" baseline="0"/>
              <a:t> de adiantamento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'exerc 5'!$E$3</c:f>
              <c:strCache>
                <c:ptCount val="1"/>
                <c:pt idx="0">
                  <c:v>Total Geral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EE-483B-A45C-A1F9B82AF0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EE-483B-A45C-A1F9B82AF0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EE-483B-A45C-A1F9B82AF0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BEE-483B-A45C-A1F9B82AF0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BEE-483B-A45C-A1F9B82AF0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 5'!$D$4:$D$8</c:f>
              <c:strCache>
                <c:ptCount val="5"/>
                <c:pt idx="0">
                  <c:v>Ana</c:v>
                </c:pt>
                <c:pt idx="1">
                  <c:v>Guilherme</c:v>
                </c:pt>
                <c:pt idx="2">
                  <c:v>Jorge</c:v>
                </c:pt>
                <c:pt idx="4">
                  <c:v>Total </c:v>
                </c:pt>
              </c:strCache>
            </c:strRef>
          </c:cat>
          <c:val>
            <c:numRef>
              <c:f>'exerc 5'!$E$4:$E$8</c:f>
              <c:numCache>
                <c:formatCode>General</c:formatCode>
                <c:ptCount val="5"/>
                <c:pt idx="0">
                  <c:v>1352</c:v>
                </c:pt>
                <c:pt idx="1">
                  <c:v>437</c:v>
                </c:pt>
                <c:pt idx="2">
                  <c:v>120</c:v>
                </c:pt>
                <c:pt idx="4">
                  <c:v>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EE-483B-A45C-A1F9B82AF0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de notas e presença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 6'!$A$4</c:f>
              <c:strCache>
                <c:ptCount val="1"/>
                <c:pt idx="0">
                  <c:v>Portugues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 6'!$B$3:$D$3</c:f>
              <c:strCache>
                <c:ptCount val="3"/>
                <c:pt idx="0">
                  <c:v>Nota</c:v>
                </c:pt>
                <c:pt idx="1">
                  <c:v>Presença</c:v>
                </c:pt>
                <c:pt idx="2">
                  <c:v>Resultado</c:v>
                </c:pt>
              </c:strCache>
            </c:strRef>
          </c:cat>
          <c:val>
            <c:numRef>
              <c:f>'exerc 6'!$B$4:$D$4</c:f>
              <c:numCache>
                <c:formatCode>0%</c:formatCode>
                <c:ptCount val="3"/>
                <c:pt idx="0" formatCode="General">
                  <c:v>8</c:v>
                </c:pt>
                <c:pt idx="1">
                  <c:v>0.65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B-4271-8F31-AF6DAD28414B}"/>
            </c:ext>
          </c:extLst>
        </c:ser>
        <c:ser>
          <c:idx val="1"/>
          <c:order val="1"/>
          <c:tx>
            <c:strRef>
              <c:f>'exerc 6'!$A$5</c:f>
              <c:strCache>
                <c:ptCount val="1"/>
                <c:pt idx="0">
                  <c:v>Matemática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 6'!$B$3:$D$3</c:f>
              <c:strCache>
                <c:ptCount val="3"/>
                <c:pt idx="0">
                  <c:v>Nota</c:v>
                </c:pt>
                <c:pt idx="1">
                  <c:v>Presença</c:v>
                </c:pt>
                <c:pt idx="2">
                  <c:v>Resultado</c:v>
                </c:pt>
              </c:strCache>
            </c:strRef>
          </c:cat>
          <c:val>
            <c:numRef>
              <c:f>'exerc 6'!$B$5:$D$5</c:f>
              <c:numCache>
                <c:formatCode>0%</c:formatCode>
                <c:ptCount val="3"/>
                <c:pt idx="0" formatCode="General">
                  <c:v>7</c:v>
                </c:pt>
                <c:pt idx="1">
                  <c:v>0.4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B-4271-8F31-AF6DAD28414B}"/>
            </c:ext>
          </c:extLst>
        </c:ser>
        <c:ser>
          <c:idx val="2"/>
          <c:order val="2"/>
          <c:tx>
            <c:strRef>
              <c:f>'exerc 6'!$A$6</c:f>
              <c:strCache>
                <c:ptCount val="1"/>
                <c:pt idx="0">
                  <c:v>História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 6'!$B$3:$D$3</c:f>
              <c:strCache>
                <c:ptCount val="3"/>
                <c:pt idx="0">
                  <c:v>Nota</c:v>
                </c:pt>
                <c:pt idx="1">
                  <c:v>Presença</c:v>
                </c:pt>
                <c:pt idx="2">
                  <c:v>Resultado</c:v>
                </c:pt>
              </c:strCache>
            </c:strRef>
          </c:cat>
          <c:val>
            <c:numRef>
              <c:f>'exerc 6'!$B$6:$D$6</c:f>
              <c:numCache>
                <c:formatCode>0%</c:formatCode>
                <c:ptCount val="3"/>
                <c:pt idx="0" formatCode="General">
                  <c:v>8</c:v>
                </c:pt>
                <c:pt idx="1">
                  <c:v>0.4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B-4271-8F31-AF6DAD28414B}"/>
            </c:ext>
          </c:extLst>
        </c:ser>
        <c:ser>
          <c:idx val="3"/>
          <c:order val="3"/>
          <c:tx>
            <c:strRef>
              <c:f>'exerc 6'!$A$7</c:f>
              <c:strCache>
                <c:ptCount val="1"/>
                <c:pt idx="0">
                  <c:v>Geografia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 6'!$B$3:$D$3</c:f>
              <c:strCache>
                <c:ptCount val="3"/>
                <c:pt idx="0">
                  <c:v>Nota</c:v>
                </c:pt>
                <c:pt idx="1">
                  <c:v>Presença</c:v>
                </c:pt>
                <c:pt idx="2">
                  <c:v>Resultado</c:v>
                </c:pt>
              </c:strCache>
            </c:strRef>
          </c:cat>
          <c:val>
            <c:numRef>
              <c:f>'exerc 6'!$B$7:$D$7</c:f>
              <c:numCache>
                <c:formatCode>0%</c:formatCode>
                <c:ptCount val="3"/>
                <c:pt idx="0" formatCode="General">
                  <c:v>10</c:v>
                </c:pt>
                <c:pt idx="1">
                  <c:v>0.9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9B-4271-8F31-AF6DAD28414B}"/>
            </c:ext>
          </c:extLst>
        </c:ser>
        <c:ser>
          <c:idx val="4"/>
          <c:order val="4"/>
          <c:tx>
            <c:strRef>
              <c:f>'exerc 6'!$A$8</c:f>
              <c:strCache>
                <c:ptCount val="1"/>
                <c:pt idx="0">
                  <c:v>Inglês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 6'!$B$3:$D$3</c:f>
              <c:strCache>
                <c:ptCount val="3"/>
                <c:pt idx="0">
                  <c:v>Nota</c:v>
                </c:pt>
                <c:pt idx="1">
                  <c:v>Presença</c:v>
                </c:pt>
                <c:pt idx="2">
                  <c:v>Resultado</c:v>
                </c:pt>
              </c:strCache>
            </c:strRef>
          </c:cat>
          <c:val>
            <c:numRef>
              <c:f>'exerc 6'!$B$8:$D$8</c:f>
              <c:numCache>
                <c:formatCode>0%</c:formatCode>
                <c:ptCount val="3"/>
                <c:pt idx="0" formatCode="General">
                  <c:v>8</c:v>
                </c:pt>
                <c:pt idx="1">
                  <c:v>0.5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9B-4271-8F31-AF6DAD28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964799"/>
        <c:axId val="1660780079"/>
      </c:barChart>
      <c:catAx>
        <c:axId val="17929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780079"/>
        <c:crosses val="autoZero"/>
        <c:auto val="1"/>
        <c:lblAlgn val="ctr"/>
        <c:lblOffset val="100"/>
        <c:noMultiLvlLbl val="0"/>
      </c:catAx>
      <c:valAx>
        <c:axId val="16607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9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175260</xdr:rowOff>
    </xdr:from>
    <xdr:to>
      <xdr:col>9</xdr:col>
      <xdr:colOff>7620</xdr:colOff>
      <xdr:row>20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93B893-AC64-4FB9-AAFC-8BC087DF2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0</xdr:row>
      <xdr:rowOff>175260</xdr:rowOff>
    </xdr:from>
    <xdr:to>
      <xdr:col>18</xdr:col>
      <xdr:colOff>22860</xdr:colOff>
      <xdr:row>21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7D64DC-A273-4E63-90E2-D623F342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594360</xdr:colOff>
      <xdr:row>23</xdr:row>
      <xdr:rowOff>7620</xdr:rowOff>
    </xdr:from>
    <xdr:to>
      <xdr:col>8</xdr:col>
      <xdr:colOff>601980</xdr:colOff>
      <xdr:row>42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AB0E81-071F-4C5E-9531-5B1664681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601980</xdr:colOff>
      <xdr:row>23</xdr:row>
      <xdr:rowOff>30480</xdr:rowOff>
    </xdr:from>
    <xdr:to>
      <xdr:col>18</xdr:col>
      <xdr:colOff>7620</xdr:colOff>
      <xdr:row>43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34BECB8-0509-4F13-B48D-7A7DFE1B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586740</xdr:colOff>
      <xdr:row>45</xdr:row>
      <xdr:rowOff>7620</xdr:rowOff>
    </xdr:from>
    <xdr:to>
      <xdr:col>8</xdr:col>
      <xdr:colOff>594360</xdr:colOff>
      <xdr:row>60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118D13-9DC3-421F-94E8-1430D6305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17</xdr:col>
      <xdr:colOff>601980</xdr:colOff>
      <xdr:row>60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9BADF4F-A83E-4ACA-98E1-D16271356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L22"/>
  <sheetViews>
    <sheetView tabSelected="1" zoomScaleNormal="100" workbookViewId="0">
      <selection activeCell="I15" sqref="I15"/>
    </sheetView>
  </sheetViews>
  <sheetFormatPr defaultRowHeight="14.4" x14ac:dyDescent="0.3"/>
  <cols>
    <col min="1" max="1" width="18.21875" bestFit="1" customWidth="1"/>
    <col min="2" max="7" width="11.88671875" style="24" bestFit="1" customWidth="1"/>
  </cols>
  <sheetData>
    <row r="1" spans="1:12" ht="15" thickBot="1" x14ac:dyDescent="0.35">
      <c r="A1" s="29" t="s">
        <v>0</v>
      </c>
      <c r="B1" s="29"/>
      <c r="C1" s="29"/>
      <c r="D1" s="29"/>
      <c r="E1" s="29"/>
      <c r="F1" s="29"/>
      <c r="G1" s="29"/>
    </row>
    <row r="2" spans="1:12" ht="15" thickBot="1" x14ac:dyDescent="0.35">
      <c r="A2" s="18"/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</row>
    <row r="3" spans="1:12" ht="15" thickBot="1" x14ac:dyDescent="0.35">
      <c r="A3" s="19" t="s">
        <v>1</v>
      </c>
      <c r="B3" s="21">
        <v>1000</v>
      </c>
      <c r="C3" s="21">
        <v>1250</v>
      </c>
      <c r="D3" s="21">
        <v>1300</v>
      </c>
      <c r="E3" s="21">
        <v>1300</v>
      </c>
      <c r="F3" s="21">
        <v>1250</v>
      </c>
      <c r="G3" s="21">
        <v>700</v>
      </c>
    </row>
    <row r="4" spans="1:12" ht="15" thickBot="1" x14ac:dyDescent="0.35">
      <c r="A4" s="18"/>
      <c r="B4" s="22"/>
      <c r="C4" s="22"/>
      <c r="D4" s="22"/>
      <c r="E4" s="22"/>
      <c r="F4" s="22"/>
      <c r="G4" s="22"/>
    </row>
    <row r="5" spans="1:12" ht="15" thickBot="1" x14ac:dyDescent="0.35">
      <c r="A5" s="18" t="s">
        <v>8</v>
      </c>
      <c r="B5" s="22"/>
      <c r="C5" s="22"/>
      <c r="D5" s="22"/>
      <c r="E5" s="22"/>
      <c r="F5" s="22"/>
      <c r="G5" s="22"/>
    </row>
    <row r="6" spans="1:12" ht="15" thickBot="1" x14ac:dyDescent="0.35">
      <c r="A6" s="18" t="s">
        <v>9</v>
      </c>
      <c r="B6" s="22">
        <v>30</v>
      </c>
      <c r="C6" s="22">
        <v>35</v>
      </c>
      <c r="D6" s="22">
        <v>35</v>
      </c>
      <c r="E6" s="22">
        <v>30</v>
      </c>
      <c r="F6" s="22">
        <v>30</v>
      </c>
      <c r="G6" s="22">
        <v>40</v>
      </c>
    </row>
    <row r="7" spans="1:12" ht="15" thickBot="1" x14ac:dyDescent="0.35">
      <c r="A7" s="18" t="s">
        <v>10</v>
      </c>
      <c r="B7" s="22">
        <v>50</v>
      </c>
      <c r="C7" s="22">
        <v>60</v>
      </c>
      <c r="D7" s="22">
        <v>54</v>
      </c>
      <c r="E7" s="22">
        <v>55</v>
      </c>
      <c r="F7" s="22">
        <v>54</v>
      </c>
      <c r="G7" s="22">
        <v>56</v>
      </c>
    </row>
    <row r="8" spans="1:12" ht="15" thickBot="1" x14ac:dyDescent="0.35">
      <c r="A8" s="18" t="s">
        <v>11</v>
      </c>
      <c r="B8" s="22">
        <v>450</v>
      </c>
      <c r="C8" s="22">
        <v>500</v>
      </c>
      <c r="D8" s="22">
        <v>500</v>
      </c>
      <c r="E8" s="22">
        <v>450</v>
      </c>
      <c r="F8" s="22">
        <v>550</v>
      </c>
      <c r="G8" s="22">
        <v>600</v>
      </c>
    </row>
    <row r="9" spans="1:12" ht="15" thickBot="1" x14ac:dyDescent="0.35">
      <c r="A9" s="18" t="s">
        <v>12</v>
      </c>
      <c r="B9" s="22">
        <v>40</v>
      </c>
      <c r="C9" s="22">
        <v>40</v>
      </c>
      <c r="D9" s="22">
        <v>40</v>
      </c>
      <c r="E9" s="22">
        <v>40</v>
      </c>
      <c r="F9" s="22">
        <v>40</v>
      </c>
      <c r="G9" s="22">
        <v>40</v>
      </c>
    </row>
    <row r="10" spans="1:12" ht="15" thickBot="1" x14ac:dyDescent="0.35">
      <c r="A10" s="18" t="s">
        <v>13</v>
      </c>
      <c r="B10" s="22">
        <v>10</v>
      </c>
      <c r="C10" s="22">
        <v>15</v>
      </c>
      <c r="D10" s="22">
        <v>14</v>
      </c>
      <c r="E10" s="22">
        <v>15</v>
      </c>
      <c r="F10" s="22">
        <v>20</v>
      </c>
      <c r="G10" s="22">
        <v>31</v>
      </c>
      <c r="L10" s="72"/>
    </row>
    <row r="11" spans="1:12" ht="15" thickBot="1" x14ac:dyDescent="0.35">
      <c r="A11" s="18" t="s">
        <v>14</v>
      </c>
      <c r="B11" s="22">
        <v>120</v>
      </c>
      <c r="C11" s="22">
        <v>150</v>
      </c>
      <c r="D11" s="22">
        <v>130</v>
      </c>
      <c r="E11" s="22">
        <v>200</v>
      </c>
      <c r="F11" s="22">
        <v>150</v>
      </c>
      <c r="G11" s="22">
        <v>190</v>
      </c>
    </row>
    <row r="12" spans="1:12" ht="15" thickBot="1" x14ac:dyDescent="0.35">
      <c r="A12" s="18" t="s">
        <v>87</v>
      </c>
      <c r="B12" s="22">
        <v>100</v>
      </c>
      <c r="C12" s="22">
        <v>110</v>
      </c>
      <c r="D12" s="22">
        <v>115</v>
      </c>
      <c r="E12" s="22">
        <v>110</v>
      </c>
      <c r="F12" s="22">
        <v>110</v>
      </c>
      <c r="G12" s="22">
        <v>120</v>
      </c>
    </row>
    <row r="13" spans="1:12" ht="15" thickBot="1" x14ac:dyDescent="0.35">
      <c r="A13" s="18" t="s">
        <v>15</v>
      </c>
      <c r="B13" s="22">
        <v>145</v>
      </c>
      <c r="C13" s="22">
        <v>145</v>
      </c>
      <c r="D13" s="22">
        <v>145</v>
      </c>
      <c r="E13" s="22">
        <v>145</v>
      </c>
      <c r="F13" s="22">
        <v>100</v>
      </c>
      <c r="G13" s="22">
        <v>145</v>
      </c>
    </row>
    <row r="14" spans="1:12" ht="15" thickBot="1" x14ac:dyDescent="0.35">
      <c r="A14" s="18"/>
      <c r="B14" s="22"/>
      <c r="C14" s="22"/>
      <c r="D14" s="22"/>
      <c r="E14" s="22"/>
      <c r="F14" s="22"/>
      <c r="G14" s="22"/>
    </row>
    <row r="15" spans="1:12" ht="15" thickBot="1" x14ac:dyDescent="0.35">
      <c r="A15" s="26" t="s">
        <v>59</v>
      </c>
      <c r="B15" s="28">
        <f>SUM(B6:B13)</f>
        <v>945</v>
      </c>
      <c r="C15" s="28">
        <f>SUM(C6:C13)</f>
        <v>1055</v>
      </c>
      <c r="D15" s="28">
        <f>SUM(D6:D13)</f>
        <v>1033</v>
      </c>
      <c r="E15" s="28">
        <f>SUM(E6:E13)</f>
        <v>1045</v>
      </c>
      <c r="F15" s="28">
        <f>SUM(F6:F13)</f>
        <v>1054</v>
      </c>
      <c r="G15" s="28">
        <f>SUM(G6:G13)</f>
        <v>1222</v>
      </c>
    </row>
    <row r="16" spans="1:12" ht="15" thickBot="1" x14ac:dyDescent="0.35">
      <c r="A16" s="18"/>
      <c r="B16" s="22"/>
      <c r="C16" s="22"/>
      <c r="D16" s="22"/>
      <c r="E16" s="22"/>
      <c r="F16" s="22"/>
      <c r="G16" s="22"/>
      <c r="H16" s="1"/>
    </row>
    <row r="17" spans="1:8" ht="15" thickBot="1" x14ac:dyDescent="0.35">
      <c r="A17" s="20" t="s">
        <v>60</v>
      </c>
      <c r="B17" s="27">
        <f>B3-B15</f>
        <v>55</v>
      </c>
      <c r="C17" s="27">
        <f>C3-C15</f>
        <v>195</v>
      </c>
      <c r="D17" s="27">
        <f>D3-D15</f>
        <v>267</v>
      </c>
      <c r="E17" s="27">
        <f>E3-E15</f>
        <v>255</v>
      </c>
      <c r="F17" s="27">
        <f>F3-F15</f>
        <v>196</v>
      </c>
      <c r="G17" s="27">
        <f>G3-G15</f>
        <v>-522</v>
      </c>
      <c r="H17" s="1"/>
    </row>
    <row r="19" spans="1:8" ht="39.75" customHeight="1" x14ac:dyDescent="0.3">
      <c r="A19" s="11" t="s">
        <v>98</v>
      </c>
      <c r="B19" s="12"/>
      <c r="C19" s="12"/>
      <c r="D19" s="12"/>
      <c r="E19" s="12"/>
      <c r="F19" s="12"/>
      <c r="G19" s="12"/>
    </row>
    <row r="20" spans="1:8" x14ac:dyDescent="0.3">
      <c r="A20" s="4" t="s">
        <v>86</v>
      </c>
      <c r="B20" s="23"/>
      <c r="C20" s="23"/>
      <c r="D20" s="23"/>
      <c r="E20" s="23"/>
      <c r="F20" s="23"/>
      <c r="G20" s="25"/>
    </row>
    <row r="21" spans="1:8" x14ac:dyDescent="0.3">
      <c r="A21" s="4" t="s">
        <v>93</v>
      </c>
      <c r="B21" s="23"/>
      <c r="C21" s="23"/>
      <c r="D21" s="23"/>
      <c r="E21" s="23"/>
      <c r="F21" s="23"/>
      <c r="G21" s="25"/>
    </row>
    <row r="22" spans="1:8" x14ac:dyDescent="0.3">
      <c r="A22" s="8" t="s">
        <v>97</v>
      </c>
      <c r="B22" s="23"/>
      <c r="C22" s="23"/>
      <c r="D22" s="23"/>
      <c r="E22" s="23"/>
      <c r="F22" s="23"/>
      <c r="G22" s="25"/>
    </row>
  </sheetData>
  <mergeCells count="2">
    <mergeCell ref="A19:G19"/>
    <mergeCell ref="A1:G1"/>
  </mergeCells>
  <phoneticPr fontId="3" type="noConversion"/>
  <pageMargins left="0.78740157499999996" right="0.78740157499999996" top="0.984251969" bottom="0.984251969" header="0.49212598499999999" footer="0.49212598499999999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H30"/>
  <sheetViews>
    <sheetView workbookViewId="0">
      <selection activeCell="C25" sqref="C25"/>
    </sheetView>
  </sheetViews>
  <sheetFormatPr defaultRowHeight="14.4" x14ac:dyDescent="0.3"/>
  <cols>
    <col min="2" max="2" width="9" bestFit="1" customWidth="1"/>
    <col min="3" max="3" width="14.44140625" style="24" bestFit="1" customWidth="1"/>
    <col min="5" max="5" width="14.33203125" bestFit="1" customWidth="1"/>
    <col min="6" max="6" width="9.33203125" style="24" bestFit="1" customWidth="1"/>
    <col min="7" max="7" width="18.88671875" bestFit="1" customWidth="1"/>
    <col min="8" max="8" width="16.6640625" bestFit="1" customWidth="1"/>
  </cols>
  <sheetData>
    <row r="1" spans="1:8" ht="15" thickBot="1" x14ac:dyDescent="0.35">
      <c r="A1" s="35" t="s">
        <v>95</v>
      </c>
      <c r="B1" s="36"/>
      <c r="C1" s="36"/>
      <c r="D1" s="36"/>
      <c r="E1" s="36"/>
      <c r="F1" s="36"/>
      <c r="G1" s="36"/>
      <c r="H1" s="37"/>
    </row>
    <row r="2" spans="1:8" ht="15" thickBot="1" x14ac:dyDescent="0.35">
      <c r="A2" s="32" t="s">
        <v>96</v>
      </c>
      <c r="B2" s="33"/>
      <c r="C2" s="33"/>
      <c r="D2" s="33"/>
      <c r="E2" s="33"/>
      <c r="F2" s="33"/>
      <c r="G2" s="33"/>
      <c r="H2" s="34"/>
    </row>
    <row r="3" spans="1:8" ht="15" thickBot="1" x14ac:dyDescent="0.35"/>
    <row r="4" spans="1:8" ht="15" thickBot="1" x14ac:dyDescent="0.35">
      <c r="A4" s="38" t="s">
        <v>16</v>
      </c>
      <c r="B4" s="39" t="s">
        <v>17</v>
      </c>
      <c r="C4" s="40" t="s">
        <v>18</v>
      </c>
      <c r="D4" s="38" t="s">
        <v>19</v>
      </c>
      <c r="E4" s="38" t="s">
        <v>20</v>
      </c>
      <c r="F4" s="41" t="s">
        <v>21</v>
      </c>
      <c r="G4" s="42" t="s">
        <v>23</v>
      </c>
      <c r="H4" s="39" t="s">
        <v>22</v>
      </c>
    </row>
    <row r="5" spans="1:8" ht="15" thickBot="1" x14ac:dyDescent="0.35">
      <c r="A5" s="43">
        <v>1</v>
      </c>
      <c r="B5" s="44" t="s">
        <v>24</v>
      </c>
      <c r="C5" s="45">
        <v>853</v>
      </c>
      <c r="D5" s="46">
        <v>0.1</v>
      </c>
      <c r="E5" s="46">
        <v>0.09</v>
      </c>
      <c r="F5" s="47">
        <f>C:C*D:D</f>
        <v>85.300000000000011</v>
      </c>
      <c r="G5" s="45">
        <f>C:C*E:E</f>
        <v>76.77</v>
      </c>
      <c r="H5" s="44">
        <f>C:C+E:E-F:F</f>
        <v>767.79</v>
      </c>
    </row>
    <row r="6" spans="1:8" ht="15" thickBot="1" x14ac:dyDescent="0.35">
      <c r="A6" s="38">
        <v>2</v>
      </c>
      <c r="B6" s="39" t="s">
        <v>25</v>
      </c>
      <c r="C6" s="40">
        <v>951</v>
      </c>
      <c r="D6" s="48">
        <v>9.9900000000000003E-2</v>
      </c>
      <c r="E6" s="48">
        <v>0.08</v>
      </c>
      <c r="F6" s="41">
        <f>C:C*D:D</f>
        <v>95.004900000000006</v>
      </c>
      <c r="G6" s="40">
        <f>C:C*E:E</f>
        <v>76.08</v>
      </c>
      <c r="H6" s="39">
        <f>C:C+E:E-F:F</f>
        <v>856.07510000000002</v>
      </c>
    </row>
    <row r="7" spans="1:8" ht="15" thickBot="1" x14ac:dyDescent="0.35">
      <c r="A7" s="43">
        <v>3</v>
      </c>
      <c r="B7" s="44" t="s">
        <v>26</v>
      </c>
      <c r="C7" s="45">
        <v>456</v>
      </c>
      <c r="D7" s="46">
        <v>8.6400000000000005E-2</v>
      </c>
      <c r="E7" s="46">
        <v>0.06</v>
      </c>
      <c r="F7" s="47">
        <f>C:C*D:D</f>
        <v>39.398400000000002</v>
      </c>
      <c r="G7" s="45">
        <f>C:C*E:E</f>
        <v>27.36</v>
      </c>
      <c r="H7" s="44">
        <f>C:C+E:E-F:F</f>
        <v>416.66160000000002</v>
      </c>
    </row>
    <row r="8" spans="1:8" ht="15" thickBot="1" x14ac:dyDescent="0.35">
      <c r="A8" s="38">
        <v>4</v>
      </c>
      <c r="B8" s="39" t="s">
        <v>27</v>
      </c>
      <c r="C8" s="40">
        <v>500</v>
      </c>
      <c r="D8" s="48">
        <v>8.5000000000000006E-2</v>
      </c>
      <c r="E8" s="48">
        <v>0.06</v>
      </c>
      <c r="F8" s="41">
        <f>C:C*D:D</f>
        <v>42.5</v>
      </c>
      <c r="G8" s="40">
        <f>C:C*E:E</f>
        <v>30</v>
      </c>
      <c r="H8" s="39">
        <f>C:C+E:E-F:F</f>
        <v>457.56</v>
      </c>
    </row>
    <row r="9" spans="1:8" ht="15" thickBot="1" x14ac:dyDescent="0.35">
      <c r="A9" s="43">
        <v>5</v>
      </c>
      <c r="B9" s="44" t="s">
        <v>28</v>
      </c>
      <c r="C9" s="45">
        <v>850</v>
      </c>
      <c r="D9" s="46">
        <v>8.9899999999999994E-2</v>
      </c>
      <c r="E9" s="46">
        <v>7.0000000000000007E-2</v>
      </c>
      <c r="F9" s="47">
        <f>C:C*D:D</f>
        <v>76.414999999999992</v>
      </c>
      <c r="G9" s="45">
        <f>C:C*E:E</f>
        <v>59.500000000000007</v>
      </c>
      <c r="H9" s="44">
        <f>C:C+E:E-F:F</f>
        <v>773.65500000000009</v>
      </c>
    </row>
    <row r="10" spans="1:8" ht="15" thickBot="1" x14ac:dyDescent="0.35">
      <c r="A10" s="38">
        <v>6</v>
      </c>
      <c r="B10" s="39" t="s">
        <v>29</v>
      </c>
      <c r="C10" s="40">
        <v>459</v>
      </c>
      <c r="D10" s="48">
        <v>6.25E-2</v>
      </c>
      <c r="E10" s="48">
        <v>0.05</v>
      </c>
      <c r="F10" s="41">
        <f>C:C*D:D</f>
        <v>28.6875</v>
      </c>
      <c r="G10" s="40">
        <f>C:C*E:E</f>
        <v>22.950000000000003</v>
      </c>
      <c r="H10" s="39">
        <f>C:C+E:E-F:F</f>
        <v>430.36250000000001</v>
      </c>
    </row>
    <row r="11" spans="1:8" ht="15" thickBot="1" x14ac:dyDescent="0.35">
      <c r="A11" s="43">
        <v>7</v>
      </c>
      <c r="B11" s="44" t="s">
        <v>30</v>
      </c>
      <c r="C11" s="45">
        <v>478</v>
      </c>
      <c r="D11" s="46">
        <v>7.1199999999999999E-2</v>
      </c>
      <c r="E11" s="46">
        <v>0.05</v>
      </c>
      <c r="F11" s="47">
        <f>C:C*D:D</f>
        <v>34.0336</v>
      </c>
      <c r="G11" s="45">
        <f>C:C*E:E</f>
        <v>23.900000000000002</v>
      </c>
      <c r="H11" s="44">
        <f>C:C+E:E-F:F</f>
        <v>444.01640000000003</v>
      </c>
    </row>
    <row r="12" spans="1:8" ht="15" thickBot="1" x14ac:dyDescent="0.35">
      <c r="A12" s="38">
        <v>8</v>
      </c>
      <c r="B12" s="39" t="s">
        <v>31</v>
      </c>
      <c r="C12" s="40">
        <v>658</v>
      </c>
      <c r="D12" s="48">
        <v>5.9900000000000002E-2</v>
      </c>
      <c r="E12" s="48">
        <v>0.04</v>
      </c>
      <c r="F12" s="41">
        <f>C:C*D:D</f>
        <v>39.414200000000001</v>
      </c>
      <c r="G12" s="40">
        <f>C:C*E:E</f>
        <v>26.32</v>
      </c>
      <c r="H12" s="39">
        <f>C:C+E:E-F:F</f>
        <v>618.62579999999991</v>
      </c>
    </row>
    <row r="14" spans="1:8" x14ac:dyDescent="0.3">
      <c r="A14" s="5" t="s">
        <v>94</v>
      </c>
      <c r="B14" s="5"/>
      <c r="C14" s="30"/>
      <c r="D14" s="5"/>
      <c r="E14" s="5"/>
      <c r="F14" s="30"/>
      <c r="G14" s="5"/>
    </row>
    <row r="15" spans="1:8" x14ac:dyDescent="0.3">
      <c r="A15" s="5" t="s">
        <v>88</v>
      </c>
      <c r="B15" s="5"/>
      <c r="C15" s="30"/>
      <c r="D15" s="5"/>
      <c r="E15" s="5"/>
      <c r="F15" s="30"/>
      <c r="G15" s="5"/>
    </row>
    <row r="16" spans="1:8" x14ac:dyDescent="0.3">
      <c r="A16" s="5" t="s">
        <v>89</v>
      </c>
      <c r="B16" s="5"/>
      <c r="C16" s="30"/>
      <c r="D16" s="5"/>
      <c r="E16" s="5"/>
      <c r="F16" s="30"/>
      <c r="G16" s="5"/>
    </row>
    <row r="29" spans="6:6" ht="16.2" x14ac:dyDescent="0.45">
      <c r="F29" s="87"/>
    </row>
    <row r="30" spans="6:6" ht="16.2" x14ac:dyDescent="0.45">
      <c r="F30" s="87"/>
    </row>
  </sheetData>
  <mergeCells count="2">
    <mergeCell ref="A1:H1"/>
    <mergeCell ref="A2:H2"/>
  </mergeCells>
  <phoneticPr fontId="3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H17"/>
  <sheetViews>
    <sheetView zoomScaleNormal="100" workbookViewId="0">
      <selection activeCell="H9" sqref="H9"/>
    </sheetView>
  </sheetViews>
  <sheetFormatPr defaultRowHeight="14.4" x14ac:dyDescent="0.3"/>
  <cols>
    <col min="1" max="1" width="19.77734375" customWidth="1"/>
    <col min="2" max="2" width="11.109375" bestFit="1" customWidth="1"/>
    <col min="3" max="3" width="10.77734375" bestFit="1" customWidth="1"/>
    <col min="4" max="4" width="11.88671875" bestFit="1" customWidth="1"/>
    <col min="5" max="5" width="15.5546875" bestFit="1" customWidth="1"/>
  </cols>
  <sheetData>
    <row r="1" spans="1:8" ht="15" thickBot="1" x14ac:dyDescent="0.35">
      <c r="A1" s="49" t="s">
        <v>32</v>
      </c>
      <c r="B1" s="50">
        <v>4.95</v>
      </c>
    </row>
    <row r="2" spans="1:8" ht="15" thickBot="1" x14ac:dyDescent="0.35">
      <c r="A2" s="1"/>
      <c r="B2" s="2"/>
    </row>
    <row r="3" spans="1:8" ht="15" thickBot="1" x14ac:dyDescent="0.35">
      <c r="A3" s="52" t="s">
        <v>45</v>
      </c>
      <c r="B3" s="53"/>
      <c r="C3" s="53"/>
      <c r="D3" s="53"/>
      <c r="E3" s="54"/>
    </row>
    <row r="4" spans="1:8" ht="15" thickBot="1" x14ac:dyDescent="0.35"/>
    <row r="5" spans="1:8" ht="15" thickBot="1" x14ac:dyDescent="0.35">
      <c r="A5" s="51" t="s">
        <v>33</v>
      </c>
      <c r="B5" s="55" t="s">
        <v>34</v>
      </c>
      <c r="C5" s="55" t="s">
        <v>35</v>
      </c>
      <c r="D5" s="55" t="s">
        <v>36</v>
      </c>
      <c r="E5" s="55" t="s">
        <v>37</v>
      </c>
    </row>
    <row r="6" spans="1:8" ht="15" thickBot="1" x14ac:dyDescent="0.35">
      <c r="A6" s="17" t="s">
        <v>38</v>
      </c>
      <c r="B6" s="18">
        <v>500</v>
      </c>
      <c r="C6" s="56">
        <v>0.15</v>
      </c>
      <c r="D6" s="57">
        <f>B6*C6</f>
        <v>75</v>
      </c>
      <c r="E6" s="57">
        <f>D6*$B$1</f>
        <v>371.25</v>
      </c>
    </row>
    <row r="7" spans="1:8" ht="15" thickBot="1" x14ac:dyDescent="0.35">
      <c r="A7" s="17" t="s">
        <v>39</v>
      </c>
      <c r="B7" s="18">
        <v>750</v>
      </c>
      <c r="C7" s="56">
        <v>0.15</v>
      </c>
      <c r="D7" s="57">
        <f t="shared" ref="D7:D12" si="0">B7*C7</f>
        <v>112.5</v>
      </c>
      <c r="E7" s="57">
        <f t="shared" ref="E7:E12" si="1">D7*$B$1</f>
        <v>556.875</v>
      </c>
    </row>
    <row r="8" spans="1:8" ht="15" thickBot="1" x14ac:dyDescent="0.35">
      <c r="A8" s="17" t="s">
        <v>40</v>
      </c>
      <c r="B8" s="18">
        <v>250</v>
      </c>
      <c r="C8" s="56">
        <v>10</v>
      </c>
      <c r="D8" s="57">
        <f t="shared" si="0"/>
        <v>2500</v>
      </c>
      <c r="E8" s="57">
        <f t="shared" si="1"/>
        <v>12375</v>
      </c>
    </row>
    <row r="9" spans="1:8" ht="15" thickBot="1" x14ac:dyDescent="0.35">
      <c r="A9" s="17" t="s">
        <v>41</v>
      </c>
      <c r="B9" s="18">
        <v>310</v>
      </c>
      <c r="C9" s="56">
        <v>0.5</v>
      </c>
      <c r="D9" s="57">
        <f t="shared" si="0"/>
        <v>155</v>
      </c>
      <c r="E9" s="57">
        <f t="shared" si="1"/>
        <v>767.25</v>
      </c>
      <c r="H9" s="72"/>
    </row>
    <row r="10" spans="1:8" ht="15" thickBot="1" x14ac:dyDescent="0.35">
      <c r="A10" s="17" t="s">
        <v>42</v>
      </c>
      <c r="B10" s="18">
        <v>500</v>
      </c>
      <c r="C10" s="56">
        <v>0.1</v>
      </c>
      <c r="D10" s="57">
        <f t="shared" si="0"/>
        <v>50</v>
      </c>
      <c r="E10" s="57">
        <f t="shared" si="1"/>
        <v>247.5</v>
      </c>
    </row>
    <row r="11" spans="1:8" ht="15" thickBot="1" x14ac:dyDescent="0.35">
      <c r="A11" s="17" t="s">
        <v>43</v>
      </c>
      <c r="B11" s="18">
        <v>1500</v>
      </c>
      <c r="C11" s="56">
        <v>2.5</v>
      </c>
      <c r="D11" s="57">
        <f t="shared" si="0"/>
        <v>3750</v>
      </c>
      <c r="E11" s="57">
        <f t="shared" si="1"/>
        <v>18562.5</v>
      </c>
    </row>
    <row r="12" spans="1:8" ht="15" thickBot="1" x14ac:dyDescent="0.35">
      <c r="A12" s="17" t="s">
        <v>44</v>
      </c>
      <c r="B12" s="18">
        <v>190</v>
      </c>
      <c r="C12" s="56">
        <v>6</v>
      </c>
      <c r="D12" s="57">
        <f t="shared" si="0"/>
        <v>1140</v>
      </c>
      <c r="E12" s="57">
        <f t="shared" si="1"/>
        <v>5643</v>
      </c>
    </row>
    <row r="14" spans="1:8" x14ac:dyDescent="0.3">
      <c r="A14" s="6" t="s">
        <v>83</v>
      </c>
      <c r="B14" s="5"/>
      <c r="C14" s="5"/>
      <c r="D14" s="5"/>
      <c r="E14" s="5"/>
      <c r="F14" s="5"/>
      <c r="G14" s="5"/>
      <c r="H14" s="5"/>
    </row>
    <row r="15" spans="1:8" x14ac:dyDescent="0.3">
      <c r="A15" s="5" t="s">
        <v>84</v>
      </c>
      <c r="B15" s="5"/>
      <c r="C15" s="5"/>
      <c r="D15" s="5"/>
      <c r="E15" s="5"/>
      <c r="F15" s="5"/>
      <c r="G15" s="5"/>
      <c r="H15" s="5"/>
    </row>
    <row r="16" spans="1:8" x14ac:dyDescent="0.3">
      <c r="A16" s="5" t="s">
        <v>99</v>
      </c>
      <c r="B16" s="5" t="s">
        <v>100</v>
      </c>
      <c r="C16" s="5"/>
      <c r="D16" s="5"/>
      <c r="E16" s="5"/>
      <c r="F16" s="5"/>
      <c r="G16" s="5"/>
      <c r="H16" s="5"/>
    </row>
    <row r="17" spans="1:8" x14ac:dyDescent="0.3">
      <c r="A17" s="5" t="s">
        <v>85</v>
      </c>
      <c r="B17" s="5"/>
      <c r="C17" s="5"/>
      <c r="D17" s="5"/>
      <c r="E17" s="5"/>
      <c r="F17" s="5"/>
      <c r="G17" s="5"/>
      <c r="H17" s="5"/>
    </row>
  </sheetData>
  <mergeCells count="1">
    <mergeCell ref="A3:E3"/>
  </mergeCells>
  <phoneticPr fontId="3" type="noConversion"/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H19"/>
  <sheetViews>
    <sheetView workbookViewId="0">
      <selection activeCell="H3" sqref="H3"/>
    </sheetView>
  </sheetViews>
  <sheetFormatPr defaultRowHeight="14.4" x14ac:dyDescent="0.3"/>
  <cols>
    <col min="1" max="1" width="11.33203125" customWidth="1"/>
    <col min="2" max="2" width="9.33203125" bestFit="1" customWidth="1"/>
    <col min="4" max="4" width="18.33203125" bestFit="1" customWidth="1"/>
    <col min="5" max="5" width="16.21875" customWidth="1"/>
  </cols>
  <sheetData>
    <row r="1" spans="1:8" x14ac:dyDescent="0.3">
      <c r="A1" s="58" t="s">
        <v>46</v>
      </c>
      <c r="B1" s="58"/>
      <c r="C1" s="58"/>
      <c r="D1" s="58"/>
      <c r="E1" s="58"/>
    </row>
    <row r="2" spans="1:8" ht="15" thickBot="1" x14ac:dyDescent="0.35"/>
    <row r="3" spans="1:8" ht="15" thickBot="1" x14ac:dyDescent="0.35">
      <c r="A3" s="59" t="s">
        <v>47</v>
      </c>
      <c r="B3" s="61" t="s">
        <v>48</v>
      </c>
      <c r="D3" s="71" t="s">
        <v>53</v>
      </c>
      <c r="E3" s="71" t="s">
        <v>54</v>
      </c>
      <c r="H3" s="72"/>
    </row>
    <row r="4" spans="1:8" ht="15" thickBot="1" x14ac:dyDescent="0.35">
      <c r="A4" s="64" t="s">
        <v>49</v>
      </c>
      <c r="B4" s="68">
        <v>45</v>
      </c>
      <c r="D4" s="43" t="s">
        <v>49</v>
      </c>
      <c r="E4" s="43">
        <f>SUMIF(A4:A19,"Água",B4:B19)</f>
        <v>168</v>
      </c>
    </row>
    <row r="5" spans="1:8" ht="15" thickBot="1" x14ac:dyDescent="0.35">
      <c r="A5" s="63" t="s">
        <v>50</v>
      </c>
      <c r="B5" s="67">
        <v>74</v>
      </c>
      <c r="D5" s="69" t="s">
        <v>50</v>
      </c>
      <c r="E5" s="69">
        <f>SUMIF(A5:A19,"Luz",B5:B19)</f>
        <v>227</v>
      </c>
    </row>
    <row r="6" spans="1:8" ht="15" thickBot="1" x14ac:dyDescent="0.35">
      <c r="A6" s="65" t="s">
        <v>51</v>
      </c>
      <c r="B6" s="66">
        <v>48</v>
      </c>
      <c r="D6" s="70" t="s">
        <v>51</v>
      </c>
      <c r="E6" s="70">
        <f>SUMIF(A6:A19,"Telefone",B6:B19)</f>
        <v>193</v>
      </c>
    </row>
    <row r="7" spans="1:8" ht="15" thickBot="1" x14ac:dyDescent="0.35">
      <c r="A7" s="60" t="s">
        <v>52</v>
      </c>
      <c r="B7" s="62">
        <v>95</v>
      </c>
      <c r="D7" s="31" t="s">
        <v>52</v>
      </c>
      <c r="E7" s="31">
        <f>SUMIF(A7:A19,"Aluguel",B7:B19)</f>
        <v>380</v>
      </c>
    </row>
    <row r="8" spans="1:8" ht="15" thickBot="1" x14ac:dyDescent="0.35">
      <c r="A8" s="60" t="s">
        <v>52</v>
      </c>
      <c r="B8" s="62">
        <v>95</v>
      </c>
      <c r="D8" s="18"/>
      <c r="E8" s="18"/>
    </row>
    <row r="9" spans="1:8" ht="15" thickBot="1" x14ac:dyDescent="0.35">
      <c r="A9" s="65" t="s">
        <v>51</v>
      </c>
      <c r="B9" s="66">
        <v>35</v>
      </c>
      <c r="D9" s="18" t="s">
        <v>55</v>
      </c>
      <c r="E9" s="57">
        <f>MAX(B4:B19)</f>
        <v>95</v>
      </c>
    </row>
    <row r="10" spans="1:8" ht="15" thickBot="1" x14ac:dyDescent="0.35">
      <c r="A10" s="63" t="s">
        <v>50</v>
      </c>
      <c r="B10" s="67">
        <v>64</v>
      </c>
      <c r="D10" s="18" t="s">
        <v>56</v>
      </c>
      <c r="E10" s="57">
        <f>MIN(B4:B19)</f>
        <v>35</v>
      </c>
    </row>
    <row r="11" spans="1:8" ht="15" thickBot="1" x14ac:dyDescent="0.35">
      <c r="A11" s="64" t="s">
        <v>49</v>
      </c>
      <c r="B11" s="68">
        <v>53</v>
      </c>
      <c r="D11" s="18" t="s">
        <v>57</v>
      </c>
      <c r="E11" s="57">
        <f>AVERAGE(B4:B19)</f>
        <v>60.5</v>
      </c>
    </row>
    <row r="12" spans="1:8" ht="15" thickBot="1" x14ac:dyDescent="0.35">
      <c r="A12" s="60" t="s">
        <v>52</v>
      </c>
      <c r="B12" s="62">
        <v>95</v>
      </c>
      <c r="D12" s="18" t="s">
        <v>58</v>
      </c>
      <c r="E12" s="57">
        <f>SUM(B4:B19)</f>
        <v>968</v>
      </c>
    </row>
    <row r="13" spans="1:8" ht="15" thickBot="1" x14ac:dyDescent="0.35">
      <c r="A13" s="64" t="s">
        <v>49</v>
      </c>
      <c r="B13" s="68">
        <v>35</v>
      </c>
    </row>
    <row r="14" spans="1:8" ht="15" thickBot="1" x14ac:dyDescent="0.35">
      <c r="A14" s="65" t="s">
        <v>51</v>
      </c>
      <c r="B14" s="66">
        <v>46</v>
      </c>
      <c r="D14" s="7" t="s">
        <v>83</v>
      </c>
      <c r="E14" s="5"/>
    </row>
    <row r="15" spans="1:8" ht="15" thickBot="1" x14ac:dyDescent="0.35">
      <c r="A15" s="65" t="s">
        <v>51</v>
      </c>
      <c r="B15" s="66">
        <v>64</v>
      </c>
      <c r="D15" s="13" t="s">
        <v>78</v>
      </c>
      <c r="E15" s="13"/>
    </row>
    <row r="16" spans="1:8" ht="15" thickBot="1" x14ac:dyDescent="0.35">
      <c r="A16" s="63" t="s">
        <v>50</v>
      </c>
      <c r="B16" s="67">
        <v>42</v>
      </c>
      <c r="D16" s="13" t="s">
        <v>79</v>
      </c>
      <c r="E16" s="13"/>
    </row>
    <row r="17" spans="1:5" ht="15" thickBot="1" x14ac:dyDescent="0.35">
      <c r="A17" s="60" t="s">
        <v>52</v>
      </c>
      <c r="B17" s="62">
        <v>95</v>
      </c>
      <c r="D17" s="13" t="s">
        <v>80</v>
      </c>
      <c r="E17" s="13"/>
    </row>
    <row r="18" spans="1:5" ht="15" thickBot="1" x14ac:dyDescent="0.35">
      <c r="A18" s="64" t="s">
        <v>49</v>
      </c>
      <c r="B18" s="68">
        <v>35</v>
      </c>
      <c r="D18" s="13" t="s">
        <v>81</v>
      </c>
      <c r="E18" s="13"/>
    </row>
    <row r="19" spans="1:5" ht="15" thickBot="1" x14ac:dyDescent="0.35">
      <c r="A19" s="63" t="s">
        <v>50</v>
      </c>
      <c r="B19" s="67">
        <v>47</v>
      </c>
      <c r="D19" s="13" t="s">
        <v>82</v>
      </c>
      <c r="E19" s="13"/>
    </row>
  </sheetData>
  <mergeCells count="6">
    <mergeCell ref="D18:E18"/>
    <mergeCell ref="D19:E19"/>
    <mergeCell ref="A1:E1"/>
    <mergeCell ref="D15:E15"/>
    <mergeCell ref="D16:E16"/>
    <mergeCell ref="D17:E17"/>
  </mergeCells>
  <phoneticPr fontId="3" type="noConversion"/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P17"/>
  <sheetViews>
    <sheetView workbookViewId="0">
      <selection activeCell="P17" sqref="P17"/>
    </sheetView>
  </sheetViews>
  <sheetFormatPr defaultRowHeight="14.4" x14ac:dyDescent="0.3"/>
  <cols>
    <col min="1" max="1" width="14.21875" customWidth="1"/>
    <col min="2" max="2" width="13.88671875" bestFit="1" customWidth="1"/>
    <col min="4" max="4" width="13.33203125" customWidth="1"/>
    <col min="5" max="5" width="11.88671875" customWidth="1"/>
  </cols>
  <sheetData>
    <row r="1" spans="1:5" x14ac:dyDescent="0.3">
      <c r="A1" s="75" t="s">
        <v>90</v>
      </c>
      <c r="B1" s="74"/>
      <c r="C1" s="74"/>
      <c r="D1" s="74"/>
      <c r="E1" s="74"/>
    </row>
    <row r="3" spans="1:5" x14ac:dyDescent="0.3">
      <c r="A3" s="83" t="s">
        <v>61</v>
      </c>
      <c r="B3" s="83" t="s">
        <v>91</v>
      </c>
      <c r="C3" s="9"/>
      <c r="D3" s="83" t="s">
        <v>61</v>
      </c>
      <c r="E3" s="83" t="s">
        <v>65</v>
      </c>
    </row>
    <row r="4" spans="1:5" x14ac:dyDescent="0.3">
      <c r="A4" s="84" t="s">
        <v>62</v>
      </c>
      <c r="B4" s="84">
        <v>456</v>
      </c>
      <c r="C4" s="9"/>
      <c r="D4" s="84" t="s">
        <v>62</v>
      </c>
      <c r="E4" s="84">
        <f>SUMIF(A4:A14,"Ana",B4:B14)</f>
        <v>1352</v>
      </c>
    </row>
    <row r="5" spans="1:5" x14ac:dyDescent="0.3">
      <c r="A5" s="84" t="s">
        <v>63</v>
      </c>
      <c r="B5" s="84">
        <v>346</v>
      </c>
      <c r="C5" s="9"/>
      <c r="D5" s="84" t="s">
        <v>63</v>
      </c>
      <c r="E5" s="84">
        <f>SUMIF(A5:A15,"Guilherme",B5:B15)</f>
        <v>437</v>
      </c>
    </row>
    <row r="6" spans="1:5" x14ac:dyDescent="0.3">
      <c r="A6" s="84" t="s">
        <v>62</v>
      </c>
      <c r="B6" s="84">
        <v>765</v>
      </c>
      <c r="C6" s="9"/>
      <c r="D6" s="84" t="s">
        <v>64</v>
      </c>
      <c r="E6" s="84">
        <f>SUMIF(A6:A16,"Jorge",B6:B16)</f>
        <v>120</v>
      </c>
    </row>
    <row r="7" spans="1:5" x14ac:dyDescent="0.3">
      <c r="A7" s="84" t="s">
        <v>64</v>
      </c>
      <c r="B7" s="84">
        <v>56</v>
      </c>
      <c r="C7" s="9"/>
      <c r="D7" s="9"/>
      <c r="E7" s="85"/>
    </row>
    <row r="8" spans="1:5" x14ac:dyDescent="0.3">
      <c r="A8" s="84" t="s">
        <v>63</v>
      </c>
      <c r="B8" s="84">
        <v>54</v>
      </c>
      <c r="C8" s="9"/>
      <c r="D8" s="73" t="s">
        <v>66</v>
      </c>
      <c r="E8" s="86">
        <f>SUM(E4:E6)</f>
        <v>1909</v>
      </c>
    </row>
    <row r="9" spans="1:5" x14ac:dyDescent="0.3">
      <c r="A9" s="84" t="s">
        <v>63</v>
      </c>
      <c r="B9" s="84">
        <v>3</v>
      </c>
      <c r="C9" s="9"/>
      <c r="D9" s="9"/>
      <c r="E9" s="9"/>
    </row>
    <row r="10" spans="1:5" x14ac:dyDescent="0.3">
      <c r="A10" s="84" t="s">
        <v>64</v>
      </c>
      <c r="B10" s="84">
        <v>56</v>
      </c>
      <c r="C10" s="9"/>
      <c r="D10" s="9"/>
      <c r="E10" s="9"/>
    </row>
    <row r="11" spans="1:5" x14ac:dyDescent="0.3">
      <c r="A11" s="84" t="s">
        <v>62</v>
      </c>
      <c r="B11" s="84">
        <v>75</v>
      </c>
      <c r="C11" s="9"/>
      <c r="D11" s="9"/>
      <c r="E11" s="9"/>
    </row>
    <row r="12" spans="1:5" x14ac:dyDescent="0.3">
      <c r="A12" s="84" t="s">
        <v>63</v>
      </c>
      <c r="B12" s="84">
        <v>34</v>
      </c>
      <c r="C12" s="9"/>
      <c r="D12" s="9"/>
      <c r="E12" s="9"/>
    </row>
    <row r="13" spans="1:5" x14ac:dyDescent="0.3">
      <c r="A13" s="84" t="s">
        <v>64</v>
      </c>
      <c r="B13" s="84">
        <v>8</v>
      </c>
      <c r="C13" s="9"/>
      <c r="D13" s="9"/>
      <c r="E13" s="9"/>
    </row>
    <row r="14" spans="1:5" x14ac:dyDescent="0.3">
      <c r="A14" s="84" t="s">
        <v>62</v>
      </c>
      <c r="B14" s="84">
        <v>56</v>
      </c>
      <c r="C14" s="9"/>
      <c r="D14" s="9"/>
      <c r="E14" s="9"/>
    </row>
    <row r="15" spans="1:5" x14ac:dyDescent="0.3">
      <c r="A15" s="9"/>
      <c r="B15" s="9"/>
      <c r="C15" s="9"/>
      <c r="D15" s="9"/>
      <c r="E15" s="9"/>
    </row>
    <row r="17" spans="1:16" x14ac:dyDescent="0.3">
      <c r="A17" s="5" t="s">
        <v>77</v>
      </c>
      <c r="B17" s="5"/>
      <c r="C17" s="5"/>
      <c r="P17" t="s">
        <v>101</v>
      </c>
    </row>
  </sheetData>
  <mergeCells count="1">
    <mergeCell ref="A1:E1"/>
  </mergeCells>
  <phoneticPr fontId="3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D10"/>
  <sheetViews>
    <sheetView workbookViewId="0">
      <selection activeCell="G10" sqref="G10"/>
    </sheetView>
  </sheetViews>
  <sheetFormatPr defaultRowHeight="14.4" x14ac:dyDescent="0.3"/>
  <cols>
    <col min="1" max="1" width="14.109375" customWidth="1"/>
    <col min="2" max="2" width="12.21875" customWidth="1"/>
    <col min="3" max="3" width="12" customWidth="1"/>
    <col min="4" max="4" width="13.77734375" customWidth="1"/>
  </cols>
  <sheetData>
    <row r="1" spans="1:4" x14ac:dyDescent="0.3">
      <c r="A1" s="78" t="s">
        <v>67</v>
      </c>
      <c r="B1" s="79"/>
      <c r="C1" s="79"/>
      <c r="D1" s="79"/>
    </row>
    <row r="3" spans="1:4" x14ac:dyDescent="0.3">
      <c r="A3" s="76" t="s">
        <v>68</v>
      </c>
      <c r="B3" s="80" t="s">
        <v>69</v>
      </c>
      <c r="C3" s="80" t="s">
        <v>70</v>
      </c>
      <c r="D3" s="80" t="s">
        <v>71</v>
      </c>
    </row>
    <row r="4" spans="1:4" x14ac:dyDescent="0.3">
      <c r="A4" s="77" t="s">
        <v>72</v>
      </c>
      <c r="B4" s="81">
        <v>8</v>
      </c>
      <c r="C4" s="82">
        <v>0.65</v>
      </c>
      <c r="D4" s="81" t="str">
        <f>IF(B4&gt;=7,IF(C4&gt;=60%,"Aprovado","Reprovado"))</f>
        <v>Aprovado</v>
      </c>
    </row>
    <row r="5" spans="1:4" x14ac:dyDescent="0.3">
      <c r="A5" s="77" t="s">
        <v>73</v>
      </c>
      <c r="B5" s="81">
        <v>7</v>
      </c>
      <c r="C5" s="82">
        <v>0.4</v>
      </c>
      <c r="D5" s="81" t="str">
        <f t="shared" ref="D5:D8" si="0">IF(B5&gt;=7,IF(C5&gt;=60%,"Aprovado","Reprovado"))</f>
        <v>Reprovado</v>
      </c>
    </row>
    <row r="6" spans="1:4" x14ac:dyDescent="0.3">
      <c r="A6" s="77" t="s">
        <v>74</v>
      </c>
      <c r="B6" s="81">
        <v>8</v>
      </c>
      <c r="C6" s="82">
        <v>0.4</v>
      </c>
      <c r="D6" s="81" t="str">
        <f t="shared" si="0"/>
        <v>Reprovado</v>
      </c>
    </row>
    <row r="7" spans="1:4" x14ac:dyDescent="0.3">
      <c r="A7" s="77" t="s">
        <v>75</v>
      </c>
      <c r="B7" s="81">
        <v>10</v>
      </c>
      <c r="C7" s="82">
        <v>0.9</v>
      </c>
      <c r="D7" s="81" t="str">
        <f t="shared" si="0"/>
        <v>Aprovado</v>
      </c>
    </row>
    <row r="8" spans="1:4" x14ac:dyDescent="0.3">
      <c r="A8" s="77" t="s">
        <v>76</v>
      </c>
      <c r="B8" s="81">
        <v>8</v>
      </c>
      <c r="C8" s="82">
        <v>0.5</v>
      </c>
      <c r="D8" s="81" t="str">
        <f t="shared" si="0"/>
        <v>Reprovado</v>
      </c>
    </row>
    <row r="10" spans="1:4" ht="66" customHeight="1" x14ac:dyDescent="0.3">
      <c r="A10" s="3" t="s">
        <v>71</v>
      </c>
      <c r="B10" s="14" t="s">
        <v>92</v>
      </c>
      <c r="C10" s="15"/>
      <c r="D10" s="16"/>
    </row>
  </sheetData>
  <mergeCells count="2">
    <mergeCell ref="A1:D1"/>
    <mergeCell ref="B10:D10"/>
  </mergeCells>
  <phoneticPr fontId="3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-0.249977111117893"/>
  </sheetPr>
  <dimension ref="F14"/>
  <sheetViews>
    <sheetView topLeftCell="A13" workbookViewId="0">
      <selection activeCell="J76" sqref="J76"/>
    </sheetView>
  </sheetViews>
  <sheetFormatPr defaultRowHeight="14.4" x14ac:dyDescent="0.3"/>
  <sheetData>
    <row r="14" spans="6:6" ht="18" x14ac:dyDescent="0.35">
      <c r="F14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exerc 1</vt:lpstr>
      <vt:lpstr>exerc 2</vt:lpstr>
      <vt:lpstr>exerc 3</vt:lpstr>
      <vt:lpstr>exerc 4</vt:lpstr>
      <vt:lpstr>exerc 5</vt:lpstr>
      <vt:lpstr>exerc 6</vt:lpstr>
      <vt:lpstr>exerc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Jankoski</dc:creator>
  <cp:lastModifiedBy>Giovanna Brizola de Queiróz</cp:lastModifiedBy>
  <dcterms:created xsi:type="dcterms:W3CDTF">2010-04-23T12:22:42Z</dcterms:created>
  <dcterms:modified xsi:type="dcterms:W3CDTF">2023-05-16T18:46:34Z</dcterms:modified>
</cp:coreProperties>
</file>