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giovanni_postacchini_studio_unibo_it/Documents/Lab_Elettronica/Prova_II/analisi_dati/"/>
    </mc:Choice>
  </mc:AlternateContent>
  <xr:revisionPtr revIDLastSave="48" documentId="13_ncr:1_{51B9A859-9CCA-4F41-AA61-1E5B7D67A6C5}" xr6:coauthVersionLast="47" xr6:coauthVersionMax="47" xr10:uidLastSave="{281527ED-A754-40E2-A11E-956170EB199C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4" i="1"/>
  <c r="U19" i="1"/>
  <c r="U20" i="1"/>
  <c r="U21" i="1"/>
  <c r="U22" i="1"/>
  <c r="U23" i="1"/>
  <c r="U2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4" i="1"/>
  <c r="P7" i="1"/>
  <c r="P8" i="1"/>
  <c r="P5" i="1"/>
  <c r="P4" i="1"/>
  <c r="S5" i="1"/>
  <c r="S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" i="1"/>
  <c r="C4" i="1"/>
  <c r="C3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5" i="1"/>
  <c r="H6" i="1"/>
  <c r="H7" i="1"/>
  <c r="H8" i="1"/>
  <c r="H9" i="1"/>
  <c r="H10" i="1"/>
  <c r="H11" i="1"/>
  <c r="H12" i="1"/>
  <c r="H13" i="1"/>
  <c r="H14" i="1"/>
  <c r="H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4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5" i="1"/>
  <c r="C6" i="1"/>
  <c r="C7" i="1"/>
  <c r="C8" i="1"/>
  <c r="C9" i="1"/>
  <c r="C10" i="1"/>
  <c r="B1" i="1"/>
</calcChain>
</file>

<file path=xl/sharedStrings.xml><?xml version="1.0" encoding="utf-8"?>
<sst xmlns="http://schemas.openxmlformats.org/spreadsheetml/2006/main" count="31" uniqueCount="20">
  <si>
    <t>Vce_err</t>
  </si>
  <si>
    <t>Ie_err</t>
  </si>
  <si>
    <t>Ib = -100 uA</t>
  </si>
  <si>
    <t>Fscal</t>
  </si>
  <si>
    <t>Ie [mA]</t>
  </si>
  <si>
    <t>Ib = -200 uA</t>
  </si>
  <si>
    <t>Vce [V]</t>
  </si>
  <si>
    <t>Fscal [V]</t>
  </si>
  <si>
    <t xml:space="preserve">V0_err </t>
  </si>
  <si>
    <t>Fscal0</t>
  </si>
  <si>
    <t>V</t>
  </si>
  <si>
    <t>Postazione</t>
  </si>
  <si>
    <t>mA</t>
  </si>
  <si>
    <t>beta</t>
  </si>
  <si>
    <t>err</t>
  </si>
  <si>
    <t>err Ib1</t>
  </si>
  <si>
    <t>err Ib2</t>
  </si>
  <si>
    <t>beta1</t>
  </si>
  <si>
    <t>beta2</t>
  </si>
  <si>
    <t>err/beta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</si>
</sst>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Fill="1" applyBorder="1"/>
    <xf numFmtId="0" fontId="0" fillId="3" borderId="0" xfId="0" applyFill="1"/>
    <xf numFmtId="0" fontId="0" fillId="0" borderId="0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topLeftCell="H5" workbookViewId="0">
      <selection activeCell="W4" sqref="W4:W24"/>
    </sheetView>
  </sheetViews>
  <sheetFormatPr defaultRowHeight="15" x14ac:dyDescent="0.25"/>
  <sheetData>
    <row r="1" spans="1:23" x14ac:dyDescent="0.25">
      <c r="A1" t="s">
        <v>8</v>
      </c>
      <c r="B1">
        <f>D1/10</f>
        <v>5.0000000000000001E-4</v>
      </c>
      <c r="C1" t="s">
        <v>9</v>
      </c>
      <c r="D1">
        <v>5.0000000000000001E-3</v>
      </c>
      <c r="E1" t="s">
        <v>10</v>
      </c>
      <c r="O1" s="6" t="s">
        <v>11</v>
      </c>
      <c r="P1" s="6"/>
      <c r="Q1">
        <v>15</v>
      </c>
    </row>
    <row r="2" spans="1:23" x14ac:dyDescent="0.25">
      <c r="A2" s="1" t="s">
        <v>5</v>
      </c>
      <c r="B2" s="1"/>
      <c r="C2" t="s">
        <v>3</v>
      </c>
      <c r="D2">
        <v>60</v>
      </c>
      <c r="E2" t="s">
        <v>12</v>
      </c>
      <c r="H2" s="1" t="s">
        <v>2</v>
      </c>
      <c r="I2" s="1"/>
      <c r="J2" t="s">
        <v>3</v>
      </c>
      <c r="K2">
        <v>60</v>
      </c>
      <c r="L2" t="s">
        <v>12</v>
      </c>
    </row>
    <row r="3" spans="1:23" x14ac:dyDescent="0.25">
      <c r="A3" s="2" t="s">
        <v>6</v>
      </c>
      <c r="B3" s="2" t="s">
        <v>7</v>
      </c>
      <c r="C3" s="2" t="s">
        <v>0</v>
      </c>
      <c r="D3" s="3" t="s">
        <v>4</v>
      </c>
      <c r="E3" s="5" t="s">
        <v>3</v>
      </c>
      <c r="F3" s="2" t="s">
        <v>1</v>
      </c>
      <c r="H3" s="2" t="s">
        <v>6</v>
      </c>
      <c r="I3" s="2" t="s">
        <v>7</v>
      </c>
      <c r="J3" s="2" t="s">
        <v>0</v>
      </c>
      <c r="K3" s="3" t="s">
        <v>4</v>
      </c>
      <c r="L3" s="5" t="s">
        <v>3</v>
      </c>
      <c r="M3" s="2" t="s">
        <v>1</v>
      </c>
      <c r="U3" t="s">
        <v>13</v>
      </c>
      <c r="V3" t="s">
        <v>14</v>
      </c>
      <c r="W3" t="s">
        <v>19</v>
      </c>
    </row>
    <row r="4" spans="1:23" x14ac:dyDescent="0.25">
      <c r="A4">
        <v>-0.05</v>
      </c>
      <c r="B4">
        <v>0.01</v>
      </c>
      <c r="C4">
        <f>SQRT($B$1^2+(A4/10)^2+(0.03*A4)^2)</f>
        <v>5.2440442408507575E-3</v>
      </c>
      <c r="D4" s="4">
        <v>-0.37</v>
      </c>
      <c r="E4" s="7">
        <v>60</v>
      </c>
      <c r="F4">
        <f>ABS(D4)*0.015+0.02</f>
        <v>2.555E-2</v>
      </c>
      <c r="H4">
        <f>A4</f>
        <v>-0.05</v>
      </c>
      <c r="I4">
        <f>B4</f>
        <v>0.01</v>
      </c>
      <c r="J4">
        <f>C4</f>
        <v>5.2440442408507575E-3</v>
      </c>
      <c r="K4" s="4">
        <v>-0.31</v>
      </c>
      <c r="L4">
        <v>60</v>
      </c>
      <c r="M4">
        <f>ABS(K4)*0.015+0.02</f>
        <v>2.4649999999999998E-2</v>
      </c>
      <c r="O4" t="s">
        <v>17</v>
      </c>
      <c r="P4">
        <f>ABS(D28-K28) / 0.1</f>
        <v>110.19999999999999</v>
      </c>
      <c r="R4" t="s">
        <v>15</v>
      </c>
      <c r="S4">
        <f>0.1 * 0.015 + 0.02</f>
        <v>2.1500000000000002E-2</v>
      </c>
      <c r="U4">
        <f>ABS(D14-K14) / 0.1</f>
        <v>51.600000000000016</v>
      </c>
      <c r="V4">
        <f xml:space="preserve"> (ABS(F14+M14))/0.1 + ((ABS(D14-K14)) / (0.1)^2) * ($S$4+$S$5)</f>
        <v>28.843000000000004</v>
      </c>
      <c r="W4">
        <f>V4/U4</f>
        <v>0.55897286821705416</v>
      </c>
    </row>
    <row r="5" spans="1:23" x14ac:dyDescent="0.25">
      <c r="A5">
        <v>-0.1</v>
      </c>
      <c r="B5">
        <v>0.02</v>
      </c>
      <c r="C5">
        <f t="shared" ref="C5:C33" si="0">SQRT($B$1^2+(A5/10)^2+(0.03*A5)^2)</f>
        <v>1.0452272480183437E-2</v>
      </c>
      <c r="D5" s="4">
        <v>-1.19</v>
      </c>
      <c r="E5" s="7">
        <v>60</v>
      </c>
      <c r="F5">
        <f t="shared" ref="F5:F34" si="1">ABS(D5)*0.015+0.02</f>
        <v>3.7849999999999995E-2</v>
      </c>
      <c r="H5">
        <f t="shared" ref="H5:H34" si="2">A5</f>
        <v>-0.1</v>
      </c>
      <c r="I5">
        <f t="shared" ref="I5:I34" si="3">B5</f>
        <v>0.02</v>
      </c>
      <c r="J5">
        <f t="shared" ref="J5:J34" si="4">C5</f>
        <v>1.0452272480183437E-2</v>
      </c>
      <c r="K5" s="4">
        <v>-1</v>
      </c>
      <c r="L5">
        <v>60</v>
      </c>
      <c r="M5">
        <f t="shared" ref="M5:M34" si="5">ABS(K5)*0.015+0.02</f>
        <v>3.5000000000000003E-2</v>
      </c>
      <c r="O5" t="s">
        <v>14</v>
      </c>
      <c r="P5">
        <f xml:space="preserve"> (ABS(F28+M28))/0.1 + ((ABS(D28-K28)) / (0.1)^2) * (S4+S5)</f>
        <v>56.422999999999988</v>
      </c>
      <c r="R5" t="s">
        <v>16</v>
      </c>
      <c r="S5">
        <f>0.2 * 0.015 + 0.02</f>
        <v>2.3E-2</v>
      </c>
      <c r="U5">
        <f>ABS(D15-K15) / 0.1</f>
        <v>66.699999999999989</v>
      </c>
      <c r="V5">
        <f t="shared" ref="V5:V24" si="6" xml:space="preserve"> (ABS(F15+M15))/0.1 + ((ABS(D15-K15)) / (0.1)^2) * ($S$4+$S$5)</f>
        <v>35.86399999999999</v>
      </c>
      <c r="W5">
        <f t="shared" ref="W5:W24" si="7">V5/U5</f>
        <v>0.53769115442278859</v>
      </c>
    </row>
    <row r="6" spans="1:23" x14ac:dyDescent="0.25">
      <c r="A6">
        <v>-0.2</v>
      </c>
      <c r="B6">
        <v>0.05</v>
      </c>
      <c r="C6">
        <f t="shared" si="0"/>
        <v>2.0886598574205422E-2</v>
      </c>
      <c r="D6" s="4">
        <v>-3.09</v>
      </c>
      <c r="E6" s="7">
        <v>60</v>
      </c>
      <c r="F6">
        <f t="shared" si="1"/>
        <v>6.6349999999999992E-2</v>
      </c>
      <c r="H6">
        <f t="shared" si="2"/>
        <v>-0.2</v>
      </c>
      <c r="I6">
        <f t="shared" si="3"/>
        <v>0.05</v>
      </c>
      <c r="J6">
        <f t="shared" si="4"/>
        <v>2.0886598574205422E-2</v>
      </c>
      <c r="K6" s="4">
        <v>-2.69</v>
      </c>
      <c r="L6">
        <v>60</v>
      </c>
      <c r="M6">
        <f t="shared" si="5"/>
        <v>6.0350000000000001E-2</v>
      </c>
      <c r="U6">
        <f>ABS(D16-K16) / 0.1</f>
        <v>82.399999999999977</v>
      </c>
      <c r="V6">
        <f t="shared" si="6"/>
        <v>43.151999999999987</v>
      </c>
      <c r="W6">
        <f t="shared" si="7"/>
        <v>0.52368932038834948</v>
      </c>
    </row>
    <row r="7" spans="1:23" x14ac:dyDescent="0.25">
      <c r="A7">
        <v>-0.3</v>
      </c>
      <c r="B7">
        <v>0.05</v>
      </c>
      <c r="C7">
        <f t="shared" si="0"/>
        <v>3.1324910215354169E-2</v>
      </c>
      <c r="D7" s="4">
        <v>-5.25</v>
      </c>
      <c r="E7" s="7">
        <v>60</v>
      </c>
      <c r="F7">
        <f t="shared" si="1"/>
        <v>9.8750000000000004E-2</v>
      </c>
      <c r="H7">
        <f t="shared" si="2"/>
        <v>-0.3</v>
      </c>
      <c r="I7">
        <f t="shared" si="3"/>
        <v>0.05</v>
      </c>
      <c r="J7">
        <f t="shared" si="4"/>
        <v>3.1324910215354169E-2</v>
      </c>
      <c r="K7" s="4">
        <v>-4.75</v>
      </c>
      <c r="L7">
        <v>60</v>
      </c>
      <c r="M7">
        <f t="shared" si="5"/>
        <v>9.1249999999999998E-2</v>
      </c>
      <c r="O7" t="s">
        <v>18</v>
      </c>
      <c r="P7">
        <f>ABS(D19-K19) / 0.1</f>
        <v>95.7</v>
      </c>
      <c r="U7">
        <f>ABS(D17-K17) / 0.1</f>
        <v>88</v>
      </c>
      <c r="V7">
        <f t="shared" si="6"/>
        <v>45.772999999999996</v>
      </c>
      <c r="W7">
        <f t="shared" si="7"/>
        <v>0.52014772727272718</v>
      </c>
    </row>
    <row r="8" spans="1:23" x14ac:dyDescent="0.25">
      <c r="A8">
        <v>-0.4</v>
      </c>
      <c r="B8">
        <v>0.1</v>
      </c>
      <c r="C8">
        <f t="shared" si="0"/>
        <v>4.1764219135523174E-2</v>
      </c>
      <c r="D8" s="4">
        <v>-7.45</v>
      </c>
      <c r="E8" s="7">
        <v>60</v>
      </c>
      <c r="F8">
        <f t="shared" si="1"/>
        <v>0.13175000000000001</v>
      </c>
      <c r="H8">
        <f t="shared" si="2"/>
        <v>-0.4</v>
      </c>
      <c r="I8">
        <f t="shared" si="3"/>
        <v>0.1</v>
      </c>
      <c r="J8">
        <f t="shared" si="4"/>
        <v>4.1764219135523174E-2</v>
      </c>
      <c r="K8" s="4">
        <v>-6.68</v>
      </c>
      <c r="L8">
        <v>60</v>
      </c>
      <c r="M8">
        <f t="shared" si="5"/>
        <v>0.1202</v>
      </c>
      <c r="O8" t="s">
        <v>14</v>
      </c>
      <c r="P8">
        <f xml:space="preserve"> (ABS(F28+M28))/0.1 + ((ABS(D28-K28)) / (0.1)^2) * (S4+S5)</f>
        <v>56.422999999999988</v>
      </c>
      <c r="U8">
        <f>ABS(D18-K18) / 0.1</f>
        <v>94.200000000000017</v>
      </c>
      <c r="V8">
        <f t="shared" si="6"/>
        <v>48.687999999999995</v>
      </c>
      <c r="W8">
        <f t="shared" si="7"/>
        <v>0.51685774946921426</v>
      </c>
    </row>
    <row r="9" spans="1:23" x14ac:dyDescent="0.25">
      <c r="A9">
        <v>-0.5</v>
      </c>
      <c r="B9">
        <v>0.1</v>
      </c>
      <c r="C9">
        <f t="shared" si="0"/>
        <v>5.2203927055347092E-2</v>
      </c>
      <c r="D9" s="4">
        <v>-9.81</v>
      </c>
      <c r="E9" s="7">
        <v>60</v>
      </c>
      <c r="F9">
        <f t="shared" si="1"/>
        <v>0.16714999999999999</v>
      </c>
      <c r="H9">
        <f t="shared" si="2"/>
        <v>-0.5</v>
      </c>
      <c r="I9">
        <f t="shared" si="3"/>
        <v>0.1</v>
      </c>
      <c r="J9">
        <f t="shared" si="4"/>
        <v>5.2203927055347092E-2</v>
      </c>
      <c r="K9" s="4">
        <v>-8.89</v>
      </c>
      <c r="L9">
        <v>60</v>
      </c>
      <c r="M9">
        <f t="shared" si="5"/>
        <v>0.15334999999999999</v>
      </c>
      <c r="U9">
        <f>ABS(D19-K19) / 0.1</f>
        <v>95.7</v>
      </c>
      <c r="V9">
        <f t="shared" si="6"/>
        <v>49.407999999999994</v>
      </c>
      <c r="W9">
        <f t="shared" si="7"/>
        <v>0.51628004179728315</v>
      </c>
    </row>
    <row r="10" spans="1:23" x14ac:dyDescent="0.25">
      <c r="A10">
        <v>-0.6</v>
      </c>
      <c r="B10">
        <v>0.1</v>
      </c>
      <c r="C10">
        <f t="shared" si="0"/>
        <v>6.264383449310873E-2</v>
      </c>
      <c r="D10" s="4">
        <v>-12.19</v>
      </c>
      <c r="E10" s="7">
        <v>60</v>
      </c>
      <c r="F10">
        <f t="shared" si="1"/>
        <v>0.20284999999999997</v>
      </c>
      <c r="H10">
        <f t="shared" si="2"/>
        <v>-0.6</v>
      </c>
      <c r="I10">
        <f t="shared" si="3"/>
        <v>0.1</v>
      </c>
      <c r="J10">
        <f t="shared" si="4"/>
        <v>6.264383449310873E-2</v>
      </c>
      <c r="K10" s="4">
        <v>-11.05</v>
      </c>
      <c r="L10">
        <v>60</v>
      </c>
      <c r="M10">
        <f t="shared" si="5"/>
        <v>0.18575</v>
      </c>
      <c r="U10">
        <f>ABS(D20-K20) / 0.1</f>
        <v>98.100000000000023</v>
      </c>
      <c r="V10">
        <f t="shared" si="6"/>
        <v>50.568999999999996</v>
      </c>
      <c r="W10">
        <f t="shared" si="7"/>
        <v>0.51548419979612625</v>
      </c>
    </row>
    <row r="11" spans="1:23" x14ac:dyDescent="0.25">
      <c r="A11">
        <v>-0.68</v>
      </c>
      <c r="B11">
        <v>0.2</v>
      </c>
      <c r="C11">
        <f t="shared" si="0"/>
        <v>7.0995844948841896E-2</v>
      </c>
      <c r="D11" s="4">
        <v>-13.95</v>
      </c>
      <c r="E11" s="7">
        <v>60</v>
      </c>
      <c r="F11">
        <f t="shared" si="1"/>
        <v>0.22924999999999998</v>
      </c>
      <c r="H11">
        <f t="shared" si="2"/>
        <v>-0.68</v>
      </c>
      <c r="I11">
        <f t="shared" si="3"/>
        <v>0.2</v>
      </c>
      <c r="J11">
        <f t="shared" si="4"/>
        <v>7.0995844948841896E-2</v>
      </c>
      <c r="K11" s="4">
        <v>-12.22</v>
      </c>
      <c r="L11">
        <v>60</v>
      </c>
      <c r="M11">
        <f t="shared" si="5"/>
        <v>0.20329999999999998</v>
      </c>
      <c r="U11">
        <f>ABS(D21-K21) / 0.1</f>
        <v>99.700000000000017</v>
      </c>
      <c r="V11">
        <f t="shared" si="6"/>
        <v>51.331999999999994</v>
      </c>
      <c r="W11">
        <f t="shared" si="7"/>
        <v>0.51486459378134386</v>
      </c>
    </row>
    <row r="12" spans="1:23" x14ac:dyDescent="0.25">
      <c r="A12">
        <v>-0.8</v>
      </c>
      <c r="B12">
        <v>0.2</v>
      </c>
      <c r="C12">
        <f t="shared" si="0"/>
        <v>8.3523948661446801E-2</v>
      </c>
      <c r="D12" s="4">
        <v>-16.8</v>
      </c>
      <c r="E12" s="7">
        <v>60</v>
      </c>
      <c r="F12">
        <f t="shared" si="1"/>
        <v>0.27200000000000002</v>
      </c>
      <c r="H12">
        <f t="shared" si="2"/>
        <v>-0.8</v>
      </c>
      <c r="I12">
        <f t="shared" si="3"/>
        <v>0.2</v>
      </c>
      <c r="J12">
        <f t="shared" si="4"/>
        <v>8.3523948661446801E-2</v>
      </c>
      <c r="K12" s="4">
        <v>-14.22</v>
      </c>
      <c r="L12">
        <v>60</v>
      </c>
      <c r="M12">
        <f t="shared" si="5"/>
        <v>0.23329999999999998</v>
      </c>
      <c r="U12">
        <f>ABS(D22-K22) / 0.1</f>
        <v>101.49999999999999</v>
      </c>
      <c r="V12">
        <f t="shared" si="6"/>
        <v>52.204999999999984</v>
      </c>
      <c r="W12">
        <f t="shared" si="7"/>
        <v>0.51433497536945805</v>
      </c>
    </row>
    <row r="13" spans="1:23" x14ac:dyDescent="0.25">
      <c r="A13">
        <v>-0.88</v>
      </c>
      <c r="B13">
        <v>0.2</v>
      </c>
      <c r="C13">
        <f t="shared" si="0"/>
        <v>9.1876057817039572E-2</v>
      </c>
      <c r="D13" s="4">
        <v>-18.559999999999999</v>
      </c>
      <c r="E13" s="7">
        <v>60</v>
      </c>
      <c r="F13">
        <f t="shared" si="1"/>
        <v>0.2984</v>
      </c>
      <c r="H13">
        <f t="shared" si="2"/>
        <v>-0.88</v>
      </c>
      <c r="I13">
        <f t="shared" si="3"/>
        <v>0.2</v>
      </c>
      <c r="J13">
        <f t="shared" si="4"/>
        <v>9.1876057817039572E-2</v>
      </c>
      <c r="K13" s="4">
        <v>-15.06</v>
      </c>
      <c r="L13">
        <v>60</v>
      </c>
      <c r="M13">
        <f t="shared" si="5"/>
        <v>0.24589999999999998</v>
      </c>
      <c r="U13">
        <f>ABS(D23-K23) / 0.1</f>
        <v>102.89999999999999</v>
      </c>
      <c r="V13">
        <f t="shared" si="6"/>
        <v>52.875999999999991</v>
      </c>
      <c r="W13">
        <f t="shared" si="7"/>
        <v>0.5138581146744412</v>
      </c>
    </row>
    <row r="14" spans="1:23" x14ac:dyDescent="0.25">
      <c r="A14">
        <v>-1</v>
      </c>
      <c r="B14">
        <v>0.2</v>
      </c>
      <c r="C14">
        <f t="shared" si="0"/>
        <v>0.10440426236509696</v>
      </c>
      <c r="D14" s="4">
        <v>-20.85</v>
      </c>
      <c r="E14" s="7">
        <v>60</v>
      </c>
      <c r="F14">
        <f t="shared" si="1"/>
        <v>0.33275000000000005</v>
      </c>
      <c r="H14">
        <f t="shared" si="2"/>
        <v>-1</v>
      </c>
      <c r="I14">
        <f t="shared" si="3"/>
        <v>0.2</v>
      </c>
      <c r="J14">
        <f t="shared" si="4"/>
        <v>0.10440426236509696</v>
      </c>
      <c r="K14" s="4">
        <v>-15.69</v>
      </c>
      <c r="L14">
        <v>60</v>
      </c>
      <c r="M14">
        <f t="shared" si="5"/>
        <v>0.25534999999999997</v>
      </c>
      <c r="U14">
        <f>ABS(D24-K24) / 0.1</f>
        <v>104.69999999999999</v>
      </c>
      <c r="V14">
        <f t="shared" si="6"/>
        <v>53.745999999999988</v>
      </c>
      <c r="W14">
        <f t="shared" si="7"/>
        <v>0.51333333333333331</v>
      </c>
    </row>
    <row r="15" spans="1:23" x14ac:dyDescent="0.25">
      <c r="A15">
        <v>-1.1200000000000001</v>
      </c>
      <c r="B15">
        <v>0.2</v>
      </c>
      <c r="C15">
        <f t="shared" si="0"/>
        <v>0.11693250189746221</v>
      </c>
      <c r="D15" s="4">
        <v>-22.61</v>
      </c>
      <c r="E15" s="7">
        <v>60</v>
      </c>
      <c r="F15">
        <f t="shared" si="1"/>
        <v>0.35914999999999997</v>
      </c>
      <c r="H15">
        <f t="shared" si="2"/>
        <v>-1.1200000000000001</v>
      </c>
      <c r="I15">
        <f t="shared" si="3"/>
        <v>0.2</v>
      </c>
      <c r="J15">
        <f t="shared" si="4"/>
        <v>0.11693250189746221</v>
      </c>
      <c r="K15" s="4">
        <v>-15.94</v>
      </c>
      <c r="L15">
        <v>60</v>
      </c>
      <c r="M15">
        <f t="shared" si="5"/>
        <v>0.2591</v>
      </c>
      <c r="U15">
        <f>ABS(D25-K25) / 0.1</f>
        <v>105.39999999999999</v>
      </c>
      <c r="V15">
        <f t="shared" si="6"/>
        <v>54.091999999999985</v>
      </c>
      <c r="W15">
        <f t="shared" si="7"/>
        <v>0.51320683111954446</v>
      </c>
    </row>
    <row r="16" spans="1:23" x14ac:dyDescent="0.25">
      <c r="A16">
        <v>-1.2999999999999998</v>
      </c>
      <c r="B16">
        <v>0.5</v>
      </c>
      <c r="C16">
        <f t="shared" si="0"/>
        <v>0.13572490559952508</v>
      </c>
      <c r="D16" s="4">
        <v>-24.4</v>
      </c>
      <c r="E16" s="7">
        <v>60</v>
      </c>
      <c r="F16">
        <f t="shared" si="1"/>
        <v>0.38600000000000001</v>
      </c>
      <c r="H16">
        <f t="shared" si="2"/>
        <v>-1.2999999999999998</v>
      </c>
      <c r="I16">
        <f t="shared" si="3"/>
        <v>0.5</v>
      </c>
      <c r="J16">
        <f t="shared" si="4"/>
        <v>0.13572490559952508</v>
      </c>
      <c r="K16" s="4">
        <v>-16.16</v>
      </c>
      <c r="L16">
        <v>60</v>
      </c>
      <c r="M16">
        <f t="shared" si="5"/>
        <v>0.26240000000000002</v>
      </c>
      <c r="U16">
        <f>ABS(D26-K26) / 0.1</f>
        <v>106.8</v>
      </c>
      <c r="V16">
        <f t="shared" si="6"/>
        <v>54.795999999999992</v>
      </c>
      <c r="W16">
        <f t="shared" si="7"/>
        <v>0.51307116104868911</v>
      </c>
    </row>
    <row r="17" spans="1:23" x14ac:dyDescent="0.25">
      <c r="A17">
        <v>-1.4</v>
      </c>
      <c r="B17">
        <v>0.5</v>
      </c>
      <c r="C17">
        <f t="shared" si="0"/>
        <v>0.1461651463242862</v>
      </c>
      <c r="D17" s="4">
        <v>-25.11</v>
      </c>
      <c r="E17" s="7">
        <v>60</v>
      </c>
      <c r="F17">
        <f t="shared" si="1"/>
        <v>0.39665</v>
      </c>
      <c r="H17">
        <f t="shared" si="2"/>
        <v>-1.4</v>
      </c>
      <c r="I17">
        <f t="shared" si="3"/>
        <v>0.5</v>
      </c>
      <c r="J17">
        <f t="shared" si="4"/>
        <v>0.1461651463242862</v>
      </c>
      <c r="K17" s="4">
        <v>-16.309999999999999</v>
      </c>
      <c r="L17">
        <v>60</v>
      </c>
      <c r="M17">
        <f t="shared" si="5"/>
        <v>0.26465</v>
      </c>
      <c r="U17">
        <f>ABS(D27-K27) / 0.1</f>
        <v>107.19999999999999</v>
      </c>
      <c r="V17">
        <f t="shared" si="6"/>
        <v>55.009999999999984</v>
      </c>
      <c r="W17">
        <f t="shared" si="7"/>
        <v>0.51315298507462681</v>
      </c>
    </row>
    <row r="18" spans="1:23" x14ac:dyDescent="0.25">
      <c r="A18">
        <v>-1.5999999999999996</v>
      </c>
      <c r="B18">
        <v>0.5</v>
      </c>
      <c r="C18">
        <f t="shared" si="0"/>
        <v>0.16704565244267805</v>
      </c>
      <c r="D18" s="4">
        <v>-25.94</v>
      </c>
      <c r="E18" s="7">
        <v>60</v>
      </c>
      <c r="F18">
        <f t="shared" si="1"/>
        <v>0.40910000000000002</v>
      </c>
      <c r="H18">
        <f t="shared" si="2"/>
        <v>-1.5999999999999996</v>
      </c>
      <c r="I18">
        <f t="shared" si="3"/>
        <v>0.5</v>
      </c>
      <c r="J18">
        <f t="shared" si="4"/>
        <v>0.16704565244267805</v>
      </c>
      <c r="K18" s="4">
        <v>-16.52</v>
      </c>
      <c r="L18">
        <v>60</v>
      </c>
      <c r="M18">
        <f t="shared" si="5"/>
        <v>0.26779999999999998</v>
      </c>
      <c r="U18">
        <f>ABS(D28-K28) / 0.1</f>
        <v>110.19999999999999</v>
      </c>
      <c r="V18">
        <f t="shared" si="6"/>
        <v>56.422999999999988</v>
      </c>
      <c r="W18">
        <f t="shared" si="7"/>
        <v>0.51200544464609798</v>
      </c>
    </row>
    <row r="19" spans="1:23" x14ac:dyDescent="0.25">
      <c r="A19">
        <v>-1.7</v>
      </c>
      <c r="B19">
        <v>0.5</v>
      </c>
      <c r="C19">
        <f t="shared" si="0"/>
        <v>0.17748591493411525</v>
      </c>
      <c r="D19" s="4">
        <v>-26.19</v>
      </c>
      <c r="E19" s="7">
        <v>60</v>
      </c>
      <c r="F19">
        <f t="shared" si="1"/>
        <v>0.41284999999999999</v>
      </c>
      <c r="H19">
        <f t="shared" si="2"/>
        <v>-1.7</v>
      </c>
      <c r="I19">
        <f t="shared" si="3"/>
        <v>0.5</v>
      </c>
      <c r="J19">
        <f t="shared" si="4"/>
        <v>0.17748591493411525</v>
      </c>
      <c r="K19" s="4">
        <v>-16.62</v>
      </c>
      <c r="L19">
        <v>60</v>
      </c>
      <c r="M19">
        <f t="shared" si="5"/>
        <v>0.26929999999999998</v>
      </c>
      <c r="U19">
        <f>ABS(D29-K29) / 0.1</f>
        <v>110.79999999999998</v>
      </c>
      <c r="V19">
        <f t="shared" si="6"/>
        <v>56.722999999999978</v>
      </c>
      <c r="W19">
        <f t="shared" si="7"/>
        <v>0.51194043321299632</v>
      </c>
    </row>
    <row r="20" spans="1:23" x14ac:dyDescent="0.25">
      <c r="A20">
        <v>-1.8999999999999995</v>
      </c>
      <c r="B20">
        <v>0.5</v>
      </c>
      <c r="C20">
        <f t="shared" si="0"/>
        <v>0.19836645381717136</v>
      </c>
      <c r="D20" s="4">
        <v>-26.62</v>
      </c>
      <c r="E20" s="7">
        <v>60</v>
      </c>
      <c r="F20">
        <f t="shared" si="1"/>
        <v>0.41930000000000001</v>
      </c>
      <c r="H20">
        <f t="shared" si="2"/>
        <v>-1.8999999999999995</v>
      </c>
      <c r="I20">
        <f t="shared" si="3"/>
        <v>0.5</v>
      </c>
      <c r="J20">
        <f t="shared" si="4"/>
        <v>0.19836645381717136</v>
      </c>
      <c r="K20" s="4">
        <v>-16.809999999999999</v>
      </c>
      <c r="L20">
        <v>60</v>
      </c>
      <c r="M20">
        <f t="shared" si="5"/>
        <v>0.27215</v>
      </c>
      <c r="U20">
        <f>ABS(D30-K30) / 0.1</f>
        <v>112.00000000000003</v>
      </c>
      <c r="V20">
        <f t="shared" si="6"/>
        <v>57.310999999999993</v>
      </c>
      <c r="W20">
        <f t="shared" si="7"/>
        <v>0.51170535714285692</v>
      </c>
    </row>
    <row r="21" spans="1:23" x14ac:dyDescent="0.25">
      <c r="A21">
        <v>-2</v>
      </c>
      <c r="B21">
        <v>0.5</v>
      </c>
      <c r="C21">
        <f t="shared" si="0"/>
        <v>0.20880672881878115</v>
      </c>
      <c r="D21" s="4">
        <v>-26.87</v>
      </c>
      <c r="E21" s="7">
        <v>60</v>
      </c>
      <c r="F21">
        <f t="shared" si="1"/>
        <v>0.42305000000000004</v>
      </c>
      <c r="H21">
        <f t="shared" si="2"/>
        <v>-2</v>
      </c>
      <c r="I21">
        <f t="shared" si="3"/>
        <v>0.5</v>
      </c>
      <c r="J21">
        <f t="shared" si="4"/>
        <v>0.20880672881878115</v>
      </c>
      <c r="K21" s="4">
        <v>-16.899999999999999</v>
      </c>
      <c r="L21">
        <v>60</v>
      </c>
      <c r="M21">
        <f t="shared" si="5"/>
        <v>0.27349999999999997</v>
      </c>
      <c r="U21">
        <f>ABS(D31-K31) / 0.1</f>
        <v>114.1</v>
      </c>
      <c r="V21">
        <f t="shared" si="6"/>
        <v>58.312999999999988</v>
      </c>
      <c r="W21">
        <f t="shared" si="7"/>
        <v>0.51106923751095523</v>
      </c>
    </row>
    <row r="22" spans="1:23" x14ac:dyDescent="0.25">
      <c r="A22">
        <v>-2.1999999999999993</v>
      </c>
      <c r="B22">
        <v>0.5</v>
      </c>
      <c r="C22">
        <f t="shared" si="0"/>
        <v>0.22968728741486752</v>
      </c>
      <c r="D22" s="4">
        <v>-27.2</v>
      </c>
      <c r="E22" s="7">
        <v>60</v>
      </c>
      <c r="F22">
        <f t="shared" si="1"/>
        <v>0.42799999999999999</v>
      </c>
      <c r="H22">
        <f t="shared" si="2"/>
        <v>-2.1999999999999993</v>
      </c>
      <c r="I22">
        <f t="shared" si="3"/>
        <v>0.5</v>
      </c>
      <c r="J22">
        <f t="shared" si="4"/>
        <v>0.22968728741486752</v>
      </c>
      <c r="K22" s="4">
        <v>-17.05</v>
      </c>
      <c r="L22">
        <v>60</v>
      </c>
      <c r="M22">
        <f t="shared" si="5"/>
        <v>0.27575</v>
      </c>
      <c r="U22">
        <f>ABS(D32-K32) / 0.1</f>
        <v>115.19999999999999</v>
      </c>
      <c r="V22">
        <f t="shared" si="6"/>
        <v>58.830999999999989</v>
      </c>
      <c r="W22">
        <f t="shared" si="7"/>
        <v>0.51068576388888887</v>
      </c>
    </row>
    <row r="23" spans="1:23" x14ac:dyDescent="0.25">
      <c r="A23">
        <v>-2.2999999999999998</v>
      </c>
      <c r="B23">
        <v>0.5</v>
      </c>
      <c r="C23">
        <f t="shared" si="0"/>
        <v>0.2401275702621421</v>
      </c>
      <c r="D23" s="4">
        <v>-27.43</v>
      </c>
      <c r="E23" s="7">
        <v>60</v>
      </c>
      <c r="F23">
        <f t="shared" si="1"/>
        <v>0.43145</v>
      </c>
      <c r="H23">
        <f t="shared" si="2"/>
        <v>-2.2999999999999998</v>
      </c>
      <c r="I23">
        <f t="shared" si="3"/>
        <v>0.5</v>
      </c>
      <c r="J23">
        <f t="shared" si="4"/>
        <v>0.2401275702621421</v>
      </c>
      <c r="K23" s="4">
        <v>-17.14</v>
      </c>
      <c r="L23">
        <v>60</v>
      </c>
      <c r="M23">
        <f t="shared" si="5"/>
        <v>0.27710000000000001</v>
      </c>
      <c r="U23">
        <f>ABS(D33-K33) / 0.1</f>
        <v>116.4</v>
      </c>
      <c r="V23">
        <f t="shared" si="6"/>
        <v>59.391999999999989</v>
      </c>
      <c r="W23">
        <f t="shared" si="7"/>
        <v>0.51024054982817857</v>
      </c>
    </row>
    <row r="24" spans="1:23" x14ac:dyDescent="0.25">
      <c r="A24">
        <v>-2.4999999999999991</v>
      </c>
      <c r="B24">
        <v>0.5</v>
      </c>
      <c r="C24">
        <f t="shared" si="0"/>
        <v>0.26100814163546687</v>
      </c>
      <c r="D24" s="4">
        <v>-27.75</v>
      </c>
      <c r="E24" s="7">
        <v>60</v>
      </c>
      <c r="F24">
        <f t="shared" si="1"/>
        <v>0.43625000000000003</v>
      </c>
      <c r="H24">
        <f t="shared" si="2"/>
        <v>-2.4999999999999991</v>
      </c>
      <c r="I24">
        <f t="shared" si="3"/>
        <v>0.5</v>
      </c>
      <c r="J24">
        <f t="shared" si="4"/>
        <v>0.26100814163546687</v>
      </c>
      <c r="K24" s="4">
        <v>-17.28</v>
      </c>
      <c r="L24">
        <v>60</v>
      </c>
      <c r="M24">
        <f t="shared" si="5"/>
        <v>0.2792</v>
      </c>
      <c r="U24">
        <f>ABS(D34-K34) / 0.1</f>
        <v>122.00000000000003</v>
      </c>
      <c r="V24">
        <f t="shared" si="6"/>
        <v>61.985999999999997</v>
      </c>
      <c r="W24">
        <f t="shared" si="7"/>
        <v>0.5080819672131146</v>
      </c>
    </row>
    <row r="25" spans="1:23" x14ac:dyDescent="0.25">
      <c r="A25">
        <v>-2.6</v>
      </c>
      <c r="B25">
        <v>0.5</v>
      </c>
      <c r="C25">
        <f t="shared" si="0"/>
        <v>0.27144842972469008</v>
      </c>
      <c r="D25" s="4">
        <v>-27.9</v>
      </c>
      <c r="E25" s="7">
        <v>60</v>
      </c>
      <c r="F25">
        <f t="shared" si="1"/>
        <v>0.4385</v>
      </c>
      <c r="H25">
        <f t="shared" si="2"/>
        <v>-2.6</v>
      </c>
      <c r="I25">
        <f t="shared" si="3"/>
        <v>0.5</v>
      </c>
      <c r="J25">
        <f t="shared" si="4"/>
        <v>0.27144842972469008</v>
      </c>
      <c r="K25" s="4">
        <v>-17.36</v>
      </c>
      <c r="L25">
        <v>60</v>
      </c>
      <c r="M25">
        <f t="shared" si="5"/>
        <v>0.28039999999999998</v>
      </c>
    </row>
    <row r="26" spans="1:23" x14ac:dyDescent="0.25">
      <c r="A26">
        <v>-2.7999999999999989</v>
      </c>
      <c r="B26">
        <v>0.5</v>
      </c>
      <c r="C26">
        <f t="shared" si="0"/>
        <v>0.29232900985020277</v>
      </c>
      <c r="D26" s="4">
        <v>-28.24</v>
      </c>
      <c r="E26" s="7">
        <v>60</v>
      </c>
      <c r="F26">
        <f t="shared" si="1"/>
        <v>0.44359999999999999</v>
      </c>
      <c r="H26">
        <f t="shared" si="2"/>
        <v>-2.7999999999999989</v>
      </c>
      <c r="I26">
        <f t="shared" si="3"/>
        <v>0.5</v>
      </c>
      <c r="J26">
        <f t="shared" si="4"/>
        <v>0.29232900985020277</v>
      </c>
      <c r="K26" s="4">
        <v>-17.559999999999999</v>
      </c>
      <c r="L26">
        <v>60</v>
      </c>
      <c r="M26">
        <f t="shared" si="5"/>
        <v>0.28339999999999999</v>
      </c>
    </row>
    <row r="27" spans="1:23" x14ac:dyDescent="0.25">
      <c r="A27">
        <v>-2.9</v>
      </c>
      <c r="B27">
        <v>0.5</v>
      </c>
      <c r="C27">
        <f t="shared" si="0"/>
        <v>0.30276930161428184</v>
      </c>
      <c r="D27" s="4">
        <v>-28.38</v>
      </c>
      <c r="E27" s="7">
        <v>60</v>
      </c>
      <c r="F27">
        <f t="shared" si="1"/>
        <v>0.44569999999999999</v>
      </c>
      <c r="H27">
        <f t="shared" si="2"/>
        <v>-2.9</v>
      </c>
      <c r="I27">
        <f t="shared" si="3"/>
        <v>0.5</v>
      </c>
      <c r="J27">
        <f t="shared" si="4"/>
        <v>0.30276930161428184</v>
      </c>
      <c r="K27" s="4">
        <v>-17.66</v>
      </c>
      <c r="L27">
        <v>60</v>
      </c>
      <c r="M27">
        <f t="shared" si="5"/>
        <v>0.28489999999999999</v>
      </c>
    </row>
    <row r="28" spans="1:23" x14ac:dyDescent="0.25">
      <c r="A28">
        <v>-3.0999999999999988</v>
      </c>
      <c r="B28">
        <v>1</v>
      </c>
      <c r="C28">
        <f t="shared" si="0"/>
        <v>0.32364988799627281</v>
      </c>
      <c r="D28" s="4">
        <v>-28.79</v>
      </c>
      <c r="E28" s="7">
        <v>60</v>
      </c>
      <c r="F28">
        <f t="shared" si="1"/>
        <v>0.45184999999999997</v>
      </c>
      <c r="H28">
        <f t="shared" si="2"/>
        <v>-3.0999999999999988</v>
      </c>
      <c r="I28">
        <f t="shared" si="3"/>
        <v>1</v>
      </c>
      <c r="J28">
        <f t="shared" si="4"/>
        <v>0.32364988799627281</v>
      </c>
      <c r="K28" s="4">
        <v>-17.77</v>
      </c>
      <c r="L28">
        <v>60</v>
      </c>
      <c r="M28">
        <f t="shared" si="5"/>
        <v>0.28655000000000003</v>
      </c>
    </row>
    <row r="29" spans="1:23" x14ac:dyDescent="0.25">
      <c r="A29">
        <v>-3.2</v>
      </c>
      <c r="B29">
        <v>1</v>
      </c>
      <c r="C29">
        <f t="shared" si="0"/>
        <v>0.33409018243582078</v>
      </c>
      <c r="D29" s="4">
        <v>-28.93</v>
      </c>
      <c r="E29" s="7">
        <v>60</v>
      </c>
      <c r="F29">
        <f t="shared" si="1"/>
        <v>0.45395000000000002</v>
      </c>
      <c r="H29">
        <f t="shared" si="2"/>
        <v>-3.2</v>
      </c>
      <c r="I29">
        <f t="shared" si="3"/>
        <v>1</v>
      </c>
      <c r="J29">
        <f t="shared" si="4"/>
        <v>0.33409018243582078</v>
      </c>
      <c r="K29" s="4">
        <v>-17.850000000000001</v>
      </c>
      <c r="L29">
        <v>60</v>
      </c>
      <c r="M29">
        <f t="shared" si="5"/>
        <v>0.28775000000000001</v>
      </c>
    </row>
    <row r="30" spans="1:23" x14ac:dyDescent="0.25">
      <c r="A30">
        <v>-3.3999999999999986</v>
      </c>
      <c r="B30">
        <v>1</v>
      </c>
      <c r="C30">
        <f t="shared" si="0"/>
        <v>0.35497077344480049</v>
      </c>
      <c r="D30" s="4">
        <v>-29.17</v>
      </c>
      <c r="E30" s="7">
        <v>60</v>
      </c>
      <c r="F30">
        <f t="shared" si="1"/>
        <v>0.45755000000000001</v>
      </c>
      <c r="H30">
        <f t="shared" si="2"/>
        <v>-3.3999999999999986</v>
      </c>
      <c r="I30">
        <f t="shared" si="3"/>
        <v>1</v>
      </c>
      <c r="J30">
        <f t="shared" si="4"/>
        <v>0.35497077344480049</v>
      </c>
      <c r="K30" s="4">
        <v>-17.97</v>
      </c>
      <c r="L30">
        <v>60</v>
      </c>
      <c r="M30">
        <f t="shared" si="5"/>
        <v>0.28954999999999997</v>
      </c>
    </row>
    <row r="31" spans="1:23" x14ac:dyDescent="0.25">
      <c r="A31">
        <v>-3.6</v>
      </c>
      <c r="B31">
        <v>1</v>
      </c>
      <c r="C31">
        <f t="shared" si="0"/>
        <v>0.37585136689920395</v>
      </c>
      <c r="D31" s="4">
        <v>-29.5</v>
      </c>
      <c r="E31" s="7">
        <v>60</v>
      </c>
      <c r="F31">
        <f t="shared" si="1"/>
        <v>0.46250000000000002</v>
      </c>
      <c r="H31">
        <f t="shared" si="2"/>
        <v>-3.6</v>
      </c>
      <c r="I31">
        <f t="shared" si="3"/>
        <v>1</v>
      </c>
      <c r="J31">
        <f t="shared" si="4"/>
        <v>0.37585136689920395</v>
      </c>
      <c r="K31" s="4">
        <v>-18.09</v>
      </c>
      <c r="L31">
        <v>60</v>
      </c>
      <c r="M31">
        <f t="shared" si="5"/>
        <v>0.29135</v>
      </c>
    </row>
    <row r="32" spans="1:23" x14ac:dyDescent="0.25">
      <c r="A32">
        <v>-3.6999999999999984</v>
      </c>
      <c r="B32">
        <v>1</v>
      </c>
      <c r="C32">
        <f t="shared" si="0"/>
        <v>0.3862916644195159</v>
      </c>
      <c r="D32" s="4">
        <v>-29.65</v>
      </c>
      <c r="E32" s="7">
        <v>60</v>
      </c>
      <c r="F32">
        <f t="shared" si="1"/>
        <v>0.46475</v>
      </c>
      <c r="H32">
        <f t="shared" si="2"/>
        <v>-3.6999999999999984</v>
      </c>
      <c r="I32">
        <f t="shared" si="3"/>
        <v>1</v>
      </c>
      <c r="J32">
        <f t="shared" si="4"/>
        <v>0.3862916644195159</v>
      </c>
      <c r="K32" s="4">
        <v>-18.13</v>
      </c>
      <c r="L32">
        <v>60</v>
      </c>
      <c r="M32">
        <f t="shared" si="5"/>
        <v>0.29194999999999999</v>
      </c>
    </row>
    <row r="33" spans="1:13" x14ac:dyDescent="0.25">
      <c r="A33">
        <v>-3.8</v>
      </c>
      <c r="B33">
        <v>1</v>
      </c>
      <c r="C33">
        <f t="shared" si="0"/>
        <v>0.39673196241291175</v>
      </c>
      <c r="D33" s="4">
        <v>-29.8</v>
      </c>
      <c r="E33" s="7">
        <v>60</v>
      </c>
      <c r="F33">
        <f t="shared" si="1"/>
        <v>0.46700000000000003</v>
      </c>
      <c r="H33">
        <f t="shared" si="2"/>
        <v>-3.8</v>
      </c>
      <c r="I33">
        <f t="shared" si="3"/>
        <v>1</v>
      </c>
      <c r="J33">
        <f t="shared" si="4"/>
        <v>0.39673196241291175</v>
      </c>
      <c r="K33" s="4">
        <v>-18.16</v>
      </c>
      <c r="L33">
        <v>60</v>
      </c>
      <c r="M33">
        <f t="shared" si="5"/>
        <v>0.29239999999999999</v>
      </c>
    </row>
    <row r="34" spans="1:13" x14ac:dyDescent="0.25">
      <c r="A34">
        <v>-4</v>
      </c>
      <c r="B34">
        <v>1</v>
      </c>
      <c r="C34">
        <f>SQRT($B$1^2+(A34/10)^2+(0.03*A34)^2)</f>
        <v>0.41761255967702893</v>
      </c>
      <c r="D34" s="4">
        <v>-30.42</v>
      </c>
      <c r="E34" s="7">
        <v>60</v>
      </c>
      <c r="F34">
        <f t="shared" si="1"/>
        <v>0.4763</v>
      </c>
      <c r="H34">
        <f t="shared" si="2"/>
        <v>-4</v>
      </c>
      <c r="I34">
        <f t="shared" si="3"/>
        <v>1</v>
      </c>
      <c r="J34">
        <f t="shared" si="4"/>
        <v>0.41761255967702893</v>
      </c>
      <c r="K34" s="4">
        <v>-18.22</v>
      </c>
      <c r="L34">
        <v>60</v>
      </c>
      <c r="M34">
        <f t="shared" si="5"/>
        <v>0.29330000000000001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Postacchini</dc:creator>
  <cp:lastModifiedBy>Giovanni Postacchini</cp:lastModifiedBy>
  <dcterms:created xsi:type="dcterms:W3CDTF">2015-06-05T18:17:20Z</dcterms:created>
  <dcterms:modified xsi:type="dcterms:W3CDTF">2021-12-09T15:03:04Z</dcterms:modified>
</cp:coreProperties>
</file>